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0-ZAKAZKY NEAKTIVNE\NBS\Úprava 20201113\"/>
    </mc:Choice>
  </mc:AlternateContent>
  <xr:revisionPtr revIDLastSave="0" documentId="13_ncr:1_{8DB6CE7F-78E1-44DB-8046-7774777F50BB}" xr6:coauthVersionLast="45" xr6:coauthVersionMax="45" xr10:uidLastSave="{00000000-0000-0000-0000-000000000000}"/>
  <bookViews>
    <workbookView xWindow="28800" yWindow="0" windowWidth="26490" windowHeight="15600" tabRatio="813" xr2:uid="{00000000-000D-0000-FFFF-FFFF00000000}"/>
  </bookViews>
  <sheets>
    <sheet name="CNS" sheetId="12" r:id="rId1"/>
    <sheet name="Architektúra" sheetId="5" r:id="rId2"/>
    <sheet name="Zdravotechnika" sheetId="8" r:id="rId3"/>
    <sheet name="Vykurovanie" sheetId="9" r:id="rId4"/>
    <sheet name="Vzduchotechnika a úprava chlade" sheetId="10" r:id="rId5"/>
    <sheet name="Elektroinštalácia" sheetId="11" r:id="rId6"/>
    <sheet name="Elektrická požiarna signalizáci" sheetId="13" r:id="rId7"/>
    <sheet name="Elektrická zabezpečovacia signa" sheetId="14" r:id="rId8"/>
    <sheet name="Hlasová signalizácia požiaru" sheetId="16" r:id="rId9"/>
    <sheet name="Priemyselná televízia" sheetId="15" r:id="rId10"/>
  </sheets>
  <externalReferences>
    <externalReference r:id="rId11"/>
    <externalReference r:id="rId12"/>
  </externalReferences>
  <definedNames>
    <definedName name="___hod1">[1]Výkony!$L$14</definedName>
    <definedName name="___hod2">[1]Výkony!$L$17</definedName>
    <definedName name="___hod3">[1]Výkony!$L$20</definedName>
    <definedName name="___hod4">#REF!</definedName>
    <definedName name="___hod5">#REF!</definedName>
    <definedName name="___hod6">#REF!</definedName>
    <definedName name="__hod1">[1]Výkony!$L$14</definedName>
    <definedName name="__hod2">[1]Výkony!$L$17</definedName>
    <definedName name="__hod3">[1]Výkony!$L$20</definedName>
    <definedName name="__hod4">#REF!</definedName>
    <definedName name="__hod5">#REF!</definedName>
    <definedName name="__hod6">#REF!</definedName>
    <definedName name="_xlnm._FilterDatabase" localSheetId="0" hidden="1">#REF!</definedName>
    <definedName name="_xlnm._FilterDatabase" hidden="1">#REF!</definedName>
    <definedName name="_hod1">[1]Výkony!$L$14</definedName>
    <definedName name="_hod2">[1]Výkony!$L$17</definedName>
    <definedName name="_hod3">[1]Výkony!$L$20</definedName>
    <definedName name="_hod4">#REF!</definedName>
    <definedName name="_hod5">#REF!</definedName>
    <definedName name="_hod6">#REF!</definedName>
    <definedName name="a1xd103">#REF!</definedName>
    <definedName name="afterdetail_rkap">[2]Elektroinštalácie!#REF!</definedName>
    <definedName name="afterdetail_rozpocty">[2]Elektroinštalácie!#REF!</definedName>
    <definedName name="before_rkap">[2]Elektroinštalácie!#REF!</definedName>
    <definedName name="before_rozpocty">[2]Elektroinštalácie!#REF!</definedName>
    <definedName name="beforeafterdetail_rozpocty.Poznamka2.1">[2]Elektroinštalácie!#REF!</definedName>
    <definedName name="beforedetail_rozpocty">[2]Elektroinštalácie!#REF!</definedName>
    <definedName name="beforefirmy_rozpocty_pozn.Poznamka2">[2]Elektroinštalácie!#REF!</definedName>
    <definedName name="beforetop_rkap">[2]Elektroinštalácie!#REF!</definedName>
    <definedName name="body_hlavy">[2]Elektroinštalácie!#REF!</definedName>
    <definedName name="body_memrekapdph">[2]Elektroinštalácie!#REF!</definedName>
    <definedName name="body_phlavy">[2]Elektroinštalácie!#REF!</definedName>
    <definedName name="body_prekap">[2]Elektroinštalácie!#REF!</definedName>
    <definedName name="body_rkap">[2]Elektroinštalácie!#REF!</definedName>
    <definedName name="body_rozpocty">[2]Elektroinštalácie!#REF!</definedName>
    <definedName name="body_rozpočty">[2]Elektroinštalácie!#REF!</definedName>
    <definedName name="body_rpolozky">[2]Elektroinštalácie!#REF!</definedName>
    <definedName name="body_rpolozky.Poznamka2">[2]Elektroinštalácie!#REF!</definedName>
    <definedName name="celkembezdph">[2]Elektroinštalácie!#REF!</definedName>
    <definedName name="celkemsdph">[2]Elektroinštalácie!#REF!</definedName>
    <definedName name="celkemsdph.Poznamka2">[2]Elektroinštalácie!#REF!</definedName>
    <definedName name="celklemsdph">[2]Elektroinštalácie!#REF!</definedName>
    <definedName name="end_rozpocty">[2]Elektroinštalácie!#REF!</definedName>
    <definedName name="fakt1R" localSheetId="0">#REF!</definedName>
    <definedName name="fakt1R">#REF!</definedName>
    <definedName name="firmy_rozpocty.0">[2]Elektroinštalácie!#REF!</definedName>
    <definedName name="firmy_rozpocty.1">[2]Elektroinštalácie!#REF!</definedName>
    <definedName name="firmy_rozpocty_pozn.Poznamka2">[2]Elektroinštalácie!#REF!</definedName>
    <definedName name="_xlnm.Print_Titles" localSheetId="1">Architektúra!$8:$10</definedName>
    <definedName name="_xlnm.Print_Titles" localSheetId="8">'Hlasová signalizácia požiaru'!$119:$119</definedName>
    <definedName name="_xlnm.Print_Titles" localSheetId="3">Vykurovanie!$10:$12</definedName>
    <definedName name="_xlnm.Print_Titles" localSheetId="4">'Vzduchotechnika a úprava chlade'!$10:$12</definedName>
    <definedName name="_xlnm.Print_Titles" localSheetId="2">Zdravotechnika!$10:$12</definedName>
    <definedName name="_xlnm.Print_Titles">#REF!</definedName>
    <definedName name="_xlnm.Print_Area" localSheetId="1">Architektúra!$A:$O</definedName>
    <definedName name="_xlnm.Print_Area" localSheetId="5">Elektroinštalácia!$A$1:$H$289</definedName>
    <definedName name="_xlnm.Print_Area" localSheetId="8">'Hlasová signalizácia požiaru'!$C$2:$Q$68,'Hlasová signalizácia požiaru'!$C$74:$Q$102,'Hlasová signalizácia požiaru'!$C$108:$Q$175</definedName>
    <definedName name="Print_Area" localSheetId="5">Elektroinštalácia!$A$6:$H$292</definedName>
    <definedName name="Print_Titles" localSheetId="5">Elektroinštalácia!#REF!</definedName>
    <definedName name="sum_memrekapdph">[2]Elektroinštalácie!#REF!</definedName>
    <definedName name="sum_prekap">[2]Elektroinštalácie!#REF!</definedName>
    <definedName name="top_memrekapdph">[2]Elektroinštalácie!#REF!</definedName>
    <definedName name="top_phlavy">[2]Elektroinštalácie!#REF!</definedName>
    <definedName name="top_rkap">[2]Elektroinštalácie!#REF!</definedName>
    <definedName name="top_rozpocty">[2]Elektroinštalácie!#REF!</definedName>
    <definedName name="top_rpolozky">[2]Elektroinštalácie!#REF!</definedName>
    <definedName name="vyčerpané">[1]Výkony!$D$25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12" l="1"/>
  <c r="G273" i="10"/>
  <c r="G272" i="10"/>
  <c r="G271" i="10"/>
  <c r="G270" i="10"/>
  <c r="G267" i="10" s="1"/>
  <c r="G269" i="10"/>
  <c r="G268" i="10"/>
  <c r="G266" i="10"/>
  <c r="G265" i="10"/>
  <c r="G263" i="10"/>
  <c r="G262" i="10"/>
  <c r="G261" i="10"/>
  <c r="G260" i="10"/>
  <c r="G259" i="10"/>
  <c r="G257" i="10"/>
  <c r="G256" i="10"/>
  <c r="G255" i="10"/>
  <c r="G254" i="10"/>
  <c r="G252" i="10"/>
  <c r="G251" i="10"/>
  <c r="G249" i="10"/>
  <c r="G247" i="10"/>
  <c r="G246" i="10"/>
  <c r="G245" i="10"/>
  <c r="G242" i="10"/>
  <c r="G239" i="10"/>
  <c r="G234" i="10"/>
  <c r="G232" i="10"/>
  <c r="G229" i="10"/>
  <c r="G228" i="10"/>
  <c r="G227" i="10"/>
  <c r="G224" i="10"/>
  <c r="G221" i="10"/>
  <c r="G219" i="10"/>
  <c r="G218" i="10"/>
  <c r="G214" i="10"/>
  <c r="G213" i="10"/>
  <c r="G209" i="10"/>
  <c r="G207" i="10"/>
  <c r="G206" i="10"/>
  <c r="G205" i="10"/>
  <c r="G204" i="10"/>
  <c r="G203" i="10"/>
  <c r="G202" i="10"/>
  <c r="G201" i="10"/>
  <c r="G200" i="10"/>
  <c r="G199" i="10"/>
  <c r="G198" i="10"/>
  <c r="G197" i="10"/>
  <c r="G196" i="10"/>
  <c r="G195" i="10"/>
  <c r="G194" i="10"/>
  <c r="G193" i="10"/>
  <c r="G192" i="10"/>
  <c r="G191" i="10"/>
  <c r="G190" i="10"/>
  <c r="G189" i="10"/>
  <c r="G188" i="10"/>
  <c r="G185" i="10"/>
  <c r="G184" i="10"/>
  <c r="G183" i="10"/>
  <c r="G182" i="10"/>
  <c r="G181" i="10"/>
  <c r="G180" i="10"/>
  <c r="G179" i="10"/>
  <c r="G178" i="10"/>
  <c r="G177" i="10"/>
  <c r="G175" i="10"/>
  <c r="G169" i="10"/>
  <c r="G168" i="10"/>
  <c r="G167" i="10"/>
  <c r="G166" i="10"/>
  <c r="G165" i="10"/>
  <c r="G164"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3" i="10"/>
  <c r="G43" i="10"/>
  <c r="G38" i="10"/>
  <c r="G36" i="10"/>
  <c r="G35" i="10"/>
  <c r="G34" i="10"/>
  <c r="G33" i="10"/>
  <c r="G32" i="10"/>
  <c r="G31" i="10"/>
  <c r="G30" i="10"/>
  <c r="G29" i="10"/>
  <c r="G26" i="10"/>
  <c r="G25" i="10" s="1"/>
  <c r="G24" i="10"/>
  <c r="G23" i="10"/>
  <c r="G22" i="10"/>
  <c r="G21" i="10"/>
  <c r="G20" i="10"/>
  <c r="G19" i="10"/>
  <c r="G17" i="10"/>
  <c r="G16" i="10"/>
  <c r="G15" i="10"/>
  <c r="G14" i="10"/>
  <c r="G37" i="10" l="1"/>
  <c r="G28" i="10"/>
  <c r="G18" i="10"/>
  <c r="G13" i="10" s="1"/>
  <c r="G27" i="10" l="1"/>
  <c r="G274" i="10" s="1"/>
  <c r="N1856" i="5"/>
  <c r="L1856" i="5"/>
  <c r="J1856" i="5"/>
  <c r="I1856" i="5"/>
  <c r="N1854" i="5"/>
  <c r="L1854" i="5"/>
  <c r="J1854" i="5"/>
  <c r="I1854" i="5"/>
  <c r="N1852" i="5"/>
  <c r="L1852" i="5"/>
  <c r="J1852" i="5"/>
  <c r="H1852" i="5"/>
  <c r="N1849" i="5"/>
  <c r="L1849" i="5"/>
  <c r="J1849" i="5"/>
  <c r="H1849" i="5"/>
  <c r="N1846" i="5"/>
  <c r="L1846" i="5"/>
  <c r="J1846" i="5"/>
  <c r="H1846" i="5"/>
  <c r="N1843" i="5"/>
  <c r="L1843" i="5"/>
  <c r="J1843" i="5"/>
  <c r="H1843" i="5"/>
  <c r="N1840" i="5"/>
  <c r="L1840" i="5"/>
  <c r="J1840" i="5"/>
  <c r="H1840" i="5"/>
  <c r="N1727" i="5" l="1"/>
  <c r="L1727" i="5"/>
  <c r="J1727" i="5"/>
  <c r="H1727" i="5"/>
  <c r="J808" i="5" l="1"/>
  <c r="G208" i="8" l="1"/>
  <c r="G206" i="8"/>
  <c r="G205" i="8"/>
  <c r="G204" i="8"/>
  <c r="G203" i="8"/>
  <c r="G202" i="8"/>
  <c r="G201" i="8"/>
  <c r="G200" i="8"/>
  <c r="G199" i="8"/>
  <c r="G198" i="8"/>
  <c r="G197" i="8"/>
  <c r="G196" i="8"/>
  <c r="G195" i="8"/>
  <c r="G194" i="8"/>
  <c r="G193" i="8"/>
  <c r="G192" i="8"/>
  <c r="G191" i="8"/>
  <c r="G190" i="8"/>
  <c r="G189" i="8"/>
  <c r="G188" i="8"/>
  <c r="G187" i="8"/>
  <c r="G186" i="8"/>
  <c r="G185" i="8"/>
  <c r="G184" i="8"/>
  <c r="G183" i="8"/>
  <c r="G182" i="8"/>
  <c r="G181" i="8"/>
  <c r="G180" i="8"/>
  <c r="G179" i="8"/>
  <c r="G178" i="8"/>
  <c r="G177" i="8"/>
  <c r="G176" i="8"/>
  <c r="G175" i="8"/>
  <c r="G174" i="8"/>
  <c r="G173" i="8"/>
  <c r="G172" i="8"/>
  <c r="G171" i="8"/>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3" i="8"/>
  <c r="G122" i="8"/>
  <c r="G121"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0" i="8"/>
  <c r="G79" i="8"/>
  <c r="G78" i="8"/>
  <c r="G77" i="8"/>
  <c r="G76" i="8"/>
  <c r="G75" i="8"/>
  <c r="G74" i="8"/>
  <c r="G73" i="8"/>
  <c r="G72" i="8"/>
  <c r="G71" i="8"/>
  <c r="G70" i="8"/>
  <c r="G69" i="8"/>
  <c r="G68" i="8"/>
  <c r="G67" i="8"/>
  <c r="G66" i="8"/>
  <c r="G65" i="8"/>
  <c r="G64" i="8"/>
  <c r="G63" i="8"/>
  <c r="G62" i="8"/>
  <c r="G61" i="8"/>
  <c r="G60" i="8"/>
  <c r="G59" i="8"/>
  <c r="G57" i="8"/>
  <c r="G56" i="8"/>
  <c r="G55" i="8"/>
  <c r="G54" i="8"/>
  <c r="G53" i="8"/>
  <c r="G52" i="8"/>
  <c r="G51" i="8"/>
  <c r="G50" i="8"/>
  <c r="G49" i="8"/>
  <c r="G48" i="8"/>
  <c r="G47" i="8"/>
  <c r="G46" i="8"/>
  <c r="G45" i="8"/>
  <c r="G44" i="8"/>
  <c r="G43" i="8"/>
  <c r="G42" i="8"/>
  <c r="G41" i="8"/>
  <c r="G40" i="8"/>
  <c r="G39" i="8"/>
  <c r="G38" i="8"/>
  <c r="G37" i="8"/>
  <c r="G36" i="8"/>
  <c r="G35" i="8"/>
  <c r="G34" i="8"/>
  <c r="G33" i="8"/>
  <c r="G30" i="8"/>
  <c r="G28" i="8"/>
  <c r="G27" i="8"/>
  <c r="G26" i="8"/>
  <c r="G25" i="8"/>
  <c r="G24" i="8"/>
  <c r="G23" i="8"/>
  <c r="G22" i="8"/>
  <c r="G21" i="8"/>
  <c r="G19" i="8"/>
  <c r="G18" i="8"/>
  <c r="G17" i="8"/>
  <c r="G15" i="8"/>
  <c r="G91" i="9"/>
  <c r="G90" i="9"/>
  <c r="G89" i="9"/>
  <c r="G88" i="9"/>
  <c r="G86" i="9"/>
  <c r="G85" i="9"/>
  <c r="G83" i="9"/>
  <c r="G82" i="9"/>
  <c r="G81" i="9"/>
  <c r="G80" i="9"/>
  <c r="G79" i="9"/>
  <c r="G78" i="9"/>
  <c r="G77" i="9"/>
  <c r="G76" i="9"/>
  <c r="G75" i="9"/>
  <c r="G74" i="9"/>
  <c r="G73" i="9"/>
  <c r="G72" i="9"/>
  <c r="G71" i="9"/>
  <c r="G70" i="9"/>
  <c r="G69" i="9"/>
  <c r="G68" i="9"/>
  <c r="G66" i="9"/>
  <c r="G65" i="9"/>
  <c r="G64" i="9"/>
  <c r="G63" i="9"/>
  <c r="G62" i="9"/>
  <c r="G61" i="9"/>
  <c r="G60" i="9"/>
  <c r="G59" i="9"/>
  <c r="G57" i="9"/>
  <c r="G56" i="9"/>
  <c r="G55" i="9"/>
  <c r="G54" i="9"/>
  <c r="G53" i="9"/>
  <c r="G52" i="9"/>
  <c r="G51" i="9"/>
  <c r="G50" i="9"/>
  <c r="G49" i="9"/>
  <c r="G47" i="9"/>
  <c r="G46" i="9"/>
  <c r="G45" i="9"/>
  <c r="G44" i="9"/>
  <c r="G43" i="9"/>
  <c r="G42" i="9"/>
  <c r="G41" i="9"/>
  <c r="G40" i="9"/>
  <c r="G39" i="9"/>
  <c r="G38" i="9"/>
  <c r="G37" i="9"/>
  <c r="G36" i="9"/>
  <c r="G35" i="9"/>
  <c r="G34" i="9"/>
  <c r="G33" i="9"/>
  <c r="G32" i="9"/>
  <c r="G31" i="9"/>
  <c r="G30" i="9"/>
  <c r="G29" i="9"/>
  <c r="G27" i="9"/>
  <c r="G26" i="9"/>
  <c r="G25" i="9"/>
  <c r="G24" i="9"/>
  <c r="G23" i="9"/>
  <c r="G22" i="9"/>
  <c r="G20" i="9"/>
  <c r="G19" i="9"/>
  <c r="G18" i="9"/>
  <c r="G17" i="9"/>
  <c r="G16" i="9"/>
  <c r="G15" i="9"/>
  <c r="G274" i="11"/>
  <c r="H274" i="11"/>
  <c r="G275" i="11"/>
  <c r="H275" i="11"/>
  <c r="G276" i="11"/>
  <c r="H276" i="11"/>
  <c r="G277" i="11"/>
  <c r="H277" i="11"/>
  <c r="G278" i="11"/>
  <c r="H278" i="11"/>
  <c r="G279" i="11"/>
  <c r="H279" i="11"/>
  <c r="G280" i="11"/>
  <c r="H280" i="11"/>
  <c r="G281" i="11"/>
  <c r="H281" i="11"/>
  <c r="G282" i="11"/>
  <c r="H282" i="11"/>
  <c r="H273" i="11"/>
  <c r="G273" i="11"/>
  <c r="G248" i="11"/>
  <c r="H248" i="11"/>
  <c r="G249" i="11"/>
  <c r="H249" i="11"/>
  <c r="G250" i="11"/>
  <c r="H250" i="11"/>
  <c r="G251" i="11"/>
  <c r="H251" i="11"/>
  <c r="G252" i="11"/>
  <c r="H252" i="11"/>
  <c r="G253" i="11"/>
  <c r="H253" i="11"/>
  <c r="G254" i="11"/>
  <c r="H254" i="11"/>
  <c r="G255" i="11"/>
  <c r="H255" i="11"/>
  <c r="G256" i="11"/>
  <c r="H256" i="11"/>
  <c r="G257" i="11"/>
  <c r="H257" i="11"/>
  <c r="G258" i="11"/>
  <c r="H258" i="11"/>
  <c r="G259" i="11"/>
  <c r="H259" i="11"/>
  <c r="G260" i="11"/>
  <c r="H260" i="11"/>
  <c r="G261" i="11"/>
  <c r="H261" i="11"/>
  <c r="G262" i="11"/>
  <c r="H262" i="11"/>
  <c r="G263" i="11"/>
  <c r="H263" i="11"/>
  <c r="G264" i="11"/>
  <c r="H264" i="11"/>
  <c r="G265" i="11"/>
  <c r="H265" i="11"/>
  <c r="G266" i="11"/>
  <c r="H266" i="11"/>
  <c r="G267" i="11"/>
  <c r="H267" i="11"/>
  <c r="G268" i="11"/>
  <c r="H268" i="11"/>
  <c r="G269" i="11"/>
  <c r="H269" i="11"/>
  <c r="G270" i="11"/>
  <c r="H270" i="11"/>
  <c r="H247" i="11"/>
  <c r="G247" i="11"/>
  <c r="G229" i="11"/>
  <c r="H229" i="11"/>
  <c r="G230" i="11"/>
  <c r="H230" i="11"/>
  <c r="G231" i="11"/>
  <c r="H231" i="11"/>
  <c r="G232" i="11"/>
  <c r="H232" i="11"/>
  <c r="G233" i="11"/>
  <c r="H233" i="11"/>
  <c r="G234" i="11"/>
  <c r="H234" i="11"/>
  <c r="G235" i="11"/>
  <c r="H235" i="11"/>
  <c r="G236" i="11"/>
  <c r="H236" i="11"/>
  <c r="G237" i="11"/>
  <c r="H237" i="11"/>
  <c r="G238" i="11"/>
  <c r="H238" i="11"/>
  <c r="G239" i="11"/>
  <c r="H239" i="11"/>
  <c r="G240" i="11"/>
  <c r="H240" i="11"/>
  <c r="G241" i="11"/>
  <c r="H241" i="11"/>
  <c r="G242" i="11"/>
  <c r="H242" i="11"/>
  <c r="G243" i="11"/>
  <c r="H243" i="11"/>
  <c r="G244" i="11"/>
  <c r="H244" i="11"/>
  <c r="H228" i="11"/>
  <c r="G228" i="11"/>
  <c r="G214" i="11"/>
  <c r="H214" i="11"/>
  <c r="G215" i="11"/>
  <c r="H215" i="11"/>
  <c r="G216" i="11"/>
  <c r="H216" i="11"/>
  <c r="G217" i="11"/>
  <c r="H217" i="11"/>
  <c r="G218" i="11"/>
  <c r="H218" i="11"/>
  <c r="G219" i="11"/>
  <c r="H219" i="11"/>
  <c r="G220" i="11"/>
  <c r="H220" i="11"/>
  <c r="G221" i="11"/>
  <c r="H221" i="11"/>
  <c r="G222" i="11"/>
  <c r="H222" i="11"/>
  <c r="G223" i="11"/>
  <c r="H223" i="11"/>
  <c r="G224" i="11"/>
  <c r="H224" i="11"/>
  <c r="G225" i="11"/>
  <c r="H225" i="11"/>
  <c r="H213" i="11"/>
  <c r="G213" i="11"/>
  <c r="G206" i="11"/>
  <c r="H206" i="11"/>
  <c r="G207" i="11"/>
  <c r="H207" i="11"/>
  <c r="G208" i="11"/>
  <c r="H208" i="11"/>
  <c r="G209" i="11"/>
  <c r="H209" i="11"/>
  <c r="G210" i="11"/>
  <c r="H210" i="11"/>
  <c r="H205" i="11"/>
  <c r="G205" i="11"/>
  <c r="G172" i="11"/>
  <c r="H172" i="11"/>
  <c r="G173" i="11"/>
  <c r="H173" i="11"/>
  <c r="G174" i="11"/>
  <c r="H174" i="11"/>
  <c r="G175" i="11"/>
  <c r="H175" i="11"/>
  <c r="G176" i="11"/>
  <c r="H176" i="11"/>
  <c r="G177" i="11"/>
  <c r="H177" i="11"/>
  <c r="G178" i="11"/>
  <c r="H178" i="11"/>
  <c r="G179" i="11"/>
  <c r="H179" i="11"/>
  <c r="G180" i="11"/>
  <c r="H180" i="11"/>
  <c r="G181" i="11"/>
  <c r="H181" i="11"/>
  <c r="G182" i="11"/>
  <c r="H182" i="11"/>
  <c r="G183" i="11"/>
  <c r="H183" i="11"/>
  <c r="G184" i="11"/>
  <c r="H184" i="11"/>
  <c r="G185" i="11"/>
  <c r="H185" i="11"/>
  <c r="G186" i="11"/>
  <c r="H186" i="11"/>
  <c r="G187" i="11"/>
  <c r="H187" i="11"/>
  <c r="G188" i="11"/>
  <c r="H188" i="11"/>
  <c r="G189" i="11"/>
  <c r="H189" i="11"/>
  <c r="G190" i="11"/>
  <c r="H190" i="11"/>
  <c r="G191" i="11"/>
  <c r="H191" i="11"/>
  <c r="G192" i="11"/>
  <c r="H192" i="11"/>
  <c r="G193" i="11"/>
  <c r="H193" i="11"/>
  <c r="G194" i="11"/>
  <c r="H194" i="11"/>
  <c r="G195" i="11"/>
  <c r="H195" i="11"/>
  <c r="G196" i="11"/>
  <c r="H196" i="11"/>
  <c r="G197" i="11"/>
  <c r="H197" i="11"/>
  <c r="G198" i="11"/>
  <c r="H198" i="11"/>
  <c r="G199" i="11"/>
  <c r="H199" i="11"/>
  <c r="G200" i="11"/>
  <c r="H200" i="11"/>
  <c r="G201" i="11"/>
  <c r="H201" i="11"/>
  <c r="G202" i="11"/>
  <c r="H202" i="11"/>
  <c r="H171" i="11"/>
  <c r="G171" i="11"/>
  <c r="G160" i="11"/>
  <c r="H160" i="11"/>
  <c r="G161" i="11"/>
  <c r="H161" i="11"/>
  <c r="G162" i="11"/>
  <c r="H162" i="11"/>
  <c r="G163" i="11"/>
  <c r="H163" i="11"/>
  <c r="G164" i="11"/>
  <c r="H164" i="11"/>
  <c r="G165" i="11"/>
  <c r="H165" i="11"/>
  <c r="G166" i="11"/>
  <c r="H166" i="11"/>
  <c r="G167" i="11"/>
  <c r="H167" i="11"/>
  <c r="G168" i="11"/>
  <c r="H168" i="11"/>
  <c r="H159" i="11"/>
  <c r="G159" i="11"/>
  <c r="G146" i="11"/>
  <c r="H146" i="11"/>
  <c r="G147" i="11"/>
  <c r="H147" i="11"/>
  <c r="G148" i="11"/>
  <c r="H148" i="11"/>
  <c r="G149" i="11"/>
  <c r="H149" i="11"/>
  <c r="G150" i="11"/>
  <c r="H150" i="11"/>
  <c r="G151" i="11"/>
  <c r="H151" i="11"/>
  <c r="G152" i="11"/>
  <c r="H152" i="11"/>
  <c r="G153" i="11"/>
  <c r="H153" i="11"/>
  <c r="G154" i="11"/>
  <c r="H154" i="11"/>
  <c r="G155" i="11"/>
  <c r="H155" i="11"/>
  <c r="G156" i="11"/>
  <c r="H156" i="11"/>
  <c r="H145" i="11"/>
  <c r="G145" i="11"/>
  <c r="G126" i="11"/>
  <c r="H126" i="11"/>
  <c r="G127" i="11"/>
  <c r="H127" i="11"/>
  <c r="G128" i="11"/>
  <c r="H128" i="11"/>
  <c r="G129" i="11"/>
  <c r="H129" i="11"/>
  <c r="G130" i="11"/>
  <c r="H130" i="11"/>
  <c r="G131" i="11"/>
  <c r="H131" i="11"/>
  <c r="G132" i="11"/>
  <c r="H132" i="11"/>
  <c r="G133" i="11"/>
  <c r="H133" i="11"/>
  <c r="G134" i="11"/>
  <c r="H134" i="11"/>
  <c r="G135" i="11"/>
  <c r="H135" i="11"/>
  <c r="G136" i="11"/>
  <c r="H136" i="11"/>
  <c r="G137" i="11"/>
  <c r="H137" i="11"/>
  <c r="G138" i="11"/>
  <c r="H138" i="11"/>
  <c r="G139" i="11"/>
  <c r="H139" i="11"/>
  <c r="G140" i="11"/>
  <c r="H140" i="11"/>
  <c r="G141" i="11"/>
  <c r="H141" i="11"/>
  <c r="H125" i="11"/>
  <c r="G125" i="11"/>
  <c r="G92" i="11"/>
  <c r="H92" i="11"/>
  <c r="G93" i="11"/>
  <c r="H93" i="11"/>
  <c r="G94" i="11"/>
  <c r="H94" i="11"/>
  <c r="G95" i="11"/>
  <c r="H95" i="11"/>
  <c r="G96" i="11"/>
  <c r="H96" i="11"/>
  <c r="G97" i="11"/>
  <c r="H97" i="11"/>
  <c r="G98" i="11"/>
  <c r="H98" i="11"/>
  <c r="G99" i="11"/>
  <c r="H99" i="11"/>
  <c r="G100" i="11"/>
  <c r="H100" i="11"/>
  <c r="G101" i="11"/>
  <c r="H101" i="11"/>
  <c r="G102" i="11"/>
  <c r="H102" i="11"/>
  <c r="G103" i="11"/>
  <c r="H103" i="11"/>
  <c r="G104" i="11"/>
  <c r="H104" i="11"/>
  <c r="G105" i="11"/>
  <c r="H105" i="11"/>
  <c r="G106" i="11"/>
  <c r="H106" i="11"/>
  <c r="G107" i="11"/>
  <c r="H107" i="11"/>
  <c r="G108" i="11"/>
  <c r="H108" i="11"/>
  <c r="G109" i="11"/>
  <c r="H109" i="11"/>
  <c r="G110" i="11"/>
  <c r="H110" i="11"/>
  <c r="G111" i="11"/>
  <c r="H111" i="11"/>
  <c r="G112" i="11"/>
  <c r="H112" i="11"/>
  <c r="G113" i="11"/>
  <c r="H113" i="11"/>
  <c r="G114" i="11"/>
  <c r="H114" i="11"/>
  <c r="G115" i="11"/>
  <c r="H115" i="11"/>
  <c r="G116" i="11"/>
  <c r="H116" i="11"/>
  <c r="G117" i="11"/>
  <c r="H117" i="11"/>
  <c r="G118" i="11"/>
  <c r="H118" i="11"/>
  <c r="G119" i="11"/>
  <c r="H119" i="11"/>
  <c r="G120" i="11"/>
  <c r="H120" i="11"/>
  <c r="G121" i="11"/>
  <c r="H121" i="11"/>
  <c r="G122" i="11"/>
  <c r="H122" i="11"/>
  <c r="H91" i="11"/>
  <c r="G91" i="11"/>
  <c r="G27" i="11"/>
  <c r="H27" i="11"/>
  <c r="G28" i="11"/>
  <c r="H28" i="11"/>
  <c r="G29" i="11"/>
  <c r="H29" i="11"/>
  <c r="G30" i="11"/>
  <c r="H30" i="11"/>
  <c r="G31" i="11"/>
  <c r="H31" i="11"/>
  <c r="G32" i="11"/>
  <c r="H32" i="11"/>
  <c r="G33" i="11"/>
  <c r="H33" i="11"/>
  <c r="G34" i="11"/>
  <c r="H34" i="11"/>
  <c r="G35" i="11"/>
  <c r="H35" i="11"/>
  <c r="G36" i="11"/>
  <c r="H36" i="11"/>
  <c r="G37" i="11"/>
  <c r="H37" i="11"/>
  <c r="G38" i="11"/>
  <c r="H38" i="11"/>
  <c r="G39" i="11"/>
  <c r="H39" i="11"/>
  <c r="G40" i="11"/>
  <c r="H40" i="11"/>
  <c r="G41" i="11"/>
  <c r="H41" i="11"/>
  <c r="G42" i="11"/>
  <c r="H42" i="11"/>
  <c r="G43" i="11"/>
  <c r="H43" i="11"/>
  <c r="G44" i="11"/>
  <c r="H44" i="11"/>
  <c r="G45" i="11"/>
  <c r="H45" i="11"/>
  <c r="G46" i="11"/>
  <c r="H46" i="11"/>
  <c r="G47" i="11"/>
  <c r="H47" i="11"/>
  <c r="G48" i="11"/>
  <c r="H48" i="11"/>
  <c r="G49" i="11"/>
  <c r="H49" i="11"/>
  <c r="G50" i="11"/>
  <c r="H50" i="11"/>
  <c r="G51" i="11"/>
  <c r="H51" i="11"/>
  <c r="G52" i="11"/>
  <c r="H52" i="11"/>
  <c r="G53" i="11"/>
  <c r="H53" i="11"/>
  <c r="G54" i="11"/>
  <c r="H54" i="11"/>
  <c r="G55" i="11"/>
  <c r="H55" i="11"/>
  <c r="G56" i="11"/>
  <c r="H56" i="11"/>
  <c r="G57" i="11"/>
  <c r="H57" i="11"/>
  <c r="G58" i="11"/>
  <c r="H58" i="11"/>
  <c r="G59" i="11"/>
  <c r="H59" i="11"/>
  <c r="G60" i="11"/>
  <c r="H60" i="11"/>
  <c r="G61" i="11"/>
  <c r="H61" i="11"/>
  <c r="G62" i="11"/>
  <c r="H62" i="11"/>
  <c r="G63" i="11"/>
  <c r="H63" i="11"/>
  <c r="G64" i="11"/>
  <c r="H64" i="11"/>
  <c r="G65" i="11"/>
  <c r="H65" i="11"/>
  <c r="G66" i="11"/>
  <c r="H66" i="11"/>
  <c r="G67" i="11"/>
  <c r="H67" i="11"/>
  <c r="G68" i="11"/>
  <c r="H68" i="11"/>
  <c r="G69" i="11"/>
  <c r="H69" i="11"/>
  <c r="G70" i="11"/>
  <c r="H70" i="11"/>
  <c r="G71" i="11"/>
  <c r="H71" i="11"/>
  <c r="G72" i="11"/>
  <c r="H72" i="11"/>
  <c r="G73" i="11"/>
  <c r="H73" i="11"/>
  <c r="G74" i="11"/>
  <c r="H74" i="11"/>
  <c r="G75" i="11"/>
  <c r="H75" i="11"/>
  <c r="G76" i="11"/>
  <c r="H76" i="11"/>
  <c r="G77" i="11"/>
  <c r="H77" i="11"/>
  <c r="G78" i="11"/>
  <c r="H78" i="11"/>
  <c r="G79" i="11"/>
  <c r="H79" i="11"/>
  <c r="G80" i="11"/>
  <c r="H80" i="11"/>
  <c r="G81" i="11"/>
  <c r="H81" i="11"/>
  <c r="G82" i="11"/>
  <c r="H82" i="11"/>
  <c r="G83" i="11"/>
  <c r="H83" i="11"/>
  <c r="G84" i="11"/>
  <c r="H84" i="11"/>
  <c r="G85" i="11"/>
  <c r="H85" i="11"/>
  <c r="G86" i="11"/>
  <c r="H86" i="11"/>
  <c r="G87" i="11"/>
  <c r="H87" i="11"/>
  <c r="G88" i="11"/>
  <c r="H88" i="11"/>
  <c r="H26" i="11"/>
  <c r="G26" i="11"/>
  <c r="G13" i="11"/>
  <c r="H13" i="11"/>
  <c r="G14" i="11"/>
  <c r="H14" i="11"/>
  <c r="G15" i="11"/>
  <c r="H15" i="11"/>
  <c r="G16" i="11"/>
  <c r="H16" i="11"/>
  <c r="G17" i="11"/>
  <c r="H17" i="11"/>
  <c r="G18" i="11"/>
  <c r="H18" i="11"/>
  <c r="G19" i="11"/>
  <c r="H19" i="11"/>
  <c r="G20" i="11"/>
  <c r="H20" i="11"/>
  <c r="G21" i="11"/>
  <c r="H21" i="11"/>
  <c r="G22" i="11"/>
  <c r="H22" i="11"/>
  <c r="G23" i="11"/>
  <c r="H23" i="11"/>
  <c r="H12" i="11"/>
  <c r="G12" i="11"/>
  <c r="H81" i="13"/>
  <c r="H80" i="13"/>
  <c r="F79" i="13"/>
  <c r="H71" i="13"/>
  <c r="H72" i="13"/>
  <c r="H73" i="13"/>
  <c r="H74" i="13"/>
  <c r="H75" i="13"/>
  <c r="H76" i="13"/>
  <c r="H77" i="13"/>
  <c r="F71" i="13"/>
  <c r="F72" i="13"/>
  <c r="F73" i="13"/>
  <c r="F74" i="13"/>
  <c r="F75" i="13"/>
  <c r="F76" i="13"/>
  <c r="F77" i="13"/>
  <c r="H70" i="13"/>
  <c r="F70" i="13"/>
  <c r="H64" i="13"/>
  <c r="H63" i="13"/>
  <c r="F62"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H27" i="13"/>
  <c r="F27" i="13"/>
  <c r="H58" i="14"/>
  <c r="H59" i="14"/>
  <c r="H60" i="14"/>
  <c r="H61" i="14"/>
  <c r="H62" i="14"/>
  <c r="H63" i="14"/>
  <c r="F58" i="14"/>
  <c r="F59" i="14"/>
  <c r="F60" i="14"/>
  <c r="F61" i="14"/>
  <c r="F62" i="14"/>
  <c r="F63" i="14"/>
  <c r="H57" i="14"/>
  <c r="F57" i="14"/>
  <c r="H30" i="14"/>
  <c r="H31" i="14"/>
  <c r="H32" i="14"/>
  <c r="H34" i="14"/>
  <c r="H36" i="14"/>
  <c r="H37" i="14"/>
  <c r="H38" i="14"/>
  <c r="H39" i="14"/>
  <c r="H41" i="14"/>
  <c r="H42" i="14"/>
  <c r="H43" i="14"/>
  <c r="H44" i="14"/>
  <c r="H45" i="14"/>
  <c r="H46" i="14"/>
  <c r="H47" i="14"/>
  <c r="F30" i="14"/>
  <c r="F31" i="14"/>
  <c r="F32" i="14"/>
  <c r="F34" i="14"/>
  <c r="F36" i="14"/>
  <c r="F37" i="14"/>
  <c r="F38" i="14"/>
  <c r="F39" i="14"/>
  <c r="F41" i="14"/>
  <c r="F42" i="14"/>
  <c r="F43" i="14"/>
  <c r="F44" i="14"/>
  <c r="F45" i="14"/>
  <c r="F46" i="14"/>
  <c r="F47" i="14"/>
  <c r="H29" i="14"/>
  <c r="F29" i="14"/>
  <c r="N166" i="16"/>
  <c r="N167" i="16"/>
  <c r="N168" i="16"/>
  <c r="N169" i="16"/>
  <c r="N170" i="16"/>
  <c r="N171" i="16"/>
  <c r="N172" i="16"/>
  <c r="N173" i="16"/>
  <c r="N174" i="16"/>
  <c r="N175" i="16"/>
  <c r="N165" i="16"/>
  <c r="N152" i="16"/>
  <c r="N153" i="16"/>
  <c r="N154" i="16"/>
  <c r="N155" i="16"/>
  <c r="N156" i="16"/>
  <c r="N157" i="16"/>
  <c r="N158" i="16"/>
  <c r="N159" i="16"/>
  <c r="N160" i="16"/>
  <c r="N161" i="16"/>
  <c r="N162" i="16"/>
  <c r="N163" i="16"/>
  <c r="N151" i="16"/>
  <c r="N138" i="16"/>
  <c r="N139" i="16"/>
  <c r="N140" i="16"/>
  <c r="N141" i="16"/>
  <c r="N142" i="16"/>
  <c r="N143" i="16"/>
  <c r="N144" i="16"/>
  <c r="N145" i="16"/>
  <c r="N146" i="16"/>
  <c r="N147" i="16"/>
  <c r="N148" i="16"/>
  <c r="N137" i="16"/>
  <c r="N132" i="16"/>
  <c r="N133" i="16"/>
  <c r="N134" i="16"/>
  <c r="N135" i="16"/>
  <c r="N131" i="16"/>
  <c r="N122" i="16"/>
  <c r="N123" i="16"/>
  <c r="N124" i="16"/>
  <c r="N125" i="16"/>
  <c r="N126" i="16"/>
  <c r="N127" i="16"/>
  <c r="N128" i="16"/>
  <c r="N129" i="16"/>
  <c r="N121" i="16"/>
  <c r="F48" i="15"/>
  <c r="F63" i="15"/>
  <c r="H57" i="15"/>
  <c r="H58" i="15"/>
  <c r="H59" i="15"/>
  <c r="H60" i="15"/>
  <c r="H61" i="15"/>
  <c r="H56" i="15"/>
  <c r="F57" i="15"/>
  <c r="F58" i="15"/>
  <c r="F59" i="15"/>
  <c r="F60" i="15"/>
  <c r="F61" i="15"/>
  <c r="F56" i="15"/>
  <c r="H46" i="15"/>
  <c r="H30" i="15"/>
  <c r="H31" i="15"/>
  <c r="H32" i="15"/>
  <c r="H33" i="15"/>
  <c r="H34" i="15"/>
  <c r="H35" i="15"/>
  <c r="H36" i="15"/>
  <c r="H37" i="15"/>
  <c r="H38" i="15"/>
  <c r="H39" i="15"/>
  <c r="H40" i="15"/>
  <c r="H41" i="15"/>
  <c r="H42" i="15"/>
  <c r="H43" i="15"/>
  <c r="H44" i="15"/>
  <c r="H45" i="15"/>
  <c r="F29" i="15"/>
  <c r="H29" i="15"/>
  <c r="F30" i="15"/>
  <c r="F31" i="15"/>
  <c r="F32" i="15"/>
  <c r="F34" i="15"/>
  <c r="F36" i="15"/>
  <c r="F37" i="15"/>
  <c r="F38" i="15"/>
  <c r="F39" i="15"/>
  <c r="F40" i="15"/>
  <c r="F41" i="15"/>
  <c r="F42" i="15"/>
  <c r="F43" i="15"/>
  <c r="F44" i="15"/>
  <c r="F45" i="15"/>
  <c r="F46" i="15"/>
  <c r="G245" i="11" l="1"/>
  <c r="D137" i="11"/>
  <c r="H89" i="11"/>
  <c r="G89" i="11"/>
  <c r="W2412" i="5"/>
  <c r="W2414" i="5" s="1"/>
  <c r="I2412" i="5"/>
  <c r="I2414" i="5" s="1"/>
  <c r="N2409" i="5"/>
  <c r="N2412" i="5" s="1"/>
  <c r="N2414" i="5" s="1"/>
  <c r="L2409" i="5"/>
  <c r="L2412" i="5" s="1"/>
  <c r="L2414" i="5" s="1"/>
  <c r="J2409" i="5"/>
  <c r="J2412" i="5" s="1"/>
  <c r="H2409" i="5"/>
  <c r="H2412" i="5" s="1"/>
  <c r="H2414" i="5" s="1"/>
  <c r="W2403" i="5"/>
  <c r="I2403" i="5"/>
  <c r="N2402" i="5"/>
  <c r="L2402" i="5"/>
  <c r="J2402" i="5"/>
  <c r="H2402" i="5"/>
  <c r="N2395" i="5"/>
  <c r="L2395" i="5"/>
  <c r="J2395" i="5"/>
  <c r="H2395" i="5"/>
  <c r="N2391" i="5"/>
  <c r="L2391" i="5"/>
  <c r="J2391" i="5"/>
  <c r="H2391" i="5"/>
  <c r="W2388" i="5"/>
  <c r="I2388" i="5"/>
  <c r="N2385" i="5"/>
  <c r="L2385" i="5"/>
  <c r="J2385" i="5"/>
  <c r="H2385" i="5"/>
  <c r="N2273" i="5"/>
  <c r="L2273" i="5"/>
  <c r="J2273" i="5"/>
  <c r="H2273" i="5"/>
  <c r="N2263" i="5"/>
  <c r="L2263" i="5"/>
  <c r="J2263" i="5"/>
  <c r="H2263" i="5"/>
  <c r="N2258" i="5"/>
  <c r="L2258" i="5"/>
  <c r="J2258" i="5"/>
  <c r="H2258" i="5"/>
  <c r="N2165" i="5"/>
  <c r="L2165" i="5"/>
  <c r="J2165" i="5"/>
  <c r="H2165" i="5"/>
  <c r="N2063" i="5"/>
  <c r="L2063" i="5"/>
  <c r="J2063" i="5"/>
  <c r="H2063" i="5"/>
  <c r="W2060" i="5"/>
  <c r="I2060" i="5"/>
  <c r="N2057" i="5"/>
  <c r="L2057" i="5"/>
  <c r="J2057" i="5"/>
  <c r="H2057" i="5"/>
  <c r="N2045" i="5"/>
  <c r="L2045" i="5"/>
  <c r="J2045" i="5"/>
  <c r="H2045" i="5"/>
  <c r="N2040" i="5"/>
  <c r="L2040" i="5"/>
  <c r="J2040" i="5"/>
  <c r="H2040" i="5"/>
  <c r="N2032" i="5"/>
  <c r="L2032" i="5"/>
  <c r="J2032" i="5"/>
  <c r="H2032" i="5"/>
  <c r="N2024" i="5"/>
  <c r="L2024" i="5"/>
  <c r="J2024" i="5"/>
  <c r="H2024" i="5"/>
  <c r="N2021" i="5"/>
  <c r="L2021" i="5"/>
  <c r="J2021" i="5"/>
  <c r="H2021" i="5"/>
  <c r="N2018" i="5"/>
  <c r="L2018" i="5"/>
  <c r="J2018" i="5"/>
  <c r="H2018" i="5"/>
  <c r="N2015" i="5"/>
  <c r="L2015" i="5"/>
  <c r="J2015" i="5"/>
  <c r="H2015" i="5"/>
  <c r="N2012" i="5"/>
  <c r="L2012" i="5"/>
  <c r="J2012" i="5"/>
  <c r="H2012" i="5"/>
  <c r="N2006" i="5"/>
  <c r="L2006" i="5"/>
  <c r="J2006" i="5"/>
  <c r="H2006" i="5"/>
  <c r="N2004" i="5"/>
  <c r="L2004" i="5"/>
  <c r="J2004" i="5"/>
  <c r="H2004" i="5"/>
  <c r="N1998" i="5"/>
  <c r="L1998" i="5"/>
  <c r="J1998" i="5"/>
  <c r="H1998" i="5"/>
  <c r="N1992" i="5"/>
  <c r="L1992" i="5"/>
  <c r="J1992" i="5"/>
  <c r="H1992" i="5"/>
  <c r="N1989" i="5"/>
  <c r="L1989" i="5"/>
  <c r="J1989" i="5"/>
  <c r="H1989" i="5"/>
  <c r="N1982" i="5"/>
  <c r="L1982" i="5"/>
  <c r="J1982" i="5"/>
  <c r="H1982" i="5"/>
  <c r="W1979" i="5"/>
  <c r="N1978" i="5"/>
  <c r="L1978" i="5"/>
  <c r="J1978" i="5"/>
  <c r="H1978" i="5"/>
  <c r="N1975" i="5"/>
  <c r="L1975" i="5"/>
  <c r="J1975" i="5"/>
  <c r="I1975" i="5"/>
  <c r="N1972" i="5"/>
  <c r="L1972" i="5"/>
  <c r="J1972" i="5"/>
  <c r="I1972" i="5"/>
  <c r="N1969" i="5"/>
  <c r="L1969" i="5"/>
  <c r="J1969" i="5"/>
  <c r="H1969" i="5"/>
  <c r="H1979" i="5" s="1"/>
  <c r="W1966" i="5"/>
  <c r="N1965" i="5"/>
  <c r="L1965" i="5"/>
  <c r="J1965" i="5"/>
  <c r="H1965" i="5"/>
  <c r="N1962" i="5"/>
  <c r="L1962" i="5"/>
  <c r="J1962" i="5"/>
  <c r="H1962" i="5"/>
  <c r="N1959" i="5"/>
  <c r="L1959" i="5"/>
  <c r="J1959" i="5"/>
  <c r="I1959" i="5"/>
  <c r="N1956" i="5"/>
  <c r="L1956" i="5"/>
  <c r="J1956" i="5"/>
  <c r="H1956" i="5"/>
  <c r="N1952" i="5"/>
  <c r="L1952" i="5"/>
  <c r="J1952" i="5"/>
  <c r="I1952" i="5"/>
  <c r="N1939" i="5"/>
  <c r="L1939" i="5"/>
  <c r="J1939" i="5"/>
  <c r="H1939" i="5"/>
  <c r="W1936" i="5"/>
  <c r="N1935" i="5"/>
  <c r="L1935" i="5"/>
  <c r="J1935" i="5"/>
  <c r="H1935" i="5"/>
  <c r="N1916" i="5"/>
  <c r="L1916" i="5"/>
  <c r="J1916" i="5"/>
  <c r="I1916" i="5"/>
  <c r="I1936" i="5" s="1"/>
  <c r="N1900" i="5"/>
  <c r="L1900" i="5"/>
  <c r="J1900" i="5"/>
  <c r="H1900" i="5"/>
  <c r="N1886" i="5"/>
  <c r="L1886" i="5"/>
  <c r="J1886" i="5"/>
  <c r="H1886" i="5"/>
  <c r="W1883" i="5"/>
  <c r="N1882" i="5"/>
  <c r="L1882" i="5"/>
  <c r="J1882" i="5"/>
  <c r="H1882" i="5"/>
  <c r="N1873" i="5"/>
  <c r="L1873" i="5"/>
  <c r="J1873" i="5"/>
  <c r="H1873" i="5"/>
  <c r="N1870" i="5"/>
  <c r="L1870" i="5"/>
  <c r="J1870" i="5"/>
  <c r="I1870" i="5"/>
  <c r="N1867" i="5"/>
  <c r="L1867" i="5"/>
  <c r="J1867" i="5"/>
  <c r="H1867" i="5"/>
  <c r="N1864" i="5"/>
  <c r="L1864" i="5"/>
  <c r="J1864" i="5"/>
  <c r="I1864" i="5"/>
  <c r="N1861" i="5"/>
  <c r="L1861" i="5"/>
  <c r="J1861" i="5"/>
  <c r="I1861" i="5"/>
  <c r="N1858" i="5"/>
  <c r="L1858" i="5"/>
  <c r="J1858" i="5"/>
  <c r="H1858" i="5"/>
  <c r="N1837" i="5"/>
  <c r="L1837" i="5"/>
  <c r="J1837" i="5"/>
  <c r="H1837" i="5"/>
  <c r="N1833" i="5"/>
  <c r="L1833" i="5"/>
  <c r="J1833" i="5"/>
  <c r="H1833" i="5"/>
  <c r="N1830" i="5"/>
  <c r="L1830" i="5"/>
  <c r="J1830" i="5"/>
  <c r="H1830" i="5"/>
  <c r="N1826" i="5"/>
  <c r="L1826" i="5"/>
  <c r="J1826" i="5"/>
  <c r="H1826" i="5"/>
  <c r="W1823" i="5"/>
  <c r="N1822" i="5"/>
  <c r="L1822" i="5"/>
  <c r="J1822" i="5"/>
  <c r="H1822" i="5"/>
  <c r="N1817" i="5"/>
  <c r="L1817" i="5"/>
  <c r="J1817" i="5"/>
  <c r="I1817" i="5"/>
  <c r="N1812" i="5"/>
  <c r="L1812" i="5"/>
  <c r="J1812" i="5"/>
  <c r="H1812" i="5"/>
  <c r="N1809" i="5"/>
  <c r="L1809" i="5"/>
  <c r="J1809" i="5"/>
  <c r="I1809" i="5"/>
  <c r="N1806" i="5"/>
  <c r="L1806" i="5"/>
  <c r="J1806" i="5"/>
  <c r="I1806" i="5"/>
  <c r="N1803" i="5"/>
  <c r="L1803" i="5"/>
  <c r="J1803" i="5"/>
  <c r="I1803" i="5"/>
  <c r="N1800" i="5"/>
  <c r="L1800" i="5"/>
  <c r="J1800" i="5"/>
  <c r="H1800" i="5"/>
  <c r="N1797" i="5"/>
  <c r="L1797" i="5"/>
  <c r="J1797" i="5"/>
  <c r="H1797" i="5"/>
  <c r="N1794" i="5"/>
  <c r="L1794" i="5"/>
  <c r="J1794" i="5"/>
  <c r="H1794" i="5"/>
  <c r="N1791" i="5"/>
  <c r="L1791" i="5"/>
  <c r="J1791" i="5"/>
  <c r="I1791" i="5"/>
  <c r="N1787" i="5"/>
  <c r="L1787" i="5"/>
  <c r="J1787" i="5"/>
  <c r="H1787" i="5"/>
  <c r="N1784" i="5"/>
  <c r="L1784" i="5"/>
  <c r="J1784" i="5"/>
  <c r="I1784" i="5"/>
  <c r="N1773" i="5"/>
  <c r="L1773" i="5"/>
  <c r="J1773" i="5"/>
  <c r="I1773" i="5"/>
  <c r="N1760" i="5"/>
  <c r="L1760" i="5"/>
  <c r="J1760" i="5"/>
  <c r="H1760" i="5"/>
  <c r="N1757" i="5"/>
  <c r="L1757" i="5"/>
  <c r="J1757" i="5"/>
  <c r="I1757" i="5"/>
  <c r="N1754" i="5"/>
  <c r="L1754" i="5"/>
  <c r="J1754" i="5"/>
  <c r="H1754" i="5"/>
  <c r="N1751" i="5"/>
  <c r="L1751" i="5"/>
  <c r="J1751" i="5"/>
  <c r="I1751" i="5"/>
  <c r="N1748" i="5"/>
  <c r="L1748" i="5"/>
  <c r="J1748" i="5"/>
  <c r="H1748" i="5"/>
  <c r="N1745" i="5"/>
  <c r="L1745" i="5"/>
  <c r="J1745" i="5"/>
  <c r="I1745" i="5"/>
  <c r="N1742" i="5"/>
  <c r="L1742" i="5"/>
  <c r="J1742" i="5"/>
  <c r="H1742" i="5"/>
  <c r="N1738" i="5"/>
  <c r="L1738" i="5"/>
  <c r="J1738" i="5"/>
  <c r="I1738" i="5"/>
  <c r="N1734" i="5"/>
  <c r="L1734" i="5"/>
  <c r="J1734" i="5"/>
  <c r="H1734" i="5"/>
  <c r="W1731" i="5"/>
  <c r="N1730" i="5"/>
  <c r="L1730" i="5"/>
  <c r="J1730" i="5"/>
  <c r="H1730" i="5"/>
  <c r="N1724" i="5"/>
  <c r="L1724" i="5"/>
  <c r="J1724" i="5"/>
  <c r="H1724" i="5"/>
  <c r="N1721" i="5"/>
  <c r="L1721" i="5"/>
  <c r="J1721" i="5"/>
  <c r="H1721" i="5"/>
  <c r="N1718" i="5"/>
  <c r="L1718" i="5"/>
  <c r="J1718" i="5"/>
  <c r="H1718" i="5"/>
  <c r="N1715" i="5"/>
  <c r="L1715" i="5"/>
  <c r="J1715" i="5"/>
  <c r="H1715" i="5"/>
  <c r="N1712" i="5"/>
  <c r="L1712" i="5"/>
  <c r="J1712" i="5"/>
  <c r="I1712" i="5"/>
  <c r="N1709" i="5"/>
  <c r="L1709" i="5"/>
  <c r="J1709" i="5"/>
  <c r="H1709" i="5"/>
  <c r="N1706" i="5"/>
  <c r="L1706" i="5"/>
  <c r="J1706" i="5"/>
  <c r="H1706" i="5"/>
  <c r="N1703" i="5"/>
  <c r="L1703" i="5"/>
  <c r="J1703" i="5"/>
  <c r="H1703" i="5"/>
  <c r="N1700" i="5"/>
  <c r="L1700" i="5"/>
  <c r="J1700" i="5"/>
  <c r="H1700" i="5"/>
  <c r="N1697" i="5"/>
  <c r="L1697" i="5"/>
  <c r="J1697" i="5"/>
  <c r="H1697" i="5"/>
  <c r="N1694" i="5"/>
  <c r="L1694" i="5"/>
  <c r="J1694" i="5"/>
  <c r="H1694" i="5"/>
  <c r="N1691" i="5"/>
  <c r="L1691" i="5"/>
  <c r="J1691" i="5"/>
  <c r="H1691" i="5"/>
  <c r="N1688" i="5"/>
  <c r="L1688" i="5"/>
  <c r="J1688" i="5"/>
  <c r="H1688" i="5"/>
  <c r="N1685" i="5"/>
  <c r="L1685" i="5"/>
  <c r="J1685" i="5"/>
  <c r="H1685" i="5"/>
  <c r="N1682" i="5"/>
  <c r="L1682" i="5"/>
  <c r="J1682" i="5"/>
  <c r="H1682" i="5"/>
  <c r="N1679" i="5"/>
  <c r="L1679" i="5"/>
  <c r="J1679" i="5"/>
  <c r="H1679" i="5"/>
  <c r="N1676" i="5"/>
  <c r="L1676" i="5"/>
  <c r="J1676" i="5"/>
  <c r="H1676" i="5"/>
  <c r="N1673" i="5"/>
  <c r="L1673" i="5"/>
  <c r="J1673" i="5"/>
  <c r="H1673" i="5"/>
  <c r="N1670" i="5"/>
  <c r="L1670" i="5"/>
  <c r="J1670" i="5"/>
  <c r="H1670" i="5"/>
  <c r="N1667" i="5"/>
  <c r="L1667" i="5"/>
  <c r="J1667" i="5"/>
  <c r="H1667" i="5"/>
  <c r="N1664" i="5"/>
  <c r="L1664" i="5"/>
  <c r="J1664" i="5"/>
  <c r="H1664" i="5"/>
  <c r="N1661" i="5"/>
  <c r="L1661" i="5"/>
  <c r="J1661" i="5"/>
  <c r="I1661" i="5"/>
  <c r="N1658" i="5"/>
  <c r="L1658" i="5"/>
  <c r="J1658" i="5"/>
  <c r="I1658" i="5"/>
  <c r="N1655" i="5"/>
  <c r="L1655" i="5"/>
  <c r="J1655" i="5"/>
  <c r="H1655" i="5"/>
  <c r="N1652" i="5"/>
  <c r="L1652" i="5"/>
  <c r="J1652" i="5"/>
  <c r="I1652" i="5"/>
  <c r="N1649" i="5"/>
  <c r="L1649" i="5"/>
  <c r="J1649" i="5"/>
  <c r="H1649" i="5"/>
  <c r="N1646" i="5"/>
  <c r="L1646" i="5"/>
  <c r="J1646" i="5"/>
  <c r="I1646" i="5"/>
  <c r="N1643" i="5"/>
  <c r="L1643" i="5"/>
  <c r="J1643" i="5"/>
  <c r="H1643" i="5"/>
  <c r="N1640" i="5"/>
  <c r="L1640" i="5"/>
  <c r="J1640" i="5"/>
  <c r="H1640" i="5"/>
  <c r="N1637" i="5"/>
  <c r="L1637" i="5"/>
  <c r="J1637" i="5"/>
  <c r="H1637" i="5"/>
  <c r="N1632" i="5"/>
  <c r="L1632" i="5"/>
  <c r="J1632" i="5"/>
  <c r="H1632" i="5"/>
  <c r="N1624" i="5"/>
  <c r="L1624" i="5"/>
  <c r="J1624" i="5"/>
  <c r="H1624" i="5"/>
  <c r="N1621" i="5"/>
  <c r="L1621" i="5"/>
  <c r="J1621" i="5"/>
  <c r="H1621" i="5"/>
  <c r="N1618" i="5"/>
  <c r="L1618" i="5"/>
  <c r="J1618" i="5"/>
  <c r="H1618" i="5"/>
  <c r="N1615" i="5"/>
  <c r="L1615" i="5"/>
  <c r="J1615" i="5"/>
  <c r="H1615" i="5"/>
  <c r="N1612" i="5"/>
  <c r="L1612" i="5"/>
  <c r="J1612" i="5"/>
  <c r="H1612" i="5"/>
  <c r="N1609" i="5"/>
  <c r="L1609" i="5"/>
  <c r="J1609" i="5"/>
  <c r="H1609" i="5"/>
  <c r="N1606" i="5"/>
  <c r="L1606" i="5"/>
  <c r="J1606" i="5"/>
  <c r="H1606" i="5"/>
  <c r="N1603" i="5"/>
  <c r="L1603" i="5"/>
  <c r="J1603" i="5"/>
  <c r="H1603" i="5"/>
  <c r="N1600" i="5"/>
  <c r="L1600" i="5"/>
  <c r="J1600" i="5"/>
  <c r="H1600" i="5"/>
  <c r="N1597" i="5"/>
  <c r="L1597" i="5"/>
  <c r="J1597" i="5"/>
  <c r="H1597" i="5"/>
  <c r="N1594" i="5"/>
  <c r="L1594" i="5"/>
  <c r="J1594" i="5"/>
  <c r="I1594" i="5"/>
  <c r="N1592" i="5"/>
  <c r="L1592" i="5"/>
  <c r="J1592" i="5"/>
  <c r="H1592" i="5"/>
  <c r="N1589" i="5"/>
  <c r="L1589" i="5"/>
  <c r="J1589" i="5"/>
  <c r="I1589" i="5"/>
  <c r="N1586" i="5"/>
  <c r="L1586" i="5"/>
  <c r="J1586" i="5"/>
  <c r="H1586" i="5"/>
  <c r="N1577" i="5"/>
  <c r="L1577" i="5"/>
  <c r="J1577" i="5"/>
  <c r="H1577" i="5"/>
  <c r="N1570" i="5"/>
  <c r="L1570" i="5"/>
  <c r="J1570" i="5"/>
  <c r="H1570" i="5"/>
  <c r="N1566" i="5"/>
  <c r="L1566" i="5"/>
  <c r="J1566" i="5"/>
  <c r="H1566" i="5"/>
  <c r="N1558" i="5"/>
  <c r="L1558" i="5"/>
  <c r="J1558" i="5"/>
  <c r="H1558" i="5"/>
  <c r="W1555" i="5"/>
  <c r="N1554" i="5"/>
  <c r="L1554" i="5"/>
  <c r="J1554" i="5"/>
  <c r="H1554" i="5"/>
  <c r="N1550" i="5"/>
  <c r="L1550" i="5"/>
  <c r="J1550" i="5"/>
  <c r="H1550" i="5"/>
  <c r="N1546" i="5"/>
  <c r="L1546" i="5"/>
  <c r="J1546" i="5"/>
  <c r="H1546" i="5"/>
  <c r="N1543" i="5"/>
  <c r="L1543" i="5"/>
  <c r="J1543" i="5"/>
  <c r="H1543" i="5"/>
  <c r="N1539" i="5"/>
  <c r="L1539" i="5"/>
  <c r="J1539" i="5"/>
  <c r="H1539" i="5"/>
  <c r="N1532" i="5"/>
  <c r="L1532" i="5"/>
  <c r="J1532" i="5"/>
  <c r="H1532" i="5"/>
  <c r="N1524" i="5"/>
  <c r="L1524" i="5"/>
  <c r="J1524" i="5"/>
  <c r="H1524" i="5"/>
  <c r="N1517" i="5"/>
  <c r="L1517" i="5"/>
  <c r="J1517" i="5"/>
  <c r="I1517" i="5"/>
  <c r="N1510" i="5"/>
  <c r="L1510" i="5"/>
  <c r="J1510" i="5"/>
  <c r="H1510" i="5"/>
  <c r="N1507" i="5"/>
  <c r="L1507" i="5"/>
  <c r="J1507" i="5"/>
  <c r="I1507" i="5"/>
  <c r="N1504" i="5"/>
  <c r="L1504" i="5"/>
  <c r="J1504" i="5"/>
  <c r="I1504" i="5"/>
  <c r="N1501" i="5"/>
  <c r="L1501" i="5"/>
  <c r="J1501" i="5"/>
  <c r="I1501" i="5"/>
  <c r="N1498" i="5"/>
  <c r="L1498" i="5"/>
  <c r="J1498" i="5"/>
  <c r="I1498" i="5"/>
  <c r="N1495" i="5"/>
  <c r="L1495" i="5"/>
  <c r="J1495" i="5"/>
  <c r="I1495" i="5"/>
  <c r="N1492" i="5"/>
  <c r="L1492" i="5"/>
  <c r="J1492" i="5"/>
  <c r="H1492" i="5"/>
  <c r="N1484" i="5"/>
  <c r="L1484" i="5"/>
  <c r="J1484" i="5"/>
  <c r="H1484" i="5"/>
  <c r="N1477" i="5"/>
  <c r="L1477" i="5"/>
  <c r="J1477" i="5"/>
  <c r="H1477" i="5"/>
  <c r="N1468" i="5"/>
  <c r="L1468" i="5"/>
  <c r="J1468" i="5"/>
  <c r="H1468" i="5"/>
  <c r="N1461" i="5"/>
  <c r="L1461" i="5"/>
  <c r="J1461" i="5"/>
  <c r="H1461" i="5"/>
  <c r="N1454" i="5"/>
  <c r="L1454" i="5"/>
  <c r="J1454" i="5"/>
  <c r="H1454" i="5"/>
  <c r="N1447" i="5"/>
  <c r="L1447" i="5"/>
  <c r="J1447" i="5"/>
  <c r="H1447" i="5"/>
  <c r="N1440" i="5"/>
  <c r="L1440" i="5"/>
  <c r="J1440" i="5"/>
  <c r="H1440" i="5"/>
  <c r="N1433" i="5"/>
  <c r="L1433" i="5"/>
  <c r="J1433" i="5"/>
  <c r="H1433" i="5"/>
  <c r="N1432" i="5"/>
  <c r="L1432" i="5"/>
  <c r="J1432" i="5"/>
  <c r="H1432" i="5"/>
  <c r="N1431" i="5"/>
  <c r="L1431" i="5"/>
  <c r="J1431" i="5"/>
  <c r="H1431" i="5"/>
  <c r="N1430" i="5"/>
  <c r="L1430" i="5"/>
  <c r="J1430" i="5"/>
  <c r="H1430" i="5"/>
  <c r="N1424" i="5"/>
  <c r="L1424" i="5"/>
  <c r="J1424" i="5"/>
  <c r="H1424" i="5"/>
  <c r="N1421" i="5"/>
  <c r="L1421" i="5"/>
  <c r="J1421" i="5"/>
  <c r="H1421" i="5"/>
  <c r="N1418" i="5"/>
  <c r="L1418" i="5"/>
  <c r="J1418" i="5"/>
  <c r="H1418" i="5"/>
  <c r="N1415" i="5"/>
  <c r="L1415" i="5"/>
  <c r="J1415" i="5"/>
  <c r="H1415" i="5"/>
  <c r="N1412" i="5"/>
  <c r="L1412" i="5"/>
  <c r="J1412" i="5"/>
  <c r="H1412" i="5"/>
  <c r="N1409" i="5"/>
  <c r="L1409" i="5"/>
  <c r="J1409" i="5"/>
  <c r="H1409" i="5"/>
  <c r="N1404" i="5"/>
  <c r="L1404" i="5"/>
  <c r="J1404" i="5"/>
  <c r="H1404" i="5"/>
  <c r="N1401" i="5"/>
  <c r="L1401" i="5"/>
  <c r="J1401" i="5"/>
  <c r="H1401" i="5"/>
  <c r="N1398" i="5"/>
  <c r="L1398" i="5"/>
  <c r="J1398" i="5"/>
  <c r="I1398" i="5"/>
  <c r="N1395" i="5"/>
  <c r="L1395" i="5"/>
  <c r="J1395" i="5"/>
  <c r="H1395" i="5"/>
  <c r="N1392" i="5"/>
  <c r="L1392" i="5"/>
  <c r="J1392" i="5"/>
  <c r="H1392" i="5"/>
  <c r="N1389" i="5"/>
  <c r="L1389" i="5"/>
  <c r="J1389" i="5"/>
  <c r="H1389" i="5"/>
  <c r="W1386" i="5"/>
  <c r="N1385" i="5"/>
  <c r="L1385" i="5"/>
  <c r="J1385" i="5"/>
  <c r="H1385" i="5"/>
  <c r="N1382" i="5"/>
  <c r="L1382" i="5"/>
  <c r="J1382" i="5"/>
  <c r="H1382" i="5"/>
  <c r="N1379" i="5"/>
  <c r="L1379" i="5"/>
  <c r="J1379" i="5"/>
  <c r="H1379" i="5"/>
  <c r="N1376" i="5"/>
  <c r="L1376" i="5"/>
  <c r="J1376" i="5"/>
  <c r="H1376" i="5"/>
  <c r="N1373" i="5"/>
  <c r="L1373" i="5"/>
  <c r="J1373" i="5"/>
  <c r="H1373" i="5"/>
  <c r="N1370" i="5"/>
  <c r="L1370" i="5"/>
  <c r="J1370" i="5"/>
  <c r="H1370" i="5"/>
  <c r="N1367" i="5"/>
  <c r="L1367" i="5"/>
  <c r="J1367" i="5"/>
  <c r="I1367" i="5"/>
  <c r="N1364" i="5"/>
  <c r="L1364" i="5"/>
  <c r="J1364" i="5"/>
  <c r="H1364" i="5"/>
  <c r="N1361" i="5"/>
  <c r="L1361" i="5"/>
  <c r="J1361" i="5"/>
  <c r="I1361" i="5"/>
  <c r="N1358" i="5"/>
  <c r="L1358" i="5"/>
  <c r="J1358" i="5"/>
  <c r="H1358" i="5"/>
  <c r="N1355" i="5"/>
  <c r="L1355" i="5"/>
  <c r="J1355" i="5"/>
  <c r="H1355" i="5"/>
  <c r="N1352" i="5"/>
  <c r="L1352" i="5"/>
  <c r="J1352" i="5"/>
  <c r="H1352" i="5"/>
  <c r="N1349" i="5"/>
  <c r="L1349" i="5"/>
  <c r="J1349" i="5"/>
  <c r="H1349" i="5"/>
  <c r="N1346" i="5"/>
  <c r="L1346" i="5"/>
  <c r="J1346" i="5"/>
  <c r="H1346" i="5"/>
  <c r="N1343" i="5"/>
  <c r="L1343" i="5"/>
  <c r="J1343" i="5"/>
  <c r="H1343" i="5"/>
  <c r="N1340" i="5"/>
  <c r="L1340" i="5"/>
  <c r="J1340" i="5"/>
  <c r="H1340" i="5"/>
  <c r="N1337" i="5"/>
  <c r="L1337" i="5"/>
  <c r="J1337" i="5"/>
  <c r="H1337" i="5"/>
  <c r="N1334" i="5"/>
  <c r="L1334" i="5"/>
  <c r="J1334" i="5"/>
  <c r="H1334" i="5"/>
  <c r="N1331" i="5"/>
  <c r="L1331" i="5"/>
  <c r="J1331" i="5"/>
  <c r="H1331" i="5"/>
  <c r="N1329" i="5"/>
  <c r="L1329" i="5"/>
  <c r="J1329" i="5"/>
  <c r="H1329" i="5"/>
  <c r="N1326" i="5"/>
  <c r="L1326" i="5"/>
  <c r="J1326" i="5"/>
  <c r="H1326" i="5"/>
  <c r="N1323" i="5"/>
  <c r="L1323" i="5"/>
  <c r="J1323" i="5"/>
  <c r="H1323" i="5"/>
  <c r="N1320" i="5"/>
  <c r="L1320" i="5"/>
  <c r="J1320" i="5"/>
  <c r="H1320" i="5"/>
  <c r="N1317" i="5"/>
  <c r="L1317" i="5"/>
  <c r="J1317" i="5"/>
  <c r="H1317" i="5"/>
  <c r="N1316" i="5"/>
  <c r="L1316" i="5"/>
  <c r="J1316" i="5"/>
  <c r="H1316" i="5"/>
  <c r="W1313" i="5"/>
  <c r="I1313" i="5"/>
  <c r="N1312" i="5"/>
  <c r="L1312" i="5"/>
  <c r="J1312" i="5"/>
  <c r="H1312" i="5"/>
  <c r="N1303" i="5"/>
  <c r="L1303" i="5"/>
  <c r="J1303" i="5"/>
  <c r="H1303" i="5"/>
  <c r="N1293" i="5"/>
  <c r="L1293" i="5"/>
  <c r="J1293" i="5"/>
  <c r="H1293" i="5"/>
  <c r="N1266" i="5"/>
  <c r="L1266" i="5"/>
  <c r="J1266" i="5"/>
  <c r="H1266" i="5"/>
  <c r="N1244" i="5"/>
  <c r="L1244" i="5"/>
  <c r="J1244" i="5"/>
  <c r="H1244" i="5"/>
  <c r="N1241" i="5"/>
  <c r="L1241" i="5"/>
  <c r="J1241" i="5"/>
  <c r="H1241" i="5"/>
  <c r="N1238" i="5"/>
  <c r="L1238" i="5"/>
  <c r="J1238" i="5"/>
  <c r="H1238" i="5"/>
  <c r="N1235" i="5"/>
  <c r="L1235" i="5"/>
  <c r="J1235" i="5"/>
  <c r="H1235" i="5"/>
  <c r="N1232" i="5"/>
  <c r="L1232" i="5"/>
  <c r="J1232" i="5"/>
  <c r="H1232" i="5"/>
  <c r="N1229" i="5"/>
  <c r="L1229" i="5"/>
  <c r="J1229" i="5"/>
  <c r="H1229" i="5"/>
  <c r="N1226" i="5"/>
  <c r="L1226" i="5"/>
  <c r="J1226" i="5"/>
  <c r="H1226" i="5"/>
  <c r="N1223" i="5"/>
  <c r="L1223" i="5"/>
  <c r="J1223" i="5"/>
  <c r="H1223" i="5"/>
  <c r="N1222" i="5"/>
  <c r="L1222" i="5"/>
  <c r="J1222" i="5"/>
  <c r="H1222" i="5"/>
  <c r="N1220" i="5"/>
  <c r="L1220" i="5"/>
  <c r="J1220" i="5"/>
  <c r="H1220" i="5"/>
  <c r="N1218" i="5"/>
  <c r="L1218" i="5"/>
  <c r="J1218" i="5"/>
  <c r="H1218" i="5"/>
  <c r="N1215" i="5"/>
  <c r="L1215" i="5"/>
  <c r="J1215" i="5"/>
  <c r="H1215" i="5"/>
  <c r="N1212" i="5"/>
  <c r="L1212" i="5"/>
  <c r="J1212" i="5"/>
  <c r="H1212" i="5"/>
  <c r="N1198" i="5"/>
  <c r="L1198" i="5"/>
  <c r="J1198" i="5"/>
  <c r="H1198" i="5"/>
  <c r="N1194" i="5"/>
  <c r="L1194" i="5"/>
  <c r="J1194" i="5"/>
  <c r="H1194" i="5"/>
  <c r="N1189" i="5"/>
  <c r="L1189" i="5"/>
  <c r="J1189" i="5"/>
  <c r="H1189" i="5"/>
  <c r="N1185" i="5"/>
  <c r="L1185" i="5"/>
  <c r="J1185" i="5"/>
  <c r="H1185" i="5"/>
  <c r="N1181" i="5"/>
  <c r="L1181" i="5"/>
  <c r="J1181" i="5"/>
  <c r="H1181" i="5"/>
  <c r="N1167" i="5"/>
  <c r="L1167" i="5"/>
  <c r="J1167" i="5"/>
  <c r="H1167" i="5"/>
  <c r="N1164" i="5"/>
  <c r="L1164" i="5"/>
  <c r="J1164" i="5"/>
  <c r="H1164" i="5"/>
  <c r="N1161" i="5"/>
  <c r="L1161" i="5"/>
  <c r="J1161" i="5"/>
  <c r="H1161" i="5"/>
  <c r="N1152" i="5"/>
  <c r="L1152" i="5"/>
  <c r="J1152" i="5"/>
  <c r="H1152" i="5"/>
  <c r="N1147" i="5"/>
  <c r="L1147" i="5"/>
  <c r="J1147" i="5"/>
  <c r="H1147" i="5"/>
  <c r="N1143" i="5"/>
  <c r="L1143" i="5"/>
  <c r="J1143" i="5"/>
  <c r="H1143" i="5"/>
  <c r="N1140" i="5"/>
  <c r="L1140" i="5"/>
  <c r="J1140" i="5"/>
  <c r="H1140" i="5"/>
  <c r="N1137" i="5"/>
  <c r="L1137" i="5"/>
  <c r="J1137" i="5"/>
  <c r="H1137" i="5"/>
  <c r="N1124" i="5"/>
  <c r="L1124" i="5"/>
  <c r="J1124" i="5"/>
  <c r="H1124" i="5"/>
  <c r="N1121" i="5"/>
  <c r="L1121" i="5"/>
  <c r="J1121" i="5"/>
  <c r="H1121" i="5"/>
  <c r="N1118" i="5"/>
  <c r="L1118" i="5"/>
  <c r="J1118" i="5"/>
  <c r="H1118" i="5"/>
  <c r="N1115" i="5"/>
  <c r="L1115" i="5"/>
  <c r="J1115" i="5"/>
  <c r="H1115" i="5"/>
  <c r="N1102" i="5"/>
  <c r="L1102" i="5"/>
  <c r="J1102" i="5"/>
  <c r="H1102" i="5"/>
  <c r="N1099" i="5"/>
  <c r="L1099" i="5"/>
  <c r="J1099" i="5"/>
  <c r="H1099" i="5"/>
  <c r="N1096" i="5"/>
  <c r="L1096" i="5"/>
  <c r="J1096" i="5"/>
  <c r="H1096" i="5"/>
  <c r="N1093" i="5"/>
  <c r="L1093" i="5"/>
  <c r="J1093" i="5"/>
  <c r="H1093" i="5"/>
  <c r="W1090" i="5"/>
  <c r="I1090" i="5"/>
  <c r="N1089" i="5"/>
  <c r="L1089" i="5"/>
  <c r="J1089" i="5"/>
  <c r="H1089" i="5"/>
  <c r="N1086" i="5"/>
  <c r="L1086" i="5"/>
  <c r="J1086" i="5"/>
  <c r="H1086" i="5"/>
  <c r="N1083" i="5"/>
  <c r="L1083" i="5"/>
  <c r="J1083" i="5"/>
  <c r="H1083" i="5"/>
  <c r="N1078" i="5"/>
  <c r="L1078" i="5"/>
  <c r="J1078" i="5"/>
  <c r="H1078" i="5"/>
  <c r="N1074" i="5"/>
  <c r="L1074" i="5"/>
  <c r="J1074" i="5"/>
  <c r="H1074" i="5"/>
  <c r="N1072" i="5"/>
  <c r="L1072" i="5"/>
  <c r="J1072" i="5"/>
  <c r="H1072" i="5"/>
  <c r="W1069" i="5"/>
  <c r="I1069" i="5"/>
  <c r="N1066" i="5"/>
  <c r="L1066" i="5"/>
  <c r="J1066" i="5"/>
  <c r="H1066" i="5"/>
  <c r="N1063" i="5"/>
  <c r="L1063" i="5"/>
  <c r="J1063" i="5"/>
  <c r="H1063" i="5"/>
  <c r="N1060" i="5"/>
  <c r="L1060" i="5"/>
  <c r="J1060" i="5"/>
  <c r="H1060" i="5"/>
  <c r="N1057" i="5"/>
  <c r="L1057" i="5"/>
  <c r="J1057" i="5"/>
  <c r="H1057" i="5"/>
  <c r="W1054" i="5"/>
  <c r="I1054" i="5"/>
  <c r="N1053" i="5"/>
  <c r="L1053" i="5"/>
  <c r="J1053" i="5"/>
  <c r="H1053" i="5"/>
  <c r="N1046" i="5"/>
  <c r="L1046" i="5"/>
  <c r="J1046" i="5"/>
  <c r="H1046" i="5"/>
  <c r="N1043" i="5"/>
  <c r="L1043" i="5"/>
  <c r="J1043" i="5"/>
  <c r="H1043" i="5"/>
  <c r="N1040" i="5"/>
  <c r="L1040" i="5"/>
  <c r="J1040" i="5"/>
  <c r="H1040" i="5"/>
  <c r="N1033" i="5"/>
  <c r="L1033" i="5"/>
  <c r="J1033" i="5"/>
  <c r="H1033" i="5"/>
  <c r="N1028" i="5"/>
  <c r="L1028" i="5"/>
  <c r="J1028" i="5"/>
  <c r="H1028" i="5"/>
  <c r="N1021" i="5"/>
  <c r="L1021" i="5"/>
  <c r="J1021" i="5"/>
  <c r="H1021" i="5"/>
  <c r="N1018" i="5"/>
  <c r="L1018" i="5"/>
  <c r="J1018" i="5"/>
  <c r="H1018" i="5"/>
  <c r="N1013" i="5"/>
  <c r="L1013" i="5"/>
  <c r="J1013" i="5"/>
  <c r="H1013" i="5"/>
  <c r="N1008" i="5"/>
  <c r="L1008" i="5"/>
  <c r="J1008" i="5"/>
  <c r="H1008" i="5"/>
  <c r="N1001" i="5"/>
  <c r="L1001" i="5"/>
  <c r="J1001" i="5"/>
  <c r="H1001" i="5"/>
  <c r="W998" i="5"/>
  <c r="I998" i="5"/>
  <c r="N995" i="5"/>
  <c r="L995" i="5"/>
  <c r="J995" i="5"/>
  <c r="H995" i="5"/>
  <c r="N992" i="5"/>
  <c r="L992" i="5"/>
  <c r="J992" i="5"/>
  <c r="H992" i="5"/>
  <c r="W989" i="5"/>
  <c r="N988" i="5"/>
  <c r="L988" i="5"/>
  <c r="J988" i="5"/>
  <c r="H988" i="5"/>
  <c r="N986" i="5"/>
  <c r="L986" i="5"/>
  <c r="J986" i="5"/>
  <c r="I986" i="5"/>
  <c r="N981" i="5"/>
  <c r="L981" i="5"/>
  <c r="J981" i="5"/>
  <c r="H981" i="5"/>
  <c r="N978" i="5"/>
  <c r="L978" i="5"/>
  <c r="J978" i="5"/>
  <c r="I978" i="5"/>
  <c r="N975" i="5"/>
  <c r="L975" i="5"/>
  <c r="J975" i="5"/>
  <c r="H975" i="5"/>
  <c r="N972" i="5"/>
  <c r="L972" i="5"/>
  <c r="J972" i="5"/>
  <c r="H972" i="5"/>
  <c r="N969" i="5"/>
  <c r="L969" i="5"/>
  <c r="J969" i="5"/>
  <c r="I969" i="5"/>
  <c r="N966" i="5"/>
  <c r="L966" i="5"/>
  <c r="J966" i="5"/>
  <c r="H966" i="5"/>
  <c r="N963" i="5"/>
  <c r="L963" i="5"/>
  <c r="J963" i="5"/>
  <c r="H963" i="5"/>
  <c r="N953" i="5"/>
  <c r="L953" i="5"/>
  <c r="J953" i="5"/>
  <c r="H953" i="5"/>
  <c r="W950" i="5"/>
  <c r="N949" i="5"/>
  <c r="L949" i="5"/>
  <c r="J949" i="5"/>
  <c r="H949" i="5"/>
  <c r="N946" i="5"/>
  <c r="L946" i="5"/>
  <c r="J946" i="5"/>
  <c r="I946" i="5"/>
  <c r="N943" i="5"/>
  <c r="L943" i="5"/>
  <c r="J943" i="5"/>
  <c r="I943" i="5"/>
  <c r="N940" i="5"/>
  <c r="L940" i="5"/>
  <c r="J940" i="5"/>
  <c r="H940" i="5"/>
  <c r="N933" i="5"/>
  <c r="L933" i="5"/>
  <c r="J933" i="5"/>
  <c r="H933" i="5"/>
  <c r="W930" i="5"/>
  <c r="N929" i="5"/>
  <c r="L929" i="5"/>
  <c r="J929" i="5"/>
  <c r="H929" i="5"/>
  <c r="N926" i="5"/>
  <c r="L926" i="5"/>
  <c r="J926" i="5"/>
  <c r="I926" i="5"/>
  <c r="I930" i="5" s="1"/>
  <c r="N923" i="5"/>
  <c r="L923" i="5"/>
  <c r="J923" i="5"/>
  <c r="H923" i="5"/>
  <c r="N920" i="5"/>
  <c r="L920" i="5"/>
  <c r="J920" i="5"/>
  <c r="H920" i="5"/>
  <c r="W914" i="5"/>
  <c r="I914" i="5"/>
  <c r="N911" i="5"/>
  <c r="L911" i="5"/>
  <c r="J911" i="5"/>
  <c r="H911" i="5"/>
  <c r="N898" i="5"/>
  <c r="L898" i="5"/>
  <c r="J898" i="5"/>
  <c r="H898" i="5"/>
  <c r="N885" i="5"/>
  <c r="L885" i="5"/>
  <c r="J885" i="5"/>
  <c r="H885" i="5"/>
  <c r="N872" i="5"/>
  <c r="L872" i="5"/>
  <c r="J872" i="5"/>
  <c r="H872" i="5"/>
  <c r="N859" i="5"/>
  <c r="L859" i="5"/>
  <c r="J859" i="5"/>
  <c r="H859" i="5"/>
  <c r="N846" i="5"/>
  <c r="L846" i="5"/>
  <c r="J846" i="5"/>
  <c r="H846" i="5"/>
  <c r="N833" i="5"/>
  <c r="L833" i="5"/>
  <c r="J833" i="5"/>
  <c r="H833" i="5"/>
  <c r="N820" i="5"/>
  <c r="L820" i="5"/>
  <c r="J820" i="5"/>
  <c r="H820" i="5"/>
  <c r="N815" i="5"/>
  <c r="L815" i="5"/>
  <c r="J815" i="5"/>
  <c r="H815" i="5"/>
  <c r="N810" i="5"/>
  <c r="L810" i="5"/>
  <c r="J810" i="5"/>
  <c r="H810" i="5"/>
  <c r="N804" i="5"/>
  <c r="L804" i="5"/>
  <c r="H804" i="5"/>
  <c r="N801" i="5"/>
  <c r="L801" i="5"/>
  <c r="J801" i="5"/>
  <c r="H801" i="5"/>
  <c r="N798" i="5"/>
  <c r="L798" i="5"/>
  <c r="J798" i="5"/>
  <c r="H798" i="5"/>
  <c r="N785" i="5"/>
  <c r="L785" i="5"/>
  <c r="J785" i="5"/>
  <c r="H785" i="5"/>
  <c r="N782" i="5"/>
  <c r="L782" i="5"/>
  <c r="J782" i="5"/>
  <c r="H782" i="5"/>
  <c r="N779" i="5"/>
  <c r="L779" i="5"/>
  <c r="J779" i="5"/>
  <c r="H779" i="5"/>
  <c r="N776" i="5"/>
  <c r="L776" i="5"/>
  <c r="J776" i="5"/>
  <c r="H776" i="5"/>
  <c r="N773" i="5"/>
  <c r="L773" i="5"/>
  <c r="J773" i="5"/>
  <c r="H773" i="5"/>
  <c r="N770" i="5"/>
  <c r="L770" i="5"/>
  <c r="J770" i="5"/>
  <c r="H770" i="5"/>
  <c r="N767" i="5"/>
  <c r="L767" i="5"/>
  <c r="J767" i="5"/>
  <c r="H767" i="5"/>
  <c r="N764" i="5"/>
  <c r="L764" i="5"/>
  <c r="J764" i="5"/>
  <c r="H764" i="5"/>
  <c r="N760" i="5"/>
  <c r="L760" i="5"/>
  <c r="J760" i="5"/>
  <c r="H760" i="5"/>
  <c r="N675" i="5"/>
  <c r="L675" i="5"/>
  <c r="J675" i="5"/>
  <c r="H675" i="5"/>
  <c r="N672" i="5"/>
  <c r="L672" i="5"/>
  <c r="J672" i="5"/>
  <c r="H672" i="5"/>
  <c r="N669" i="5"/>
  <c r="L669" i="5"/>
  <c r="J669" i="5"/>
  <c r="H669" i="5"/>
  <c r="N664" i="5"/>
  <c r="L664" i="5"/>
  <c r="J664" i="5"/>
  <c r="H664" i="5"/>
  <c r="N661" i="5"/>
  <c r="L661" i="5"/>
  <c r="J661" i="5"/>
  <c r="H661" i="5"/>
  <c r="N658" i="5"/>
  <c r="L658" i="5"/>
  <c r="J658" i="5"/>
  <c r="H658" i="5"/>
  <c r="N652" i="5"/>
  <c r="L652" i="5"/>
  <c r="J652" i="5"/>
  <c r="H652" i="5"/>
  <c r="N649" i="5"/>
  <c r="L649" i="5"/>
  <c r="J649" i="5"/>
  <c r="H649" i="5"/>
  <c r="N644" i="5"/>
  <c r="L644" i="5"/>
  <c r="J644" i="5"/>
  <c r="H644" i="5"/>
  <c r="N641" i="5"/>
  <c r="L641" i="5"/>
  <c r="J641" i="5"/>
  <c r="H641" i="5"/>
  <c r="N638" i="5"/>
  <c r="L638" i="5"/>
  <c r="J638" i="5"/>
  <c r="H638" i="5"/>
  <c r="N635" i="5"/>
  <c r="L635" i="5"/>
  <c r="J635" i="5"/>
  <c r="H635" i="5"/>
  <c r="N623" i="5"/>
  <c r="L623" i="5"/>
  <c r="J623" i="5"/>
  <c r="H623" i="5"/>
  <c r="N620" i="5"/>
  <c r="L620" i="5"/>
  <c r="J620" i="5"/>
  <c r="H620" i="5"/>
  <c r="N617" i="5"/>
  <c r="L617" i="5"/>
  <c r="J617" i="5"/>
  <c r="H617" i="5"/>
  <c r="N614" i="5"/>
  <c r="L614" i="5"/>
  <c r="J614" i="5"/>
  <c r="H614" i="5"/>
  <c r="N611" i="5"/>
  <c r="L611" i="5"/>
  <c r="J611" i="5"/>
  <c r="H611" i="5"/>
  <c r="N606" i="5"/>
  <c r="L606" i="5"/>
  <c r="J606" i="5"/>
  <c r="H606" i="5"/>
  <c r="N597" i="5"/>
  <c r="L597" i="5"/>
  <c r="J597" i="5"/>
  <c r="H597" i="5"/>
  <c r="N588" i="5"/>
  <c r="L588" i="5"/>
  <c r="J588" i="5"/>
  <c r="H588" i="5"/>
  <c r="N570" i="5"/>
  <c r="L570" i="5"/>
  <c r="J570" i="5"/>
  <c r="H570" i="5"/>
  <c r="N567" i="5"/>
  <c r="L567" i="5"/>
  <c r="J567" i="5"/>
  <c r="H567" i="5"/>
  <c r="N562" i="5"/>
  <c r="L562" i="5"/>
  <c r="J562" i="5"/>
  <c r="H562" i="5"/>
  <c r="N543" i="5"/>
  <c r="L543" i="5"/>
  <c r="J543" i="5"/>
  <c r="H543" i="5"/>
  <c r="N538" i="5"/>
  <c r="L538" i="5"/>
  <c r="J538" i="5"/>
  <c r="H538" i="5"/>
  <c r="N535" i="5"/>
  <c r="L535" i="5"/>
  <c r="J535" i="5"/>
  <c r="H535" i="5"/>
  <c r="N530" i="5"/>
  <c r="L530" i="5"/>
  <c r="J530" i="5"/>
  <c r="H530" i="5"/>
  <c r="N522" i="5"/>
  <c r="L522" i="5"/>
  <c r="J522" i="5"/>
  <c r="H522" i="5"/>
  <c r="N504" i="5"/>
  <c r="L504" i="5"/>
  <c r="J504" i="5"/>
  <c r="H504" i="5"/>
  <c r="N501" i="5"/>
  <c r="L501" i="5"/>
  <c r="J501" i="5"/>
  <c r="H501" i="5"/>
  <c r="N498" i="5"/>
  <c r="L498" i="5"/>
  <c r="J498" i="5"/>
  <c r="H498" i="5"/>
  <c r="N495" i="5"/>
  <c r="L495" i="5"/>
  <c r="J495" i="5"/>
  <c r="H495" i="5"/>
  <c r="N492" i="5"/>
  <c r="L492" i="5"/>
  <c r="J492" i="5"/>
  <c r="H492" i="5"/>
  <c r="N489" i="5"/>
  <c r="L489" i="5"/>
  <c r="J489" i="5"/>
  <c r="H489" i="5"/>
  <c r="N484" i="5"/>
  <c r="L484" i="5"/>
  <c r="J484" i="5"/>
  <c r="H484" i="5"/>
  <c r="N482" i="5"/>
  <c r="L482" i="5"/>
  <c r="J482" i="5"/>
  <c r="H482" i="5"/>
  <c r="N479" i="5"/>
  <c r="L479" i="5"/>
  <c r="J479" i="5"/>
  <c r="H479" i="5"/>
  <c r="N476" i="5"/>
  <c r="L476" i="5"/>
  <c r="J476" i="5"/>
  <c r="H476" i="5"/>
  <c r="N473" i="5"/>
  <c r="L473" i="5"/>
  <c r="J473" i="5"/>
  <c r="H473" i="5"/>
  <c r="N470" i="5"/>
  <c r="L470" i="5"/>
  <c r="J470" i="5"/>
  <c r="H470" i="5"/>
  <c r="N467" i="5"/>
  <c r="L467" i="5"/>
  <c r="J467" i="5"/>
  <c r="H467" i="5"/>
  <c r="N466" i="5"/>
  <c r="L466" i="5"/>
  <c r="J466" i="5"/>
  <c r="H466" i="5"/>
  <c r="N464" i="5"/>
  <c r="L464" i="5"/>
  <c r="J464" i="5"/>
  <c r="H464" i="5"/>
  <c r="N461" i="5"/>
  <c r="L461" i="5"/>
  <c r="J461" i="5"/>
  <c r="H461" i="5"/>
  <c r="N441" i="5"/>
  <c r="L441" i="5"/>
  <c r="J441" i="5"/>
  <c r="H441" i="5"/>
  <c r="N438" i="5"/>
  <c r="L438" i="5"/>
  <c r="J438" i="5"/>
  <c r="H438" i="5"/>
  <c r="N435" i="5"/>
  <c r="L435" i="5"/>
  <c r="J435" i="5"/>
  <c r="H435" i="5"/>
  <c r="N432" i="5"/>
  <c r="L432" i="5"/>
  <c r="J432" i="5"/>
  <c r="H432" i="5"/>
  <c r="N429" i="5"/>
  <c r="L429" i="5"/>
  <c r="J429" i="5"/>
  <c r="H429" i="5"/>
  <c r="N426" i="5"/>
  <c r="L426" i="5"/>
  <c r="J426" i="5"/>
  <c r="H426" i="5"/>
  <c r="N423" i="5"/>
  <c r="L423" i="5"/>
  <c r="J423" i="5"/>
  <c r="H423" i="5"/>
  <c r="N416" i="5"/>
  <c r="L416" i="5"/>
  <c r="J416" i="5"/>
  <c r="H416" i="5"/>
  <c r="W413" i="5"/>
  <c r="N410" i="5"/>
  <c r="L410" i="5"/>
  <c r="J410" i="5"/>
  <c r="I410" i="5"/>
  <c r="N407" i="5"/>
  <c r="L407" i="5"/>
  <c r="J407" i="5"/>
  <c r="I407" i="5"/>
  <c r="N404" i="5"/>
  <c r="L404" i="5"/>
  <c r="J404" i="5"/>
  <c r="H404" i="5"/>
  <c r="N401" i="5"/>
  <c r="L401" i="5"/>
  <c r="J401" i="5"/>
  <c r="I401" i="5"/>
  <c r="N398" i="5"/>
  <c r="L398" i="5"/>
  <c r="J398" i="5"/>
  <c r="I398" i="5"/>
  <c r="N395" i="5"/>
  <c r="L395" i="5"/>
  <c r="J395" i="5"/>
  <c r="I395" i="5"/>
  <c r="N392" i="5"/>
  <c r="L392" i="5"/>
  <c r="J392" i="5"/>
  <c r="H392" i="5"/>
  <c r="N389" i="5"/>
  <c r="L389" i="5"/>
  <c r="J389" i="5"/>
  <c r="I389" i="5"/>
  <c r="N386" i="5"/>
  <c r="L386" i="5"/>
  <c r="J386" i="5"/>
  <c r="H386" i="5"/>
  <c r="N383" i="5"/>
  <c r="L383" i="5"/>
  <c r="J383" i="5"/>
  <c r="H383" i="5"/>
  <c r="N366" i="5"/>
  <c r="L366" i="5"/>
  <c r="J366" i="5"/>
  <c r="H366" i="5"/>
  <c r="N363" i="5"/>
  <c r="L363" i="5"/>
  <c r="J363" i="5"/>
  <c r="H363" i="5"/>
  <c r="N360" i="5"/>
  <c r="L360" i="5"/>
  <c r="J360" i="5"/>
  <c r="H360" i="5"/>
  <c r="N352" i="5"/>
  <c r="L352" i="5"/>
  <c r="J352" i="5"/>
  <c r="H352" i="5"/>
  <c r="N349" i="5"/>
  <c r="L349" i="5"/>
  <c r="J349" i="5"/>
  <c r="H349" i="5"/>
  <c r="N346" i="5"/>
  <c r="L346" i="5"/>
  <c r="J346" i="5"/>
  <c r="H346" i="5"/>
  <c r="N343" i="5"/>
  <c r="L343" i="5"/>
  <c r="J343" i="5"/>
  <c r="H343" i="5"/>
  <c r="N340" i="5"/>
  <c r="L340" i="5"/>
  <c r="J340" i="5"/>
  <c r="H340" i="5"/>
  <c r="N337" i="5"/>
  <c r="L337" i="5"/>
  <c r="J337" i="5"/>
  <c r="I337" i="5"/>
  <c r="N334" i="5"/>
  <c r="L334" i="5"/>
  <c r="J334" i="5"/>
  <c r="H334" i="5"/>
  <c r="N331" i="5"/>
  <c r="L331" i="5"/>
  <c r="J331" i="5"/>
  <c r="H331" i="5"/>
  <c r="N328" i="5"/>
  <c r="L328" i="5"/>
  <c r="J328" i="5"/>
  <c r="H328" i="5"/>
  <c r="N325" i="5"/>
  <c r="L325" i="5"/>
  <c r="J325" i="5"/>
  <c r="H325" i="5"/>
  <c r="N322" i="5"/>
  <c r="L322" i="5"/>
  <c r="J322" i="5"/>
  <c r="H322" i="5"/>
  <c r="N319" i="5"/>
  <c r="L319" i="5"/>
  <c r="J319" i="5"/>
  <c r="H319" i="5"/>
  <c r="N316" i="5"/>
  <c r="L316" i="5"/>
  <c r="J316" i="5"/>
  <c r="H316" i="5"/>
  <c r="N313" i="5"/>
  <c r="L313" i="5"/>
  <c r="J313" i="5"/>
  <c r="H313" i="5"/>
  <c r="N310" i="5"/>
  <c r="L310" i="5"/>
  <c r="J310" i="5"/>
  <c r="H310" i="5"/>
  <c r="N307" i="5"/>
  <c r="L307" i="5"/>
  <c r="J307" i="5"/>
  <c r="H307" i="5"/>
  <c r="N304" i="5"/>
  <c r="L304" i="5"/>
  <c r="J304" i="5"/>
  <c r="H304" i="5"/>
  <c r="N301" i="5"/>
  <c r="L301" i="5"/>
  <c r="J301" i="5"/>
  <c r="H301" i="5"/>
  <c r="N298" i="5"/>
  <c r="L298" i="5"/>
  <c r="J298" i="5"/>
  <c r="H298" i="5"/>
  <c r="N295" i="5"/>
  <c r="L295" i="5"/>
  <c r="J295" i="5"/>
  <c r="H295" i="5"/>
  <c r="N292" i="5"/>
  <c r="L292" i="5"/>
  <c r="J292" i="5"/>
  <c r="H292" i="5"/>
  <c r="N289" i="5"/>
  <c r="L289" i="5"/>
  <c r="J289" i="5"/>
  <c r="H289" i="5"/>
  <c r="N286" i="5"/>
  <c r="L286" i="5"/>
  <c r="J286" i="5"/>
  <c r="H286" i="5"/>
  <c r="N283" i="5"/>
  <c r="L283" i="5"/>
  <c r="J283" i="5"/>
  <c r="H283" i="5"/>
  <c r="N280" i="5"/>
  <c r="L280" i="5"/>
  <c r="J280" i="5"/>
  <c r="H280" i="5"/>
  <c r="N275" i="5"/>
  <c r="L275" i="5"/>
  <c r="J275" i="5"/>
  <c r="H275" i="5"/>
  <c r="N190" i="5"/>
  <c r="L190" i="5"/>
  <c r="J190" i="5"/>
  <c r="H190" i="5"/>
  <c r="N187" i="5"/>
  <c r="L187" i="5"/>
  <c r="J187" i="5"/>
  <c r="H187" i="5"/>
  <c r="N184" i="5"/>
  <c r="L184" i="5"/>
  <c r="J184" i="5"/>
  <c r="H184" i="5"/>
  <c r="N181" i="5"/>
  <c r="L181" i="5"/>
  <c r="J181" i="5"/>
  <c r="H181" i="5"/>
  <c r="N178" i="5"/>
  <c r="L178" i="5"/>
  <c r="J178" i="5"/>
  <c r="H178" i="5"/>
  <c r="N175" i="5"/>
  <c r="L175" i="5"/>
  <c r="J175" i="5"/>
  <c r="H175" i="5"/>
  <c r="N172" i="5"/>
  <c r="L172" i="5"/>
  <c r="J172" i="5"/>
  <c r="H172" i="5"/>
  <c r="N169" i="5"/>
  <c r="L169" i="5"/>
  <c r="J169" i="5"/>
  <c r="H169" i="5"/>
  <c r="N166" i="5"/>
  <c r="L166" i="5"/>
  <c r="J166" i="5"/>
  <c r="H166" i="5"/>
  <c r="N157" i="5"/>
  <c r="L157" i="5"/>
  <c r="J157" i="5"/>
  <c r="H157" i="5"/>
  <c r="N148" i="5"/>
  <c r="L148" i="5"/>
  <c r="J148" i="5"/>
  <c r="H148" i="5"/>
  <c r="N138" i="5"/>
  <c r="L138" i="5"/>
  <c r="J138" i="5"/>
  <c r="H138" i="5"/>
  <c r="N128" i="5"/>
  <c r="L128" i="5"/>
  <c r="J128" i="5"/>
  <c r="H128" i="5"/>
  <c r="N119" i="5"/>
  <c r="L119" i="5"/>
  <c r="J119" i="5"/>
  <c r="H119" i="5"/>
  <c r="W116" i="5"/>
  <c r="N113" i="5"/>
  <c r="L113" i="5"/>
  <c r="J113" i="5"/>
  <c r="H113" i="5"/>
  <c r="N110" i="5"/>
  <c r="L110" i="5"/>
  <c r="J110" i="5"/>
  <c r="I110" i="5"/>
  <c r="I116" i="5" s="1"/>
  <c r="N107" i="5"/>
  <c r="L107" i="5"/>
  <c r="J107" i="5"/>
  <c r="H107" i="5"/>
  <c r="N104" i="5"/>
  <c r="L104" i="5"/>
  <c r="J104" i="5"/>
  <c r="H104" i="5"/>
  <c r="N101" i="5"/>
  <c r="L101" i="5"/>
  <c r="J101" i="5"/>
  <c r="H101" i="5"/>
  <c r="W98" i="5"/>
  <c r="I98" i="5"/>
  <c r="N95" i="5"/>
  <c r="L95" i="5"/>
  <c r="J95" i="5"/>
  <c r="H95" i="5"/>
  <c r="N92" i="5"/>
  <c r="L92" i="5"/>
  <c r="J92" i="5"/>
  <c r="H92" i="5"/>
  <c r="N89" i="5"/>
  <c r="L89" i="5"/>
  <c r="J89" i="5"/>
  <c r="H89" i="5"/>
  <c r="N86" i="5"/>
  <c r="L86" i="5"/>
  <c r="J86" i="5"/>
  <c r="H86" i="5"/>
  <c r="N83" i="5"/>
  <c r="L83" i="5"/>
  <c r="J83" i="5"/>
  <c r="H83" i="5"/>
  <c r="N80" i="5"/>
  <c r="L80" i="5"/>
  <c r="J80" i="5"/>
  <c r="H80" i="5"/>
  <c r="N77" i="5"/>
  <c r="L77" i="5"/>
  <c r="J77" i="5"/>
  <c r="H77" i="5"/>
  <c r="W74" i="5"/>
  <c r="I74" i="5"/>
  <c r="N67" i="5"/>
  <c r="L67" i="5"/>
  <c r="J67" i="5"/>
  <c r="H67" i="5"/>
  <c r="N59" i="5"/>
  <c r="L59" i="5"/>
  <c r="J59" i="5"/>
  <c r="H59" i="5"/>
  <c r="N56" i="5"/>
  <c r="L56" i="5"/>
  <c r="J56" i="5"/>
  <c r="H56" i="5"/>
  <c r="N53" i="5"/>
  <c r="L53" i="5"/>
  <c r="J53" i="5"/>
  <c r="H53" i="5"/>
  <c r="N50" i="5"/>
  <c r="L50" i="5"/>
  <c r="J50" i="5"/>
  <c r="H50" i="5"/>
  <c r="N47" i="5"/>
  <c r="L47" i="5"/>
  <c r="J47" i="5"/>
  <c r="H47" i="5"/>
  <c r="N44" i="5"/>
  <c r="L44" i="5"/>
  <c r="J44" i="5"/>
  <c r="H44" i="5"/>
  <c r="N41" i="5"/>
  <c r="L41" i="5"/>
  <c r="J41" i="5"/>
  <c r="H41" i="5"/>
  <c r="W38" i="5"/>
  <c r="I38" i="5"/>
  <c r="N35" i="5"/>
  <c r="L35" i="5"/>
  <c r="J35" i="5"/>
  <c r="H35" i="5"/>
  <c r="N32" i="5"/>
  <c r="L32" i="5"/>
  <c r="J32" i="5"/>
  <c r="H32" i="5"/>
  <c r="N29" i="5"/>
  <c r="L29" i="5"/>
  <c r="J29" i="5"/>
  <c r="H29" i="5"/>
  <c r="N26" i="5"/>
  <c r="L26" i="5"/>
  <c r="J26" i="5"/>
  <c r="H26" i="5"/>
  <c r="N23" i="5"/>
  <c r="L23" i="5"/>
  <c r="J23" i="5"/>
  <c r="H23" i="5"/>
  <c r="N20" i="5"/>
  <c r="L20" i="5"/>
  <c r="J20" i="5"/>
  <c r="H20" i="5"/>
  <c r="N17" i="5"/>
  <c r="L17" i="5"/>
  <c r="J17" i="5"/>
  <c r="H17" i="5"/>
  <c r="N14" i="5"/>
  <c r="L14" i="5"/>
  <c r="J14" i="5"/>
  <c r="H14" i="5"/>
  <c r="D8" i="5"/>
  <c r="I1386" i="5" l="1"/>
  <c r="H1936" i="5"/>
  <c r="N2060" i="5"/>
  <c r="N1823" i="5"/>
  <c r="N1386" i="5"/>
  <c r="L98" i="5"/>
  <c r="L914" i="5"/>
  <c r="H998" i="5"/>
  <c r="L1386" i="5"/>
  <c r="N1054" i="5"/>
  <c r="N1090" i="5"/>
  <c r="I950" i="5"/>
  <c r="N38" i="5"/>
  <c r="N998" i="5"/>
  <c r="L1979" i="5"/>
  <c r="L1090" i="5"/>
  <c r="L2060" i="5"/>
  <c r="H914" i="5"/>
  <c r="N116" i="5"/>
  <c r="L413" i="5"/>
  <c r="L989" i="5"/>
  <c r="I1966" i="5"/>
  <c r="H413" i="5"/>
  <c r="I413" i="5"/>
  <c r="I916" i="5" s="1"/>
  <c r="N1883" i="5"/>
  <c r="L2403" i="5"/>
  <c r="N98" i="5"/>
  <c r="W916" i="5"/>
  <c r="N930" i="5"/>
  <c r="J989" i="5"/>
  <c r="E989" i="5" s="1"/>
  <c r="N2388" i="5"/>
  <c r="W2405" i="5"/>
  <c r="H1555" i="5"/>
  <c r="N74" i="5"/>
  <c r="J413" i="5"/>
  <c r="E413" i="5" s="1"/>
  <c r="N914" i="5"/>
  <c r="H950" i="5"/>
  <c r="N1313" i="5"/>
  <c r="I1555" i="5"/>
  <c r="N1936" i="5"/>
  <c r="J2388" i="5"/>
  <c r="E2388" i="5" s="1"/>
  <c r="L38" i="5"/>
  <c r="H116" i="5"/>
  <c r="J1555" i="5"/>
  <c r="E1555" i="5" s="1"/>
  <c r="I1731" i="5"/>
  <c r="L1883" i="5"/>
  <c r="L2388" i="5"/>
  <c r="N413" i="5"/>
  <c r="L1069" i="5"/>
  <c r="L1555" i="5"/>
  <c r="L74" i="5"/>
  <c r="L116" i="5"/>
  <c r="N1069" i="5"/>
  <c r="L1731" i="5"/>
  <c r="N989" i="5"/>
  <c r="J998" i="5"/>
  <c r="E998" i="5" s="1"/>
  <c r="L1054" i="5"/>
  <c r="H1069" i="5"/>
  <c r="N2403" i="5"/>
  <c r="L998" i="5"/>
  <c r="H1823" i="5"/>
  <c r="L1823" i="5"/>
  <c r="J1090" i="5"/>
  <c r="E1090" i="5" s="1"/>
  <c r="H1386" i="5"/>
  <c r="I1883" i="5"/>
  <c r="I1979" i="5"/>
  <c r="J38" i="5"/>
  <c r="H38" i="5"/>
  <c r="H169" i="11"/>
  <c r="H226" i="11"/>
  <c r="H271" i="11"/>
  <c r="H245" i="11"/>
  <c r="H24" i="11"/>
  <c r="G24" i="11"/>
  <c r="H283" i="11"/>
  <c r="G123" i="11"/>
  <c r="H123" i="11"/>
  <c r="G157" i="11"/>
  <c r="G169" i="11"/>
  <c r="G203" i="11"/>
  <c r="G211" i="11"/>
  <c r="G226" i="11"/>
  <c r="G271" i="11"/>
  <c r="H157" i="11"/>
  <c r="H203" i="11"/>
  <c r="H211" i="11"/>
  <c r="H142" i="11"/>
  <c r="G142" i="11"/>
  <c r="L950" i="5"/>
  <c r="J2403" i="5"/>
  <c r="E2403" i="5" s="1"/>
  <c r="N1979" i="5"/>
  <c r="H1966" i="5"/>
  <c r="L1966" i="5"/>
  <c r="N1966" i="5"/>
  <c r="L1936" i="5"/>
  <c r="N1731" i="5"/>
  <c r="N1555" i="5"/>
  <c r="H1313" i="5"/>
  <c r="J1313" i="5"/>
  <c r="E1313" i="5" s="1"/>
  <c r="L1313" i="5"/>
  <c r="H1090" i="5"/>
  <c r="N950" i="5"/>
  <c r="J950" i="5"/>
  <c r="E950" i="5" s="1"/>
  <c r="H930" i="5"/>
  <c r="L930" i="5"/>
  <c r="H989" i="5"/>
  <c r="I989" i="5"/>
  <c r="H98" i="5"/>
  <c r="J1823" i="5"/>
  <c r="E1823" i="5" s="1"/>
  <c r="H1883" i="5"/>
  <c r="H1731" i="5"/>
  <c r="J98" i="5"/>
  <c r="E98" i="5" s="1"/>
  <c r="H74" i="5"/>
  <c r="J74" i="5"/>
  <c r="E74" i="5" s="1"/>
  <c r="J1386" i="5"/>
  <c r="E1386" i="5" s="1"/>
  <c r="I1823" i="5"/>
  <c r="J1936" i="5"/>
  <c r="E1936" i="5" s="1"/>
  <c r="J1979" i="5"/>
  <c r="E1979" i="5" s="1"/>
  <c r="J930" i="5"/>
  <c r="E930" i="5" s="1"/>
  <c r="H1054" i="5"/>
  <c r="H2060" i="5"/>
  <c r="J914" i="5"/>
  <c r="E914" i="5" s="1"/>
  <c r="J1054" i="5"/>
  <c r="E1054" i="5" s="1"/>
  <c r="J1883" i="5"/>
  <c r="E1883" i="5" s="1"/>
  <c r="J2060" i="5"/>
  <c r="E2060" i="5" s="1"/>
  <c r="J116" i="5"/>
  <c r="E116" i="5" s="1"/>
  <c r="J1069" i="5"/>
  <c r="E1069" i="5" s="1"/>
  <c r="J1731" i="5"/>
  <c r="E1731" i="5" s="1"/>
  <c r="H2388" i="5"/>
  <c r="J1966" i="5"/>
  <c r="E1966" i="5" s="1"/>
  <c r="H2403" i="5"/>
  <c r="E2412" i="5"/>
  <c r="J2414" i="5"/>
  <c r="E2414" i="5" s="1"/>
  <c r="E38" i="5"/>
  <c r="F76" i="16"/>
  <c r="F78" i="16"/>
  <c r="F80" i="16"/>
  <c r="M80" i="16"/>
  <c r="F83" i="16"/>
  <c r="BE95" i="16"/>
  <c r="BF95" i="16"/>
  <c r="BG95" i="16"/>
  <c r="BH95" i="16"/>
  <c r="BI95" i="16"/>
  <c r="BE96" i="16"/>
  <c r="BF96" i="16"/>
  <c r="BG96" i="16"/>
  <c r="BH96" i="16"/>
  <c r="BI96" i="16"/>
  <c r="BE97" i="16"/>
  <c r="BG97" i="16"/>
  <c r="BH97" i="16"/>
  <c r="BI97" i="16"/>
  <c r="BE98" i="16"/>
  <c r="BG98" i="16"/>
  <c r="BH98" i="16"/>
  <c r="BI98" i="16"/>
  <c r="BE99" i="16"/>
  <c r="BF99" i="16"/>
  <c r="BG99" i="16"/>
  <c r="BH99" i="16"/>
  <c r="BI99" i="16"/>
  <c r="BE100" i="16"/>
  <c r="BF100" i="16"/>
  <c r="BG100" i="16"/>
  <c r="BH100" i="16"/>
  <c r="BI100" i="16"/>
  <c r="F110" i="16"/>
  <c r="F112" i="16"/>
  <c r="F114" i="16"/>
  <c r="M114" i="16"/>
  <c r="F117" i="16"/>
  <c r="BF121" i="16"/>
  <c r="W121" i="16"/>
  <c r="Y121" i="16"/>
  <c r="AA121" i="16"/>
  <c r="BE121" i="16"/>
  <c r="BG121" i="16"/>
  <c r="BH121" i="16"/>
  <c r="BI121" i="16"/>
  <c r="BK121" i="16"/>
  <c r="BF122" i="16"/>
  <c r="W122" i="16"/>
  <c r="Y122" i="16"/>
  <c r="AA122" i="16"/>
  <c r="BE122" i="16"/>
  <c r="BG122" i="16"/>
  <c r="BH122" i="16"/>
  <c r="BI122" i="16"/>
  <c r="BK122" i="16"/>
  <c r="W123" i="16"/>
  <c r="Y123" i="16"/>
  <c r="AA123" i="16"/>
  <c r="BE123" i="16"/>
  <c r="BF123" i="16"/>
  <c r="BG123" i="16"/>
  <c r="BH123" i="16"/>
  <c r="BI123" i="16"/>
  <c r="BK123" i="16"/>
  <c r="W124" i="16"/>
  <c r="Y124" i="16"/>
  <c r="AA124" i="16"/>
  <c r="BE124" i="16"/>
  <c r="BF124" i="16"/>
  <c r="BG124" i="16"/>
  <c r="BH124" i="16"/>
  <c r="BI124" i="16"/>
  <c r="BK124" i="16"/>
  <c r="BF125" i="16"/>
  <c r="W125" i="16"/>
  <c r="Y125" i="16"/>
  <c r="AA125" i="16"/>
  <c r="BE125" i="16"/>
  <c r="BG125" i="16"/>
  <c r="BH125" i="16"/>
  <c r="BI125" i="16"/>
  <c r="BK125" i="16"/>
  <c r="W126" i="16"/>
  <c r="Y126" i="16"/>
  <c r="AA126" i="16"/>
  <c r="BE126" i="16"/>
  <c r="BF126" i="16"/>
  <c r="BG126" i="16"/>
  <c r="BH126" i="16"/>
  <c r="BI126" i="16"/>
  <c r="BK126" i="16"/>
  <c r="BF127" i="16"/>
  <c r="W127" i="16"/>
  <c r="Y127" i="16"/>
  <c r="AA127" i="16"/>
  <c r="BE127" i="16"/>
  <c r="BG127" i="16"/>
  <c r="BH127" i="16"/>
  <c r="BI127" i="16"/>
  <c r="BK127" i="16"/>
  <c r="W128" i="16"/>
  <c r="BK128" i="16"/>
  <c r="BF129" i="16"/>
  <c r="W129" i="16"/>
  <c r="Y129" i="16"/>
  <c r="AA129" i="16"/>
  <c r="BE129" i="16"/>
  <c r="BG129" i="16"/>
  <c r="BH129" i="16"/>
  <c r="BI129" i="16"/>
  <c r="BK129" i="16"/>
  <c r="N130" i="16"/>
  <c r="N89" i="16" s="1"/>
  <c r="W131" i="16"/>
  <c r="Y131" i="16"/>
  <c r="AA131" i="16"/>
  <c r="BE131" i="16"/>
  <c r="BF131" i="16"/>
  <c r="BG131" i="16"/>
  <c r="BH131" i="16"/>
  <c r="BI131" i="16"/>
  <c r="BK131" i="16"/>
  <c r="W132" i="16"/>
  <c r="Y132" i="16"/>
  <c r="AA132" i="16"/>
  <c r="BE132" i="16"/>
  <c r="BF132" i="16"/>
  <c r="BG132" i="16"/>
  <c r="BH132" i="16"/>
  <c r="BI132" i="16"/>
  <c r="BK132" i="16"/>
  <c r="BF133" i="16"/>
  <c r="W133" i="16"/>
  <c r="W130" i="16" s="1"/>
  <c r="Y133" i="16"/>
  <c r="AA133" i="16"/>
  <c r="BE133" i="16"/>
  <c r="BG133" i="16"/>
  <c r="BH133" i="16"/>
  <c r="BI133" i="16"/>
  <c r="BK133" i="16"/>
  <c r="W134" i="16"/>
  <c r="Y134" i="16"/>
  <c r="AA134" i="16"/>
  <c r="BE134" i="16"/>
  <c r="BF134" i="16"/>
  <c r="BG134" i="16"/>
  <c r="BH134" i="16"/>
  <c r="BI134" i="16"/>
  <c r="BK134" i="16"/>
  <c r="W135" i="16"/>
  <c r="Y135" i="16"/>
  <c r="AA135" i="16"/>
  <c r="BE135" i="16"/>
  <c r="BF135" i="16"/>
  <c r="BG135" i="16"/>
  <c r="BH135" i="16"/>
  <c r="BI135" i="16"/>
  <c r="BK135" i="16"/>
  <c r="BF137" i="16"/>
  <c r="W137" i="16"/>
  <c r="Y137" i="16"/>
  <c r="AA137" i="16"/>
  <c r="BE137" i="16"/>
  <c r="BG137" i="16"/>
  <c r="BH137" i="16"/>
  <c r="BI137" i="16"/>
  <c r="BK137" i="16"/>
  <c r="BF138" i="16"/>
  <c r="W138" i="16"/>
  <c r="Y138" i="16"/>
  <c r="AA138" i="16"/>
  <c r="BE138" i="16"/>
  <c r="BG138" i="16"/>
  <c r="BH138" i="16"/>
  <c r="BI138" i="16"/>
  <c r="BK138" i="16"/>
  <c r="BF139" i="16"/>
  <c r="W139" i="16"/>
  <c r="Y139" i="16"/>
  <c r="AA139" i="16"/>
  <c r="BE139" i="16"/>
  <c r="BG139" i="16"/>
  <c r="BH139" i="16"/>
  <c r="BI139" i="16"/>
  <c r="BK139" i="16"/>
  <c r="W140" i="16"/>
  <c r="Y140" i="16"/>
  <c r="AA140" i="16"/>
  <c r="BE140" i="16"/>
  <c r="BF140" i="16"/>
  <c r="BG140" i="16"/>
  <c r="BH140" i="16"/>
  <c r="BI140" i="16"/>
  <c r="BK140" i="16"/>
  <c r="W141" i="16"/>
  <c r="Y141" i="16"/>
  <c r="AA141" i="16"/>
  <c r="BE141" i="16"/>
  <c r="BF141" i="16"/>
  <c r="BG141" i="16"/>
  <c r="BH141" i="16"/>
  <c r="BI141" i="16"/>
  <c r="BK141" i="16"/>
  <c r="BF142" i="16"/>
  <c r="W142" i="16"/>
  <c r="Y142" i="16"/>
  <c r="AA142" i="16"/>
  <c r="BE142" i="16"/>
  <c r="BG142" i="16"/>
  <c r="BH142" i="16"/>
  <c r="BI142" i="16"/>
  <c r="BK142" i="16"/>
  <c r="BF143" i="16"/>
  <c r="W143" i="16"/>
  <c r="Y143" i="16"/>
  <c r="AA143" i="16"/>
  <c r="BE143" i="16"/>
  <c r="BG143" i="16"/>
  <c r="BH143" i="16"/>
  <c r="BI143" i="16"/>
  <c r="BK143" i="16"/>
  <c r="BF144" i="16"/>
  <c r="W144" i="16"/>
  <c r="Y144" i="16"/>
  <c r="AA144" i="16"/>
  <c r="BE144" i="16"/>
  <c r="BG144" i="16"/>
  <c r="BH144" i="16"/>
  <c r="BI144" i="16"/>
  <c r="BK144" i="16"/>
  <c r="BF145" i="16"/>
  <c r="W145" i="16"/>
  <c r="Y145" i="16"/>
  <c r="AA145" i="16"/>
  <c r="BE145" i="16"/>
  <c r="BG145" i="16"/>
  <c r="BH145" i="16"/>
  <c r="BI145" i="16"/>
  <c r="BK145" i="16"/>
  <c r="W146" i="16"/>
  <c r="Y146" i="16"/>
  <c r="AA146" i="16"/>
  <c r="BE146" i="16"/>
  <c r="BF146" i="16"/>
  <c r="BG146" i="16"/>
  <c r="BH146" i="16"/>
  <c r="BI146" i="16"/>
  <c r="BK146" i="16"/>
  <c r="W147" i="16"/>
  <c r="Y147" i="16"/>
  <c r="AA147" i="16"/>
  <c r="BE147" i="16"/>
  <c r="BF147" i="16"/>
  <c r="BG147" i="16"/>
  <c r="BH147" i="16"/>
  <c r="BI147" i="16"/>
  <c r="BK147" i="16"/>
  <c r="BF148" i="16"/>
  <c r="W148" i="16"/>
  <c r="Y148" i="16"/>
  <c r="AA148" i="16"/>
  <c r="BE148" i="16"/>
  <c r="BG148" i="16"/>
  <c r="BH148" i="16"/>
  <c r="BI148" i="16"/>
  <c r="BK148" i="16"/>
  <c r="N150" i="16"/>
  <c r="N91" i="16" s="1"/>
  <c r="BF178" i="16"/>
  <c r="W165" i="16"/>
  <c r="Y165" i="16"/>
  <c r="AA165" i="16"/>
  <c r="BE165" i="16"/>
  <c r="BF165" i="16"/>
  <c r="BG165" i="16"/>
  <c r="BH165" i="16"/>
  <c r="BI165" i="16"/>
  <c r="BK165" i="16"/>
  <c r="W166" i="16"/>
  <c r="Y166" i="16"/>
  <c r="AA166" i="16"/>
  <c r="BE166" i="16"/>
  <c r="BF166" i="16"/>
  <c r="BG166" i="16"/>
  <c r="BH166" i="16"/>
  <c r="BI166" i="16"/>
  <c r="BK166" i="16"/>
  <c r="W167" i="16"/>
  <c r="Y167" i="16"/>
  <c r="AA167" i="16"/>
  <c r="BE167" i="16"/>
  <c r="BF167" i="16"/>
  <c r="BG167" i="16"/>
  <c r="BH167" i="16"/>
  <c r="BI167" i="16"/>
  <c r="BK167" i="16"/>
  <c r="BF168" i="16"/>
  <c r="W168" i="16"/>
  <c r="Y168" i="16"/>
  <c r="AA168" i="16"/>
  <c r="BE168" i="16"/>
  <c r="BG168" i="16"/>
  <c r="BH168" i="16"/>
  <c r="BI168" i="16"/>
  <c r="BK168" i="16"/>
  <c r="BF169" i="16"/>
  <c r="W169" i="16"/>
  <c r="Y169" i="16"/>
  <c r="AA169" i="16"/>
  <c r="BE169" i="16"/>
  <c r="BG169" i="16"/>
  <c r="BH169" i="16"/>
  <c r="BI169" i="16"/>
  <c r="BK169" i="16"/>
  <c r="W170" i="16"/>
  <c r="Y170" i="16"/>
  <c r="AA170" i="16"/>
  <c r="BE170" i="16"/>
  <c r="BF170" i="16"/>
  <c r="BG170" i="16"/>
  <c r="BH170" i="16"/>
  <c r="BI170" i="16"/>
  <c r="BK170" i="16"/>
  <c r="W171" i="16"/>
  <c r="Y171" i="16"/>
  <c r="AA171" i="16"/>
  <c r="BE171" i="16"/>
  <c r="BF171" i="16"/>
  <c r="BG171" i="16"/>
  <c r="BH171" i="16"/>
  <c r="BI171" i="16"/>
  <c r="BK171" i="16"/>
  <c r="W172" i="16"/>
  <c r="Y172" i="16"/>
  <c r="AA172" i="16"/>
  <c r="BE172" i="16"/>
  <c r="BF172" i="16"/>
  <c r="BG172" i="16"/>
  <c r="BH172" i="16"/>
  <c r="BI172" i="16"/>
  <c r="BK172" i="16"/>
  <c r="W173" i="16"/>
  <c r="Y173" i="16"/>
  <c r="AA173" i="16"/>
  <c r="BE173" i="16"/>
  <c r="BF173" i="16"/>
  <c r="BG173" i="16"/>
  <c r="BH173" i="16"/>
  <c r="BI173" i="16"/>
  <c r="BK173" i="16"/>
  <c r="BF174" i="16"/>
  <c r="W174" i="16"/>
  <c r="Y174" i="16"/>
  <c r="AA174" i="16"/>
  <c r="BE174" i="16"/>
  <c r="BG174" i="16"/>
  <c r="BH174" i="16"/>
  <c r="BI174" i="16"/>
  <c r="BK174" i="16"/>
  <c r="BF175" i="16"/>
  <c r="W175" i="16"/>
  <c r="Y175" i="16"/>
  <c r="AA175" i="16"/>
  <c r="BE175" i="16"/>
  <c r="BG175" i="16"/>
  <c r="BH175" i="16"/>
  <c r="BI175" i="16"/>
  <c r="BK175" i="16"/>
  <c r="BE177" i="16"/>
  <c r="BG177" i="16"/>
  <c r="BH177" i="16"/>
  <c r="BI177" i="16"/>
  <c r="BK177" i="16"/>
  <c r="BE178" i="16"/>
  <c r="BG178" i="16"/>
  <c r="BH178" i="16"/>
  <c r="BI178" i="16"/>
  <c r="BK178" i="16"/>
  <c r="BE179" i="16"/>
  <c r="BF179" i="16"/>
  <c r="BG179" i="16"/>
  <c r="BH179" i="16"/>
  <c r="BI179" i="16"/>
  <c r="BK179" i="16"/>
  <c r="BE180" i="16"/>
  <c r="BF180" i="16"/>
  <c r="BG180" i="16"/>
  <c r="BH180" i="16"/>
  <c r="BI180" i="16"/>
  <c r="BK180" i="16"/>
  <c r="BE181" i="16"/>
  <c r="BF181" i="16"/>
  <c r="BG181" i="16"/>
  <c r="BH181" i="16"/>
  <c r="BI181" i="16"/>
  <c r="BK181" i="16"/>
  <c r="W2416" i="5" l="1"/>
  <c r="I2405" i="5"/>
  <c r="I2416" i="5" s="1"/>
  <c r="N916" i="5"/>
  <c r="L916" i="5"/>
  <c r="H34" i="16"/>
  <c r="H33" i="16"/>
  <c r="H31" i="16"/>
  <c r="M31" i="16"/>
  <c r="H32" i="16"/>
  <c r="W136" i="16"/>
  <c r="H35" i="16"/>
  <c r="Y130" i="16"/>
  <c r="AA164" i="16"/>
  <c r="AA130" i="16"/>
  <c r="Y164" i="16"/>
  <c r="W164" i="16"/>
  <c r="Y136" i="16"/>
  <c r="AA136" i="16"/>
  <c r="W120" i="16"/>
  <c r="AA120" i="16"/>
  <c r="Y120" i="16"/>
  <c r="BK176" i="16"/>
  <c r="BK130" i="16"/>
  <c r="BK164" i="16"/>
  <c r="N164" i="16" s="1"/>
  <c r="N92" i="16" s="1"/>
  <c r="BK136" i="16"/>
  <c r="H916" i="5"/>
  <c r="BK120" i="16"/>
  <c r="N120" i="16"/>
  <c r="N88" i="16" s="1"/>
  <c r="H285" i="11"/>
  <c r="N2405" i="5"/>
  <c r="N2416" i="5" s="1"/>
  <c r="L2405" i="5"/>
  <c r="H2405" i="5"/>
  <c r="J2405" i="5"/>
  <c r="E2405" i="5" s="1"/>
  <c r="J916" i="5"/>
  <c r="E916" i="5" s="1"/>
  <c r="BF177" i="16"/>
  <c r="N136" i="16"/>
  <c r="N90" i="16" s="1"/>
  <c r="H62" i="15"/>
  <c r="L2416" i="5" l="1"/>
  <c r="H2416" i="5"/>
  <c r="H65" i="15"/>
  <c r="H64" i="15"/>
  <c r="N87" i="16"/>
  <c r="N97" i="16" s="1"/>
  <c r="G283" i="11"/>
  <c r="G285" i="11" s="1"/>
  <c r="G287" i="11" s="1"/>
  <c r="J2416" i="5"/>
  <c r="E2416" i="5" s="1"/>
  <c r="G8" i="12" s="1"/>
  <c r="F62" i="15"/>
  <c r="F66" i="15" s="1"/>
  <c r="H16" i="15" s="1"/>
  <c r="H47" i="15"/>
  <c r="F47" i="15"/>
  <c r="F51" i="15" s="1"/>
  <c r="H15" i="15" s="1"/>
  <c r="F78" i="13"/>
  <c r="H50" i="15" l="1"/>
  <c r="H49" i="15"/>
  <c r="H51" i="15" s="1"/>
  <c r="H17" i="15" s="1"/>
  <c r="G288" i="11"/>
  <c r="G12" i="12"/>
  <c r="N98" i="16"/>
  <c r="BF98" i="16" s="1"/>
  <c r="BF97" i="16"/>
  <c r="H78" i="13"/>
  <c r="H61" i="13"/>
  <c r="F61" i="13"/>
  <c r="F65" i="13" s="1"/>
  <c r="H14" i="13" s="1"/>
  <c r="H66" i="15"/>
  <c r="H18" i="15" s="1"/>
  <c r="F64" i="14"/>
  <c r="H64" i="14"/>
  <c r="H48" i="14"/>
  <c r="F48" i="14"/>
  <c r="F82" i="13"/>
  <c r="H15" i="13" s="1"/>
  <c r="H82" i="13" l="1"/>
  <c r="H17" i="13" s="1"/>
  <c r="H65" i="13"/>
  <c r="H16" i="13" s="1"/>
  <c r="H67" i="14"/>
  <c r="H66" i="14"/>
  <c r="H68" i="14" s="1"/>
  <c r="H18" i="14" s="1"/>
  <c r="F65" i="14"/>
  <c r="F68" i="14" s="1"/>
  <c r="H16" i="14" s="1"/>
  <c r="H50" i="14"/>
  <c r="H52" i="14" s="1"/>
  <c r="H17" i="14" s="1"/>
  <c r="H51" i="14"/>
  <c r="F49" i="14"/>
  <c r="F52" i="14" s="1"/>
  <c r="H15" i="14" s="1"/>
  <c r="N94" i="16"/>
  <c r="L102" i="16" s="1"/>
  <c r="G15" i="12" s="1"/>
  <c r="H20" i="15"/>
  <c r="G16" i="12" s="1"/>
  <c r="G14" i="9"/>
  <c r="G87" i="9"/>
  <c r="G14" i="8"/>
  <c r="G29" i="8"/>
  <c r="G58" i="8"/>
  <c r="G120" i="8"/>
  <c r="G207" i="8"/>
  <c r="H19" i="13" l="1"/>
  <c r="G13" i="12" s="1"/>
  <c r="H20" i="14"/>
  <c r="G14" i="12" s="1"/>
  <c r="H21" i="15"/>
  <c r="G22" i="15" s="1"/>
  <c r="G48" i="9"/>
  <c r="G21" i="9"/>
  <c r="G84" i="9"/>
  <c r="G28" i="9"/>
  <c r="G58" i="9"/>
  <c r="G67" i="9"/>
  <c r="G124" i="8"/>
  <c r="G20" i="8"/>
  <c r="G81" i="8"/>
  <c r="G32" i="8"/>
  <c r="G16" i="8"/>
  <c r="H20" i="13"/>
  <c r="G21" i="13" s="1"/>
  <c r="H21" i="14" l="1"/>
  <c r="G22" i="14" s="1"/>
  <c r="G13" i="8"/>
  <c r="G13" i="9"/>
  <c r="G92" i="9" s="1"/>
  <c r="G10" i="12" s="1"/>
  <c r="G31" i="8"/>
  <c r="G209" i="8" l="1"/>
  <c r="G9" i="12" s="1"/>
  <c r="G17" i="12" s="1"/>
  <c r="G21" i="12" l="1"/>
  <c r="F23" i="12" s="1"/>
  <c r="G23" i="12" l="1"/>
  <c r="G25" i="12" s="1"/>
</calcChain>
</file>

<file path=xl/sharedStrings.xml><?xml version="1.0" encoding="utf-8"?>
<sst xmlns="http://schemas.openxmlformats.org/spreadsheetml/2006/main" count="11955" uniqueCount="3530">
  <si>
    <t>a</t>
  </si>
  <si>
    <t>b</t>
  </si>
  <si>
    <t xml:space="preserve"> </t>
  </si>
  <si>
    <t>DPH</t>
  </si>
  <si>
    <t>V module</t>
  </si>
  <si>
    <t>Hlavička1</t>
  </si>
  <si>
    <t>Mena</t>
  </si>
  <si>
    <t>Hlavička2</t>
  </si>
  <si>
    <t>Obdobie</t>
  </si>
  <si>
    <t>Počet des.miest</t>
  </si>
  <si>
    <t>Formát</t>
  </si>
  <si>
    <t>Rozpočet</t>
  </si>
  <si>
    <t>Prehľad rozpočtových nákladov v</t>
  </si>
  <si>
    <t>EUR</t>
  </si>
  <si>
    <t xml:space="preserve">Dodávateľ: </t>
  </si>
  <si>
    <t>Čerpanie</t>
  </si>
  <si>
    <t>Súpis vykonaných prác a dodávok v</t>
  </si>
  <si>
    <t>za obdobie</t>
  </si>
  <si>
    <t>Mesiac 2011</t>
  </si>
  <si>
    <t>VK</t>
  </si>
  <si>
    <t>Prehľad kalkulovaných nákladov v</t>
  </si>
  <si>
    <t>VF</t>
  </si>
  <si>
    <t>N</t>
  </si>
  <si>
    <t>Por.</t>
  </si>
  <si>
    <t>Kód</t>
  </si>
  <si>
    <t>Kód položky</t>
  </si>
  <si>
    <t>Popis položky, stavebného dielu, remesla,</t>
  </si>
  <si>
    <t>Množstvo</t>
  </si>
  <si>
    <t>Merná</t>
  </si>
  <si>
    <t>Jednotková</t>
  </si>
  <si>
    <t>Konštrukcie</t>
  </si>
  <si>
    <t>Špecifikovaný</t>
  </si>
  <si>
    <t>Spolu</t>
  </si>
  <si>
    <t>Hmotnosť v tonách</t>
  </si>
  <si>
    <t>Suť v tonách</t>
  </si>
  <si>
    <t>Pozícia</t>
  </si>
  <si>
    <t>Vyňatý</t>
  </si>
  <si>
    <t>Vysoká sadzba</t>
  </si>
  <si>
    <t>Typ</t>
  </si>
  <si>
    <t>Nh</t>
  </si>
  <si>
    <t>X</t>
  </si>
  <si>
    <t>Y</t>
  </si>
  <si>
    <t>Klasifikácia</t>
  </si>
  <si>
    <t>Katalógové</t>
  </si>
  <si>
    <t>AC</t>
  </si>
  <si>
    <t>AD</t>
  </si>
  <si>
    <t>Jedn. cena</t>
  </si>
  <si>
    <t>Index JC</t>
  </si>
  <si>
    <t>Index mn.</t>
  </si>
  <si>
    <t>číslo</t>
  </si>
  <si>
    <t>cen.</t>
  </si>
  <si>
    <t>výkaz-výmer</t>
  </si>
  <si>
    <t>výmera</t>
  </si>
  <si>
    <t>jednotka</t>
  </si>
  <si>
    <t>cena</t>
  </si>
  <si>
    <t>a práce</t>
  </si>
  <si>
    <t>materiál</t>
  </si>
  <si>
    <t>%</t>
  </si>
  <si>
    <t>rozpočtované</t>
  </si>
  <si>
    <t>od začiatku</t>
  </si>
  <si>
    <t>dodatok</t>
  </si>
  <si>
    <t>z režimu stavba</t>
  </si>
  <si>
    <t>DPH ( materiál )</t>
  </si>
  <si>
    <t>položky</t>
  </si>
  <si>
    <t>produkcie</t>
  </si>
  <si>
    <t>ceny</t>
  </si>
  <si>
    <t>D</t>
  </si>
  <si>
    <t>E</t>
  </si>
  <si>
    <t>Celkové náklady</t>
  </si>
  <si>
    <t xml:space="preserve">Odberateľ: NBS,Imricha Karvaša 1,Bratislava </t>
  </si>
  <si>
    <t xml:space="preserve">Projektant: adif s.r.o.,Klariská 12,Bratislava </t>
  </si>
  <si>
    <t>KS : 1220</t>
  </si>
  <si>
    <t>Stavba : Stavebné úpravy v objekte NBS Vazovova 2</t>
  </si>
  <si>
    <t>ROZCEN, Bratislava</t>
  </si>
  <si>
    <t>Zaradenie</t>
  </si>
  <si>
    <t>pre KL</t>
  </si>
  <si>
    <t>Lev0</t>
  </si>
  <si>
    <t>pozícia</t>
  </si>
  <si>
    <t>PRÁCE A DODÁVKY HSV</t>
  </si>
  <si>
    <t>1 - ZEMNE PRÁCE</t>
  </si>
  <si>
    <t xml:space="preserve">   </t>
  </si>
  <si>
    <t>113105111</t>
  </si>
  <si>
    <t>Rozoberanie dlažby z lomového kameňa, kladených na sucho,</t>
  </si>
  <si>
    <t>m2</t>
  </si>
  <si>
    <t xml:space="preserve">/   1               </t>
  </si>
  <si>
    <t xml:space="preserve">  .  .  </t>
  </si>
  <si>
    <t>EK</t>
  </si>
  <si>
    <t>S</t>
  </si>
  <si>
    <t>*časť 7 - Návrh odstr. vlhnutia obvod. stien 1.PP,rekonštr.a dispoz.úpravy 1.PP</t>
  </si>
  <si>
    <t>14,56 =   14,560</t>
  </si>
  <si>
    <t>113106111</t>
  </si>
  <si>
    <t>Rozoberanie dlažby s akýmkoľvek lôžkom a výplňou škár, z mozaiky, pre spätné použitie</t>
  </si>
  <si>
    <t xml:space="preserve">/   2               </t>
  </si>
  <si>
    <t>55,5 =   55,500</t>
  </si>
  <si>
    <t>122201101</t>
  </si>
  <si>
    <t>Odkopávka a prekopávka nezapažená v hornine 3, do 100 m3</t>
  </si>
  <si>
    <t>m3</t>
  </si>
  <si>
    <t xml:space="preserve">/   3               </t>
  </si>
  <si>
    <t>162501102</t>
  </si>
  <si>
    <t>Vodorovné premiestnenie výkopku  po spevnenej ceste z  horniny tr.1-4, do 100 m3 na vzdialenosť do 3000 m</t>
  </si>
  <si>
    <t xml:space="preserve">/   4               </t>
  </si>
  <si>
    <t>162501105</t>
  </si>
  <si>
    <t>Vodorovné premiestnenie výkopku  po spevnenej ceste z  horniny tr.1-4, do 100 m3, príplatok k cene za každých ďalšich a začatých 1000 m</t>
  </si>
  <si>
    <t xml:space="preserve">/   5               </t>
  </si>
  <si>
    <t>829,92 =   829,920</t>
  </si>
  <si>
    <t>167101101</t>
  </si>
  <si>
    <t>Nakladanie neuľahnutého výkopku z hornín tr.1-4 do 100 m3</t>
  </si>
  <si>
    <t xml:space="preserve">/   6               </t>
  </si>
  <si>
    <t>171201201</t>
  </si>
  <si>
    <t>Uloženie sypaniny na skládky do 100 m3</t>
  </si>
  <si>
    <t xml:space="preserve">/   7               </t>
  </si>
  <si>
    <t>171209002</t>
  </si>
  <si>
    <t>Poplatok za skladovanie - zemina a kamenivo (17 05) ostatné</t>
  </si>
  <si>
    <t>t</t>
  </si>
  <si>
    <t xml:space="preserve">/   8               </t>
  </si>
  <si>
    <t>24,752 =   24,752</t>
  </si>
  <si>
    <t xml:space="preserve">1 - ZEMNE PRÁCE  spolu: </t>
  </si>
  <si>
    <t>3 - ZVISLÉ A KOMPLETNÉ KONŠTRUKCIE</t>
  </si>
  <si>
    <t>31120/PC1</t>
  </si>
  <si>
    <t>CHTI systém tlakovej chemickej injektáže</t>
  </si>
  <si>
    <t xml:space="preserve">/   9               </t>
  </si>
  <si>
    <t>220,0 =   220,000</t>
  </si>
  <si>
    <t>31120/PC2</t>
  </si>
  <si>
    <t>C1 systém hydroizolačnej omietky na stenách a stropoch v .š.250mm</t>
  </si>
  <si>
    <t xml:space="preserve">/  10               </t>
  </si>
  <si>
    <t>653,176 =   653,176</t>
  </si>
  <si>
    <t>31120/PC3</t>
  </si>
  <si>
    <t>C1.1 systém hydroizolačnej omietky v mieste novej dvernej zárubne</t>
  </si>
  <si>
    <t xml:space="preserve">/  11               </t>
  </si>
  <si>
    <t>72,0 =   72,000</t>
  </si>
  <si>
    <t>317161252</t>
  </si>
  <si>
    <t>Preklad keramický plochý HELUZ, šírky 115 mm, výšky 71 mm, dĺžky 1250 mm</t>
  </si>
  <si>
    <t>ks</t>
  </si>
  <si>
    <t>*časť 6 - Rekonštrukcia a dispozičné úpravy pre sociálne zariadenia na 1.NP</t>
  </si>
  <si>
    <t>1,0 =   1,000</t>
  </si>
  <si>
    <t>317161272</t>
  </si>
  <si>
    <t>Preklad keramický plochý HELUZ, šírky 145 mm, výšky 71 mm, dĺžky 1250 mm</t>
  </si>
  <si>
    <t>*časť 4 - Rekonštrukcia a dispozičné úpravy  na 1.NP</t>
  </si>
  <si>
    <t>340238242</t>
  </si>
  <si>
    <t>Zamurovanie otvorov plochy od 0,25 do 1 m2 tehlami HELUZ (115x497x238)</t>
  </si>
  <si>
    <t>1,575 =   1,575</t>
  </si>
  <si>
    <t>014</t>
  </si>
  <si>
    <t>340239222</t>
  </si>
  <si>
    <t>Zamurovanie otvoru 1-4 m2 v priečkach alebo stenách POROTHERM Profi hr. 100 mm</t>
  </si>
  <si>
    <t xml:space="preserve">/  13               </t>
  </si>
  <si>
    <t>34023-9222</t>
  </si>
  <si>
    <t>45.25.50</t>
  </si>
  <si>
    <t>*2NP</t>
  </si>
  <si>
    <t>0,825*2,01*4 =   6,633</t>
  </si>
  <si>
    <t>*3NP</t>
  </si>
  <si>
    <t>*4NP</t>
  </si>
  <si>
    <t>0,825*2,01*4+0,825*2,5 =   8,696</t>
  </si>
  <si>
    <t>.</t>
  </si>
  <si>
    <t>340239223</t>
  </si>
  <si>
    <t>Zamurovanie otvoru 1-4 m2 v priečkach alebo stenách POROTHERM P+D hr. 175 mm</t>
  </si>
  <si>
    <t xml:space="preserve">/  14               </t>
  </si>
  <si>
    <t>34023-9223</t>
  </si>
  <si>
    <t>0,825*2,01 =   1,658</t>
  </si>
  <si>
    <t xml:space="preserve">3 - ZVISLÉ A KOMPLETNÉ KONŠTRUKCIE  spolu: </t>
  </si>
  <si>
    <t>4 - VODOROVNÉ KONŠTRUKCIE</t>
  </si>
  <si>
    <t>411321314/1</t>
  </si>
  <si>
    <t>Betón stropov doskových a trámových,  železový tr.C 25/30</t>
  </si>
  <si>
    <t>0,267 =   0,267</t>
  </si>
  <si>
    <t>411351101</t>
  </si>
  <si>
    <t>Debnenie stropov doskových zhotovenie-dielce</t>
  </si>
  <si>
    <t>2,733 =   2,733</t>
  </si>
  <si>
    <t>411351102</t>
  </si>
  <si>
    <t>Debnenie stropov doskových odstránenie-dielce</t>
  </si>
  <si>
    <t>411361821</t>
  </si>
  <si>
    <t>Výstuž stropov doskových, trámových, vložkových,konzolových alebo balkónových, 10505</t>
  </si>
  <si>
    <t>0,084 =   0,084</t>
  </si>
  <si>
    <t>411361828</t>
  </si>
  <si>
    <t>CHemické kotvy HILTI HIT-HY 200-A-pre dobet,otvoru v strope a presklenia otvoru v strope vrátane vyvŕtania otvorov</t>
  </si>
  <si>
    <t>kpl</t>
  </si>
  <si>
    <t>430321/11</t>
  </si>
  <si>
    <t>Betónová konštrukcia podesty exterier.schodiska s výstžou, vrátane odilatovania  XPS 20mm,hydroizolácia XYPEX</t>
  </si>
  <si>
    <t xml:space="preserve">/  12               </t>
  </si>
  <si>
    <t>3,0 =   3,000</t>
  </si>
  <si>
    <t>430321/12</t>
  </si>
  <si>
    <t>D+M  prefabrikát z umel.kameňa (945x475x60mm)</t>
  </si>
  <si>
    <t>2,0 =   2,000</t>
  </si>
  <si>
    <t xml:space="preserve">4 - VODOROVNÉ KONŠTRUKCIE  spolu: </t>
  </si>
  <si>
    <t>5 - KOMUNIKÁCIE</t>
  </si>
  <si>
    <t>564851112</t>
  </si>
  <si>
    <t>Podklad zo štrkodrviny s rozprestretím a zhutnením, po zhutnení hr. 160 mm</t>
  </si>
  <si>
    <t>50,96 =   50,960</t>
  </si>
  <si>
    <t>567123811</t>
  </si>
  <si>
    <t>Podklad z kameniva spevneného cementom na diaľnici s rozprestretím a zhutnením CBGM C 8/10 (C 6/8), hr. 120 mm</t>
  </si>
  <si>
    <t xml:space="preserve">/  15               </t>
  </si>
  <si>
    <t>596111111</t>
  </si>
  <si>
    <t>Kladenie dlažby z mozaiky pre peších do lôžka z kameniva ťaženého</t>
  </si>
  <si>
    <t xml:space="preserve">/  16               </t>
  </si>
  <si>
    <t>MAT</t>
  </si>
  <si>
    <t>5838005600</t>
  </si>
  <si>
    <t>Mozaika dlažobná chodníková</t>
  </si>
  <si>
    <t xml:space="preserve">/  17               </t>
  </si>
  <si>
    <t xml:space="preserve">                    </t>
  </si>
  <si>
    <t>EZ</t>
  </si>
  <si>
    <t>2,042 =   2,042</t>
  </si>
  <si>
    <t>596111118</t>
  </si>
  <si>
    <t>Kladenie  prídlažby z kameňa  D+M</t>
  </si>
  <si>
    <t xml:space="preserve">/  18               </t>
  </si>
  <si>
    <t xml:space="preserve">5 - KOMUNIKÁCIE  spolu: </t>
  </si>
  <si>
    <t>6 - ÚPRAVY POVRCHOV, PODLAHY, VÝPLNE</t>
  </si>
  <si>
    <t>000</t>
  </si>
  <si>
    <t>61.011</t>
  </si>
  <si>
    <t>Vyspravenie betónového podkladu po vybúraní obrúsením výstupkov betónu</t>
  </si>
  <si>
    <t xml:space="preserve">/  33               </t>
  </si>
  <si>
    <t>45.00.00</t>
  </si>
  <si>
    <t>11,62+11,98 =   23,600</t>
  </si>
  <si>
    <t>11,48+12,04 =   23,520</t>
  </si>
  <si>
    <t>*4.NP</t>
  </si>
  <si>
    <t>11,55+12,09 =   23,640</t>
  </si>
  <si>
    <t>*5NP</t>
  </si>
  <si>
    <t>9,72+3,98 =   13,700</t>
  </si>
  <si>
    <t>611421331</t>
  </si>
  <si>
    <t>Oprava vápennej omietky stropov a klenieb štukových 10-30%</t>
  </si>
  <si>
    <t xml:space="preserve">/   11              </t>
  </si>
  <si>
    <t>61142-1331</t>
  </si>
  <si>
    <t>45.41.10</t>
  </si>
  <si>
    <t>7,5*1,25+4,2 =   13,575</t>
  </si>
  <si>
    <t>6,6*1,25+7,9+7,6 =   23,750</t>
  </si>
  <si>
    <t>253</t>
  </si>
  <si>
    <t>611423113.1</t>
  </si>
  <si>
    <t>Vnút. omietka benátsky štuk + penetrácia</t>
  </si>
  <si>
    <t xml:space="preserve">/   12              </t>
  </si>
  <si>
    <t>61142-3113</t>
  </si>
  <si>
    <t>(1,88+2,61*2)*0,515+(1,785+2,59*2)*0,515 =   7,243</t>
  </si>
  <si>
    <t>(1,78+2,6*2)*0,51+(1,855+2,6*2)*0,51 =   7,158</t>
  </si>
  <si>
    <t>(1,89+2,59*2)*0,54+(1,775+2,59*2)*0,54 =   7,574</t>
  </si>
  <si>
    <t>(1,8+2,64*2)*0,54+(1,75+2,67*2)*0,54 =   7,652</t>
  </si>
  <si>
    <t>(1,79+2,6*2)*0,535+(1,785+2,58*2)*0,535 =   7,455</t>
  </si>
  <si>
    <t>(1,775+2,59*2)*0,525+(1,755+2,59*2)*0,51 =   7,188</t>
  </si>
  <si>
    <t>612403399</t>
  </si>
  <si>
    <t>Hrubá výplň rýh na stenách akoukoľvek maltou, akejkoľvek šírky ryhy</t>
  </si>
  <si>
    <t>22,2 =   22,200</t>
  </si>
  <si>
    <t>*časť 5 - Vybudovanie priestorov pre bankovú políciu</t>
  </si>
  <si>
    <t>*Po odstránení murovaných stien B1</t>
  </si>
  <si>
    <t>(3,43*2+4,37)*0,10 =   1,123</t>
  </si>
  <si>
    <t>(4,020+3,43*2)*0,18 =   1,958</t>
  </si>
  <si>
    <t>7,23 =   7,230</t>
  </si>
  <si>
    <t>612409992</t>
  </si>
  <si>
    <t>Začistenie rýh omietkou (s dodaním hmoty)</t>
  </si>
  <si>
    <t>m</t>
  </si>
  <si>
    <t>40,25 =   40,250</t>
  </si>
  <si>
    <t>(3,43*2+4,37) =   11,230</t>
  </si>
  <si>
    <t>(4,020+3,43*2) =   10,880</t>
  </si>
  <si>
    <t>61242/Š1</t>
  </si>
  <si>
    <t>D+M Okenná šambrána Š1</t>
  </si>
  <si>
    <t>bm</t>
  </si>
  <si>
    <t>*časť 8 - Oprava a zateplenie fasády,výmena okenných konštrukcií</t>
  </si>
  <si>
    <t>250,8 =   250,800</t>
  </si>
  <si>
    <t>61242/Š2</t>
  </si>
  <si>
    <t>D+M Okenná šambrána Š2</t>
  </si>
  <si>
    <t>220,2 =   220,200</t>
  </si>
  <si>
    <t>61242/Š3</t>
  </si>
  <si>
    <t>D+M Okenná šambrána Š3</t>
  </si>
  <si>
    <t>18,06 =   18,060</t>
  </si>
  <si>
    <t>61242/Š4.1,2</t>
  </si>
  <si>
    <t>D+M Okenná šambrána Š4.1,2</t>
  </si>
  <si>
    <t>66,0 =   66,000</t>
  </si>
  <si>
    <t>61242/Š4.3</t>
  </si>
  <si>
    <t>D+M Okenná šambrána Š4.3</t>
  </si>
  <si>
    <t>61242/Š5</t>
  </si>
  <si>
    <t>D+M Okenná šambrána Š5</t>
  </si>
  <si>
    <t>13,8 =   13,800</t>
  </si>
  <si>
    <t>61242/Š6.1</t>
  </si>
  <si>
    <t>D+M Okenná šambrána Š6.1</t>
  </si>
  <si>
    <t>61242/Š6.2</t>
  </si>
  <si>
    <t>D+M Okenná šambrána Š6.2</t>
  </si>
  <si>
    <t>25,2 =   25,200</t>
  </si>
  <si>
    <t>612421331</t>
  </si>
  <si>
    <t>Oprava vnútorných vápenných omietok stien štukových 10-30%</t>
  </si>
  <si>
    <t xml:space="preserve">/   10              </t>
  </si>
  <si>
    <t>61242-1331</t>
  </si>
  <si>
    <t>8,12*0,71+14,31*3,41-1,51*2,52 =   50,757</t>
  </si>
  <si>
    <t>(52,6+43,8+42,8+7,6+22,8+14,7+23,6+15,7+18,3+22,7+18,3+15,6+15,5)*2,85 =   894,900</t>
  </si>
  <si>
    <t>(15,3+15,3+15,6+14,8+8,0)*2,85 =   196,650</t>
  </si>
  <si>
    <t>(1,42+2,55*2)*0,6-0,825*2,01 =   2,254</t>
  </si>
  <si>
    <t>-1,53*1,78-1,515*1,85-0,825*2,01-0,825*2,5+(2,34+2,78*2)*0,455 =   -5,652</t>
  </si>
  <si>
    <t>-1,53*1,77-0,825*2,5 =   -4,771</t>
  </si>
  <si>
    <t>-1,545*1,77-1,53*1,81+(1,075+2,54*2)*0,545-0,825*2,5-0,825*2,01*2 =   -7,528</t>
  </si>
  <si>
    <t>-1,525*1,84-0,825*2,01*2-0,825*2,5+(2,355+2,77*2)*0,455+(1,02+2,55*2)*0,52 =   -1,410</t>
  </si>
  <si>
    <t>-1,545*1,78-0,72*1,81-0,955*1,81-0,72*1,98-0,825*2,01*2 =   -10,524</t>
  </si>
  <si>
    <t>-1,52*1,77*2-0,825*2,01*2-0,825*2,5*2 =   -12,822</t>
  </si>
  <si>
    <t>-1,525*1,8-0,72*1,82-0,72*1,98-0,825*2,01*2 =   -8,798</t>
  </si>
  <si>
    <t>(2,33+2,79*2)*0,455+(0,985+2,56*2)*0,53-0,825*2,01*2-0,825*2,5-1,525*1,86 =   -1,381</t>
  </si>
  <si>
    <t>-1,515*1,77-0,825*2,01-0,825*2,5 =   -6,402</t>
  </si>
  <si>
    <t>-1,525*1,78-0,825*2,5+(1,155+2,55*2)*0,51 =   -1,587</t>
  </si>
  <si>
    <t>-1,55*1,77-0,825*2,5-0,825*2,01 =   -6,464</t>
  </si>
  <si>
    <t>-1,535*1,85-0,825*2,01*2-0,825*2,5+(2,36+2,78*2)*0,445 =   -4,694</t>
  </si>
  <si>
    <t>-1,535*1,78-0,825*2,01*2 =   -6,049</t>
  </si>
  <si>
    <t>-0,825*2,01+(1,57+2,56*2)*0,6 =   2,356</t>
  </si>
  <si>
    <t>-1,5*2,2-0,93*2,4*2-1,11*2,28*4-1,1*2,3*4-1,78*2,6*8-1,25*2,58*4-1,3*2,54*4 =   -91,139</t>
  </si>
  <si>
    <t>-0,8*2,0*2-0,825*2,5*12-0,825*2,01*2 =   -31,267</t>
  </si>
  <si>
    <t>(1,17+2,53*2)*0,52+(1,92+2,55*2)*0,52+(1,22+2,55*2)*0,53+(1,68+2,54*2)*0,52*2 =   17,270</t>
  </si>
  <si>
    <t>(1,045+2,54*2)*0,54*2+(1,07+2,52*2)*0,54+(1,21+2,54*2)*0,525+(1,93+2,54*2)*0,525 =   16,897</t>
  </si>
  <si>
    <t>(1,195+2,54*2)*0,525 =   3,294</t>
  </si>
  <si>
    <t>33,3*0,75+14,31*3,41-1,51*2,52 =   69,967</t>
  </si>
  <si>
    <t>(52,9+43,0+43,0+7,7+13,4+17,5+15,7+23,1+15,6+18,7+23,1+18,7+15,3+23,4)*3,05 =   1009,855</t>
  </si>
  <si>
    <t>(15,6+15,8+15,2+8,1)*3,05 =   166,835</t>
  </si>
  <si>
    <t>-0,825*2,01+(1,46+2,55*2)*0,43 =   1,163</t>
  </si>
  <si>
    <t>-0,825*2,01*2-1,525*1,78 =   -6,031</t>
  </si>
  <si>
    <t>-0,825*2,01-0,825*2,5-1,53*1,87+(2,36+2,77*2)*0,455+(1,1+0,54*2)*0,435 =   -2,039</t>
  </si>
  <si>
    <t>-1,535*1,77-0,825*2,01 =   -4,375</t>
  </si>
  <si>
    <t>-1,535*1,77*2-0,825*2,01*2-0,825*2,5+(1,16+2,55*2)*0,415 =   -8,215</t>
  </si>
  <si>
    <t>-0,825*2,01-0,825*2,5*2-1,52*1,87+(2,38+2,77*2)*0,46+(1,04+2,55*2)*0,395 =   -2,557</t>
  </si>
  <si>
    <t>-1,53*1,79-0,72*1,8-0,92*1,8-0,72*1,97-0,825*2,01*2 =   -10,426</t>
  </si>
  <si>
    <t>-1,525*1,79*2-0,825*2,01*2-0,825*2,5*2 =   -12,901</t>
  </si>
  <si>
    <t>-1,52*1,79-0,72*1,81-0,93*1,81-0,72*1,97-0,825*2,01*2 =   -10,442</t>
  </si>
  <si>
    <t>-1,52*1,87-0,825*2,01-0,825*2,5+(2,34+2,78*2)*0,455+(1,02+2,52*2)*0,41 =   -0,484</t>
  </si>
  <si>
    <t>-1,525*1,8*2-0,825*2,5*2-0,825*2,01+(1,17+2,52*2)*0,41 =   -8,727</t>
  </si>
  <si>
    <t>-1,51*1,77-0,825*2,5-0,825*2,01 =   -6,393</t>
  </si>
  <si>
    <t>-1,52*1,87-0,825*2,01*2-0,825*2,5+(2,32+2,8*2)*0,45+(1,04+2,52*2)*0,41 =   -2,165</t>
  </si>
  <si>
    <t>-1,515*1,78-0,825*2,01*2 =   -6,013</t>
  </si>
  <si>
    <t>-0,825*2,01+(1,67+2,52*2)*0,395 =   0,992</t>
  </si>
  <si>
    <t>-1,5*2,2-0,93*2,4*2-1,11*2,29*4-1,1*2,29*4-1,78*2,59*8-1,25*2,58*4-1,3*2,54*4 =   -90,997</t>
  </si>
  <si>
    <t>32,0*0,84+14,31*3,41-1,51*2,52 =   71,872</t>
  </si>
  <si>
    <t>(51,8+43,0+43,0+7,7+22,7+15,7+11,1+11,7+15,6+18,8+23,1+18,8+15,6+23,3)*3,0 =   965,700</t>
  </si>
  <si>
    <t>(15,8+15,7+15,2+8,0)*3,0 =   164,100</t>
  </si>
  <si>
    <t>-0,825*2,01+(1,46+2,53*2)*0,43 =   1,145</t>
  </si>
  <si>
    <t>-1,52*1,77*2-0,825*2,01-0,825*2,5+(2,355+2,76*2)*0,435 =   -5,676</t>
  </si>
  <si>
    <t>-1,505*1,78-0,825*2,01-0,825*2,5 =   -6,400</t>
  </si>
  <si>
    <t>-1,535*1,79-0,825*2,5 =   -4,810</t>
  </si>
  <si>
    <t>-1,505*1,79-0,825*2,5-0,825*2,01 =   -6,415</t>
  </si>
  <si>
    <t>-1,51*1,86-0,825*2,5-0,825*2,01*2+(2,36+2,75*2)*0,44+(1,05+2,52*2)*0,4 =   -2,293</t>
  </si>
  <si>
    <t>-1,515*1,79-0,72*1,88-0,985*1,88-0,71*1,98-0,825*2,01*2 =   -10,640</t>
  </si>
  <si>
    <t>-1,515*1,78*2-0,825*2,01*2-0,825*2,5*2 =   -12,835</t>
  </si>
  <si>
    <t>-1,543*1,77-0,71*1,88-0,915*1,88-0,71*1,97-0,825*2,01*2 =   -10,501</t>
  </si>
  <si>
    <t>-1,51*1,82-0,825*2,01*2+(2,35+2,78*2)*0,45+(1,0+2,52*2)*0,395 =   -0,119</t>
  </si>
  <si>
    <t>-1,52*1,78*2-0,825*2,01-0,825*2,5+(1,14+2,51*2)*0,415 =   -6,576</t>
  </si>
  <si>
    <t>-1,52*1,79-0,825*2,01-0,825*2,5 =   -6,442</t>
  </si>
  <si>
    <t>-1,52*1,85-0,825*2,01*2-0,825*2,5+(2,32+2,78*2)*0,46 =   -4,566</t>
  </si>
  <si>
    <t>-1,53*1,79-0,825*2,01*2 =   -6,055</t>
  </si>
  <si>
    <t>-0,825*2,01+(1,46+2,56*2)*0,405 =   1,007</t>
  </si>
  <si>
    <t>34,9*(1,73+0,96)+9,0*2,9 =   119,981</t>
  </si>
  <si>
    <t>93,1*2,78+(13,2+6,8+7,9+8,3+13,5+7,6+13,4+19,9)*2,78 =   510,686</t>
  </si>
  <si>
    <t>-1,25*2,2*4+(1,25+2,2*2)*0,55*2-0,8*2,0*2-0,825*2,01*2+(1,1+2,2*2)*0,45*2 =   -6,352</t>
  </si>
  <si>
    <t>-1,35*1,63*3-0,825*2,01*2 =   -9,918</t>
  </si>
  <si>
    <t>(25,9+25,9-1,45*8+1,9*4+2,8*2)*0,88 =   46,992</t>
  </si>
  <si>
    <t>(0,45*8+1,45*8+0,8*4+1,9*4)*2,44-1,45*1,64*8-1,9*1,64*4 =   31,952</t>
  </si>
  <si>
    <t>(3,4+2,7*2+2,8)*(2,78+0,88)/2 =   21,228</t>
  </si>
  <si>
    <t>612421626</t>
  </si>
  <si>
    <t>Vnútorná omietka vápenná alebo vápennocementová hladká</t>
  </si>
  <si>
    <t>47,11 =   47,110</t>
  </si>
  <si>
    <t>32,733 =   32,733</t>
  </si>
  <si>
    <t>612425932</t>
  </si>
  <si>
    <t>Omietka sádrová vnútorného ostenia okenného alebo dverného štuková</t>
  </si>
  <si>
    <t>186,0 =   186,000</t>
  </si>
  <si>
    <t>61244/R1</t>
  </si>
  <si>
    <t>D+M Okenná rímsa R1</t>
  </si>
  <si>
    <t>100,04 =   100,040</t>
  </si>
  <si>
    <t>61244/R2</t>
  </si>
  <si>
    <t>D+M podstrešná rímsa R2</t>
  </si>
  <si>
    <t>76,0 =   76,000</t>
  </si>
  <si>
    <t>61244/R3</t>
  </si>
  <si>
    <t>D+M horná obvodová rímsa vikierov  R3 VF</t>
  </si>
  <si>
    <t>8,4 =   8,400</t>
  </si>
  <si>
    <t>61244/R4</t>
  </si>
  <si>
    <t>D+M nadokenné  rímsa</t>
  </si>
  <si>
    <t>67,2 =   67,200</t>
  </si>
  <si>
    <t>61244/R5.1</t>
  </si>
  <si>
    <t>Vyspravenie existujúcej rímsi medzi 1. a 2.NP R5</t>
  </si>
  <si>
    <t>22,8 =   22,800</t>
  </si>
  <si>
    <t>612467503</t>
  </si>
  <si>
    <t>Kontaktný mostík  +Baumit MVR UNI omietka</t>
  </si>
  <si>
    <t>33,0 =   33,000</t>
  </si>
  <si>
    <t>612473185</t>
  </si>
  <si>
    <t>Príplatok za zabudované omietniky v ploche stien (meria sa v m2 plochy)</t>
  </si>
  <si>
    <t>612473186</t>
  </si>
  <si>
    <t>Príplatok za zabudované rohovníky (uholníky) na hrany stien (meria sa v m dľ.)</t>
  </si>
  <si>
    <t>425,0 =   425,000</t>
  </si>
  <si>
    <t>620991121</t>
  </si>
  <si>
    <t>Zakrývanie výplní vonkajších otvorov s rámami a zárubňami, zábradlí, oplechovania, atď. zhotovené z lešenia akýmkoľvek spôsobom</t>
  </si>
  <si>
    <t>250,0 =   250,000</t>
  </si>
  <si>
    <t>622424221.1</t>
  </si>
  <si>
    <t>Oprava vonkajších omietok vápenných a vápenocem. stupeň členitosti IV - 15 % opravovanej plochy</t>
  </si>
  <si>
    <t xml:space="preserve">/  19               </t>
  </si>
  <si>
    <t>103,5 =   103,500</t>
  </si>
  <si>
    <t>62246/PC1</t>
  </si>
  <si>
    <t>WTA sanačná omietka na ker.strope v š.1m a na pośkodení stien v odhadovanom rozsahu (cca 20m2)</t>
  </si>
  <si>
    <t>59,6 =   59,600</t>
  </si>
  <si>
    <t>62246/PC2</t>
  </si>
  <si>
    <t>WTA sanačná omietka vonkajśej omietky pod nový kamenný obklad - C</t>
  </si>
  <si>
    <t xml:space="preserve">/  20               </t>
  </si>
  <si>
    <t>53,1 =   53,100</t>
  </si>
  <si>
    <t>622464268</t>
  </si>
  <si>
    <t>Vonkajšia omietka stien tenkovrstvová BAUMIT, minerálna,šúchana hr.1,5mm</t>
  </si>
  <si>
    <t>21,35 =   21,350</t>
  </si>
  <si>
    <t>622464272</t>
  </si>
  <si>
    <t>Vonkajšia omietka stien tenkovrstvová BAUMIT, minerálna samočistiaca, Baumit NanoporTop 2K</t>
  </si>
  <si>
    <t xml:space="preserve">/  21               </t>
  </si>
  <si>
    <t>778,55 =   778,550</t>
  </si>
  <si>
    <t>622466120</t>
  </si>
  <si>
    <t>Príprava vonkajšieho podkladu stien BAUMIT, základný náter Baumit PremiumPrimer</t>
  </si>
  <si>
    <t xml:space="preserve">/  22               </t>
  </si>
  <si>
    <t>622466121</t>
  </si>
  <si>
    <t>Príprava vonkajšieho podkladu stien BAUMIT, základný náter Baumit MultiPrimer</t>
  </si>
  <si>
    <t xml:space="preserve">/  23               </t>
  </si>
  <si>
    <t>233,197 =   233,197</t>
  </si>
  <si>
    <t>622491401</t>
  </si>
  <si>
    <t>Fasádny náter BAUMIT NanoporColor</t>
  </si>
  <si>
    <t xml:space="preserve">/  24               </t>
  </si>
  <si>
    <t>624601162</t>
  </si>
  <si>
    <t>Tmelenie  tmelom na báze polyuretánu (bez dodania hmôt)</t>
  </si>
  <si>
    <t xml:space="preserve">/  25               </t>
  </si>
  <si>
    <t>1900,0 =   1900,000</t>
  </si>
  <si>
    <t>24506/T</t>
  </si>
  <si>
    <t>Tmel na báze polyuretánu</t>
  </si>
  <si>
    <t xml:space="preserve">/  26               </t>
  </si>
  <si>
    <t>190,0 =   190,000</t>
  </si>
  <si>
    <t>625251352</t>
  </si>
  <si>
    <t>Kontaktný zatepľovací systém hr. 50 mm  - minerálne riešenie, zatĺkacie kotvy</t>
  </si>
  <si>
    <t xml:space="preserve">/  27               </t>
  </si>
  <si>
    <t>690,0 =   690,000</t>
  </si>
  <si>
    <t>625251372</t>
  </si>
  <si>
    <t>Kontaktný zatepľovací systém  hr. 30 mm  - minerálne riešenie</t>
  </si>
  <si>
    <t xml:space="preserve">/  28               </t>
  </si>
  <si>
    <t>44,0 =   44,000</t>
  </si>
  <si>
    <t>625251451</t>
  </si>
  <si>
    <t>Kontaktný zatepľovací systém stien hr. 30 mm  (EPS-PERIMETER)</t>
  </si>
  <si>
    <t xml:space="preserve">/  29               </t>
  </si>
  <si>
    <t>44,55 =   44,550</t>
  </si>
  <si>
    <t>625251452</t>
  </si>
  <si>
    <t>Kontaktný zatepľovací systém hr. 50 mm  (EPS-PERIMETER), zatĺkacie kotvy</t>
  </si>
  <si>
    <t xml:space="preserve">/  30               </t>
  </si>
  <si>
    <t>42,5 =   42,500</t>
  </si>
  <si>
    <t>631312141</t>
  </si>
  <si>
    <t>Doplnenie existujúcich mazanín prostým betónom (s dodaním hmôt) bez poteru rýh v mazaninách</t>
  </si>
  <si>
    <t>*po odstra. murovaných stien B1</t>
  </si>
  <si>
    <t>(3,05*0,10+4,02*0,18)*0,15 =   0,154</t>
  </si>
  <si>
    <t>1,627 =   1,627</t>
  </si>
  <si>
    <t>63245022/11</t>
  </si>
  <si>
    <t>Poter na balkóny   -spádová vrstva hr. 20 mm</t>
  </si>
  <si>
    <t xml:space="preserve">/  31               </t>
  </si>
  <si>
    <t>25,17 =   25,170</t>
  </si>
  <si>
    <t>63245022/12</t>
  </si>
  <si>
    <t>Príprava podkladu pred pokládkou poteru - balkóny</t>
  </si>
  <si>
    <t xml:space="preserve">/  32               </t>
  </si>
  <si>
    <t>632477215</t>
  </si>
  <si>
    <t>Samonivelizačná podl. hmota .nivelit vnútorné použitie, hr. 10 mm</t>
  </si>
  <si>
    <t>68,5 =   68,500</t>
  </si>
  <si>
    <t>22,0 =   22,000</t>
  </si>
  <si>
    <t>25,67 =   25,670</t>
  </si>
  <si>
    <t>28,9+4,21+13,61+16,0+16,3+16,9+20,62+14,73+14,65+20,73+16,61+14,86+15,43 =   213,550</t>
  </si>
  <si>
    <t>14,85+16,26+13,74+4,67 =   49,520</t>
  </si>
  <si>
    <t>105,0+4,14+15,8+15,83+4,57 =   145,340</t>
  </si>
  <si>
    <t>105,6+4,16+4,49 =   114,250</t>
  </si>
  <si>
    <t>94,0+14,32+14,6+3,52+18,95+18,95+18,48+26,42+16,95+24,3+25,8+17,91+18,58+17,98 =   330,760</t>
  </si>
  <si>
    <t>21,85+5,95 =   27,800</t>
  </si>
  <si>
    <t>632477229</t>
  </si>
  <si>
    <t>Samonivelizačná podl. hmota  hr. 30 mm po vybúraní dlažby a pre úpravu hydroizolaćného systému</t>
  </si>
  <si>
    <t>431,69 =   431,690</t>
  </si>
  <si>
    <t>642942111</t>
  </si>
  <si>
    <t>Osadenie oceľovej dverovej zárubne alebo rámu, plochy otvoru do 2,5 m2</t>
  </si>
  <si>
    <t>55333015</t>
  </si>
  <si>
    <t>Zárubňa oceľová CgU dvere  atyp</t>
  </si>
  <si>
    <t>10,85 =   10,850</t>
  </si>
  <si>
    <t>642943111</t>
  </si>
  <si>
    <t>Osadenie oceľového uholníkového rámu s dverovými krídlami, plochy otvoru do 2,5 m2</t>
  </si>
  <si>
    <t>16,0 =   16,000</t>
  </si>
  <si>
    <t>5533125400</t>
  </si>
  <si>
    <t>Zárubňa oceľová B=100 H=600 L/P  pre sadrokartón</t>
  </si>
  <si>
    <t>5533125800</t>
  </si>
  <si>
    <t>Zárubňa oceľová B=100 H=800 L/P  pre sadrokartón</t>
  </si>
  <si>
    <t>13,0 =   13,000</t>
  </si>
  <si>
    <t>5533127100</t>
  </si>
  <si>
    <t>Zárubňa oceľová B=125 H=800 L/P  pre sadrokartón</t>
  </si>
  <si>
    <t>642943112</t>
  </si>
  <si>
    <t>Osadenie oceľového uholníkového rámu s dverovými krídlami, plochy otvoru nad 2,5 do 4 m2</t>
  </si>
  <si>
    <t>6,0 =   6,000</t>
  </si>
  <si>
    <t>5533126000</t>
  </si>
  <si>
    <t>Zárubňa oceľová B=100 H=900 L/P  pre sadrokartón</t>
  </si>
  <si>
    <t>5,0 =   5,000</t>
  </si>
  <si>
    <t>5533126510</t>
  </si>
  <si>
    <t>Zárubňa oceľová B=100 H=1650 dvojkrídlová  pre sadrokartón</t>
  </si>
  <si>
    <t xml:space="preserve">6 - ÚPRAVY POVRCHOV, PODLAHY, VÝPLNE  spolu: </t>
  </si>
  <si>
    <t>9 - OSTATNÉ KONŠTRUKCIE A PRÁCE</t>
  </si>
  <si>
    <t>919736112</t>
  </si>
  <si>
    <t>Vyrezanie mramorovej dlažby z bet.podkladom pre nové napojenie novej dlažby a osadenie steby ZS-01</t>
  </si>
  <si>
    <t>36,84 =   36,840</t>
  </si>
  <si>
    <t>4,25*2 =   8,500</t>
  </si>
  <si>
    <t>3,325 =   3,325</t>
  </si>
  <si>
    <t>9216904114</t>
  </si>
  <si>
    <t>Očistenie obkladu z kameňa tlakovou vodou</t>
  </si>
  <si>
    <t>280,6 =   280,600</t>
  </si>
  <si>
    <t>9216904391</t>
  </si>
  <si>
    <t>Príplatok k cene za ručné dočistenie oceľovými kefami</t>
  </si>
  <si>
    <t xml:space="preserve">/  34               </t>
  </si>
  <si>
    <t>941941042</t>
  </si>
  <si>
    <t>Montáž lešenia ľahkého pracovného radového s podlahami šírky nad 1,00 do 1,20 m, výšky nad 10 do 30 m</t>
  </si>
  <si>
    <t xml:space="preserve">/  35               </t>
  </si>
  <si>
    <t>1280,0 =   1280,000</t>
  </si>
  <si>
    <t>941941292</t>
  </si>
  <si>
    <t>Príplatok za prvý a každý ďalší i začatý mesiac použitia lešenia ľahkého pracovného radového s podlahami šírky nad 1,00 do 1,20 m, v. nad 10 do 30 m</t>
  </si>
  <si>
    <t xml:space="preserve">/  36               </t>
  </si>
  <si>
    <t>7680,0 =   7680,000</t>
  </si>
  <si>
    <t>941941842</t>
  </si>
  <si>
    <t>Demontáž lešenia ľahkého pracovného radového s podlahami šírky nad 1,00 do 1,20 m, výšky nad 10 do 30 m</t>
  </si>
  <si>
    <t xml:space="preserve">/  37               </t>
  </si>
  <si>
    <t>94195/1</t>
  </si>
  <si>
    <t>Dočasné podopretie exist.zariadení v priebehu búrania priečok</t>
  </si>
  <si>
    <t>68,0 =   68,000</t>
  </si>
  <si>
    <t>941955002</t>
  </si>
  <si>
    <t>Lešenie ľahké pracovné pomocné s výškou lešeňovej podlahy nad 1,20 do 1,90 m</t>
  </si>
  <si>
    <t>326,0 =   326,000</t>
  </si>
  <si>
    <t>51,94 =   51,940</t>
  </si>
  <si>
    <t>465,0 =   465,000</t>
  </si>
  <si>
    <t>172,85+11,54+28,9+4,21+13,61+32,18+16,91+20,62+29,87+20,74+16,6+14,86+15,42 =   398,310</t>
  </si>
  <si>
    <t>14,84+16,25+13,74+4,67+11,98 =   61,480</t>
  </si>
  <si>
    <t>111,23+11,41+20,64+9,12+4,17+15,58+31,62+16,62+21,65+31,0+21,69+16,34+32,34 =   343,410</t>
  </si>
  <si>
    <t>15,28+16,92+14,18+4,57+12,08 =   63,030</t>
  </si>
  <si>
    <t>111,4+11,48+29,75+4,16+15,56+15,1+31,39+16,49+21,9+30,99+21,86+16,38+32,08 =   358,540</t>
  </si>
  <si>
    <t>15,56+16,37+14,31+4,49+12,09 =   62,820</t>
  </si>
  <si>
    <t>*5.NP</t>
  </si>
  <si>
    <t>186,94-63,1 =   123,840</t>
  </si>
  <si>
    <t>9,32+14,58+14,6+3,52+19,44+19,55+19,4+26,02+16,92+24,3+25,61+19,35 =   212,610</t>
  </si>
  <si>
    <t>19,44+19,39+22,41+9,09+3,89 =   74,220</t>
  </si>
  <si>
    <t>003</t>
  </si>
  <si>
    <t>943211112</t>
  </si>
  <si>
    <t>Montáž lešenia priestorového rámového ľahkého s podlahami zaťaženie do 200 kg/m2 v do 25 m</t>
  </si>
  <si>
    <t>94321-1112</t>
  </si>
  <si>
    <t>*2NP-5NP + kruh od 1NP</t>
  </si>
  <si>
    <t>53,28*14,0+4,94*3,8+(63,13-53,28+14,44+9,91)*7,12 =   1008,196</t>
  </si>
  <si>
    <t>943211212</t>
  </si>
  <si>
    <t>Príplatok k lešeniu priestorovému rámovému ľahkému s podlahami v do 25 m za prvý a ZKD deň použitia</t>
  </si>
  <si>
    <t>94321-1212</t>
  </si>
  <si>
    <t>1008,196*60 =   60491,760</t>
  </si>
  <si>
    <t>943211812</t>
  </si>
  <si>
    <t>Demontáž lešenia priestorového rámového ľahkého s podlahami zaťaženie do 200 kg/m2 v do 25 m</t>
  </si>
  <si>
    <t>94321-1812</t>
  </si>
  <si>
    <t>944944103</t>
  </si>
  <si>
    <t>Ochranná sieť  lešenia</t>
  </si>
  <si>
    <t xml:space="preserve">/  38               </t>
  </si>
  <si>
    <t>944944803</t>
  </si>
  <si>
    <t>Demontáž ochrannej siete  lešenia</t>
  </si>
  <si>
    <t xml:space="preserve">/  39               </t>
  </si>
  <si>
    <t>944945012</t>
  </si>
  <si>
    <t>Montáž záchytnej striešky zriadenej súčasne s ľahkým alebo ťažkým lešením šírky do 2 m</t>
  </si>
  <si>
    <t xml:space="preserve">/  40               </t>
  </si>
  <si>
    <t>80,0 =   80,000</t>
  </si>
  <si>
    <t>944945192</t>
  </si>
  <si>
    <t>Príplatok za prvý a každý ďalší i začatý mesiac použitia záchytnej striešky do 2 m</t>
  </si>
  <si>
    <t xml:space="preserve">/  41               </t>
  </si>
  <si>
    <t>480,0 =   480,000</t>
  </si>
  <si>
    <t>944945812</t>
  </si>
  <si>
    <t>Demontáž záchytnej striešky zriaďovanej súčasne s ľahkým alebo ťažkým lešení, šírky do 2 m</t>
  </si>
  <si>
    <t xml:space="preserve">/  42               </t>
  </si>
  <si>
    <t>952900120</t>
  </si>
  <si>
    <t>Čistenie sklenených svetlíkov z exteriéru horolezcami</t>
  </si>
  <si>
    <t>súbor</t>
  </si>
  <si>
    <t>95290-0120</t>
  </si>
  <si>
    <t>45.45.13</t>
  </si>
  <si>
    <t>VNÚTORNÉ ÁTRIUM A KANC.5.11 A 5.14</t>
  </si>
  <si>
    <t>952901111</t>
  </si>
  <si>
    <t>Vyčistenie budov pri výške podlaží do 4m</t>
  </si>
  <si>
    <t>446,9 =   446,900</t>
  </si>
  <si>
    <t>52,0 =   52,000</t>
  </si>
  <si>
    <t>953995115</t>
  </si>
  <si>
    <t>Nadokenná lišta s odkvapovým nosom</t>
  </si>
  <si>
    <t xml:space="preserve">/  43               </t>
  </si>
  <si>
    <t>365,2 =   365,200</t>
  </si>
  <si>
    <t>953995201</t>
  </si>
  <si>
    <t>Rohová lišta</t>
  </si>
  <si>
    <t xml:space="preserve">/  44               </t>
  </si>
  <si>
    <t>760,0 =   760,000</t>
  </si>
  <si>
    <t>962031/1</t>
  </si>
  <si>
    <t>Odstránenie murovaného parapetu s presklennou stenou a kamenným obkladom</t>
  </si>
  <si>
    <t>6,405 =   6,405</t>
  </si>
  <si>
    <t>962031/2</t>
  </si>
  <si>
    <t>Odstránenie mramorovú priečku vrátane sklenenou prepážkou a dverami</t>
  </si>
  <si>
    <t>37,83 =   37,830</t>
  </si>
  <si>
    <t>962031/3</t>
  </si>
  <si>
    <t>Odstránenie kamennej poloblúkovej stenz s podkladnou konštrukciou a so sochárskym dielom z nerez.mat.</t>
  </si>
  <si>
    <t>4,895 =   4,895</t>
  </si>
  <si>
    <t>962031132</t>
  </si>
  <si>
    <t>Búranie priečok z tehál pálených, plných alebo dutých hr. do 150 mm,  -0,19600t</t>
  </si>
  <si>
    <t>47,179 =   47,179</t>
  </si>
  <si>
    <t>*B1</t>
  </si>
  <si>
    <t>4,37*3,43-(0,80*1,96) =   13,421</t>
  </si>
  <si>
    <t>21,893 =   21,893</t>
  </si>
  <si>
    <t>34,991 =   34,991</t>
  </si>
  <si>
    <t>(2,51+1,26)*2,85+(0,4+0,2)*2,85*2 =   14,165</t>
  </si>
  <si>
    <t>(2,51+1,26)*3,05+(0,4+0,2)*3,05*2 =   15,159</t>
  </si>
  <si>
    <t>(2,49+1,15)*3,05+(0,4+0,2)*3,05*2 =   14,762</t>
  </si>
  <si>
    <t>(2,67+1,42)*2,78 =   11,370</t>
  </si>
  <si>
    <t>962032231</t>
  </si>
  <si>
    <t>Búranie muriva nadzákladového z tehál pálených, vápenopieskových,cementových na maltu,  -1,90500t</t>
  </si>
  <si>
    <t>4,02*4,43 =   17,809</t>
  </si>
  <si>
    <t>10,633 =   10,633</t>
  </si>
  <si>
    <t>16,971 =   16,971</t>
  </si>
  <si>
    <t>962084131/1</t>
  </si>
  <si>
    <t>Búranie priečok doskových, sadrových,sadrokartónových hr.do 150 mm,  -0,10000t</t>
  </si>
  <si>
    <t>15,399 =   15,399</t>
  </si>
  <si>
    <t>4,185*3,05 =   12,764</t>
  </si>
  <si>
    <t>963042819</t>
  </si>
  <si>
    <t>Búranie akýchkoľvek betónových schodiskových stupňov zhotovených na mieste,  -0,07000t</t>
  </si>
  <si>
    <t>28,65 =   28,650</t>
  </si>
  <si>
    <t>965043321</t>
  </si>
  <si>
    <t>Búranie podkladov pod dlažby, liatych dlažieb a mazanín,betón s poterom,teracom hr.do 100 mm, plochy do 1 m2 -2,20000t</t>
  </si>
  <si>
    <t xml:space="preserve">/  45               </t>
  </si>
  <si>
    <t>14,812 =   14,812</t>
  </si>
  <si>
    <t>1,259 =   1,259</t>
  </si>
  <si>
    <t>965081712</t>
  </si>
  <si>
    <t>Búranie dlažieb, bez podklad. lôžka z xylolit., alebo keramických dlaždíc hr. do 10 mm vrátane podkladového lepidla,  -0,02000t</t>
  </si>
  <si>
    <t>*B4</t>
  </si>
  <si>
    <t>22 =   22,000</t>
  </si>
  <si>
    <t>22*0,10/100*130 =   2,860</t>
  </si>
  <si>
    <t>29,627 =   29,627</t>
  </si>
  <si>
    <t>327,2 =   327,200</t>
  </si>
  <si>
    <t>28,17 =   28,170</t>
  </si>
  <si>
    <t>11,54+11,98 =   23,520</t>
  </si>
  <si>
    <t>11,41+12,08 =   23,490</t>
  </si>
  <si>
    <t>11,48+12,09 =   23,570</t>
  </si>
  <si>
    <t>9,32+3,89 =   13,210</t>
  </si>
  <si>
    <t>965081812</t>
  </si>
  <si>
    <t>Búranie dlažieb, z kamen., cement., terazzových, čadičových alebo keram. dĺžky , hr.nad 10 mm,  -0,06500t</t>
  </si>
  <si>
    <t>43,1 =   43,100</t>
  </si>
  <si>
    <t>96602313/PC</t>
  </si>
  <si>
    <t>Vybúranie častí ríms  a okenných ríms a šambrán  -0,13000t</t>
  </si>
  <si>
    <t xml:space="preserve">/  47               </t>
  </si>
  <si>
    <t>705,1 =   705,100</t>
  </si>
  <si>
    <t>968061125</t>
  </si>
  <si>
    <t>Vyvesenie dreveného dverného krídla do suti plochy do 2 m2, -0,02400t</t>
  </si>
  <si>
    <t>*B2</t>
  </si>
  <si>
    <t>1 =   1,000</t>
  </si>
  <si>
    <t>4,0 =   4,000</t>
  </si>
  <si>
    <t>25,0 =   25,000</t>
  </si>
  <si>
    <t>27,0 =   27,000</t>
  </si>
  <si>
    <t>013</t>
  </si>
  <si>
    <t>968062455</t>
  </si>
  <si>
    <t>Vybúranie drevených dverových zárubní do 2 m2</t>
  </si>
  <si>
    <t>96806-2455</t>
  </si>
  <si>
    <t>45.11.11</t>
  </si>
  <si>
    <t>0,925*1,98*8+0,625*2,01*4 =   19,677</t>
  </si>
  <si>
    <t>0,8*1,97*16+0,625*2,01*4 =   30,241</t>
  </si>
  <si>
    <t>968062456</t>
  </si>
  <si>
    <t>Vybúranie drevených dverových zárubní nad 2 m2</t>
  </si>
  <si>
    <t>96806-2456</t>
  </si>
  <si>
    <t>0,825*2,5*15 =   30,938</t>
  </si>
  <si>
    <t>0,825*2,5*2 =   4,125</t>
  </si>
  <si>
    <t>968071112</t>
  </si>
  <si>
    <t>Vyvesenie kovového okenného krídla do suti plochy do 1, 5 m2</t>
  </si>
  <si>
    <t>11,0 =   11,000</t>
  </si>
  <si>
    <t>215,0 =   215,000</t>
  </si>
  <si>
    <t>968071125</t>
  </si>
  <si>
    <t>Vyvesenie kovového dverného krídla do suti plochy do 2 m2</t>
  </si>
  <si>
    <t xml:space="preserve">/  49               </t>
  </si>
  <si>
    <t>968072244</t>
  </si>
  <si>
    <t>Vybúranie kovových rámov okien jednod. plochy do 1 m2,  -0,06500t</t>
  </si>
  <si>
    <t>6,965 =   6,965</t>
  </si>
  <si>
    <t>968072245</t>
  </si>
  <si>
    <t>Vybúranie kovových rámov okien jednoduchých plochy do 2 m2,  -0,04100t</t>
  </si>
  <si>
    <t xml:space="preserve">/  50               </t>
  </si>
  <si>
    <t>19,38 =   19,380</t>
  </si>
  <si>
    <t>968072246</t>
  </si>
  <si>
    <t>Vybúranie kovových rámov okien jednoduchých plochy do 4 m2,  -0,03400t</t>
  </si>
  <si>
    <t xml:space="preserve">/  51               </t>
  </si>
  <si>
    <t>191,555 =   191,555</t>
  </si>
  <si>
    <t>968072455</t>
  </si>
  <si>
    <t>Vybúranie kovových dverových zárubní plochy do 2 m2,  -0,07600t</t>
  </si>
  <si>
    <t>3,136 =   3,136</t>
  </si>
  <si>
    <t>0,80*1,96 =   1,568</t>
  </si>
  <si>
    <t>6,031 =   6,031</t>
  </si>
  <si>
    <t>36,064 =   36,064</t>
  </si>
  <si>
    <t>12,267 =   12,267</t>
  </si>
  <si>
    <t>968072456</t>
  </si>
  <si>
    <t>Vybúranie kovových dverových zárubní plochy nad 2 m2,  -0,06300t</t>
  </si>
  <si>
    <t>3,251 =   3,251</t>
  </si>
  <si>
    <t>968072642</t>
  </si>
  <si>
    <t>Demontáž vstupných hl.dverí a únikových dver</t>
  </si>
  <si>
    <t>6,475 =   6,475</t>
  </si>
  <si>
    <t>968072643</t>
  </si>
  <si>
    <t>Demontáž posuvných dverí</t>
  </si>
  <si>
    <t>14,603 =   14,603</t>
  </si>
  <si>
    <t>971042652</t>
  </si>
  <si>
    <t>Vybúranie otvoru v  stenách pre VZT</t>
  </si>
  <si>
    <t>971056012.1</t>
  </si>
  <si>
    <t>Jadrové vrty diamantovými korunkami do D 125 mm do balkónovej dosky - železobetónových -0,00032t</t>
  </si>
  <si>
    <t xml:space="preserve">/  53               </t>
  </si>
  <si>
    <t>971056013</t>
  </si>
  <si>
    <t>Vyrezanie otvorov cca 250x250mm V ŽB strope hr.100mm pre osadenie atyp.plechových vaničiek pre umiestnenie vývodov</t>
  </si>
  <si>
    <t xml:space="preserve">/  54               </t>
  </si>
  <si>
    <t>PRED REZANÍM VYKONAŤ V KONKRÉTNOM MIESTE KONTROLNÝ VRT PRE UPRESNENIE ŽB KONŠTRUKCIE A VÝSTUŽE</t>
  </si>
  <si>
    <t>- NÁSLEDNE VYBRANÝ DODÁVATEL ZABEZPEČÍ VYJADRENIE STATIKA K UMIESTNENIU A VELKOSTI OTVOROV</t>
  </si>
  <si>
    <t>- OTVOR UMIESTNIŤ V ŠPÁROREZE EXISTUJÚCEJ KAMENNEJ DLAŽBY cca 250x250mm</t>
  </si>
  <si>
    <t>971056023</t>
  </si>
  <si>
    <t>Jadrové vrty diamantovými korunkami  do stien - železobetónových -0,00301t hr.steny 650mm</t>
  </si>
  <si>
    <t>97607/4</t>
  </si>
  <si>
    <t>Odstránenie ocel.schodov s drevenými nástupnicami a mrežou do 1.PP</t>
  </si>
  <si>
    <t>976071111</t>
  </si>
  <si>
    <t>Vybúranie kovových madiel a zábradlí,  -0,03700t</t>
  </si>
  <si>
    <t>4,2 =   4,200</t>
  </si>
  <si>
    <t>19,07 =   19,070</t>
  </si>
  <si>
    <t>976089112</t>
  </si>
  <si>
    <t>Vybúranie mreží a zábradlia</t>
  </si>
  <si>
    <t>14,89 =   14,890</t>
  </si>
  <si>
    <t>976089112.1</t>
  </si>
  <si>
    <t>Demontáž zábradlia pre spätné použitie</t>
  </si>
  <si>
    <t xml:space="preserve">/  46               </t>
  </si>
  <si>
    <t>2,335 =   2,335</t>
  </si>
  <si>
    <t>978013141</t>
  </si>
  <si>
    <t>Otlčenie vnút. omietok stien váp. vápenocem. do 30 %</t>
  </si>
  <si>
    <t xml:space="preserve">/  48               </t>
  </si>
  <si>
    <t>97801-3141</t>
  </si>
  <si>
    <t>8,12*0,71 =   5,765</t>
  </si>
  <si>
    <t>33,3*0,75 =   24,975</t>
  </si>
  <si>
    <t>32,0*0,84 =   26,880</t>
  </si>
  <si>
    <t>34,9*(1,73+0,96) =   93,881</t>
  </si>
  <si>
    <t>978013191</t>
  </si>
  <si>
    <t>Otlčenie omietok stien vnútorných vápenných alebo vápennocementových v rozsahu do 100 %,  -0,04600t</t>
  </si>
  <si>
    <t>629,344 =   629,344</t>
  </si>
  <si>
    <t>978015291</t>
  </si>
  <si>
    <t>Otlčenie omietok vonkajších priečelí jednoduchých, s vyškriabaním škár, očistením muriva, v rozsahu do 100 %,  -0,05900t</t>
  </si>
  <si>
    <t>978020192</t>
  </si>
  <si>
    <t>Otlčenie omietok stropov  v rozsahu do 100 %,  -0,06400t</t>
  </si>
  <si>
    <t>63,432 =   63,432</t>
  </si>
  <si>
    <t>978036131.1</t>
  </si>
  <si>
    <t>Otlčenie omietok šľachtených a pod., vonkajších brizolitových, v rozsahu do 15 %,  -0,01000t</t>
  </si>
  <si>
    <t xml:space="preserve">/  55               </t>
  </si>
  <si>
    <t>978057321</t>
  </si>
  <si>
    <t>Odsekanie a odobratie obkladov stupníc,  -0,02000t</t>
  </si>
  <si>
    <t>37,35 =   37,350</t>
  </si>
  <si>
    <t>978057331</t>
  </si>
  <si>
    <t>Odsekanie a odobratie podstupníc,  -0,01000t</t>
  </si>
  <si>
    <t>978057342</t>
  </si>
  <si>
    <t>Odsekanie a odobratie  kam. interier SOKEL  -0,03400t</t>
  </si>
  <si>
    <t xml:space="preserve">/  52               </t>
  </si>
  <si>
    <t>370,288 =   370,288</t>
  </si>
  <si>
    <t>978059231</t>
  </si>
  <si>
    <t>Odsekanie a odobratie stien z umelého kameňa nad 2 m2,  -0,16900t</t>
  </si>
  <si>
    <t>39,513 =   39,513</t>
  </si>
  <si>
    <t>978059531</t>
  </si>
  <si>
    <t>Odsekanie a odobratie stien z obkladačiek vnútorných nad 2 m2 aj s podkladom,  -0,06800t</t>
  </si>
  <si>
    <t>27,983 =   27,983</t>
  </si>
  <si>
    <t>(4,67+5,3+10,5+5,7+5,1+10,7)*2,0 =   83,940</t>
  </si>
  <si>
    <t>(4,6+5,3+10,8+5,5+4,8+11,2)*2,0 =   84,400</t>
  </si>
  <si>
    <t>(4,6+5,3+10,2+5,5+4,8+10,3)*2,0 =   81,400</t>
  </si>
  <si>
    <t>(4,6+5,3+9,7+7,0)*2,0 =   53,200</t>
  </si>
  <si>
    <t>978059611</t>
  </si>
  <si>
    <t>Odsekanie a odobratie obkladu vonkajších do 2 m2,  -0,08900t</t>
  </si>
  <si>
    <t>0,107 =   0,107</t>
  </si>
  <si>
    <t>978059632</t>
  </si>
  <si>
    <t>Odsekanie a odobratie stien z kamenného obkladu vonkajších nad 2 m2,  -0,08900t</t>
  </si>
  <si>
    <t>9789/1</t>
  </si>
  <si>
    <t>Odborná demontáž sôch,reštaurovanie a spätná montáž 2ks</t>
  </si>
  <si>
    <t>9789/2</t>
  </si>
  <si>
    <t>Odborná demontáž sôch,reštaurovanie a spätná montáž 8ks</t>
  </si>
  <si>
    <t>97890</t>
  </si>
  <si>
    <t>Statická prehliadka existujúceho krovu</t>
  </si>
  <si>
    <t>STATICKÁ PREHLIADKA EXIST.KROVU VYBRANÝM DODÁVATELOM PO ODSTRÁNENÍ PODHLADOV A TEP.IZOLÁCIE V SÚVISLOSTI SO ZATEKANÍM STRECHY</t>
  </si>
  <si>
    <t>979011111</t>
  </si>
  <si>
    <t>Zvislá doprava sutiny a vybúraných hmôt za prvé podlažie nad alebo pod základným podlažím</t>
  </si>
  <si>
    <t xml:space="preserve">/  56               </t>
  </si>
  <si>
    <t>106,847 =   106,847</t>
  </si>
  <si>
    <t>979011121</t>
  </si>
  <si>
    <t>Zvislá doprava sutiny a vybúraných hmôt za každé ďalšie podlažie</t>
  </si>
  <si>
    <t xml:space="preserve">/  57               </t>
  </si>
  <si>
    <t>320,541 =   320,541</t>
  </si>
  <si>
    <t>979081111</t>
  </si>
  <si>
    <t>Odvoz sutiny a vybúraných hmôt na skládku do 1 km</t>
  </si>
  <si>
    <t>53,319 =   53,319</t>
  </si>
  <si>
    <t>41,601 =   41,601</t>
  </si>
  <si>
    <t>32,961 =   32,961</t>
  </si>
  <si>
    <t>166,283 =   166,283</t>
  </si>
  <si>
    <t>979081121</t>
  </si>
  <si>
    <t>Odvoz sutiny a vybúraných hmôt na skládku za každý ďalší 1 km</t>
  </si>
  <si>
    <t>3145,821 =   3145,821</t>
  </si>
  <si>
    <t>40,021*59 =   2361,239</t>
  </si>
  <si>
    <t>1943,165 =   1943,165</t>
  </si>
  <si>
    <t>9810,697 =   9810,697</t>
  </si>
  <si>
    <t>6303,973 =   6303,973</t>
  </si>
  <si>
    <t>979082111</t>
  </si>
  <si>
    <t>Vnútrostavenisková doprava sutiny a vybúraných hmôt do 10 m</t>
  </si>
  <si>
    <t>979082121</t>
  </si>
  <si>
    <t>Vnútrostavenisková doprava sutiny a vybúraných hmôt za každých ďalších 5 m</t>
  </si>
  <si>
    <t>106,638 =   106,638</t>
  </si>
  <si>
    <t>40,021*2 =   80,042</t>
  </si>
  <si>
    <t>65,87 =   65,870</t>
  </si>
  <si>
    <t>1662,83 =   1662,830</t>
  </si>
  <si>
    <t>213,694 =   213,694</t>
  </si>
  <si>
    <t>979087212</t>
  </si>
  <si>
    <t>Nakladanie na dopravné prostriedky pre vodorovnú dopravu sutiny</t>
  </si>
  <si>
    <t>979089012</t>
  </si>
  <si>
    <t>Poplatok za skladovanie - betón, tehly, dlaždice (17 01 ), ostatné</t>
  </si>
  <si>
    <t>999281111</t>
  </si>
  <si>
    <t>Presun hmôt pre opravy a údržbu objektov vrátane vonkajších plášťov výšky do 25 m</t>
  </si>
  <si>
    <t>8,45 =   8,450</t>
  </si>
  <si>
    <t>0,962 =   0,962</t>
  </si>
  <si>
    <t>5,863 =   5,863</t>
  </si>
  <si>
    <t>81,301 =   81,301</t>
  </si>
  <si>
    <t>126,035 =   126,035</t>
  </si>
  <si>
    <t>99999</t>
  </si>
  <si>
    <t>Likvidácia starých trezorov</t>
  </si>
  <si>
    <t>*1PP</t>
  </si>
  <si>
    <t xml:space="preserve">9 - OSTATNÉ KONŠTRUKCIE A PRÁCE  spolu: </t>
  </si>
  <si>
    <t xml:space="preserve">PRÁCE A DODÁVKY HSV  spolu: </t>
  </si>
  <si>
    <t>PRÁCE A DODÁVKY PSV</t>
  </si>
  <si>
    <t>711 - Izolácie proti vode a vlhkosti</t>
  </si>
  <si>
    <t>71111/1</t>
  </si>
  <si>
    <t>Zhotovenie izolácie podlahy P1</t>
  </si>
  <si>
    <t xml:space="preserve">/  63               </t>
  </si>
  <si>
    <t>I</t>
  </si>
  <si>
    <t>IK</t>
  </si>
  <si>
    <t>711210221</t>
  </si>
  <si>
    <t>Zhotovenie izol. stierky  balkónov a terás na ploche vodorovnej</t>
  </si>
  <si>
    <t xml:space="preserve">/  65               </t>
  </si>
  <si>
    <t>2455161/R</t>
  </si>
  <si>
    <t>Baumacol Protect 2mm</t>
  </si>
  <si>
    <t>kg</t>
  </si>
  <si>
    <t xml:space="preserve">/  66               </t>
  </si>
  <si>
    <t>IZ</t>
  </si>
  <si>
    <t>80,544 =   80,544</t>
  </si>
  <si>
    <t>711</t>
  </si>
  <si>
    <t>998711203</t>
  </si>
  <si>
    <t>Presun hmôt pre izolácie proti vode v objektoch výšky do 60 m</t>
  </si>
  <si>
    <t>99871-1203</t>
  </si>
  <si>
    <t>45.22.20</t>
  </si>
  <si>
    <t xml:space="preserve">711 - Izolácie proti vode a vlhkosti  spolu: </t>
  </si>
  <si>
    <t>712 - Povlakové krytiny</t>
  </si>
  <si>
    <t>712</t>
  </si>
  <si>
    <t>712400831</t>
  </si>
  <si>
    <t>Odstránenie povl. krytiny striech nad 10° do 30° 1-vrstvovej</t>
  </si>
  <si>
    <t>71240-0831</t>
  </si>
  <si>
    <t>45.22.12</t>
  </si>
  <si>
    <t>*5.NP - strecha</t>
  </si>
  <si>
    <t>186,94-66,6 =   120,340</t>
  </si>
  <si>
    <t>9,91+9,32+14,58+14,6+3,52+19,44+19,55+19,4+26,02+16,92+24,3+25,61+19,35 =   222,520</t>
  </si>
  <si>
    <t>-(54,04+56,15)+66,7+68,0 =   24,510</t>
  </si>
  <si>
    <t>33,91*0,96 =   32,554</t>
  </si>
  <si>
    <t>712991010.1</t>
  </si>
  <si>
    <t>Montáž podkladnej konštrukcie z OSB dosiek na atike šírky 130 mm pod klampiarske konštrukcie</t>
  </si>
  <si>
    <t xml:space="preserve">/  67               </t>
  </si>
  <si>
    <t>10,1 =   10,100</t>
  </si>
  <si>
    <t>2832990600</t>
  </si>
  <si>
    <t>Kotviaca technika - rozperný nit do betónu</t>
  </si>
  <si>
    <t xml:space="preserve">/  68               </t>
  </si>
  <si>
    <t>80,8 =   80,800</t>
  </si>
  <si>
    <t>6072624800</t>
  </si>
  <si>
    <t>Doska OSB  hr. 20 mm, 2500x1250 mm</t>
  </si>
  <si>
    <t xml:space="preserve">/  69               </t>
  </si>
  <si>
    <t>2,525 =   2,525</t>
  </si>
  <si>
    <t>998712203</t>
  </si>
  <si>
    <t>Presun hmôt pre izolácie povlakové v objektoch výšky do 24 m</t>
  </si>
  <si>
    <t>99871-2203</t>
  </si>
  <si>
    <t xml:space="preserve">712 - Povlakové krytiny  spolu: </t>
  </si>
  <si>
    <t>713 - Izolácie tepelné</t>
  </si>
  <si>
    <t>713</t>
  </si>
  <si>
    <t>713100831</t>
  </si>
  <si>
    <t>Odstránenie 1 vrstvy izolacie z vláknitých materiálov</t>
  </si>
  <si>
    <t>71310-0831</t>
  </si>
  <si>
    <t>45.32.11</t>
  </si>
  <si>
    <t>*5NP - v sdk stenách</t>
  </si>
  <si>
    <t>2,81*(2,78+0,9)/2*9 =   46,534</t>
  </si>
  <si>
    <t>(1,13+2,25*8+2,41+11,14+3,27+7,01+2,14*4+11,05+3,48)*2,78 =   183,619</t>
  </si>
  <si>
    <t>71311/PC1</t>
  </si>
  <si>
    <t>Aditizol open tepelnoizolačný nástrek hr.2mm pod VZT mriežky</t>
  </si>
  <si>
    <t xml:space="preserve">/  64               </t>
  </si>
  <si>
    <t>32,5 =   32,500</t>
  </si>
  <si>
    <t>713111125</t>
  </si>
  <si>
    <t>Montáž tepelnej izolácie pod plechovú vaničku</t>
  </si>
  <si>
    <t>1,13 =   1,130</t>
  </si>
  <si>
    <t>63136/1</t>
  </si>
  <si>
    <t>Promatect hr.20mm</t>
  </si>
  <si>
    <t>1,153 =   1,153</t>
  </si>
  <si>
    <t>713122129</t>
  </si>
  <si>
    <t>D+M presieťkovanie a prestierkovanie spojov</t>
  </si>
  <si>
    <t xml:space="preserve">/  70               </t>
  </si>
  <si>
    <t>42,0 =   42,000</t>
  </si>
  <si>
    <t>713122131</t>
  </si>
  <si>
    <t>Montáž tepelnej izolácie podláh polystyrénom, kladeným do lepidla</t>
  </si>
  <si>
    <t xml:space="preserve">/  71               </t>
  </si>
  <si>
    <t>2837659/R</t>
  </si>
  <si>
    <t>Podlahové izolačné dosky UNI 30mm</t>
  </si>
  <si>
    <t xml:space="preserve">/  72               </t>
  </si>
  <si>
    <t>25,673 =   25,673</t>
  </si>
  <si>
    <t>713131145</t>
  </si>
  <si>
    <t>Montáž tep. izol. stien lepením bodovo rohoží, pásov dielcov, dosiek</t>
  </si>
  <si>
    <t>71313-1145</t>
  </si>
  <si>
    <t>*do priečok SDK na 5NP</t>
  </si>
  <si>
    <t>2,81*(2,89+0,9)/2*9 =   47,925</t>
  </si>
  <si>
    <t>(1,13+2,25*8+2,41+11,14+3,27+7,01+2,14*4+11,05+3,48)*2,89 =   190,885</t>
  </si>
  <si>
    <t>-0,9*2,05*11 =   -20,295</t>
  </si>
  <si>
    <t>6315C1482</t>
  </si>
  <si>
    <t>Izolácia akustická hr.5cm , 15 kg/m3</t>
  </si>
  <si>
    <t>218,515*1,02 =   222,885</t>
  </si>
  <si>
    <t>998713203</t>
  </si>
  <si>
    <t>Presun hmôt pre izolácie tepelné v objektoch výšky do 24 m</t>
  </si>
  <si>
    <t>99871-3203</t>
  </si>
  <si>
    <t xml:space="preserve">713 - Izolácie tepelné  spolu: </t>
  </si>
  <si>
    <t>722 - Vnútorný vodovod</t>
  </si>
  <si>
    <t>722/1</t>
  </si>
  <si>
    <t>Montáž existujúceho hydrantu vrátane s úpravou vody</t>
  </si>
  <si>
    <t>súb.</t>
  </si>
  <si>
    <t>722/2</t>
  </si>
  <si>
    <t>Demontáž existujúceho hydrantu na spätné použitie</t>
  </si>
  <si>
    <t xml:space="preserve">722 - Vnútorný vodovod  spolu: </t>
  </si>
  <si>
    <t>725 - Zariaďovacie predmety</t>
  </si>
  <si>
    <t>725/5</t>
  </si>
  <si>
    <t>D+M Zrkadlo</t>
  </si>
  <si>
    <t>7,02 =   7,020</t>
  </si>
  <si>
    <t>*2-5NP</t>
  </si>
  <si>
    <t>1,0*1,2*3+1,05*1,2*3+0,6*1,2*3 =   9,540</t>
  </si>
  <si>
    <t>725/6</t>
  </si>
  <si>
    <t>D+M Nerezový držiak na kefu</t>
  </si>
  <si>
    <t>*2.-5.NP</t>
  </si>
  <si>
    <t>14,0 =   14,000</t>
  </si>
  <si>
    <t>725989102</t>
  </si>
  <si>
    <t>D+M Nerezový box na toaletný papier</t>
  </si>
  <si>
    <t>7,0 =   7,000</t>
  </si>
  <si>
    <t>725989103</t>
  </si>
  <si>
    <t>D+M Nerezový držiak na WC kefu</t>
  </si>
  <si>
    <t>725989104</t>
  </si>
  <si>
    <t>D+M Nerezový box na papierové utierky</t>
  </si>
  <si>
    <t>9,0 =   9,000</t>
  </si>
  <si>
    <t>725989105</t>
  </si>
  <si>
    <t>D+M Nerezový kruhový kôš malý s pedálom</t>
  </si>
  <si>
    <t>725989106</t>
  </si>
  <si>
    <t>D+M Nerezový kruhový kôš velký s pedálom</t>
  </si>
  <si>
    <t>8,0 =   8,000</t>
  </si>
  <si>
    <t>725989107</t>
  </si>
  <si>
    <t>D+M atyp madlo pevné pri umyvadle 400mm</t>
  </si>
  <si>
    <t>2 =   2,000</t>
  </si>
  <si>
    <t>725989108</t>
  </si>
  <si>
    <t>D+M atyp madlo pevné pri WC</t>
  </si>
  <si>
    <t>725989110</t>
  </si>
  <si>
    <t>D+M nerezový dávkovač mydla</t>
  </si>
  <si>
    <t>725989111</t>
  </si>
  <si>
    <t>D+M nerezové splachovacie dvojstupňové tlačidlo Geberit pre každé WC a bidet</t>
  </si>
  <si>
    <t xml:space="preserve">725 - Zariaďovacie predmety  spolu: </t>
  </si>
  <si>
    <t>735 - Vykurovacie telesá</t>
  </si>
  <si>
    <t>735151811</t>
  </si>
  <si>
    <t>Demontáž radiátora panelového jednoradového stavebnej dľžky do 1500 mm,  -0,01235t</t>
  </si>
  <si>
    <t>735159110</t>
  </si>
  <si>
    <t>Montáž vykurovacieho telesa panelového jadnoradového do 1500mm</t>
  </si>
  <si>
    <t>735161811</t>
  </si>
  <si>
    <t>Demontáž radiátora rúrkovéhoj dĺžky do 1500 mm,  -0,01350t</t>
  </si>
  <si>
    <t>735162140</t>
  </si>
  <si>
    <t>Montáž vykurovacieho telesa rúrkového výšky 1500 mm</t>
  </si>
  <si>
    <t xml:space="preserve">735 - Vykurovacie telesá  spolu: </t>
  </si>
  <si>
    <t>762 - Konštrukcie tesárske</t>
  </si>
  <si>
    <t>762</t>
  </si>
  <si>
    <t>762131164</t>
  </si>
  <si>
    <t>Montáž a dodávka debnenia z dosiek hr.25mm - záklop (komplet aj s úpravami povrchu)</t>
  </si>
  <si>
    <t xml:space="preserve">/  83               </t>
  </si>
  <si>
    <t>76213-1164</t>
  </si>
  <si>
    <t>45.42.13</t>
  </si>
  <si>
    <t>VÝMENA DREVENÉHO STREŠNÉHO ZÁKLOPU V PRíPADE ZNEHODNOTENIA ZATEKANÍM - DREV.FOŠNE hr.cca 25mm, PLOCHA cca 20m2</t>
  </si>
  <si>
    <t>762131164.1</t>
  </si>
  <si>
    <t>Montáž a dodávka obkladu kapotáže el.rozvádzačov</t>
  </si>
  <si>
    <t>kus</t>
  </si>
  <si>
    <t xml:space="preserve">/  84               </t>
  </si>
  <si>
    <t xml:space="preserve">VÝMENA VRCHNEJ ZVISLEJ DOSKY OTVÁRAVEJ KAPOTÁŽE EL.ROZVÁDZAČOV NA 2.-4.NP - cca 900x2500mm NA EXIST.PODKONŠTRUKCIU - </t>
  </si>
  <si>
    <t xml:space="preserve">SADROKART.DOSKA  PRE VYŠŠIE ZAŤAŽENIE (napr.RIGIPS HABITO), HR.12,5mm, UCHYTENIE SKRATÉ, KVALITA POVRCHU Q3, KOVANIE ZACHOVAŤ </t>
  </si>
  <si>
    <t>PÔVODNÉ</t>
  </si>
  <si>
    <t>762511243</t>
  </si>
  <si>
    <t>Podlahy podkladové z dosiek OSB skrutk. na zraz hr. dosky 15 mm</t>
  </si>
  <si>
    <t>76251-1243</t>
  </si>
  <si>
    <t>*3NP-N3</t>
  </si>
  <si>
    <t>20,64+9,12+13,58+15,29+16,61+21,78+14,67+15,8+21,82+16,34+16,0+15,28+16,92+14,18 =   228,030</t>
  </si>
  <si>
    <t>*4NP-N3</t>
  </si>
  <si>
    <t>29,75+15,55+31,39+22,03+31,0+22,0+16,38+15,8+15,77+15,56+16,37 =   231,600</t>
  </si>
  <si>
    <t>762810150</t>
  </si>
  <si>
    <t>Záklop stropov z dosiek CETRIS jednovrstvových skrutkovaných na rošt na pero a drážku hr. dosky 25 mm</t>
  </si>
  <si>
    <t xml:space="preserve">/  73               </t>
  </si>
  <si>
    <t>32,0 =   32,000</t>
  </si>
  <si>
    <t>762841812</t>
  </si>
  <si>
    <t>Demont.podbíjania obkladov stropov a striech sklonu do 60st., z dosiek hr. do 35 mm s omietkou,  -0.04000t</t>
  </si>
  <si>
    <t xml:space="preserve">/  74               </t>
  </si>
  <si>
    <t>998762203</t>
  </si>
  <si>
    <t>Presun hmôt pre tesárske konštr. v objektoch výšky do 24 m</t>
  </si>
  <si>
    <t>99876-2203</t>
  </si>
  <si>
    <t xml:space="preserve">762 - Konštrukcie tesárske  spolu: </t>
  </si>
  <si>
    <t>763 - Konštrukcie  - drevostavby</t>
  </si>
  <si>
    <t>76311/1</t>
  </si>
  <si>
    <t>SDK predel  požiarny EI 30</t>
  </si>
  <si>
    <t>6,5 =   6,500</t>
  </si>
  <si>
    <t>76311/2</t>
  </si>
  <si>
    <t>SDK zvislý lém  požiarny EI 30</t>
  </si>
  <si>
    <t xml:space="preserve">/  75               </t>
  </si>
  <si>
    <t>3,62 =   3,620</t>
  </si>
  <si>
    <t>76311/3</t>
  </si>
  <si>
    <t>SDK zvislá kapotáž</t>
  </si>
  <si>
    <t xml:space="preserve">/  76               </t>
  </si>
  <si>
    <t>12,65 =   12,650</t>
  </si>
  <si>
    <t>763115312</t>
  </si>
  <si>
    <t>Priečka SDK Rigips hr. 100 mm jednoducho opláštená doskami RB resp. RBI 12.5 mm s tep. Izoláciou, CW 75</t>
  </si>
  <si>
    <t>53,772 =   53,772</t>
  </si>
  <si>
    <t>0,9*2,02+(2,67+1,615)*2,78 =   13,730</t>
  </si>
  <si>
    <t>(2,5+1,5)*2,925-0,7*2,05*2 =   8,830</t>
  </si>
  <si>
    <t>(2,5+1,5)*3,0-0,7*2,05*2 =   9,130</t>
  </si>
  <si>
    <t>4,0*2,855-0,9*1,97 =   9,647</t>
  </si>
  <si>
    <t>763115312.1</t>
  </si>
  <si>
    <t>Priečka SDK Rigips hr. 100 mm jednoducho opláštená doskami RB 12.5 mm s tep. Izoláciou, CW 75 - nadstavenie jestvujúcich SDK priečok</t>
  </si>
  <si>
    <t>3,94*0,2 =   0,788</t>
  </si>
  <si>
    <t>763115412</t>
  </si>
  <si>
    <t>Priečka SDK Rigips hr. 100 mm jednoducho opláštená doskami RFI 12.5 mm s tep. Izoláciou, CW 75</t>
  </si>
  <si>
    <t xml:space="preserve">/  77               </t>
  </si>
  <si>
    <t>139,337 =   139,337</t>
  </si>
  <si>
    <t>763115712</t>
  </si>
  <si>
    <t>Priečka SDK Rigips hr. 100 mm dvojito opláštená doskami RBI 12.5 mm s tep. Izoláciou, CW 50</t>
  </si>
  <si>
    <t xml:space="preserve">/  78               </t>
  </si>
  <si>
    <t>21,771 =   21,771</t>
  </si>
  <si>
    <t>763115713</t>
  </si>
  <si>
    <t>Priečka SDK Rigips hr. 125 mm dvojito opláštená doskami RB resp. RBI 12.5 mm s tep. Izoláciou, CW 75</t>
  </si>
  <si>
    <t>43,173 =   43,173</t>
  </si>
  <si>
    <t>39,473 =   39,473</t>
  </si>
  <si>
    <t>13,698 =   13,698</t>
  </si>
  <si>
    <t>3,98*2,925+3,995*2,925 =   23,327</t>
  </si>
  <si>
    <t>4,205*3,0+4,19*3,0+4,225*3,0 =   37,860</t>
  </si>
  <si>
    <t>4,17*3,0 =   12,510</t>
  </si>
  <si>
    <t>763115713.1</t>
  </si>
  <si>
    <t>Priečka SDK Rigips hr. 125 mm jednoducho opláštená doskami RB 12.5 mm s tep. Izoláciou, CW 75 - nadstavenie jestvujúcich SDK priečok</t>
  </si>
  <si>
    <t>(2,405+5,055+5,085+5,11*2+11,14+3,27+6,99+4,99*4+11,05+3,47)*0,2 =   15,729</t>
  </si>
  <si>
    <t>763115814</t>
  </si>
  <si>
    <t>Priečka SDK Rigips hr. 150 mm dvojito opláštená doskami RFI 12.5 mm s tep. Izoláciou, CW 100 pož.odolnosť 120mm</t>
  </si>
  <si>
    <t xml:space="preserve">/  80               </t>
  </si>
  <si>
    <t>15,986 =   15,986</t>
  </si>
  <si>
    <t>763</t>
  </si>
  <si>
    <t>763116768</t>
  </si>
  <si>
    <t>Bezpečnostná priečka s hr. 125 mm dvojito opláštená s tep.izoláciou +dvojita podkonštrukcia</t>
  </si>
  <si>
    <t>*N4</t>
  </si>
  <si>
    <t>3,30*1 =   3,300</t>
  </si>
  <si>
    <t>763116800</t>
  </si>
  <si>
    <t>Bezpečnostná priečka  hr. 125 mm dvojito opláštená doskami RB 12.5 mm, s tep. Izoláciou, CW 75</t>
  </si>
  <si>
    <t>*N2</t>
  </si>
  <si>
    <t>(3,565+4,835)*3,43 =   28,812</t>
  </si>
  <si>
    <t>-0,80*1,97 =   -1,576</t>
  </si>
  <si>
    <t>763119210</t>
  </si>
  <si>
    <t>SDK priečka s izoláciou základný penetračný náter</t>
  </si>
  <si>
    <t>141,122 =   141,122</t>
  </si>
  <si>
    <t>41,766+54,717 =   96,483</t>
  </si>
  <si>
    <t>231,965 =   231,965</t>
  </si>
  <si>
    <t>405,595 =   405,595</t>
  </si>
  <si>
    <t>763124144</t>
  </si>
  <si>
    <t>Šachtová stena SDK,jednostranne opláštená RBI hr.150mm s tep.izoláciou</t>
  </si>
  <si>
    <t>45,435 =   45,435</t>
  </si>
  <si>
    <t>763126652</t>
  </si>
  <si>
    <t>Predsadená SDK stena Rigips hr. 100 mm, opláštená doskou RBI 12.5 mm s tepelnou izoláciou, voľne stojaca na podkonštrukcií CW100</t>
  </si>
  <si>
    <t xml:space="preserve">/  82               </t>
  </si>
  <si>
    <t>24,011 =   24,011</t>
  </si>
  <si>
    <t>763126652.1</t>
  </si>
  <si>
    <t>Predsadená SDK stena Rigips, opláštená doskou RB 12.5 mm s tepelnou izoláciou z MV 40mm, voľne stojaca na podkonštrukcií CW75 resp CW50</t>
  </si>
  <si>
    <t>*5NP-CW75</t>
  </si>
  <si>
    <t>(0,79+1,74+0,315+1,08+0,915+1,2+0,88+1,21+1,03+0,98+0,965+2,33+0,105)*0,88 =   11,915</t>
  </si>
  <si>
    <t>(2,025+2,04+0,105)*1,09+0,75*0,88 =   5,205</t>
  </si>
  <si>
    <t>(0,9+2,105+1,04+0,895+1,1+0,94+1,195+1,23+0,79+1,14+2,425+0,11+0,705)*0,88 =   12,826</t>
  </si>
  <si>
    <t>(2,045+2,07+0,105)*1,06 =   4,473</t>
  </si>
  <si>
    <t>(0,46*2+0,79*2+0,5*4+0,465*2+0,755*2)*1,9 =   13,186</t>
  </si>
  <si>
    <t>(0,46*2+0,75*2+0,5*4+0,465*2+0,795*2)*1,9 =   13,186</t>
  </si>
  <si>
    <t>*2NP-CW50</t>
  </si>
  <si>
    <t>1,05*1,5*2 =   3,150</t>
  </si>
  <si>
    <t>*3NP-CW50</t>
  </si>
  <si>
    <t>*4NP-CW50</t>
  </si>
  <si>
    <t>763126680</t>
  </si>
  <si>
    <t>D+M Jednostranná kapotáž SDK</t>
  </si>
  <si>
    <t>*N3</t>
  </si>
  <si>
    <t>(0,60+0,15)*3,43 =   2,573</t>
  </si>
  <si>
    <t>763126685</t>
  </si>
  <si>
    <t>*N11-nadpražie</t>
  </si>
  <si>
    <t>0,80 =   0,800</t>
  </si>
  <si>
    <t>763127411.1</t>
  </si>
  <si>
    <t>Kapotáž steny SDK Rigips, doska RB 12.5 mm po doplnení zvukovej izolácie</t>
  </si>
  <si>
    <t>76312-7411</t>
  </si>
  <si>
    <t>763129113</t>
  </si>
  <si>
    <t>Demontáž sadrokartónovej predsadenej alebo šachtovej steny s oceľovou konštr. so zdvojeným profilom jednoduché oplášt.</t>
  </si>
  <si>
    <t>76312-9113</t>
  </si>
  <si>
    <t>763132110</t>
  </si>
  <si>
    <t>SDK podhľad , závesná dvojvrstvová kca profil montažný CD a nosný UD, dosky GKB hr. 12,5 mm</t>
  </si>
  <si>
    <t>*N9</t>
  </si>
  <si>
    <t>(31,83+8,76+11,31)-11,592+1,62*0,30*3 =   41,766</t>
  </si>
  <si>
    <t>27,88 =   27,880</t>
  </si>
  <si>
    <t>*2.NP</t>
  </si>
  <si>
    <t>11,62+11,98+38,98+38,39+2,8 =   103,770</t>
  </si>
  <si>
    <t>11,48+12,04+38,91+38,95 =   101,380</t>
  </si>
  <si>
    <t>11,55+12,09+39,12+39,2 =   101,960</t>
  </si>
  <si>
    <t>9,72+3,89 =   13,610</t>
  </si>
  <si>
    <t>763132260</t>
  </si>
  <si>
    <t>SDK podhľad KNAUF D112, závesná dvojvrstvová kca profil montažný CD a nosný UD, dosky GKF hr. 15</t>
  </si>
  <si>
    <t>11,79 =   11,790</t>
  </si>
  <si>
    <t>763133111</t>
  </si>
  <si>
    <t>SDK podhľad , závesná dvojvrstvová kca v jednej rovine, profil CD a UD, dosky GKB hr. 12,5 mm</t>
  </si>
  <si>
    <t>30,0 =   30,000</t>
  </si>
  <si>
    <t>763133111.0</t>
  </si>
  <si>
    <t>Požiarny samonosný SDK podhľad EI-30</t>
  </si>
  <si>
    <t>(ZHORA) -napr.RIGIPS 4.13.21- 1xRF 15, UA 100, MV 60mm, 40kg/m3 (5.NP,  č.m.5.03)</t>
  </si>
  <si>
    <t>763133111.00</t>
  </si>
  <si>
    <t>Požiarne nadpražie SDK EI-30</t>
  </si>
  <si>
    <t>OPLÁŠTENÉ DOSKAMI RB 12,5, KONŠTR.R-CW75, MV MIN.50mm, 15kg/m3, CELKOVÁ HR.100mm (napr.RIGIPS 3.40.02)</t>
  </si>
  <si>
    <t>763133111.1</t>
  </si>
  <si>
    <t>SDK požiarne revízne otvory EI45 - 600x600mm v požiarnom podhľade stropu</t>
  </si>
  <si>
    <t>763133112</t>
  </si>
  <si>
    <t>SDK nika</t>
  </si>
  <si>
    <t>763133113</t>
  </si>
  <si>
    <t>Zvislá kapotáž  kruhu veľkého otvoru</t>
  </si>
  <si>
    <t>763136/1</t>
  </si>
  <si>
    <t>Akustický kazetový podhľad Ecophon Fokus Dg  600 x 600x20 mm</t>
  </si>
  <si>
    <t>10,0 =   10,000</t>
  </si>
  <si>
    <t>763136/2</t>
  </si>
  <si>
    <t>Akustický kazetový podhľad Ecophon Fokus Dg  1200 x 600x20 mm</t>
  </si>
  <si>
    <t>763136/3</t>
  </si>
  <si>
    <t>Akustický kazetový podhľad Ecophon Fokus Dg  1200 x 600x25 mm</t>
  </si>
  <si>
    <t>763136/4</t>
  </si>
  <si>
    <t>Akustické stenové panely</t>
  </si>
  <si>
    <t>14,4 =   14,400</t>
  </si>
  <si>
    <t>763136/5</t>
  </si>
  <si>
    <t>SDK nadpražie</t>
  </si>
  <si>
    <t>7,888 =   7,888</t>
  </si>
  <si>
    <t>763136071</t>
  </si>
  <si>
    <t>Kazetový podhľad  600 x 600 mm z minerálnych kaziet</t>
  </si>
  <si>
    <t>12,16 =   12,160</t>
  </si>
  <si>
    <t>3,15*3,20 *1,15 =   11,592</t>
  </si>
  <si>
    <t>204,32 =   204,320</t>
  </si>
  <si>
    <t>14,84+27,64+28,64+15,48 =   86,600</t>
  </si>
  <si>
    <t>28,9+4,21+13,61+16,0+16,3+16,9+20,62+14,73+14,65+20,73+16,61+14,86 =   198,120</t>
  </si>
  <si>
    <t>15,43+14,85+16,26+13,74+4,67 =   64,950</t>
  </si>
  <si>
    <t>20,64+9,12+4,14+15,58+15,29+15,8+16,61+21,78+14,67+15,8+21,82+16,34 =   187,590</t>
  </si>
  <si>
    <t>15,83+16,0+15,28+16,92+14,18+4,57 =   82,780</t>
  </si>
  <si>
    <t>29,75+4,16+15,55+31,39+16,49+22,03+31,0+22,0+16,38+15,8+15,77+15,56 =   235,880</t>
  </si>
  <si>
    <t>16,37+14,31+4,49 =   35,170</t>
  </si>
  <si>
    <t>38,44+27,61+9,32+3,52+3,89+16,92+24,3 =   124,000</t>
  </si>
  <si>
    <t>763139531</t>
  </si>
  <si>
    <t>Demontáž sadrokartónového podhľadu s jednovrstvou nosnou konštrukciou z oceľových profilov, jednoduché opláštenie, -0,02106t</t>
  </si>
  <si>
    <t>54,175 =   54,175</t>
  </si>
  <si>
    <t>*B6</t>
  </si>
  <si>
    <t>19 =   19,000</t>
  </si>
  <si>
    <t>43,76 =   43,760</t>
  </si>
  <si>
    <t>179,91 =   179,910</t>
  </si>
  <si>
    <t>15,71+27,51+29,21+15,37 =   87,800</t>
  </si>
  <si>
    <t>*časť8</t>
  </si>
  <si>
    <t>763161245</t>
  </si>
  <si>
    <t>Podkrovie s tep. izol. a parozabr. 2-vr. konš. Rigips, dosky RFI 12,5 mm</t>
  </si>
  <si>
    <t>76316-1245</t>
  </si>
  <si>
    <t>(78,44+79,49-5,4*4-3,9*8)/COS(DTOR(34,39)) =   127,398</t>
  </si>
  <si>
    <t>(2,18*2,13+0,76/COS(DTOR(34,39)))*8 =   44,515</t>
  </si>
  <si>
    <t>((2,3+0,17*2)*2,13+0,76/COS(DTOR(34,39)))*4 =   26,177</t>
  </si>
  <si>
    <t>281,94-69,2+34,5*0,935+41,51 =   286,508</t>
  </si>
  <si>
    <t xml:space="preserve">- NOVÝ PLNÝ SDK POŽIARNY PODHLAD EXIST.PODKROVIA SO ZÁKLOPOM - EI 30- 1xRB12,5, NA OC.PODKONŠTR.R-CD, KVALITA POVRCHU Q3 ( Q1 </t>
  </si>
  <si>
    <t>NAD KAZET.PODHL.)</t>
  </si>
  <si>
    <t xml:space="preserve">- NOVÁ TEP.IZOLÁCIA - MV , SÚČ.TEP.VODIVOSŤ-0,33W/m.K, OBJ.HM.min.15kg/m3 (napr. ISOVER UNIROL PROFI- HR.220mm) + NOVÁ </t>
  </si>
  <si>
    <t xml:space="preserve">PAROZÁBRANA - napr. ISOVER VARIO KM DUPLEX UV S PRÍSLUŠENSTVOM (LEPIACE PÁSKY, TMELY, A POD.)+ ISOVER UNIROL PROFI 60mm DO </t>
  </si>
  <si>
    <t>PODKONŠTRUKCIE SADROKART.PODHLADU</t>
  </si>
  <si>
    <t>763182233</t>
  </si>
  <si>
    <t>Oceľový rám spevnenie otvoru v SDK priečke</t>
  </si>
  <si>
    <t>998763201</t>
  </si>
  <si>
    <t>Presun hmôt pre drevostavby v objektoch výšky do 12 m</t>
  </si>
  <si>
    <t>99876-3201</t>
  </si>
  <si>
    <t xml:space="preserve">763 - Konštrukcie  - drevostavby  spolu: </t>
  </si>
  <si>
    <t>764 - Konštrukcie klampiarske</t>
  </si>
  <si>
    <t>700</t>
  </si>
  <si>
    <t>764.841</t>
  </si>
  <si>
    <t>Oplechovanie obvodu svetlíkov AL plech. lištou rš.230mm horolezcami + pretmelenie exteriérovým trvalo pružným tmelom</t>
  </si>
  <si>
    <t>764211308</t>
  </si>
  <si>
    <t>Oddeľovacia štruktúrovaná rohož s integrovanou poistnou hydroizoláciou pre plechové krytiny</t>
  </si>
  <si>
    <t>5,8 =   5,800</t>
  </si>
  <si>
    <t>764311/1</t>
  </si>
  <si>
    <t>Dodávka a montáž odvodnenia balkónov  LORO systém</t>
  </si>
  <si>
    <t>764311822</t>
  </si>
  <si>
    <t>Demontáž krytiny hladkej strešnej  -0,00732t</t>
  </si>
  <si>
    <t>5,6 =   5,600</t>
  </si>
  <si>
    <t>764312333/1</t>
  </si>
  <si>
    <t>Krytiny hladké z hliníkového lakovaného Al plechu</t>
  </si>
  <si>
    <t>764334850.1</t>
  </si>
  <si>
    <t>Demontáž lemovaniabalkónov</t>
  </si>
  <si>
    <t xml:space="preserve">/  79               </t>
  </si>
  <si>
    <t>764410750.1</t>
  </si>
  <si>
    <t>3,75 =   3,750</t>
  </si>
  <si>
    <t>764410760</t>
  </si>
  <si>
    <t>Oplechovanie parapetov z hliníkovéholak. Al plechu, vrátane rohov r.š. 400 mm</t>
  </si>
  <si>
    <t xml:space="preserve">/  81               </t>
  </si>
  <si>
    <t>28,8 =   28,800</t>
  </si>
  <si>
    <t>764410770.1</t>
  </si>
  <si>
    <t>Oplechovanie parapetov z hliníkového lak. Al plechu, vrátane rohov r.š. 440 mm</t>
  </si>
  <si>
    <t>50,4 =   50,400</t>
  </si>
  <si>
    <t>764410880</t>
  </si>
  <si>
    <t>Demontáž oplechovania parapetov rš od 400 do 600 mm,  -0,00287t</t>
  </si>
  <si>
    <t>82,95 =   82,950</t>
  </si>
  <si>
    <t>764421720.1</t>
  </si>
  <si>
    <t>Oplechovanie ríms a ozdobných prvkov z hliníkovéholak. Al plechu, r.š. 155 mm hr.2mm</t>
  </si>
  <si>
    <t>28,4 =   28,400</t>
  </si>
  <si>
    <t>764421730.1</t>
  </si>
  <si>
    <t>Oplechovanie ríms a ozdobných prvkov z hliníkového lak. Al plechu, r.š. 195 mm hr.2mm</t>
  </si>
  <si>
    <t xml:space="preserve">/  85               </t>
  </si>
  <si>
    <t>40,62 =   40,620</t>
  </si>
  <si>
    <t>764421830</t>
  </si>
  <si>
    <t>Demontáž oplechovania ríms rš od 100 do 200 mm,  -0,00009 t</t>
  </si>
  <si>
    <t xml:space="preserve">/  86               </t>
  </si>
  <si>
    <t>69,02 =   69,020</t>
  </si>
  <si>
    <t>7644307/1</t>
  </si>
  <si>
    <t>Oplechovanie zábradlia z hliníkového lak. Al plechu hr.2mm  vrátane rohov r.š. 340 mm rátane podkl.plechu</t>
  </si>
  <si>
    <t xml:space="preserve">/  87               </t>
  </si>
  <si>
    <t>764430810</t>
  </si>
  <si>
    <t>Demontáž oplechovania balkona rš do 250 mm,  -0,00142t</t>
  </si>
  <si>
    <t xml:space="preserve">/  88               </t>
  </si>
  <si>
    <t>764454434</t>
  </si>
  <si>
    <t>Montáž kruhových kolien z pozinkovaného farbeného PZf plechu, pre zvodové rúry s priemerom 60 - 150 mm</t>
  </si>
  <si>
    <t xml:space="preserve">/  89               </t>
  </si>
  <si>
    <t>5534415680</t>
  </si>
  <si>
    <t>Odkvapové systémy -  POZINK farb., koleno lisované, D 120 mm, č. K 120 / 72°</t>
  </si>
  <si>
    <t xml:space="preserve">/  90               </t>
  </si>
  <si>
    <t>764454435</t>
  </si>
  <si>
    <t>Montáž kruhvého odskoku z pozinkovaného farbeného PZf plechu, pre zvodové rúry s priemerom 80 - 120 mm</t>
  </si>
  <si>
    <t xml:space="preserve">/  91               </t>
  </si>
  <si>
    <t>5534415730</t>
  </si>
  <si>
    <t>Odkvapové systémy -  POZINK farb., koleno lisované odskokové, D 120 mm, č. KO 120</t>
  </si>
  <si>
    <t xml:space="preserve">/  92               </t>
  </si>
  <si>
    <t>764454454</t>
  </si>
  <si>
    <t>Zvodové rúry z pozinkovaného farbeného PZf plechu, kruhové priemer 120 mm</t>
  </si>
  <si>
    <t xml:space="preserve">/  93               </t>
  </si>
  <si>
    <t>58,0 =   58,000</t>
  </si>
  <si>
    <t>764454802</t>
  </si>
  <si>
    <t>Demontáž odpadových rúr kruhových, s priemerom 120 mm,  -0,00285t</t>
  </si>
  <si>
    <t xml:space="preserve">/  94               </t>
  </si>
  <si>
    <t>764454803</t>
  </si>
  <si>
    <t>Demontáž odpadových rúr kruhových, s priemerom 150 mm,  -0,00356t</t>
  </si>
  <si>
    <t>764454999</t>
  </si>
  <si>
    <t>Montáž odpadových rúr kruhových, s priemerom 150 mm</t>
  </si>
  <si>
    <t>764456855</t>
  </si>
  <si>
    <t>Demontáž odpadového kolena výtokového kruhového a odskoku , s priemerom 120,150 a 200 mm,  -0,00116t</t>
  </si>
  <si>
    <t xml:space="preserve">/  95               </t>
  </si>
  <si>
    <t>764</t>
  </si>
  <si>
    <t>998764203</t>
  </si>
  <si>
    <t>Presun hmôt pre klampiarske konštr. v objektoch výšky do 24 m</t>
  </si>
  <si>
    <t>99876-4203</t>
  </si>
  <si>
    <t>45.22.13</t>
  </si>
  <si>
    <t xml:space="preserve">764 - Konštrukcie klampiarske  spolu: </t>
  </si>
  <si>
    <t>766 - Konštrukcie stolárske</t>
  </si>
  <si>
    <t>766421811</t>
  </si>
  <si>
    <t>Demontáž obloženia podhľadu stien, veľkosti do 1,5 m2,  -0,02400t</t>
  </si>
  <si>
    <t>11,29 =   11,290</t>
  </si>
  <si>
    <t>766421822</t>
  </si>
  <si>
    <t>Demontáž obloženia podhľadu stien, podkladových roštov,  -0,00800t</t>
  </si>
  <si>
    <t>766492111</t>
  </si>
  <si>
    <t>Montáž obloženia AL zábradlia</t>
  </si>
  <si>
    <t xml:space="preserve">/  96               </t>
  </si>
  <si>
    <t>61191665/1PC</t>
  </si>
  <si>
    <t>Fundermax Max Exterior hr. 6mm</t>
  </si>
  <si>
    <t xml:space="preserve">/  97               </t>
  </si>
  <si>
    <t>766621/PC1</t>
  </si>
  <si>
    <t>D+m plastových výplní otvorov vrátane  exterier.a interir.parapetov</t>
  </si>
  <si>
    <t>76666/D102</t>
  </si>
  <si>
    <t>D+M interier.drevené jednokrídlové dvere dvere vrátane kovania</t>
  </si>
  <si>
    <t>76666/D103</t>
  </si>
  <si>
    <t>76666/D104</t>
  </si>
  <si>
    <t>6 =   6,000</t>
  </si>
  <si>
    <t>766</t>
  </si>
  <si>
    <t>76666/D106</t>
  </si>
  <si>
    <t>D+M interier.drevené bezpečnostné dvere BT-2  vrátane samozatárača a kovania</t>
  </si>
  <si>
    <t>76666/DP02103</t>
  </si>
  <si>
    <t>76666Dl01-Dl03</t>
  </si>
  <si>
    <t>76666-Dl01-Dl03</t>
  </si>
  <si>
    <t>76666ZSP01-02</t>
  </si>
  <si>
    <t>D+M interier.požiarnej zasklenej steny v obložkovej zárubni s dverami, s nadsvetlíkom a bočnými prísvetlíkmi + drevený prah</t>
  </si>
  <si>
    <t>76666-Dl04</t>
  </si>
  <si>
    <t>*ZS.P01</t>
  </si>
  <si>
    <t>1,515*2,55*3 =   11,590</t>
  </si>
  <si>
    <t>*ZS.P02</t>
  </si>
  <si>
    <t>3,485*2,18 =   7,597</t>
  </si>
  <si>
    <t>viď špecifikácia vo výkazoch požiarnych výplní</t>
  </si>
  <si>
    <t>766671200.1</t>
  </si>
  <si>
    <t>Nožnicové výklopné schody na sterchu s kovovým rámom napr. FAKRO LSZ 700x1200mm</t>
  </si>
  <si>
    <t>76667-1200</t>
  </si>
  <si>
    <t>766671200.2</t>
  </si>
  <si>
    <t>Výlez na strechu atypický cca.500x800 v spáde strechy</t>
  </si>
  <si>
    <t>766674812</t>
  </si>
  <si>
    <t>Demontáž výlezu na strechu , schodov a kapotáže otvoru</t>
  </si>
  <si>
    <t>komplet</t>
  </si>
  <si>
    <t>76667-4812</t>
  </si>
  <si>
    <t>76667Dl01</t>
  </si>
  <si>
    <t>D+M interier.drevené jednokrídlové dvere s nadsvetlíkom a prahom, dvere vrátane kovania 825/2010(2500)mm</t>
  </si>
  <si>
    <t xml:space="preserve">/  61               </t>
  </si>
  <si>
    <t>*DI01</t>
  </si>
  <si>
    <t>35,0 =   35,000</t>
  </si>
  <si>
    <t>1-KRÍDLOVÉ OTVÁRAVÉ HLADKÉ - RÁMOVÁ KONŠTRUKCIA S DIEROVANOU DREVOTRIESKOU, POVRCH-HPL LAMINÁT, POLOMAT</t>
  </si>
  <si>
    <t>DREVENÁ ZÁRUBŇA OBLOŽKOVÁ (MDF+HPL LAMINÁT. POLOMAT) S DREVENÝM PRAHOM</t>
  </si>
  <si>
    <t>POZ: ZÁMOK FAB &gt; GENERÁLNY KLÚČ</t>
  </si>
  <si>
    <t>76667Dl02</t>
  </si>
  <si>
    <t>D+M interier.drevené jednokrídlové dvere s prahom, dvere vrátane kovania 825/2010mm</t>
  </si>
  <si>
    <t xml:space="preserve">/  62               </t>
  </si>
  <si>
    <t>*DI02</t>
  </si>
  <si>
    <t>17,0 =   17,000</t>
  </si>
  <si>
    <t>76667Dl03</t>
  </si>
  <si>
    <t>*DI03</t>
  </si>
  <si>
    <t>POZ: ZÁMOK FAB &gt; SYSTEM FAB</t>
  </si>
  <si>
    <t>76667Dl04</t>
  </si>
  <si>
    <t>D+M interier.drevené jednokrídlové dvere, dvere vrátane kovania 600/2000mm</t>
  </si>
  <si>
    <t>*DI04</t>
  </si>
  <si>
    <t>DREVENÁ ZÁRUBŇA OBLOŽKOVÁ (MDF+HPL LAMINÁT. POLOMAT) - DVERE BEZ PRAHU, PODREZANÉ cca 15mm OD PODLAHY</t>
  </si>
  <si>
    <t>POZ: ZÁMOK &gt; WC SYSTÉM</t>
  </si>
  <si>
    <t>76667Dl05</t>
  </si>
  <si>
    <t>D+M interier.drevené jednokrídlové dvere, dvere vrátane kovania 625/2000mm</t>
  </si>
  <si>
    <t>*DI05</t>
  </si>
  <si>
    <t>76667Dl06</t>
  </si>
  <si>
    <t>D+M interier.drevené jednokrídlové dvere s prahom, dvere vrátane kovania 800/2000mm</t>
  </si>
  <si>
    <t>*DI06</t>
  </si>
  <si>
    <t>*DI08</t>
  </si>
  <si>
    <t>76667Dl07</t>
  </si>
  <si>
    <t>D+M interier.drevené jednokrídlové dvere s prahom, dvere vrátane kovania 800/1970mm</t>
  </si>
  <si>
    <t>76667VI01</t>
  </si>
  <si>
    <t>D+M interier.drevený rám existujúcej sklenenej vitráže</t>
  </si>
  <si>
    <t>*VI01</t>
  </si>
  <si>
    <t>DREVENÝ OBLOŽKOVÝ RÁM EXISTUJÚCEJ UMELECKEJ SKLENENEJ VITRÁŽE V DEKORE DREVENÝCH OBLOŽKOVÝCH ZÁRUBNÍ</t>
  </si>
  <si>
    <t>(MDF+HPL LAMINÁT. POLOMAT)</t>
  </si>
  <si>
    <t>- VITRÁŽ BUDE OPATRENE VYBRATÁ Z EXISTUJÚCEHO RÁMU A VLOŽENÁ DO NOVÉHO</t>
  </si>
  <si>
    <t>POZN.: PRESNÝ ROZMER PREMERAŤ NA STAVBE, SPôSOB ULOŽENIA VITRÁŽE V RÁME PODLA EXISTUJÚCEHO</t>
  </si>
  <si>
    <t>766694155</t>
  </si>
  <si>
    <t>Montáž parapetnej dosky</t>
  </si>
  <si>
    <t xml:space="preserve">/  98               </t>
  </si>
  <si>
    <t>116,9 =   116,900</t>
  </si>
  <si>
    <t>6119000811</t>
  </si>
  <si>
    <t>Vnútorné parapetné dosky Standard,z drevotriesky 200mm</t>
  </si>
  <si>
    <t xml:space="preserve">/ 100               </t>
  </si>
  <si>
    <t>18,2 =   18,200</t>
  </si>
  <si>
    <t>6119000831</t>
  </si>
  <si>
    <t>Vnútorné parapetné dosky Standard,z drevotriesky 240mm</t>
  </si>
  <si>
    <t xml:space="preserve">/  99               </t>
  </si>
  <si>
    <t>55,9 =   55,900</t>
  </si>
  <si>
    <t>6119000851</t>
  </si>
  <si>
    <t>Vnútorné parapetné dosky Standard,z drevotriesky 300mm</t>
  </si>
  <si>
    <t xml:space="preserve">/ 101               </t>
  </si>
  <si>
    <t>38,5 =   38,500</t>
  </si>
  <si>
    <t>6119000871</t>
  </si>
  <si>
    <t>Vnútorné parapetné dosky Standard,z drevotriesky340mm</t>
  </si>
  <si>
    <t xml:space="preserve">/ 102               </t>
  </si>
  <si>
    <t>4,3 =   4,300</t>
  </si>
  <si>
    <t>6119001030</t>
  </si>
  <si>
    <t>Plastové krytky k vnútorným parapetom</t>
  </si>
  <si>
    <t>par</t>
  </si>
  <si>
    <t xml:space="preserve">/ 103               </t>
  </si>
  <si>
    <t>91,0 =   91,000</t>
  </si>
  <si>
    <t>766702111</t>
  </si>
  <si>
    <t>Montáž zárubní obložkových pre dvere jednokrídlové hr.steny do 170 mm</t>
  </si>
  <si>
    <t>11 =   11,000</t>
  </si>
  <si>
    <t>6117100300</t>
  </si>
  <si>
    <t>Drevené zárubne 80x197 cm  pre požiarne dvere jednokrídlové rámové</t>
  </si>
  <si>
    <t>766812112</t>
  </si>
  <si>
    <t>Montáž a dodávka kuchynských liniek drev. dl. do 150cm so zariadením a spotrebičmi</t>
  </si>
  <si>
    <t>Cponuka</t>
  </si>
  <si>
    <t>76681-2112</t>
  </si>
  <si>
    <t>766812820</t>
  </si>
  <si>
    <t>Demontáž kuchyn. liniek drev. alebo kovových dl. do 150cm s drezom + úprava prívodov inštalácií na nové polohy</t>
  </si>
  <si>
    <t>76681-2820</t>
  </si>
  <si>
    <t>76682/1</t>
  </si>
  <si>
    <t>Demontáž dreveného pultu a  ostatný mobiliár</t>
  </si>
  <si>
    <t>súb</t>
  </si>
  <si>
    <t>*B3</t>
  </si>
  <si>
    <t>766821/PC1</t>
  </si>
  <si>
    <t>Vyrezanie otvoru do drevených dverí pre osadenie VZTmriežky  300/100mm,500/200mm</t>
  </si>
  <si>
    <t>12,0 =   12,000</t>
  </si>
  <si>
    <t>766825821.1</t>
  </si>
  <si>
    <t>Demontáž barového pultu vrátane technologických rozvodov ukončených v podlahových dózach</t>
  </si>
  <si>
    <t xml:space="preserve">/ 109               </t>
  </si>
  <si>
    <t>76682-5821</t>
  </si>
  <si>
    <t>*časť 8</t>
  </si>
  <si>
    <t>76683/2</t>
  </si>
  <si>
    <t>D+M+ výroba  atyp. nábytku</t>
  </si>
  <si>
    <t>*N13</t>
  </si>
  <si>
    <t>998766203</t>
  </si>
  <si>
    <t>Presun hmôt pre konštr. stolárske v objektoch výšky do 24 m</t>
  </si>
  <si>
    <t>99876-6203</t>
  </si>
  <si>
    <t xml:space="preserve">766 - Konštrukcie stolárske  spolu: </t>
  </si>
  <si>
    <t>767 - Konštrukcie doplnk. kovové stavebné</t>
  </si>
  <si>
    <t>767134832</t>
  </si>
  <si>
    <t>Demontáž oplechovania parapetov plechmi + VZT mriežky</t>
  </si>
  <si>
    <t>4,608 =   4,608</t>
  </si>
  <si>
    <t>*B8</t>
  </si>
  <si>
    <t>0,24*1,60*2+0,24*1,62+0,25*(1,60+1,60*2) =   2,357</t>
  </si>
  <si>
    <t>0,384 =   0,384</t>
  </si>
  <si>
    <t>767</t>
  </si>
  <si>
    <t>767135/ZS 01</t>
  </si>
  <si>
    <t>D+M bezpečnostnej zasklennej steny v Al.ráme s jednokrídl.dverami ovládané na PIN s bankovým podávačom v nerez.pulte</t>
  </si>
  <si>
    <t>*N6</t>
  </si>
  <si>
    <t>767135842</t>
  </si>
  <si>
    <t>Demontáž roštu pre oplechovanie parapetov</t>
  </si>
  <si>
    <t>2,357 =   2,357</t>
  </si>
  <si>
    <t>767141800</t>
  </si>
  <si>
    <t>Demontáž konšt. zasklenýc stien požiarnych</t>
  </si>
  <si>
    <t>76714-1800</t>
  </si>
  <si>
    <t>45.42.12</t>
  </si>
  <si>
    <t>1,96*2,5 =   4,900</t>
  </si>
  <si>
    <t>3,44*2,25 =   7,740</t>
  </si>
  <si>
    <t>767162251</t>
  </si>
  <si>
    <t>Montáž zábradlia rovného  ocele na oceľovú konštrukciu</t>
  </si>
  <si>
    <t xml:space="preserve">/ 104               </t>
  </si>
  <si>
    <t>20,0 =   20,000</t>
  </si>
  <si>
    <t>553010/PC_</t>
  </si>
  <si>
    <t>Dodávka ocel.zábradlia   s povrchovou úpravou popis v tabulke zámočníckych výrobkov</t>
  </si>
  <si>
    <t xml:space="preserve">/ 105               </t>
  </si>
  <si>
    <t>767163010</t>
  </si>
  <si>
    <t>Montáž zábradlia oceľ.- výplň Funder Max Exterioir dosky</t>
  </si>
  <si>
    <t xml:space="preserve">/ 106               </t>
  </si>
  <si>
    <t>10,2 =   10,200</t>
  </si>
  <si>
    <t>5534667111</t>
  </si>
  <si>
    <t>Zábradlie na balkóny  oceľ.pozink.  exteriérové</t>
  </si>
  <si>
    <t xml:space="preserve">/ 107               </t>
  </si>
  <si>
    <t>767317002</t>
  </si>
  <si>
    <t>Montáž VZT mriežky vrátane sieťky proti hmyzu</t>
  </si>
  <si>
    <t>76757/PP01</t>
  </si>
  <si>
    <t>D+M Hliníkové interierové dvere,jednokrídl.,požiarne EI 30C presklenním a samozatváračom+nadsvetlík</t>
  </si>
  <si>
    <t>76757/Z1</t>
  </si>
  <si>
    <t>D+M Oceľová konštrukcia pre osadenie pultu  s umelého kameňa</t>
  </si>
  <si>
    <t>76757/Z2</t>
  </si>
  <si>
    <t>D+M Oceľová konštrukcia pre parapety  s umelého kameňa + vetracia mriežka</t>
  </si>
  <si>
    <t>76757/Z2.1</t>
  </si>
  <si>
    <t>D+M Oceľová atypická plechová vanička 250x250x135mm</t>
  </si>
  <si>
    <t>*Z/2.1</t>
  </si>
  <si>
    <t>76757/Z2.2</t>
  </si>
  <si>
    <t>D+M Oceľová atypická plechová vanička 250x250x135mm so zaslepenými vývodmi inštalácií</t>
  </si>
  <si>
    <t>*Z2.2</t>
  </si>
  <si>
    <t>76757/Z3.</t>
  </si>
  <si>
    <t>76757/Z3.1</t>
  </si>
  <si>
    <t>D+M Oceľová konštrukcia pre osadenie par.  s umelého kameňa</t>
  </si>
  <si>
    <t>76757/Z3.2.</t>
  </si>
  <si>
    <t>767581801</t>
  </si>
  <si>
    <t>Demontáž podhľadov kaziet,  -0,00500t</t>
  </si>
  <si>
    <t xml:space="preserve">/  58               </t>
  </si>
  <si>
    <t>274,885 =   274,885</t>
  </si>
  <si>
    <t>*B7</t>
  </si>
  <si>
    <t>14,80+19 =   33,800</t>
  </si>
  <si>
    <t>86,59 =   86,590</t>
  </si>
  <si>
    <t>767582800</t>
  </si>
  <si>
    <t>Demontáž podhľadov roštov  -0,00200t</t>
  </si>
  <si>
    <t>314,808 =   314,808</t>
  </si>
  <si>
    <t>767582810</t>
  </si>
  <si>
    <t>Demontáž podhľadov roštov v zníženom strope  -0,00200t</t>
  </si>
  <si>
    <t xml:space="preserve">/  59               </t>
  </si>
  <si>
    <t>767584812</t>
  </si>
  <si>
    <t>Demontáž mriežky vzduchotechnickej,   pre spätné použitie</t>
  </si>
  <si>
    <t>767616111</t>
  </si>
  <si>
    <t>Montáž okien z AL-profilov</t>
  </si>
  <si>
    <t xml:space="preserve">/ 108               </t>
  </si>
  <si>
    <t>254,5 =   254,500</t>
  </si>
  <si>
    <t>55342326PC</t>
  </si>
  <si>
    <t>Okno Al podľa výpisu z tabulky výkazu okenných výplní</t>
  </si>
  <si>
    <t>767641121</t>
  </si>
  <si>
    <t>Montáž dverí AL profilov  balkónových</t>
  </si>
  <si>
    <t xml:space="preserve">/ 110               </t>
  </si>
  <si>
    <t>12,5 =   12,500</t>
  </si>
  <si>
    <t>55341301/PC</t>
  </si>
  <si>
    <t>Dvere  Al balkónové podľa tabulky výkazu okenných otvorov otvorov</t>
  </si>
  <si>
    <t xml:space="preserve">/ 111               </t>
  </si>
  <si>
    <t>767644110</t>
  </si>
  <si>
    <t>Montáž dverí, dokončenie okovania dverí,osadených do oceľovej konštrukcie otváravých jednokrídlových</t>
  </si>
  <si>
    <t>55340771</t>
  </si>
  <si>
    <t>Dvere  Plechové    80x197 vrátane kovania a vyrezania otvoru pre VZT mriežku</t>
  </si>
  <si>
    <t>55340772</t>
  </si>
  <si>
    <t>Dvere  Plechové    90x197 vrátane kovania a vyrezania otvoru pre VZT mriežku</t>
  </si>
  <si>
    <t>767646/1</t>
  </si>
  <si>
    <t>D+M  protipožiarnych uzáverov jednokrídlových pož.odolnosť EI-C 60 D1 1010/2200 vrátane zárubne a s povrchovou úpravou</t>
  </si>
  <si>
    <t>767646/2</t>
  </si>
  <si>
    <t>D+M  protipožiarnych uzáverov jednokrídlových pož.odolnosť EI-C 60 D1 1055/1970 vrátane zárubne a s povrchovou úpravou</t>
  </si>
  <si>
    <t>767646/3</t>
  </si>
  <si>
    <t>D+M  protipožiarnych uzáverov jednokrídlových pož.odolnosť EI-C 60 D1 1005/1970 vrátane zárubne a s povrchovou úpravou</t>
  </si>
  <si>
    <t>767646/4</t>
  </si>
  <si>
    <t>D+M  protipožiarnych uzáverov jednokrídlových pož.odolnosť EI-C 60 D1 980/2200 vrátane zárubne a s povrchovou úpravou</t>
  </si>
  <si>
    <t>767646/5</t>
  </si>
  <si>
    <t>D+M  protipožiarnych uzáverov jednokrídlových pož.odolnosť EI-C 60 D1 1000/1970 vrátane zárubne a s povrchovou úpravou</t>
  </si>
  <si>
    <t>767646524</t>
  </si>
  <si>
    <t>Demontáž výťahových dverí a spätná montáž</t>
  </si>
  <si>
    <t>767646525</t>
  </si>
  <si>
    <t>Čistiaca rohož v nerez.konštr. 1300/570mm</t>
  </si>
  <si>
    <t>767646526</t>
  </si>
  <si>
    <t>Spätná montáž zábradlia</t>
  </si>
  <si>
    <t>76765/Z1</t>
  </si>
  <si>
    <t>D+M Atypická zváraná ocel.konštrukcia zábradlia-nerez leštený</t>
  </si>
  <si>
    <t>76783/Z2</t>
  </si>
  <si>
    <t>D+M  Svetlík atyp.konštrukcia  z bezpečnostným sklom vrátane kotvenia - viď. Legenda  zámoč.výrobkov</t>
  </si>
  <si>
    <t>76784/Z4</t>
  </si>
  <si>
    <t>D+M atyp.konštrukcia plechová vanička vrátane povrchovej úpravy</t>
  </si>
  <si>
    <t>76790/DF01</t>
  </si>
  <si>
    <t>D+M exterierová Al.  zaskl.stena s dvojkr´dlovými dverami a plným nadsvetlíkom 1400/2950mm</t>
  </si>
  <si>
    <t>76790/DF02</t>
  </si>
  <si>
    <t>D+M exterierová Al.  zaskl.stena s dvojkrídlovými dverami a s pevným prśvetlíkom a nadsvetlíkom  1600/2530mm</t>
  </si>
  <si>
    <t>76791/ZS1-15</t>
  </si>
  <si>
    <t>D+M preklenné steny v rámovej Al.konštr. s matnou fólio a logom</t>
  </si>
  <si>
    <t>76792/S1-2</t>
  </si>
  <si>
    <t>D+M mobilná posuvná stena S1-S2(4 panely+posuvná koľajnica)</t>
  </si>
  <si>
    <t>23,94 =   23,940</t>
  </si>
  <si>
    <t>767995101</t>
  </si>
  <si>
    <t>Montáž ostatných atypických kovových stavebných doplnkových konštrukcií do 5 kg</t>
  </si>
  <si>
    <t xml:space="preserve">/  60               </t>
  </si>
  <si>
    <t>38,05 =   38,050</t>
  </si>
  <si>
    <t>55301/1</t>
  </si>
  <si>
    <t>Ocel materiál</t>
  </si>
  <si>
    <t>41,855 =   41,855</t>
  </si>
  <si>
    <t>767995210</t>
  </si>
  <si>
    <t>Výroba atypického zábradlia  z profilovanej ocele pozink.</t>
  </si>
  <si>
    <t xml:space="preserve">/ 112               </t>
  </si>
  <si>
    <t>320,0 =   320,000</t>
  </si>
  <si>
    <t>767995221</t>
  </si>
  <si>
    <t>Výroba atypického zábradlia  oceľového pozinkovaného</t>
  </si>
  <si>
    <t xml:space="preserve">/ 113               </t>
  </si>
  <si>
    <t>65,0 =   65,000</t>
  </si>
  <si>
    <t>767995325</t>
  </si>
  <si>
    <t>Výroba doplnku stavebného atypického o hmotnosti od 4,01 do 5,5 kg stupňa zložitosti 5</t>
  </si>
  <si>
    <t>767996102.1</t>
  </si>
  <si>
    <t>Atypické plechové dvierka na hydrant s oceľovým rámom vsadeným do muriva</t>
  </si>
  <si>
    <t>76799-6102</t>
  </si>
  <si>
    <t>0,585*0,49*3 =   0,860</t>
  </si>
  <si>
    <t>0,6*0,6*4 =   1,440</t>
  </si>
  <si>
    <t>998767203</t>
  </si>
  <si>
    <t>Presun hmôt pre kovové stav. doplnk. konštr. v objektoch výšky do 24 m</t>
  </si>
  <si>
    <t>99876-7203</t>
  </si>
  <si>
    <t xml:space="preserve">767 - Konštrukcie doplnk. kovové stavebné  spolu: </t>
  </si>
  <si>
    <t>771 - Podlahy z dlaždíc  keramických</t>
  </si>
  <si>
    <t>771</t>
  </si>
  <si>
    <t>771411017</t>
  </si>
  <si>
    <t>Montáž soklíkov z obkladačiek do malty veľ. 300 x 70 mm</t>
  </si>
  <si>
    <t>*N1</t>
  </si>
  <si>
    <t>13+12 =   25,000</t>
  </si>
  <si>
    <t>5978651111</t>
  </si>
  <si>
    <t>Sokel, rozmer 298x72</t>
  </si>
  <si>
    <t>84*1,08 =   90,720</t>
  </si>
  <si>
    <t>771411025</t>
  </si>
  <si>
    <t>Montáž soklíkov z mramoru</t>
  </si>
  <si>
    <t>7,4 =   7,400</t>
  </si>
  <si>
    <t>583851</t>
  </si>
  <si>
    <t>Mramorový sokel hr.12mm výśka 70mm</t>
  </si>
  <si>
    <t>771415010</t>
  </si>
  <si>
    <t>Montáž soklíkov z obkladačiek do tmelu veľ.  100 mm</t>
  </si>
  <si>
    <t>426,65 =   426,650</t>
  </si>
  <si>
    <t>59763801/2</t>
  </si>
  <si>
    <t>Dlaždice keramické - sokel Gres</t>
  </si>
  <si>
    <t>46,078 =   46,078</t>
  </si>
  <si>
    <t>771415014</t>
  </si>
  <si>
    <t>Montáž soklíkov z obkladačiek do tmelu</t>
  </si>
  <si>
    <t xml:space="preserve">/ 114               </t>
  </si>
  <si>
    <t>597815/1</t>
  </si>
  <si>
    <t>Keramický soklík</t>
  </si>
  <si>
    <t xml:space="preserve">/ 115               </t>
  </si>
  <si>
    <t>4,536 =   4,536</t>
  </si>
  <si>
    <t>771541216</t>
  </si>
  <si>
    <t>Montáž podláh z obkladačiek gres kladených do tmelu flexibil.  veľ. 300 x 300 mm</t>
  </si>
  <si>
    <t>36,11 =   36,110</t>
  </si>
  <si>
    <t>5978651441</t>
  </si>
  <si>
    <t>Gres 598x598x10 mm</t>
  </si>
  <si>
    <t>39,812 =   39,812</t>
  </si>
  <si>
    <t>(11,62+11,98)*1,02 =   24,072</t>
  </si>
  <si>
    <t>(11,48+12,04)*1,02 =   23,990</t>
  </si>
  <si>
    <t>(11,55+12,09)*1,02 =   24,113</t>
  </si>
  <si>
    <t>(9,72+3,98)*1,02 =   13,974</t>
  </si>
  <si>
    <t>5978651461</t>
  </si>
  <si>
    <t>Dlaždice - Gres rozmer 295x295x8 mm</t>
  </si>
  <si>
    <t>453,275 =   453,275</t>
  </si>
  <si>
    <t>771541225</t>
  </si>
  <si>
    <t>Montáž podláh z obkladačiek gres kladených do tmelu flexibil.  veľ. 600 x 600 mm</t>
  </si>
  <si>
    <t>12+10 =   22,000</t>
  </si>
  <si>
    <t>22*1,05 =   23,100</t>
  </si>
  <si>
    <t>77157/Z1</t>
  </si>
  <si>
    <t>D+M nerezového zábradlia</t>
  </si>
  <si>
    <t>1,5 =   1,500</t>
  </si>
  <si>
    <t>77157/Z3</t>
  </si>
  <si>
    <t>D+M Atyp.zváraná ocel.nosná konštrukcia pre parapety vrátane kotvenia</t>
  </si>
  <si>
    <t>(0,30+0,275)*1,62*3+(0,30+0,70)*1,62 =   4,415</t>
  </si>
  <si>
    <t>771576109</t>
  </si>
  <si>
    <t>Montáž podláh z dlaždíc keramických do tmelu flexibilného mrazuvzdorného veľ. 300 x 300 mm vrátane škárovania</t>
  </si>
  <si>
    <t xml:space="preserve">/ 116               </t>
  </si>
  <si>
    <t>597865/1</t>
  </si>
  <si>
    <t>Karamická dlažba protišmyková a mrazuvzdorná</t>
  </si>
  <si>
    <t xml:space="preserve">/ 117               </t>
  </si>
  <si>
    <t>26,429 =   26,429</t>
  </si>
  <si>
    <t>597865/2</t>
  </si>
  <si>
    <t>Škárovacia hmota</t>
  </si>
  <si>
    <t xml:space="preserve">/ 118               </t>
  </si>
  <si>
    <t>597865/3</t>
  </si>
  <si>
    <t>D+M balkónového profilu vrátane pásky</t>
  </si>
  <si>
    <t xml:space="preserve">/ 119               </t>
  </si>
  <si>
    <t>771579811</t>
  </si>
  <si>
    <t>Montáž prechodového profilu</t>
  </si>
  <si>
    <t>0,8 =   0,800</t>
  </si>
  <si>
    <t>2,5 =   2,500</t>
  </si>
  <si>
    <t>553820021</t>
  </si>
  <si>
    <t>Prechodový nerezový profil</t>
  </si>
  <si>
    <t>998771203</t>
  </si>
  <si>
    <t>Presun hmôt pre podlahy z dlaždíc v objektoch výšky do 24 m</t>
  </si>
  <si>
    <t>99877-1203</t>
  </si>
  <si>
    <t>45.43.12</t>
  </si>
  <si>
    <t xml:space="preserve">771 - Podlahy z dlaždíc  keramických  spolu: </t>
  </si>
  <si>
    <t>772 - Podlahy z prírodného kameňa</t>
  </si>
  <si>
    <t>77221/PC2</t>
  </si>
  <si>
    <t>D+M obklad z umelého kameňa Lapitec Grigio hr.12mm-pult pre umyvadlá</t>
  </si>
  <si>
    <t>*N12 - komunikačný pult</t>
  </si>
  <si>
    <t>77221/PC3</t>
  </si>
  <si>
    <t>D+M obklad z umelého kameňa Lapitec Grigio hr.12mm - parapety</t>
  </si>
  <si>
    <t>*N14 - npvé okenné parapety</t>
  </si>
  <si>
    <t>772211302</t>
  </si>
  <si>
    <t>67,35 =   67,350</t>
  </si>
  <si>
    <t>772211413</t>
  </si>
  <si>
    <t>83,1 =   83,100</t>
  </si>
  <si>
    <t>772401125</t>
  </si>
  <si>
    <t>61,53 =   61,530</t>
  </si>
  <si>
    <t>772401126</t>
  </si>
  <si>
    <t>Montáž olemovania podlahovej dózy</t>
  </si>
  <si>
    <t>10,8 =   10,800</t>
  </si>
  <si>
    <t>772403123</t>
  </si>
  <si>
    <t>5838582100</t>
  </si>
  <si>
    <t>772506141</t>
  </si>
  <si>
    <t>Kladenie dlažby z kameňa  hr. do 30 mm</t>
  </si>
  <si>
    <t>49,619 =   49,619</t>
  </si>
  <si>
    <t>58385/1</t>
  </si>
  <si>
    <t>Mramor Labrador blue Pearl</t>
  </si>
  <si>
    <t>39,206 =   39,206</t>
  </si>
  <si>
    <t>58385/2</t>
  </si>
  <si>
    <t>Mramor Bianco Carrara</t>
  </si>
  <si>
    <t>18,324 =   18,324</t>
  </si>
  <si>
    <t>772579811</t>
  </si>
  <si>
    <t>4,6 =   4,600</t>
  </si>
  <si>
    <t>772992211</t>
  </si>
  <si>
    <t>Príprava podkladu prebrúsením betónu ručným elektrickým náradím</t>
  </si>
  <si>
    <t>782</t>
  </si>
  <si>
    <t>998772203</t>
  </si>
  <si>
    <t>Presun hmôt pre kamenné dlažby v objektoch výšky do 60 m</t>
  </si>
  <si>
    <t>99877-2203</t>
  </si>
  <si>
    <t xml:space="preserve">772 - Podlahy z prírodného kameňa  spolu: </t>
  </si>
  <si>
    <t>776 - Podlahy povlakové</t>
  </si>
  <si>
    <t>775</t>
  </si>
  <si>
    <t>776511820</t>
  </si>
  <si>
    <t>Odstránenie povlakových podláh lepených s podložkou aj s lepidlom</t>
  </si>
  <si>
    <t>77651-1820</t>
  </si>
  <si>
    <t>45.43.21</t>
  </si>
  <si>
    <t>28,9+4,21+13,61+32,18+16,91+20,62+29,87+20,74+16,6+14,86+15,42 =   213,920</t>
  </si>
  <si>
    <t>14,84+16,25+13,74+4,67 =   49,500</t>
  </si>
  <si>
    <t>*3.NP</t>
  </si>
  <si>
    <t>111,23+20,64+9,12+4,17+15,58+31,62+16,62+21,65+31,0+21,69+16,34 =   299,660</t>
  </si>
  <si>
    <t>32,34+15,28+16,92+14,17+4,57 =   83,280</t>
  </si>
  <si>
    <t>111,4+29,75+4,16+15,54+15,1+31,39+16,49+21,9+30,99+21,86+16,38 =   314,960</t>
  </si>
  <si>
    <t>32,08+15,56+16,37+14,31+4,49 =   82,810</t>
  </si>
  <si>
    <t>93,04+14,58+14,6+3,52+19,44+19,55+19,4+26,02+16,92+24,3+25,61 =   276,980</t>
  </si>
  <si>
    <t>19,35+19,44+19,39+22,41+9,09 =   89,680</t>
  </si>
  <si>
    <t>776572100</t>
  </si>
  <si>
    <t>Lepenie povlakových podláh z textilných pásov s vytiahnutím na steny ako sokel</t>
  </si>
  <si>
    <t>77657-2100</t>
  </si>
  <si>
    <t>+28,9+4,21+13,61+16,0+16,3+16,9+20,62+14,73+14,65+20,73+16,61+14,86 =   198,120</t>
  </si>
  <si>
    <t>+15,43+14,85+16,26+13,74+4,67 =   64,950</t>
  </si>
  <si>
    <t>+105,0+20,64+9,12+4,14+15,58+15,29+15,8+16,61+21,78+14,67+15,8+21,82 =   276,250</t>
  </si>
  <si>
    <t>+16,34+15,83+16,0+15,28+16,92+14,18+4,57 =   99,120</t>
  </si>
  <si>
    <t>+105,6+29,75+4,16+15,55+31,39+16,49+22,03+31,0+22,0+16,38+15,8+15,77 =   325,920</t>
  </si>
  <si>
    <t>+15,56+16,37+14,31+4,49 =   50,730</t>
  </si>
  <si>
    <t>+94,0-5,47+14,32+14,6+3,52+18,95+18,95+18,48+26,42+16,95+24,3+25,8 =   270,820</t>
  </si>
  <si>
    <t>+17,91+18,58+17,98+21,85+5,95 =   82,270</t>
  </si>
  <si>
    <t>;++ Medzisúčet: =   1368,180</t>
  </si>
  <si>
    <t>*navýšenie pre sokle 10%</t>
  </si>
  <si>
    <t>136,818 =   136,818</t>
  </si>
  <si>
    <t>697.1</t>
  </si>
  <si>
    <t>Koberec s nasledovnými parametrami + sokel l</t>
  </si>
  <si>
    <t>697</t>
  </si>
  <si>
    <t>1504,998*1,1 =   1655,498</t>
  </si>
  <si>
    <t xml:space="preserve">   -    typ vlákna - PA 6.6 , v hmote farbený polyamid, 100%</t>
  </si>
  <si>
    <t xml:space="preserve">   -    trieda zaťaženia a oderuvzdornosti - EN 1307 - Extrem 33</t>
  </si>
  <si>
    <t xml:space="preserve">   -    hmotnosť vlákna  na povrchu - EN 1307 - min. 1000 gr/m2</t>
  </si>
  <si>
    <t xml:space="preserve">   -    odolnosť voči ohňu -  DIN EN 13501-1  - stupeň  Bfl-S1</t>
  </si>
  <si>
    <t xml:space="preserve">   -    schopnosť tlmiť  kročajový hluk - DIN EN ISO  10140 - min. 28 dB</t>
  </si>
  <si>
    <t xml:space="preserve">   -    schopnosť  pohlcovať zvuk - DIN EN ISO 354 - 0,30 alfaw</t>
  </si>
  <si>
    <t xml:space="preserve">   -    vnútorné napätie - antistatika - max. 2 kV (ISO 6356)</t>
  </si>
  <si>
    <t xml:space="preserve">   -    celková výška koberca -  7-9 mm</t>
  </si>
  <si>
    <t xml:space="preserve">   -    stálosť farby - min. 7 rokov</t>
  </si>
  <si>
    <t xml:space="preserve">   -    ekologická nezávadnosť - bez obsahu bitumenu a PVC</t>
  </si>
  <si>
    <t xml:space="preserve">   -    vhodné  na  použitie  pri  kolieskových kancelárskych kreslách podľa</t>
  </si>
  <si>
    <t xml:space="preserve">        normy EN 1307 trieda A</t>
  </si>
  <si>
    <t xml:space="preserve">   -    farebná  škála  -  výber  min. šedá, šedomodrá, melírovaná - odtiene</t>
  </si>
  <si>
    <t xml:space="preserve">        totožné so súčasnými - vzorka</t>
  </si>
  <si>
    <t xml:space="preserve">   -    odolnosť (nezbiehavosť) pri mokrom tepovaní, rozmerová stálosť</t>
  </si>
  <si>
    <t xml:space="preserve">   -    trvalá ochrana proti mikroorganizmom</t>
  </si>
  <si>
    <t>Vo všetkých priestoroch bude zrealizovaný kobercový sokel výšky 70mm  do systémovej lišty.</t>
  </si>
  <si>
    <t>998776203</t>
  </si>
  <si>
    <t>Presun hmôt pre podlahy povlakové v objektoch výšky do 24 m</t>
  </si>
  <si>
    <t>99877-6203</t>
  </si>
  <si>
    <t>45.43.22</t>
  </si>
  <si>
    <t xml:space="preserve">776 - Podlahy povlakové  spolu: </t>
  </si>
  <si>
    <t>781 - Obklady z obkladačiek a dosiek</t>
  </si>
  <si>
    <t>781441139</t>
  </si>
  <si>
    <t>Montáž obkladov - gres 600/300mm</t>
  </si>
  <si>
    <t>+233,845 =   233,845</t>
  </si>
  <si>
    <t>;++ Medzisúčet: =   233,845</t>
  </si>
  <si>
    <t>+(5,35+5,96+11,13+6,12+5,26+11,62)*2,6-0,7*2,02*4-0,625*2,02*4-0,65*0,75*2 =   106,463</t>
  </si>
  <si>
    <t>-0,825*2,5*2-1,16*1,68*2 =   -8,023</t>
  </si>
  <si>
    <t>+(5,35+6,18+11,05+5,9+4,96+11,91)*2,6-0,7*2,02*4--0,625*2,02*4-0,65*0,75*2 =   116,329</t>
  </si>
  <si>
    <t>-0,825*2,5*2-1,19*1,57*2 =   -7,862</t>
  </si>
  <si>
    <t>+(5,93+4,97+11,84+5,93+4,97+11,84)*2,6-0,7*2,02*4--0,625*2,02*4-0,65*0,75*2 =   116,667</t>
  </si>
  <si>
    <t>-0,825*2,5*2-1,2*1,69*2 =   -8,181</t>
  </si>
  <si>
    <t>+(5,33+6,24+5,93+7,96)*2,6-0,7*2,02*4-0,9*2,02-0,95*0,75-0,825*2,5 =   55,947</t>
  </si>
  <si>
    <t>;++ Medzisúčet: =   371,340</t>
  </si>
  <si>
    <t>597658</t>
  </si>
  <si>
    <t>Gres 600/300</t>
  </si>
  <si>
    <t>258,444 =   258,444</t>
  </si>
  <si>
    <t>371,34*1,02 =   378,767</t>
  </si>
  <si>
    <t>781445070</t>
  </si>
  <si>
    <t>Montáž obkladov vnútor. stien z obkladačiek kladených do tmelu</t>
  </si>
  <si>
    <t xml:space="preserve">/ 121               </t>
  </si>
  <si>
    <t>64,87 =   64,870</t>
  </si>
  <si>
    <t>59764981</t>
  </si>
  <si>
    <t>Gres</t>
  </si>
  <si>
    <t xml:space="preserve">/ 122               </t>
  </si>
  <si>
    <t>68,114 =   68,114</t>
  </si>
  <si>
    <t>781672102</t>
  </si>
  <si>
    <t>Montáž obkladov parapetov z dlaždíc keramických vrátane nerezovej lišty</t>
  </si>
  <si>
    <t>2,91 =   2,910</t>
  </si>
  <si>
    <t>998781203</t>
  </si>
  <si>
    <t>Presun hmôt pre obklady keramické v objektoch výšky do 24 m</t>
  </si>
  <si>
    <t>99878-1203</t>
  </si>
  <si>
    <t xml:space="preserve">781 - Obklady z obkladačiek a dosiek  spolu: </t>
  </si>
  <si>
    <t>782 - Obklady z kameňa</t>
  </si>
  <si>
    <t>782131140</t>
  </si>
  <si>
    <t>Montáž obkladov stien  doskami  kameňov s lícom rovným, hr. do 50 mm</t>
  </si>
  <si>
    <t xml:space="preserve">/ 123               </t>
  </si>
  <si>
    <t>5838556/1</t>
  </si>
  <si>
    <t>Granit SUCURU</t>
  </si>
  <si>
    <t xml:space="preserve">/ 124               </t>
  </si>
  <si>
    <t>53,515 =   53,515</t>
  </si>
  <si>
    <t>5838556/2</t>
  </si>
  <si>
    <t>Granit MULTICOLOR</t>
  </si>
  <si>
    <t xml:space="preserve">/ 125               </t>
  </si>
  <si>
    <t>7,865 =   7,865</t>
  </si>
  <si>
    <t>998782203</t>
  </si>
  <si>
    <t>Presun hmôt pre kamenné obklady v objektoch výšky do 60 m</t>
  </si>
  <si>
    <t>99878-2203</t>
  </si>
  <si>
    <t xml:space="preserve">782 - Obklady z kameňa  spolu: </t>
  </si>
  <si>
    <t>783 - Nátery</t>
  </si>
  <si>
    <t>783</t>
  </si>
  <si>
    <t>783181211</t>
  </si>
  <si>
    <t>Požiarny náter pre protipožiarnu ochranu oceľových konštrukcií</t>
  </si>
  <si>
    <t xml:space="preserve">/ 128               </t>
  </si>
  <si>
    <t>78318-1211</t>
  </si>
  <si>
    <t xml:space="preserve">POŽIARNY NÁTER OCEL.STLPOV, ŠIKMÝCH NOSNÝCH PROFILOV, OBLÚKOVÝCH OC..OBLUKOVÝCH NOSNÍKOV A TIAHEL POD ZASKLENÝM STREŠNÝM </t>
  </si>
  <si>
    <t>SVETLÍKOM - EI30min</t>
  </si>
  <si>
    <t>DODÁVATEL PREVERÍ STAV EXIST.NÁTERU A ZVOLÍ POSTUP PRÁC PRE APLIKÁCIU NOVÉHO NÁTERU - FARBENÝ ODTIEŇ ANTRCIT ( PODLA VZORKOVNÍKA</t>
  </si>
  <si>
    <t xml:space="preserve"> DODÁVATELA)</t>
  </si>
  <si>
    <t>783181211.1</t>
  </si>
  <si>
    <t>Dvojnásobný náter hliníkových profilov strešných svetlíkov</t>
  </si>
  <si>
    <t xml:space="preserve">/ 129               </t>
  </si>
  <si>
    <t>40,0 =   40,000</t>
  </si>
  <si>
    <t>783201812</t>
  </si>
  <si>
    <t>Odstránenie starých náterov z kovových stavebných doplnkových konštrukcií oceľovou kefou</t>
  </si>
  <si>
    <t xml:space="preserve">/ 126               </t>
  </si>
  <si>
    <t>18,5 =   18,500</t>
  </si>
  <si>
    <t>*zábradlie exist. schodísk</t>
  </si>
  <si>
    <t>6,5*1,1*3+1,4*1,1 =   22,990</t>
  </si>
  <si>
    <t>(6,9+0,2+0,2)*1,1*3+1,2*1,1 =   25,410</t>
  </si>
  <si>
    <t>783225400</t>
  </si>
  <si>
    <t>Nátery kov.stav.doplnk.konštr. syntet. na vzduchu schnúce dvojnás.1x email a tmelením - 105µm</t>
  </si>
  <si>
    <t xml:space="preserve">/ 127               </t>
  </si>
  <si>
    <t>58,3 =   58,300</t>
  </si>
  <si>
    <t>783225900</t>
  </si>
  <si>
    <t>Opr. nátery kov. stav. doplnk. konštr. syntet.</t>
  </si>
  <si>
    <t>78322-5900</t>
  </si>
  <si>
    <t>45.44.21</t>
  </si>
  <si>
    <t>NOVÝ NÁTER OC.PRVKOV KROVU PROTIKORÓZNOU FARBOU - STARŠÍ POŠKODENÝ NÁTER PREBRÚSIŤ, PRED NÁTEROM OČISTIŤ OD PRACHU A NEČISTÔT</t>
  </si>
  <si>
    <t>783226100</t>
  </si>
  <si>
    <t>Nátery kov.stav.doplnk.konštr. syntetické na vzduchu schnúce základný - 35µm</t>
  </si>
  <si>
    <t>783311110</t>
  </si>
  <si>
    <t>Nátery vykur.telies olejové rebrových rúr základný alebo jednonásobné - 35µm</t>
  </si>
  <si>
    <t>1,8 =   1,800</t>
  </si>
  <si>
    <t>783311210</t>
  </si>
  <si>
    <t>Nátery vykur.telies olejové rebrových rúr základný alebo dvojnásobné - 70µm</t>
  </si>
  <si>
    <t>783312320</t>
  </si>
  <si>
    <t>Nátery vykur.telies olejové oceľových radiátorov článkových dvojnás. 2x email - 140µm</t>
  </si>
  <si>
    <t>0,72 =   0,720</t>
  </si>
  <si>
    <t>783313730</t>
  </si>
  <si>
    <t>Nátery vykur.telies olejové oceľových radiátorov doskových základné - 35µm</t>
  </si>
  <si>
    <t>783601815</t>
  </si>
  <si>
    <t>Odstránenie náterov zo stolárskych stien oškrabaním</t>
  </si>
  <si>
    <t>78360-1815</t>
  </si>
  <si>
    <t>*drevené madlo schodísk</t>
  </si>
  <si>
    <t>(6,5*3+1,4)*0,2 =   4,180</t>
  </si>
  <si>
    <t>((6,9+0,2+0,2)*3+1,2)*0,2 =   4,620</t>
  </si>
  <si>
    <t>*madlá</t>
  </si>
  <si>
    <t>3,19+(0,53+0,54+0,36+0,15)*2+0,38 =   6,730</t>
  </si>
  <si>
    <t>3,18+(0,53+0,54+0,36+0,15)*2+0,38 =   6,720</t>
  </si>
  <si>
    <t>4,53+4,38 =   8,910</t>
  </si>
  <si>
    <t>783626300</t>
  </si>
  <si>
    <t>Nátery stolár. výrobkov lazurovacím lakom 3x lakovaním+tmelenie</t>
  </si>
  <si>
    <t>78362-6300</t>
  </si>
  <si>
    <t>45.44.22</t>
  </si>
  <si>
    <t>783894412</t>
  </si>
  <si>
    <t>Náter farbami ekologickými riediteľnými vodou pre interiér stropov dvojnásobný</t>
  </si>
  <si>
    <t>41,766 =   41,766</t>
  </si>
  <si>
    <t>380,395 =   380,395</t>
  </si>
  <si>
    <t>783894422</t>
  </si>
  <si>
    <t>Náter farbami ekologickými riediteľnými vodou  pre interiér stien dvojnásobný</t>
  </si>
  <si>
    <t>(3,565+4,835*2)*3,43 =   45,396</t>
  </si>
  <si>
    <t>-0,80*1,97*2 =   -3,152</t>
  </si>
  <si>
    <t>3,30*1*2 =   6,600</t>
  </si>
  <si>
    <t>3,30+2,573 =   5,873</t>
  </si>
  <si>
    <t>125,6 =   125,600</t>
  </si>
  <si>
    <t>783902812</t>
  </si>
  <si>
    <t>Vyčistenie existujúcich nerezových mreží na 1.NP</t>
  </si>
  <si>
    <t xml:space="preserve">/ 120               </t>
  </si>
  <si>
    <t>134,72 =   134,720</t>
  </si>
  <si>
    <t xml:space="preserve">783 - Nátery  spolu: </t>
  </si>
  <si>
    <t>784 - Maľby</t>
  </si>
  <si>
    <t>784410100</t>
  </si>
  <si>
    <t>Penetrovanie jednonásobné jemnozrnných podkladov výšky do 3, 80 m</t>
  </si>
  <si>
    <t>428,5 =   428,500</t>
  </si>
  <si>
    <t>50,083 =   50,083</t>
  </si>
  <si>
    <t>13,477 =   13,477</t>
  </si>
  <si>
    <t>832,776 =   832,776</t>
  </si>
  <si>
    <t>(4,0*2,855-0,9*1,97)*2 =   19,294</t>
  </si>
  <si>
    <t>784</t>
  </si>
  <si>
    <t>784410500</t>
  </si>
  <si>
    <t>Prebrúsenie a oprášenie jemnozrnných povrchov výšky do 3, 80 m</t>
  </si>
  <si>
    <t>2,90*(3,96+1,61+2,10+0,70+1,25*2+4,25+0,45*2+1,25) =   50,083</t>
  </si>
  <si>
    <t>784418011</t>
  </si>
  <si>
    <t>Zakrývanie otvorov, podláh a zariadení fóliou v miestnostiach alebo na schodisku</t>
  </si>
  <si>
    <t>2,285*2,80*2+1,62*3*2,80+1,60*3 =   31,204</t>
  </si>
  <si>
    <t>*schodiská 2NP-5NP</t>
  </si>
  <si>
    <t>17,24+14,74*2+(14,05-1,55)*3 =   84,220</t>
  </si>
  <si>
    <t>784418012</t>
  </si>
  <si>
    <t>Zakrývanie podláh a zariadení papierom v miestnostiach alebo na schodisku</t>
  </si>
  <si>
    <t>450,0 =   450,000</t>
  </si>
  <si>
    <t>*B5 mramorová dlažba</t>
  </si>
  <si>
    <t>32 =   32,000</t>
  </si>
  <si>
    <t>15,83 =   15,830</t>
  </si>
  <si>
    <t>784423971</t>
  </si>
  <si>
    <t>Maľby vápenné tónované dvojnásobné, ručne nanášané na jemnozrnný podklad výšky do 3, 80 m</t>
  </si>
  <si>
    <t>*odpočty ben.štuku</t>
  </si>
  <si>
    <t>-(1,88+2,61*2)*0,515-(1,785+2,59*2)*0,515 =   -7,243</t>
  </si>
  <si>
    <t>-(1,78+2,6*2)*0,51-(1,855+2,6*2)*0,51 =   -7,158</t>
  </si>
  <si>
    <t>-(1,89+2,59*2)*0,54-(1,775+2,59*2)*0,54 =   -7,574</t>
  </si>
  <si>
    <t>-(1,8+2,64*2)*0,54-(1,75+2,67*2)*0,54 =   -7,652</t>
  </si>
  <si>
    <t>-(1,79+2,6*2)*0,535-(1,785+2,58*2)*0,535 =   -7,455</t>
  </si>
  <si>
    <t>-(1,775+2,59*2)*0,525-(1,755+2,59*2)*0,51 =   -7,188</t>
  </si>
  <si>
    <t>784481111</t>
  </si>
  <si>
    <t>Stierka oprava stropov a stien SDK (pretmelenie a vybrúsenia) v rozsahu do 10 % v miestnostiach výšky do 3,80 m</t>
  </si>
  <si>
    <t>78448-1111</t>
  </si>
  <si>
    <t>(3,94+2,4+5,05*4+11,1+3,3*2+5,0*4+11,1+7,0*2)*2,78 =   248,365</t>
  </si>
  <si>
    <t xml:space="preserve">784 - Maľby  spolu: </t>
  </si>
  <si>
    <t>787 - Zasklievanie</t>
  </si>
  <si>
    <t>787</t>
  </si>
  <si>
    <t>787110329</t>
  </si>
  <si>
    <t>D+M bezpečnostnej fólie</t>
  </si>
  <si>
    <t>*N5</t>
  </si>
  <si>
    <t>(1,62+1,60+1,60)*3,18 =   15,328</t>
  </si>
  <si>
    <t>787800811</t>
  </si>
  <si>
    <t>Demontáž sklenenej vitráže v drevenom obložkovom ráme</t>
  </si>
  <si>
    <t>78780-0811</t>
  </si>
  <si>
    <t>998787203</t>
  </si>
  <si>
    <t>Presun hmôt pre zasklenie v objektoch výšky do 24 m</t>
  </si>
  <si>
    <t>99878-7203</t>
  </si>
  <si>
    <t>45.44.10</t>
  </si>
  <si>
    <t xml:space="preserve">787 - Zasklievanie  spolu: </t>
  </si>
  <si>
    <t xml:space="preserve">PRÁCE A DODÁVKY PSV  spolu: </t>
  </si>
  <si>
    <t>PRÁCE A DODÁVKY M</t>
  </si>
  <si>
    <t>921</t>
  </si>
  <si>
    <t>M-21-8</t>
  </si>
  <si>
    <t>Elektroinštalácia -dem + spätná montáž led.svietidiel,de.kamier + spätná montáž</t>
  </si>
  <si>
    <t>M</t>
  </si>
  <si>
    <t>21-M-1</t>
  </si>
  <si>
    <t>MK</t>
  </si>
  <si>
    <t xml:space="preserve">PRÁCE A DODÁVKY M  spolu: </t>
  </si>
  <si>
    <t>Za rozpočet celkom</t>
  </si>
  <si>
    <t xml:space="preserve">Celkom   </t>
  </si>
  <si>
    <t>eur</t>
  </si>
  <si>
    <t xml:space="preserve">Ostatné náklady stavby - náklady vzniknuté z titulu tzv. „vyššia moc“ - bez rozlíšenia   </t>
  </si>
  <si>
    <t>001500001</t>
  </si>
  <si>
    <t xml:space="preserve">Vedľajšie rozpočtové náklady   </t>
  </si>
  <si>
    <t>VRN</t>
  </si>
  <si>
    <t xml:space="preserve">Presun hmôt pre zariaďovacie predmety v objektoch výšky nad 12 do 24 m   </t>
  </si>
  <si>
    <t>998725203</t>
  </si>
  <si>
    <t xml:space="preserve">Guľový ventil pračkový, 1/2" - 3/4", s filtrom, chrómovaná mosadz, IVAR   </t>
  </si>
  <si>
    <t>551110020400</t>
  </si>
  <si>
    <t xml:space="preserve">Guľový ventil rohový, 1/2" - 1/2", s filtrom, chrómovaná mosadz, IVAR   </t>
  </si>
  <si>
    <t>551110020000</t>
  </si>
  <si>
    <t xml:space="preserve">Montáž ventilu bez pripojovacej rúrky G 1/2   </t>
  </si>
  <si>
    <t>725819402</t>
  </si>
  <si>
    <t xml:space="preserve">Napájací zdroj SLZ 01Y, 230V AC, rozmer 140x100x60 mm, SANELA   </t>
  </si>
  <si>
    <t>551790000200</t>
  </si>
  <si>
    <t xml:space="preserve">Pisoár so senzorom GOLEM, rozmer 305x340x535 mm, vrátane sifónu, keramika, JIKA   </t>
  </si>
  <si>
    <t>642510000400</t>
  </si>
  <si>
    <t xml:space="preserve">Montáž pisoáru do predstenového systému   </t>
  </si>
  <si>
    <t>725149745</t>
  </si>
  <si>
    <t xml:space="preserve">Predstenový systém DuoFix pre pisoár, univerzálny, výška 1120-1300 mm pre skryté ovládanie splachovania, plast, GEBERIT   </t>
  </si>
  <si>
    <t>552370000900</t>
  </si>
  <si>
    <t xml:space="preserve">Montáž predstenového systému pisoárov do ľahkých stien s kovovou konštrukciou (napr.GEBERIT, AlcaPlast)   </t>
  </si>
  <si>
    <t>725149740</t>
  </si>
  <si>
    <t xml:space="preserve">Batéria umývadlová nástenná páková Lyra, výtokové rameno 210 mm, rozteč 150 mm, chróm, JIKA   </t>
  </si>
  <si>
    <t>551450003400</t>
  </si>
  <si>
    <t xml:space="preserve">Montáž batérie umývadlovej a drezovej nástennej pákovej alebo klasickej s mechanickým ovládaním   </t>
  </si>
  <si>
    <t>725829201</t>
  </si>
  <si>
    <t xml:space="preserve">Páska samolepiaca, izolačná - vyrovnávacia sada protihluková Laufen, JIKA   </t>
  </si>
  <si>
    <t>247710003250</t>
  </si>
  <si>
    <t xml:space="preserve">Ovládacie tlačidlo podomietkové pre dvojité splachovanie Sigma20, 246x164 mm, biela/lesklý chróm/biela, GEBERIT   </t>
  </si>
  <si>
    <t>552380000200</t>
  </si>
  <si>
    <t xml:space="preserve">Montáž doplnkov zariadení kúpeľní   </t>
  </si>
  <si>
    <t>725291112</t>
  </si>
  <si>
    <t xml:space="preserve">Výlevka závesná keramická MIRA NEW, rozmer 425x500x450 mm, plastová mreža, JIKA   </t>
  </si>
  <si>
    <t>642710000100</t>
  </si>
  <si>
    <t xml:space="preserve">Montáž výlevky do predstenového systému   </t>
  </si>
  <si>
    <t>725149720</t>
  </si>
  <si>
    <t xml:space="preserve">Predstenový systém DuoFix pre závesné WC, výška 1120 mm so splachovacou podomietkovou nádržou Sigma 12 pre pripojenie na bočnej stene, plast, GEBERIT   </t>
  </si>
  <si>
    <t>552370000700</t>
  </si>
  <si>
    <t xml:space="preserve">Montáž predstenového systému záchodov do ľahkých stien s kovovou konštrukciou (napr.GEBERIT, AlcaPlast)   </t>
  </si>
  <si>
    <t>725149715</t>
  </si>
  <si>
    <t xml:space="preserve">Zápachová uzávierka drezová HL132.1/40, DN 40x5/4", s výškovou nastaviteľnou rúrkou a závitom, so spätnou klapkou s pripojením na umývačky 3/4" a rozetou, odtok ležatý, PP   </t>
  </si>
  <si>
    <t>551620009300</t>
  </si>
  <si>
    <t xml:space="preserve">Zápachová uzávierka drezová HL132/40, DN 40x5/4", s výškovou nastaviteľnou rúrkou a pripojovacím závitom a rozetou, odtok ležatý, PP   </t>
  </si>
  <si>
    <t>551620009100</t>
  </si>
  <si>
    <t xml:space="preserve">Montáž zápachovej uzávierky pre zariaďovacie predmety, drezovej do D 40 (pre jeden drez)   </t>
  </si>
  <si>
    <t>725869310</t>
  </si>
  <si>
    <t xml:space="preserve">Batéria drezová stojanková páková Lyra s otočným výtokovým ramienkom, rozmer 247x151 mm, chróm, JIKA   </t>
  </si>
  <si>
    <t>551450000600</t>
  </si>
  <si>
    <t xml:space="preserve">Montáž batérie umývadlovej a drezovej stojankovej, pákovej alebo klasickej s mechanickým ovládaním   </t>
  </si>
  <si>
    <t>725829601</t>
  </si>
  <si>
    <t xml:space="preserve">Kuchynský drez nerezový Rondo EC146 kruhový na zapustenie do dosky, priemer 510 mm, hĺbka 170 mm, sifón, DEXTRADE   </t>
  </si>
  <si>
    <t>552310000700</t>
  </si>
  <si>
    <t xml:space="preserve">Montáž kuchynských drezov jednoduchých, ostatných typov okrúhlych , bez výtokových armatúr   </t>
  </si>
  <si>
    <t>725319120</t>
  </si>
  <si>
    <t xml:space="preserve">Priestorovo úsporný umývadlový sifón DN63, ALCAPLAST   </t>
  </si>
  <si>
    <t>551620010000</t>
  </si>
  <si>
    <t xml:space="preserve">Sifón umývadlový DN40 s nerezovou mriežkou DN63, ALCAPLAST   </t>
  </si>
  <si>
    <t xml:space="preserve">Montáž zápachovej uzávierky pre zariaďovacie predmety, umývadlovej do D 40   </t>
  </si>
  <si>
    <t>725869301</t>
  </si>
  <si>
    <t xml:space="preserve">Batéria umývadlová stojanková páková Lyra, s pop-up 5/4", rozmer 290x215x270 mm, chróm, JIKA   </t>
  </si>
  <si>
    <t>551450003800</t>
  </si>
  <si>
    <t xml:space="preserve">Batéria automatická umývadlová SLU 02N s elektronikou ALS, pre teplú a studenú vodu, 24V DC, úsporný perlátor, prietok 6 l/min, SANELA   </t>
  </si>
  <si>
    <t>551450005100</t>
  </si>
  <si>
    <t xml:space="preserve">Montáž batérie umývadlovej a drezovej stojankovej, so senzorovým ovládaním s prívodom teplej a studenej vody   </t>
  </si>
  <si>
    <t>725829402</t>
  </si>
  <si>
    <t xml:space="preserve">Umývadlo keramické zápustné IBON, rozmer 560x410x185 mm s otvorom pre batériu, biela, JIKA   </t>
  </si>
  <si>
    <t>642150000300</t>
  </si>
  <si>
    <t xml:space="preserve">Montáž umývadla keramického zabudovaného do pultu, bez výtokovej armatúry   </t>
  </si>
  <si>
    <t>725219501</t>
  </si>
  <si>
    <t xml:space="preserve">Umývadlo keramické MIO-64 zdravotné, rozmer 640x550x165 mm, biela, JIKA   </t>
  </si>
  <si>
    <t>642110002700</t>
  </si>
  <si>
    <t xml:space="preserve">Montáž umývadla keramického na skrutky do muriva, bez výtokovej armatúry   </t>
  </si>
  <si>
    <t>725219401</t>
  </si>
  <si>
    <t xml:space="preserve">Umývadlo keramické LYRA PLUS-55, rozmer 550x450x195 mm, biela, JIKA   </t>
  </si>
  <si>
    <t>642110002400</t>
  </si>
  <si>
    <t xml:space="preserve">Montáž umývadla do predstenového systému   </t>
  </si>
  <si>
    <t>725149765</t>
  </si>
  <si>
    <t xml:space="preserve">Duofix traverza pre umývadlo, univerzálne pripojenie vody, upevňovacie uholníky, 111.464.00.1, GEBERIT   </t>
  </si>
  <si>
    <t>552370002200</t>
  </si>
  <si>
    <t xml:space="preserve">Montáž predstenového systému umývadiel  do ľahkých stien s kovovou konštrukciou (napr.GEBERIT, AlcaPlast)   </t>
  </si>
  <si>
    <t>725149760</t>
  </si>
  <si>
    <t xml:space="preserve">Záchodové sedadlo OLYMP bez poklopu, rozmer 376x436 mm, duroplast s antibakteriálnou úpravou, biela, JIKA   </t>
  </si>
  <si>
    <t>554330000100</t>
  </si>
  <si>
    <t xml:space="preserve">Záchodová doska duroplastová s poklopom ZETA, plastové príchytky, dĺžkovo nastaviteľné, JIKA   </t>
  </si>
  <si>
    <t>642370003880</t>
  </si>
  <si>
    <t xml:space="preserve">Montáž doplnkov zariadení kúpeľní a záchodov, záchodová doska   </t>
  </si>
  <si>
    <t xml:space="preserve">Misa záchodová keramická závesná OLYMP NEW, s predĺženou dĺžkou, rozmer 360x380x700 mm, hlboké splachovanie, JIKA   </t>
  </si>
  <si>
    <t>642360000400</t>
  </si>
  <si>
    <t xml:space="preserve">Misa záchodová keramická závesná ZETA, rozmer 520x355x350 mm, hlboké splachovanie, JIKA   </t>
  </si>
  <si>
    <t>642360001100</t>
  </si>
  <si>
    <t xml:space="preserve">Montáž záchodu do predstenového systému   </t>
  </si>
  <si>
    <t xml:space="preserve">Predstenový systém DuoFix pre závesné WC, výška 1120 mm so splachovacou podomietkovou nádržou Sigma 12, bezbariérový pre podpery a držadlá, plast, GEBERIT   </t>
  </si>
  <si>
    <t>552370000300</t>
  </si>
  <si>
    <t>Demontáž batérie drezovej, umývadlovej nástennej,  -0,0026t</t>
  </si>
  <si>
    <t>Demontáž výlevky bez výtok. armatúry, bez nádrže a splachovacieho potrubia,diturvitovej,  -0,03470t</t>
  </si>
  <si>
    <t xml:space="preserve">Vnútrostav. premiestnenie vybúr. hmôt zariaď. predmetov (drezov) vodorovne do 100 m z budov s výš. do 24 m   </t>
  </si>
  <si>
    <t>725590813</t>
  </si>
  <si>
    <t xml:space="preserve">Demontáž jednoduchej  zápachovej uzávierky pre zariaďovacie predmety, umývadlá, drezy, práčky  -0,00085t   </t>
  </si>
  <si>
    <t>725860820</t>
  </si>
  <si>
    <t xml:space="preserve">Demontáž batérie stojankovej do 1 otvoru,  -0,00086t   </t>
  </si>
  <si>
    <t xml:space="preserve">Demontáž drezu jednodielneho bez výtokovej armatúry vstavanej v kuchynskej zostave,  -0,00920t   </t>
  </si>
  <si>
    <t>725310823</t>
  </si>
  <si>
    <t xml:space="preserve">Zápachová uzávierka HL514/SN sprchových kútov DN 40/50, ventil 6/4" a kĺbovým pripojením, krytka - nerez, PP/PE   </t>
  </si>
  <si>
    <t>551620003500</t>
  </si>
  <si>
    <t xml:space="preserve">Montáž zápachovej uzávierky pre zariaďovacie predmety, sprchovej do D 50   </t>
  </si>
  <si>
    <t>725869340</t>
  </si>
  <si>
    <t xml:space="preserve">Sprchová sada MIO 360710 (ručná sprcha, 1 funkcia, držiak sprchy, sprchová hadica 1,7 m), chróm, JIKA   </t>
  </si>
  <si>
    <t>552260002200</t>
  </si>
  <si>
    <t xml:space="preserve">Montáž batérie sprchovej nástennej, držiak sprchy s nastaviteľnou výškou sprchy   </t>
  </si>
  <si>
    <t>725849205</t>
  </si>
  <si>
    <t xml:space="preserve">Batéria sprchová nástenná páková Lyra, rozteč 150 mm, bez sprchovej sady, chróm, JIKA   </t>
  </si>
  <si>
    <t>551450002500</t>
  </si>
  <si>
    <t xml:space="preserve">Montáž batérie sprchovej nástennej pákovej, klasickej   </t>
  </si>
  <si>
    <t>725849201</t>
  </si>
  <si>
    <t xml:space="preserve">Montáž sprchových kútov kompletných štvorcových od 900x900 mm   </t>
  </si>
  <si>
    <t>725245271</t>
  </si>
  <si>
    <t xml:space="preserve">Demontáž príslušenstva pre sprchové batérie, držiak na sprchu,  -0,00113t   </t>
  </si>
  <si>
    <t>725840873</t>
  </si>
  <si>
    <t xml:space="preserve">Demontáž zápachovej uzávierky pre zariaďovacie predmety, vane, sprchy  -0,00122t   </t>
  </si>
  <si>
    <t>725860822</t>
  </si>
  <si>
    <t xml:space="preserve">Demontáž batérie vaňovej, sprchovej nástennej,  -0,00225t   </t>
  </si>
  <si>
    <t>725840870</t>
  </si>
  <si>
    <t xml:space="preserve">Demontáž sprchovej kabíny a misy bez výtokových armatúr kabín,  -0,08800t   </t>
  </si>
  <si>
    <t>725240811</t>
  </si>
  <si>
    <t xml:space="preserve">Batéria bidetová stojanková páková Lyra, rozmer 120x116 mm, s automatickou zátkou, chróm, JIKA   </t>
  </si>
  <si>
    <t>551450004700</t>
  </si>
  <si>
    <t xml:space="preserve">Montáž batérie bidetovej stojankovej, pákovej alebo klasickej s mechanickým ovládaním   </t>
  </si>
  <si>
    <t xml:space="preserve">Montáž bidetu stojaceho bez výtokovej armatúry   </t>
  </si>
  <si>
    <t>725239102</t>
  </si>
  <si>
    <t xml:space="preserve">Demontáž bidetu diturvitového,  -0,01760t   </t>
  </si>
  <si>
    <t xml:space="preserve">Demontáž umývadiel alebo umývadielok bez výtokovej armatúry, na ďalšie použitie   </t>
  </si>
  <si>
    <t>725210822</t>
  </si>
  <si>
    <t xml:space="preserve">Demontáž záchoda vstavaného aj s nosnou konštrukciou, na ďalšie použitie   </t>
  </si>
  <si>
    <t>725110816</t>
  </si>
  <si>
    <t xml:space="preserve">Zdravotechnika - zariaďovacie predmety   </t>
  </si>
  <si>
    <t>725</t>
  </si>
  <si>
    <t xml:space="preserve">Vnútrostav. premiestnenie vybúraných hmôt stroj. vybavenie vodorovne do 100 m z budov vys. do 24 m   </t>
  </si>
  <si>
    <t>724590813</t>
  </si>
  <si>
    <t xml:space="preserve">Montáž nástenného hydrantu   </t>
  </si>
  <si>
    <t>722250050</t>
  </si>
  <si>
    <t xml:space="preserve">Demontáž nástenného hydrantu,  -0,015750t   </t>
  </si>
  <si>
    <t>724121814</t>
  </si>
  <si>
    <t xml:space="preserve">Zdravotechnika - strojné vybavenie   </t>
  </si>
  <si>
    <t>724</t>
  </si>
  <si>
    <t xml:space="preserve">Presun hmôt pre vnútorný vodovod v objektoch výšky nad 12 do 24 m   </t>
  </si>
  <si>
    <t>998722203</t>
  </si>
  <si>
    <t xml:space="preserve">Prepláchnutie a dezinfekcia vodovodného potrubia do DN 80   </t>
  </si>
  <si>
    <t>722290234</t>
  </si>
  <si>
    <t xml:space="preserve">Tlaková skúška vodovodného potrubia závitového do DN 80   </t>
  </si>
  <si>
    <t>722290229</t>
  </si>
  <si>
    <t xml:space="preserve">Vnútrostav. premiestnenie vybúraných hmôt vnútorný vodovod vodorovne do 100 m z budov vys. do 24 m   </t>
  </si>
  <si>
    <t>722290823</t>
  </si>
  <si>
    <t xml:space="preserve">Demontáž armatúry prírubovej, vodomer s dvomi prírubami do DN 80,  -0,02826t   </t>
  </si>
  <si>
    <t>722211813</t>
  </si>
  <si>
    <t xml:space="preserve">Demontáž potrubia z rôznych materiálov do D80,  -0,00436 t   </t>
  </si>
  <si>
    <t>722160815</t>
  </si>
  <si>
    <t xml:space="preserve">Ventil uzatvarací priamy K 83-T DN 32 5/4"   </t>
  </si>
  <si>
    <t>551110029200</t>
  </si>
  <si>
    <t xml:space="preserve">Montáž guľového kohúta závitového priameho pre vodu G 5/4   </t>
  </si>
  <si>
    <t>722221025</t>
  </si>
  <si>
    <t xml:space="preserve">Ventil uzatvarací priamy K 83-T DN 25 1"   </t>
  </si>
  <si>
    <t>551110029100</t>
  </si>
  <si>
    <t xml:space="preserve">Montáž guľového kohúta závitového priameho pre vodu G 1   </t>
  </si>
  <si>
    <t>722221020</t>
  </si>
  <si>
    <t xml:space="preserve">Ventil uzatvarací priamy K 83-T DN 20 3/4"   </t>
  </si>
  <si>
    <t>551110029000</t>
  </si>
  <si>
    <t xml:space="preserve">Montáž guľového kohúta závitového priameho pre vodu G 3/4   </t>
  </si>
  <si>
    <t>722221015</t>
  </si>
  <si>
    <t xml:space="preserve">Ventil uzatvarací priamy K 83-T DN 15 1/2"   </t>
  </si>
  <si>
    <t>551110028900</t>
  </si>
  <si>
    <t xml:space="preserve">Montáž guľového kohúta závitového priameho pre vodu G 1/2   </t>
  </si>
  <si>
    <t>722221010</t>
  </si>
  <si>
    <t xml:space="preserve">Ventil odvzdušňovací automatický, 1/2", PN 10, so spätnou klapkou, mosadz, IVAR   </t>
  </si>
  <si>
    <t>551210010200</t>
  </si>
  <si>
    <t xml:space="preserve">Montáž ventilu výtok., plavák.,vypúšť.,odvodňov.,kohút.plniaceho,vypúšťacieho PN 0.6, ventilov G 1/2   </t>
  </si>
  <si>
    <t>722229101</t>
  </si>
  <si>
    <t>Regulačný ventil Alwa-Kombi-4 s možnosťou termostatickej regulácie TV s termostatickým nadstavcom 50-60°C DN20</t>
  </si>
  <si>
    <t>551110028828</t>
  </si>
  <si>
    <t xml:space="preserve">Montáž vyvažovacieho ventilu šikmého na pitnú vodu DN 20   </t>
  </si>
  <si>
    <t>722222002</t>
  </si>
  <si>
    <t>Regulačný ventil Alwa-Kombi-4 s možnosťou termostatickej regulácie TV s termostatickým nadstavcom 50-60°C DN15</t>
  </si>
  <si>
    <t>551110028826</t>
  </si>
  <si>
    <t xml:space="preserve">Montáž vyvažovacieho ventilu šikmého na pitnú vodu DN 15   </t>
  </si>
  <si>
    <t>722222000</t>
  </si>
  <si>
    <t xml:space="preserve">Spätný ventil kontrolovateľný, 2" FF, PN 16, mosadz, disk plast IVAR   </t>
  </si>
  <si>
    <t>551110016900</t>
  </si>
  <si>
    <t xml:space="preserve">Montáž spätného ventilu závitového G 2   </t>
  </si>
  <si>
    <t>722221290</t>
  </si>
  <si>
    <t xml:space="preserve">Posúvač s prírubami, typ E2, z liatiny DN 80, PN 25 na vodu, HAWLE   </t>
  </si>
  <si>
    <t>422210005500</t>
  </si>
  <si>
    <t xml:space="preserve">Montáž posúvača prírubového pre vodu DN 80   </t>
  </si>
  <si>
    <t>722211065</t>
  </si>
  <si>
    <t xml:space="preserve">Vyvedenie a upevnenie výpustky DN 15   </t>
  </si>
  <si>
    <t>722190401</t>
  </si>
  <si>
    <t xml:space="preserve">Potrubie z rúr REHAU, rúrka univerzálna RAUTITAN flex DN 32,0x4,4 v kotúčoch   </t>
  </si>
  <si>
    <t>722172624</t>
  </si>
  <si>
    <t xml:space="preserve">Potrubie z rúr REHAU, rúrka univerzálna RAUTITAN flex DN 25,0x3,5 v kotúčoch   </t>
  </si>
  <si>
    <t>722172623</t>
  </si>
  <si>
    <t xml:space="preserve">Potrubie z rúr REHAU, rúrka univerzálna RAUTITAN flex DN 20,0x2,8 v kotúčoch   </t>
  </si>
  <si>
    <t>722172622</t>
  </si>
  <si>
    <t xml:space="preserve">Vodovodné potrubie z nerezových rúrok spájaných lisovaním D 89 mm   </t>
  </si>
  <si>
    <t>722161024</t>
  </si>
  <si>
    <t xml:space="preserve">Vodovodné potrubie z nerezových rúrok spájaných lisovaním D 35 mm   </t>
  </si>
  <si>
    <t>722161012</t>
  </si>
  <si>
    <t xml:space="preserve">Vodovodné potrubie z nerezových rúrok spájaných lisovaním D 28 mm   </t>
  </si>
  <si>
    <t>722161009</t>
  </si>
  <si>
    <t xml:space="preserve">Vodovodné potrubie z nerezových rúrok spájaných lisovaním d 22 mm   </t>
  </si>
  <si>
    <t>722161006</t>
  </si>
  <si>
    <t xml:space="preserve">Vodovodné potrubie z nerezových rúrok spájaných lisovaním D 18 mm   </t>
  </si>
  <si>
    <t>722161003</t>
  </si>
  <si>
    <t xml:space="preserve">Potrubie z oceľ.rúr pozink.bezšvík.bežných-11 353.0, 10 004.0 zvarov. bežných-11 343.00 DN 50   </t>
  </si>
  <si>
    <t>722130216</t>
  </si>
  <si>
    <t xml:space="preserve">Oprava vodovodného potrubia z nerezových rúrok prepojenie doterajšieho potrubia D 45   </t>
  </si>
  <si>
    <t>722160945</t>
  </si>
  <si>
    <t xml:space="preserve">Oprava vodovodného potrubia z nerezových rúrok prepojenie doterajšieho potrubia D 25 alebo D 28   </t>
  </si>
  <si>
    <t>722160943</t>
  </si>
  <si>
    <t xml:space="preserve">Oprava vodovodného potrubia na príruby nad 50 do DN 80   </t>
  </si>
  <si>
    <t>722133917</t>
  </si>
  <si>
    <t xml:space="preserve">Oprava vodovodného potrubia závitového prepojenie doterajšieho potrubia DN 50   </t>
  </si>
  <si>
    <t>722131936</t>
  </si>
  <si>
    <t xml:space="preserve">Zdravotechnika - vnútorný vodovod   </t>
  </si>
  <si>
    <t>722</t>
  </si>
  <si>
    <t xml:space="preserve">Presun hmôt pre vnútornú kanalizáciu v objektoch výšky nad 12 do 24 m   </t>
  </si>
  <si>
    <t>998721203</t>
  </si>
  <si>
    <t xml:space="preserve">Ostatné - skúška tesnosti kanalizácie v objektoch dymom do DN 300   </t>
  </si>
  <si>
    <t>721290123</t>
  </si>
  <si>
    <t xml:space="preserve">Ostatné - skúška tesnosti kanalizácie v objektoch vodou do DN 125   </t>
  </si>
  <si>
    <t>721290111</t>
  </si>
  <si>
    <t xml:space="preserve">Vnútrostav. premiestnenie vybúraných hmôt vnútor. kanal. vodorovne do 100 m z budov vysokých do 24 m   </t>
  </si>
  <si>
    <t>721290823</t>
  </si>
  <si>
    <t xml:space="preserve">Demontáž potrubia z novodurových rúr odpadového alebo pripojovacieho nad 75 do D114,  -0,00198 t   </t>
  </si>
  <si>
    <t>721171808</t>
  </si>
  <si>
    <t xml:space="preserve">Demontáž potrubia z novodurových rúr odpadového alebo pripojovacieho do D75,  -0,00210 t   </t>
  </si>
  <si>
    <t>721171803</t>
  </si>
  <si>
    <t xml:space="preserve">Zriadenie prípojky na potrubí vyvedenie a upevnenie odpadových výpustiek do D 110x2, 3   </t>
  </si>
  <si>
    <t>721194109</t>
  </si>
  <si>
    <t xml:space="preserve">Zápachová uzávierka podomietková UP HL138, DN32, krytka 100x100 mm, prídavná zápachová uzávierka, vetranie a klimatizácia, PP/ABS   </t>
  </si>
  <si>
    <t>551620015600</t>
  </si>
  <si>
    <t xml:space="preserve">Montáž zápachovej uzávierky pre zariaďovacie predmety, ostatných typov do D 32   </t>
  </si>
  <si>
    <t>725869380</t>
  </si>
  <si>
    <t xml:space="preserve">Privzdušňovacia hlavica HL900N, DN 50/75/110, (37 l/s), - 40 až + 60°C, dvojitá vzduchová izolácia, vnútorná kanalizácia, PP   </t>
  </si>
  <si>
    <t>551610000100</t>
  </si>
  <si>
    <t xml:space="preserve">Montáž privzdušňovacieho ventilu pre odpadové potrubia DN 110   </t>
  </si>
  <si>
    <t>721290012</t>
  </si>
  <si>
    <t xml:space="preserve">Ventilačné hlavice strešná - plastové DN 100 HUL 810   </t>
  </si>
  <si>
    <t>721274103</t>
  </si>
  <si>
    <t xml:space="preserve">SiTech+ PP Čistiaci kus 110, WAVIN   </t>
  </si>
  <si>
    <t>286540141300</t>
  </si>
  <si>
    <t xml:space="preserve">Montáž čistiaceho kusu pre tiché potrubia DN 100  </t>
  </si>
  <si>
    <t xml:space="preserve">SiTech+ PP Čistiaci kus 50, WAVIN   </t>
  </si>
  <si>
    <t>286540141200</t>
  </si>
  <si>
    <t xml:space="preserve">Montáž čistiaceho kusu pre tiché HT potrubia DN 50   </t>
  </si>
  <si>
    <t>721172499</t>
  </si>
  <si>
    <t xml:space="preserve">Potrubie z rúr WAVIN SiTech+ PP d40   </t>
  </si>
  <si>
    <t>721171722</t>
  </si>
  <si>
    <t xml:space="preserve">Potrubie z rúr WAVIN SiTech+ PP d32   </t>
  </si>
  <si>
    <t>721171721</t>
  </si>
  <si>
    <t xml:space="preserve">Potrubie z rúr WAVIN SiTech+ PP  d110   </t>
  </si>
  <si>
    <t>721171582</t>
  </si>
  <si>
    <t xml:space="preserve">Potrubie z rúr WAVIN SiTech+ PP  d75   </t>
  </si>
  <si>
    <t>721171581</t>
  </si>
  <si>
    <t xml:space="preserve">Potrubie z rúr WAVIN SiTech+ PP  d50   </t>
  </si>
  <si>
    <t>721171580</t>
  </si>
  <si>
    <t xml:space="preserve">Oprava odpadového potrubia novodurového vsadenie odbočky do potrubia D 110, D 114   </t>
  </si>
  <si>
    <t>721170909</t>
  </si>
  <si>
    <t xml:space="preserve">Zdravotechnika - vnútorná kanalizácia   </t>
  </si>
  <si>
    <t>721</t>
  </si>
  <si>
    <t xml:space="preserve">Presun hmôt pre izolácie tepelné v objektoch výšky nad 12 m do 24 m   </t>
  </si>
  <si>
    <t xml:space="preserve">Protipožiarna speňujúca páska HILTI CFS-W P, lxšxv 10000x50x2 mm   </t>
  </si>
  <si>
    <t>449410002500</t>
  </si>
  <si>
    <t xml:space="preserve">Protipožiarna manžeta HILTI CFS-C P 110/4", D 110 mm   </t>
  </si>
  <si>
    <t>449410001200</t>
  </si>
  <si>
    <t xml:space="preserve">Montáž protipožiarnej manžety na prestup potrubia d 92-125 mm, EI120, z jednej strany   </t>
  </si>
  <si>
    <t>713530810</t>
  </si>
  <si>
    <t xml:space="preserve">Protipožiarna manžeta HILTI CFS-C P 75/2.5", D 75 mm   </t>
  </si>
  <si>
    <t>449410001000</t>
  </si>
  <si>
    <t xml:space="preserve">Montáž protipožiarnej manžety na prestup potrubia d 65-91 mm, EI120, z jednej strany   </t>
  </si>
  <si>
    <t>713530805</t>
  </si>
  <si>
    <t xml:space="preserve">Protipožiarna manžeta HILTI CFS-C P 50/1.5", D 50 mm   </t>
  </si>
  <si>
    <t>449410000800</t>
  </si>
  <si>
    <t xml:space="preserve">Montáž protipožiarnej manžety na prestup potrubia d 32-64 mm, EI120, z jednej strany   </t>
  </si>
  <si>
    <t>713530800</t>
  </si>
  <si>
    <t xml:space="preserve">Protipožiarny spevňujúci tmel HILTI CFS-IS, objem 310 ml   </t>
  </si>
  <si>
    <t>449410002600</t>
  </si>
  <si>
    <t xml:space="preserve">Protipožiarny silikónový tmel HILTI CFS-S SIL, objem 310 ml   </t>
  </si>
  <si>
    <t>449410002700</t>
  </si>
  <si>
    <t xml:space="preserve">Montáž tesnenia prestupu káblových, potrubných trás a tesnenie škár prierezu do 0,1 m2 protipožiarnym tmelom + vyvŕtanie otvorov a následné vyspravenie   </t>
  </si>
  <si>
    <t>713510201</t>
  </si>
  <si>
    <t xml:space="preserve">Izolačná PE trubica TUBOLIT DG 35x30 mm (d potrubia x hr. izolácie), rozrezaná, AZ FLEX   </t>
  </si>
  <si>
    <t>283310006400</t>
  </si>
  <si>
    <t xml:space="preserve">Montáž trubíc z PE, hr.30 mm,vnút.priemer do 38 mm   </t>
  </si>
  <si>
    <t>713482131</t>
  </si>
  <si>
    <t xml:space="preserve">Izolačná PE trubica TUBOLIT DG 89x13 mm (d potrubia x hr. izolácie), nadrezaná, AZ FLEX   </t>
  </si>
  <si>
    <t>283310004200</t>
  </si>
  <si>
    <t xml:space="preserve">Montáž trubíc z PE, hr.15-20 mm,vnút.priemer 71-95 mm   </t>
  </si>
  <si>
    <t>713482123</t>
  </si>
  <si>
    <t xml:space="preserve">Izolačná PE trubica TUBOLIT DG 60x13 mm (d potrubia x hr. izolácie), nadrezaná, AZ FLEX   </t>
  </si>
  <si>
    <t>283310003900</t>
  </si>
  <si>
    <t xml:space="preserve">Montáž trubíc z PE, hr.15-20 mm,vnút.priemer 39-70 mm   </t>
  </si>
  <si>
    <t>713482122</t>
  </si>
  <si>
    <t xml:space="preserve">Izolačná PE trubica TUBOLIT DG 28x20 mm (d potrubia x hr. izolácie), nadrezaná, AZ FLEX   </t>
  </si>
  <si>
    <t>283310004800</t>
  </si>
  <si>
    <t xml:space="preserve">Izolačná PE trubica TUBOLIT DG 22x20 mm (d potrubia x hr. izolácie), nadrezaná, AZ FLEX   </t>
  </si>
  <si>
    <t>283310004700</t>
  </si>
  <si>
    <t xml:space="preserve">Izolačná PE trubica TUBOLIT DG 18x20 mm (d potrubia x hr. izolácie), nadrezaná, AZ FLEX   </t>
  </si>
  <si>
    <t>283310004600</t>
  </si>
  <si>
    <t xml:space="preserve">Izolačná PE trubica TUBOLIT DG 35x13 mm (d potrubia x hr. izolácie), nadrezaná, AZ FLEX   </t>
  </si>
  <si>
    <t>283310003300</t>
  </si>
  <si>
    <t xml:space="preserve">Izolačná PE trubica TUBOLIT DG 28x13 mm (d potrubia x hr. izolácie), nadrezaná, AZ FLEX   </t>
  </si>
  <si>
    <t>283310003100</t>
  </si>
  <si>
    <t xml:space="preserve">Izolačná PE trubica TUBOLIT DG 22x13 mm (d potrubia x hr. izolácie), nadrezaná, AZ FLEX   </t>
  </si>
  <si>
    <t>283310002900</t>
  </si>
  <si>
    <t xml:space="preserve">Izolačná PE trubica TUBOLIT DG 18x13 mm (d potrubia x hr. izolácie), nadrezaná, AZ FLEX   </t>
  </si>
  <si>
    <t>283310002700</t>
  </si>
  <si>
    <t xml:space="preserve">Montáž trubíc z PE, hr.15-20 mm,vnút.priemer do 38 mm   </t>
  </si>
  <si>
    <t>713482121</t>
  </si>
  <si>
    <t xml:space="preserve">Izolácie tepelné   </t>
  </si>
  <si>
    <t xml:space="preserve">Práce a dodávky PSV   </t>
  </si>
  <si>
    <t>PSV</t>
  </si>
  <si>
    <t xml:space="preserve">Presun hmôt pre opravy a údržbu objektov vrátane vonkajších plášťov výšky do 25 m   </t>
  </si>
  <si>
    <t xml:space="preserve">Presun hmôt HSV   </t>
  </si>
  <si>
    <t>99</t>
  </si>
  <si>
    <t xml:space="preserve">Vnútrostavenisková doprava sutiny a vybúraných hmôt do 10 m   </t>
  </si>
  <si>
    <t>Vysekávanie rýh v akomkoľvek murive tehlovom na akúkoľvek maltu do hĺbky 100 mm a š. do 100 mm,  -0,01800t</t>
  </si>
  <si>
    <t>974031153</t>
  </si>
  <si>
    <t xml:space="preserve">Vysekávanie rýh v akomkoľvek murive tehlovom na akúkoľvek maltu do hĺbky 70 mm a š. do 70 mm,  -0,00900t   </t>
  </si>
  <si>
    <t>974031142</t>
  </si>
  <si>
    <t xml:space="preserve">Redukcia PVC-U, DN 160/110 hladká pre gravitačnú kanalizáciu KG potrubia, WAVIN - prepojenie AWADOCK a kanal. potrubia d110   </t>
  </si>
  <si>
    <t>286510008000</t>
  </si>
  <si>
    <t xml:space="preserve">Spojka AWADOCK Classic s guľovým kĺbom na propojenie PVC potrubia do prečerpávacej šachty DN160, L=110mm, REHAU   </t>
  </si>
  <si>
    <t>286510010400</t>
  </si>
  <si>
    <t>cm</t>
  </si>
  <si>
    <t xml:space="preserve">Jadrové vrty diamantovými korunkami do D 110 mm do stien - železobetónových -0,00023t - vyvŕtanie otvoru do ŽB šachty   </t>
  </si>
  <si>
    <t>971056010</t>
  </si>
  <si>
    <t xml:space="preserve">Vybúranie otvoru v murive tehl. plochy do 0,09 m2 hr. do 150 mm,  -0,02600t   </t>
  </si>
  <si>
    <t>971033331</t>
  </si>
  <si>
    <t xml:space="preserve">Vyplnenie škár polyuretánovou penou   </t>
  </si>
  <si>
    <t>959991011</t>
  </si>
  <si>
    <t xml:space="preserve">Ostatné konštrukcie a práce-búranie   </t>
  </si>
  <si>
    <t>9</t>
  </si>
  <si>
    <t xml:space="preserve">Omietka rýh v stenách maltou cementovou šírky ryhy do 150 mm hladená oceľou   </t>
  </si>
  <si>
    <t>612453551</t>
  </si>
  <si>
    <t xml:space="preserve">Omietka rýh v stenách maltou vápennou šírky ryhy do 150 mm omietkou hladkou   </t>
  </si>
  <si>
    <t>612423521</t>
  </si>
  <si>
    <t xml:space="preserve">Hrubá výplň rýh na stenách akoukoľvek maltou, akejkoľvek šírky ryhy   </t>
  </si>
  <si>
    <t xml:space="preserve">Úpravy povrchov, podlahy, osadenie   </t>
  </si>
  <si>
    <t>6</t>
  </si>
  <si>
    <t xml:space="preserve">Zamurovanie otvoru s plochou do 0,09 m2 v murive nadzákladného tehlami do 300 mm   </t>
  </si>
  <si>
    <t>310236241</t>
  </si>
  <si>
    <t xml:space="preserve">Zvislé a kompletné konštrukcie   </t>
  </si>
  <si>
    <t>3</t>
  </si>
  <si>
    <t xml:space="preserve">Práce a dodávky HSV   </t>
  </si>
  <si>
    <t>HSV</t>
  </si>
  <si>
    <t>7</t>
  </si>
  <si>
    <t>5</t>
  </si>
  <si>
    <t>4</t>
  </si>
  <si>
    <t>2</t>
  </si>
  <si>
    <t>1</t>
  </si>
  <si>
    <t>Cena celkom</t>
  </si>
  <si>
    <t>Cena jednotková</t>
  </si>
  <si>
    <t>Množstvo celkom</t>
  </si>
  <si>
    <t>MJ</t>
  </si>
  <si>
    <t>Popis</t>
  </si>
  <si>
    <t>Č.</t>
  </si>
  <si>
    <t xml:space="preserve">Miesto:  </t>
  </si>
  <si>
    <t>Spracoval:   ID</t>
  </si>
  <si>
    <t xml:space="preserve">Zhotoviteľ:   </t>
  </si>
  <si>
    <t xml:space="preserve">Objednávateľ:   </t>
  </si>
  <si>
    <t xml:space="preserve">Objekt:   </t>
  </si>
  <si>
    <t>Stavba:   NBS - ZTI</t>
  </si>
  <si>
    <t xml:space="preserve">ROZPOČET  </t>
  </si>
  <si>
    <t>sub.</t>
  </si>
  <si>
    <t xml:space="preserve">Hydraulické vyregulovanie sústavy   </t>
  </si>
  <si>
    <t>HZS000313</t>
  </si>
  <si>
    <t>hod</t>
  </si>
  <si>
    <t xml:space="preserve">Preplach a napustenie vykurovacieho systému vodou   </t>
  </si>
  <si>
    <t>HZS000312</t>
  </si>
  <si>
    <t xml:space="preserve">Obalenie vykurovacích telies fóliou s následným dočistením pred montážou   </t>
  </si>
  <si>
    <t>HZS000311</t>
  </si>
  <si>
    <t xml:space="preserve">Vykurovacia skúška   </t>
  </si>
  <si>
    <t>HZS000111</t>
  </si>
  <si>
    <t xml:space="preserve">Hodinové zúčtovacie sadzby   </t>
  </si>
  <si>
    <t>HZS</t>
  </si>
  <si>
    <t xml:space="preserve">Presun hmôt pre kovové stavebné doplnkové konštrukcie v objektoch výšky nad 12 do 24 m   </t>
  </si>
  <si>
    <t xml:space="preserve">Dodávka a montáž ostatných atypických kovových stavebných doplnkových konštrukcií do 5 kg   </t>
  </si>
  <si>
    <t xml:space="preserve">Konštrukcie doplnkové kovové   </t>
  </si>
  <si>
    <t xml:space="preserve">Presun hmôt pre vykurovacie telesá v objektoch výšky nad 12 do 24 m   </t>
  </si>
  <si>
    <t>998735203</t>
  </si>
  <si>
    <t xml:space="preserve">Teleso vykurovacie rebríkové oceľové KORALUX LINEAR CLASSIC KLC, lxvxhĺ 450x1220x30 mm, pripojenie G 1/2" vnútorné, KORADO   </t>
  </si>
  <si>
    <t>484520000300</t>
  </si>
  <si>
    <t xml:space="preserve">Montáž vykurovacieho telesa rúrkového výšky 1220 mm   </t>
  </si>
  <si>
    <t>735162130</t>
  </si>
  <si>
    <t xml:space="preserve">Teleso vykurovacie doskové trojradové oceľové RADIK VK 33, vxlxhĺ 600x1200x155 mm, pripojenie pravé spodné, závit G 1/2" vnútorný, KORADO   </t>
  </si>
  <si>
    <t>484530038700</t>
  </si>
  <si>
    <t xml:space="preserve">Teleso vykurovacie doskové trojradové oceľové RADIK VK 33, vxlxhĺ 600x1000x155 mm, pripojenie pravé spodné, závit G 1/2" vnútorný, KORADO   </t>
  </si>
  <si>
    <t>484530038500</t>
  </si>
  <si>
    <t xml:space="preserve">Montáž vykurovacieho telesa panelového trojradového výšky 600 mm/ dĺžky 1000-1200 mm   </t>
  </si>
  <si>
    <t>735154242</t>
  </si>
  <si>
    <t xml:space="preserve">Teleso vykurovacie doskové trojradové oceľové RADIK VK 33, vxlxhĺ 600x800x155 mm, pripojenie pravé spodné, závit G 1/2" vnútorný, KORADO   </t>
  </si>
  <si>
    <t>484530038300</t>
  </si>
  <si>
    <t xml:space="preserve">Teleso vykurovacie doskové trojradové oceľové RADIK VK 33, vxlxhĺ 600x700x155 mm, pripojenie pravé spodné, závit G 1/2" vnútorný, KORADO   </t>
  </si>
  <si>
    <t>484530038200</t>
  </si>
  <si>
    <t xml:space="preserve">Montáž vykurovacieho telesa panelového trojradového výšky 600 mm/ dĺžky 700-900 mm   </t>
  </si>
  <si>
    <t>735154241</t>
  </si>
  <si>
    <t xml:space="preserve">Montáž vykurovacieho telesa panelového jednoradového 600 mm/ dĺžky 400-600 mm   </t>
  </si>
  <si>
    <t>735154040</t>
  </si>
  <si>
    <t xml:space="preserve">Vnútrostaveniskové premiestnenie vybúraných hmôt vykurovacích telies do 6m   </t>
  </si>
  <si>
    <t>735890801</t>
  </si>
  <si>
    <t xml:space="preserve">Vypúšťanie vody z vykurovacích sústav o v. pl. vykurovacích telies   </t>
  </si>
  <si>
    <t>735494811</t>
  </si>
  <si>
    <t xml:space="preserve">Ostatné opravy vykurovacích telies, vyčistenie a odvzdušnenie   </t>
  </si>
  <si>
    <t>735191905</t>
  </si>
  <si>
    <t xml:space="preserve">Demontáž radiátora rúrkového s hliníkovými lamelami stavebnej dĺžky do 1500 mm,  -0,01350t   </t>
  </si>
  <si>
    <t xml:space="preserve">Demontáž radiátora panelového trojradového stavebnej dĺžky do 1500 mm,  -0,03749t   </t>
  </si>
  <si>
    <t>735151831</t>
  </si>
  <si>
    <t xml:space="preserve">Ústredné kúrenie - vykurovacie telesá   </t>
  </si>
  <si>
    <t>735</t>
  </si>
  <si>
    <t xml:space="preserve">Presun hmôt pre armatúry v objektoch výšky nad 6 do 24 m   </t>
  </si>
  <si>
    <t>998734203</t>
  </si>
  <si>
    <t xml:space="preserve">Pripojovací skrutkový spoj so svorným krúžkom 16x2,2-G3/4, REHAU   </t>
  </si>
  <si>
    <t>197730080900</t>
  </si>
  <si>
    <t xml:space="preserve">Set pre klasické/rebríkové radiátory priamy (termostatická hlavica, termostatický ventil, spiatočkové šróbenie), obj.č. 013G5173, DANFOSS   </t>
  </si>
  <si>
    <t>551210035300</t>
  </si>
  <si>
    <t xml:space="preserve">Set pre klasické/rebríkové radiátory rohový (termostatická hlavica, termostatický ventil, spiatočkové šróbenie), obj.č. 013G5173, DANFOSS   </t>
  </si>
  <si>
    <t xml:space="preserve">Set pre VK radiátory rohový (termostatická hlavica, H-ventil), obj.č. 013G5090, DANFOSS   </t>
  </si>
  <si>
    <t xml:space="preserve">Montáž ventilu závitového termostatického rohového jednoregulačného G 1/2   </t>
  </si>
  <si>
    <t>734223120</t>
  </si>
  <si>
    <t xml:space="preserve">Vnútrostaveniskové premiestnenie vybúraných hmôt armatúr do 6m   </t>
  </si>
  <si>
    <t>734890801</t>
  </si>
  <si>
    <t xml:space="preserve">Demontáž armatúry závitovej s jedným závitom do G 1/2 -0,00045t   </t>
  </si>
  <si>
    <t>734200811</t>
  </si>
  <si>
    <t xml:space="preserve">Ústredné kúrenie - armatúry   </t>
  </si>
  <si>
    <t>734</t>
  </si>
  <si>
    <t xml:space="preserve">Presun hmôt pre rozvody potrubia v objektoch výšky nad 6 do 24 m   </t>
  </si>
  <si>
    <t>998733203</t>
  </si>
  <si>
    <t xml:space="preserve">Tlaková skúška plastového potrubia do 32 mm   </t>
  </si>
  <si>
    <t>733191301</t>
  </si>
  <si>
    <t xml:space="preserve">Potrubie z rúr REHAU, rúrka univerzálna RAUTITAN flex DN 32,0x4,4 mm v kotúčoch   </t>
  </si>
  <si>
    <t>733167024</t>
  </si>
  <si>
    <t xml:space="preserve">Potrubie z rúr REHAU, rúrka univerzálna RAUTITAN flex DN 20,0x2,8 mm v kotúčoch   </t>
  </si>
  <si>
    <t>733167022</t>
  </si>
  <si>
    <t xml:space="preserve">Potrubie z rúr REHAU, rúrka univerzálna RAUTITAN flex DN 16,0x2,2 mm v kotúčoch   </t>
  </si>
  <si>
    <t>733167021</t>
  </si>
  <si>
    <t xml:space="preserve">Vnútrostav. premiestnenie vybúraných hmôt rozvodov potrubia vodorovne do 100 m z obj. výš. do 6 m   </t>
  </si>
  <si>
    <t>733890801</t>
  </si>
  <si>
    <t xml:space="preserve">Demontáž príslušenstva potrubia, odrezanie objímky dvojitej do DN 50 -0,00072t   </t>
  </si>
  <si>
    <t>733190801</t>
  </si>
  <si>
    <t xml:space="preserve">Demontáž plastového potrubia do D 50 mm -0,00152t   </t>
  </si>
  <si>
    <t>733160805</t>
  </si>
  <si>
    <t xml:space="preserve">Demontáž plastového potrubia do D 25 mm -0,00050t   </t>
  </si>
  <si>
    <t>733160801</t>
  </si>
  <si>
    <t xml:space="preserve">Ústredné kúrenie - rozvodné potrubie   </t>
  </si>
  <si>
    <t>733</t>
  </si>
  <si>
    <t xml:space="preserve">Vnútrostav. premiestnenie vybúraných hmôt strojovní vodorovne 100 m z objektov výšky nad 6 do 12 m   </t>
  </si>
  <si>
    <t>732890802</t>
  </si>
  <si>
    <t xml:space="preserve">Oprava čerpadla obehového špirálového (do potrubia) spätná montáž DN 40   </t>
  </si>
  <si>
    <t>732420912</t>
  </si>
  <si>
    <t xml:space="preserve">Demontáž čerpadla obehového špirálového (do potrubia) DN 40,  -0,02100t   </t>
  </si>
  <si>
    <t>732420812</t>
  </si>
  <si>
    <t xml:space="preserve">Spätná montáž úpravne vody a neutralizačného zariadenia   </t>
  </si>
  <si>
    <t>732391904</t>
  </si>
  <si>
    <t xml:space="preserve">Demontáž úpravne vody a neutralizačného zariadenia   </t>
  </si>
  <si>
    <t>732324812</t>
  </si>
  <si>
    <t xml:space="preserve">Oprava - napustenie ohrievačov a výmenníkov vodou obsahu do 1000 l   </t>
  </si>
  <si>
    <t>732291915</t>
  </si>
  <si>
    <t xml:space="preserve">Demontáž nádrže beztlakovej alebo tlakovej, vypúšťanie vody z nádrže objemu nad 500 do 1000 l   </t>
  </si>
  <si>
    <t>732324815</t>
  </si>
  <si>
    <t xml:space="preserve">Demontáž nádrže beztlakovej alebo tlakovej, odpojenie od rozvodov potrubia nádrže objemu do 1000 l   </t>
  </si>
  <si>
    <t>732320815</t>
  </si>
  <si>
    <t xml:space="preserve">Demontáž nádrže beztlakovej alebo tlakovej, vypúšťanie vody z nádrže objemu do 100 l   </t>
  </si>
  <si>
    <t xml:space="preserve">Demontáž nádrže beztlakovej alebo tlakovej, odpojenie od rozvodov potrubia nádrže objemu do 100 l   </t>
  </si>
  <si>
    <t>732320812</t>
  </si>
  <si>
    <t xml:space="preserve">Oprava ohrievača a výmenníka tepla, spätné pripojenie potrubia studenej vody   </t>
  </si>
  <si>
    <t>732291913</t>
  </si>
  <si>
    <t xml:space="preserve">Oprava ohrievača a výmenníka tepla, spätné pripojenie potrubia TUV a cirkulácie   </t>
  </si>
  <si>
    <t>732291912</t>
  </si>
  <si>
    <t xml:space="preserve">Oprava ohrievača a výmenníka tepla, spätné pripojenie potrubia vykurovacieho a vratného   </t>
  </si>
  <si>
    <t>732291911</t>
  </si>
  <si>
    <t xml:space="preserve">Spätná montáž nádoby a nádrže o obsahu do 200 l   </t>
  </si>
  <si>
    <t>732391901</t>
  </si>
  <si>
    <t xml:space="preserve">Demontáž ohrievača zásobníkového, vypustenie vody z ohrievača objemu do 630 l   </t>
  </si>
  <si>
    <t>732214813</t>
  </si>
  <si>
    <t xml:space="preserve">Pretesnenie rozdeľovača s odpojením a opätovnou montážou na kotol   </t>
  </si>
  <si>
    <t>731190936</t>
  </si>
  <si>
    <t xml:space="preserve">Pretesnenie zberača s odpojením a opätovnou montážou na kotol   </t>
  </si>
  <si>
    <t>731190934</t>
  </si>
  <si>
    <t xml:space="preserve">Demontáž ohrievača zásobníkového stojatého objemu do 1600 l,  -0,51196t   </t>
  </si>
  <si>
    <t>732212815</t>
  </si>
  <si>
    <t xml:space="preserve">Demontáž telesa rozdeľovača a zberača nad DN 100 do 200,  -0,09358t   </t>
  </si>
  <si>
    <t>732110812</t>
  </si>
  <si>
    <t xml:space="preserve">Ústredné kúrenie - strojovne   </t>
  </si>
  <si>
    <t>732</t>
  </si>
  <si>
    <t xml:space="preserve">Vnútrostaveniskové premiestnenie vybúraných hmôt kotolní vodorovne do 12 m   </t>
  </si>
  <si>
    <t>731890802</t>
  </si>
  <si>
    <t xml:space="preserve">Napustenie kotla po oprave o v. pl. kotla nad 50 do 100 m2   </t>
  </si>
  <si>
    <t>731191945</t>
  </si>
  <si>
    <t xml:space="preserve">Tlaková skúška zmontovaného kotla po oprave o v. pl. kotla nad 40 m2   </t>
  </si>
  <si>
    <t>731191939</t>
  </si>
  <si>
    <t xml:space="preserve">Oprava kotla, spätná montáž   </t>
  </si>
  <si>
    <t>731190916</t>
  </si>
  <si>
    <t xml:space="preserve">Vypúšťanie vody z kotla do kanalizácie čerpadlom o v. pl.kotla nad 50 do 100 m2   </t>
  </si>
  <si>
    <t>731391825</t>
  </si>
  <si>
    <t xml:space="preserve">Demontáž kotla oceľového na kvapalné alebo plynné palivá s výkonom nad 100 do 125 kW,  -0,54225t   </t>
  </si>
  <si>
    <t>731200829</t>
  </si>
  <si>
    <t xml:space="preserve">Ústredné kúrenie - kotolne   </t>
  </si>
  <si>
    <t>731</t>
  </si>
  <si>
    <t>Stavba:   NBS - UK</t>
  </si>
  <si>
    <t xml:space="preserve">Ostatné náklady stavby - náklady vzniknuté z titulu tzv. „vyššia moc“ - bez rozlíšenia s odsúhlasením investorom   </t>
  </si>
  <si>
    <t>001500001.S</t>
  </si>
  <si>
    <t xml:space="preserve">Doprava zariadení na stavenisko   </t>
  </si>
  <si>
    <t>000700011.S</t>
  </si>
  <si>
    <t xml:space="preserve">Uvedenie do prevádzky VZT zariadení (pripojenie Cu potrubia chl. okruhu, vákuovanie, meranie chladiva, naplnenie, montáž čidiel, nastavenie, zaškolenie, odovzdávací protokol)   </t>
  </si>
  <si>
    <t>HZS000125.S</t>
  </si>
  <si>
    <t xml:space="preserve">Stavebno montážne práce náročné ucelené - odborné, tvorivé remeselné (Tr. 3) v rozsahu viac ako 4 a menej ako 8 hodín - komplexné vyskúšanie zariadenia, potrebné úpravy potrubia, vyregulovanie distribučných elementov   </t>
  </si>
  <si>
    <t>HZS000213.S</t>
  </si>
  <si>
    <t xml:space="preserve">Stavebno montážne práce menej náročne, pomocné alebo manupulačné (Tr. 1) v rozsahu viac ako 8 hodín - čistenie potrubia a distribučných elementov   </t>
  </si>
  <si>
    <t>HZS000111.S</t>
  </si>
  <si>
    <t>Izolácia K Fonik GK 072</t>
  </si>
  <si>
    <t xml:space="preserve">Izolácia kaučuková hr. 13 mm - interiér, prívodné potrubie </t>
  </si>
  <si>
    <t>Výmena umývadlového sifónu pre dopojenie kondenzátu od KLJ</t>
  </si>
  <si>
    <t>Čerpadlo odvodu kondenzátu</t>
  </si>
  <si>
    <t>DN32</t>
  </si>
  <si>
    <t>DN25</t>
  </si>
  <si>
    <t>DN20</t>
  </si>
  <si>
    <t>Potrubie odvodu kondenzátu - ekoplastik:</t>
  </si>
  <si>
    <t>Doplnenie chladiva (2 kg)</t>
  </si>
  <si>
    <t>Komunikačný kábel (30 m)</t>
  </si>
  <si>
    <t>15,88 - 5/8"</t>
  </si>
  <si>
    <t>9,52 - 3/8"</t>
  </si>
  <si>
    <t>Tlakové skúšky medeného potrubia</t>
  </si>
  <si>
    <t>Cu potrubie vrátane izolácie:</t>
  </si>
  <si>
    <t>Konzola pod vonkajšiu jednotku (uholníky + rošt)</t>
  </si>
  <si>
    <t>Káblový diaľkový ovládač Madoka, biely BRC1H519W7</t>
  </si>
  <si>
    <t>Refnet Twin, Double Twin KHRQ58T</t>
  </si>
  <si>
    <t>Dekoračný panel biely 600x600 BYFQ60CW</t>
  </si>
  <si>
    <t>Príslušenstvo</t>
  </si>
  <si>
    <t>SkyAir vnútorná kazetová 600x600, UNI, FFA35A9</t>
  </si>
  <si>
    <t>Umiestnená na streche, kde sú aj existujúce kondenzačné KLJ</t>
  </si>
  <si>
    <t>Vonkajšia kondenzačná jednotka typ SkyAir Advance, inv., tep.čerp., R32, 400V, RZASG140MY1</t>
  </si>
  <si>
    <t>Zariadenie č. 3: Chladenie a kúrenie m.č. 1.10 multifunkčný kongresový priestor</t>
  </si>
  <si>
    <t>Ohybné hadice izolované SONOFLEX HI 254</t>
  </si>
  <si>
    <t>φ250 vrátane 25 % tvaroviek</t>
  </si>
  <si>
    <t>Spiro potrubie</t>
  </si>
  <si>
    <t>1000 vrátane 25 % tvaroviek</t>
  </si>
  <si>
    <t>1500 vrátane 25 % tvaroviek</t>
  </si>
  <si>
    <t>2000 vrátane 25 % tvaroviek</t>
  </si>
  <si>
    <t>Štvorhranné potrubie sk. I do obvodu</t>
  </si>
  <si>
    <t>Tlmič hluku 600x350</t>
  </si>
  <si>
    <t>vyregulovanie vzduchového množstva pred stropným difúzorom</t>
  </si>
  <si>
    <t>Regulačné klapky kruhové RK TUNER 200</t>
  </si>
  <si>
    <t>RKH 500x350</t>
  </si>
  <si>
    <t>RKH 600x350</t>
  </si>
  <si>
    <t>Regulačné klapky štvorhranné:</t>
  </si>
  <si>
    <t>Vzhľadom k tomu, že v priestoroch nie je riešené centrálne MaR, budú PK v základnom vyhotovení. Preto pri údržbe vzt je potrebné občas skontrolovať polohu PK, aby nedošlo k jej uzavretiu.</t>
  </si>
  <si>
    <t>PKIS 3G 500x350/325-ZV</t>
  </si>
  <si>
    <t>PKIS 3G 600x350/325-ZV</t>
  </si>
  <si>
    <t>Pre úplne nový návrh platia rozmery pre PK v zmysle výkresovej dokumentácie</t>
  </si>
  <si>
    <t>Rozmer je uvedený v zmysle obhliadky a viditeľných dimenzií v strojovni.</t>
  </si>
  <si>
    <t>skontrolovať pred objednaním - skutkový stav potrubí vedených do podhľadu zo strojovne a existujúce požiarne klapky a rozmer prispôsobiť.</t>
  </si>
  <si>
    <t>Požiarne klapky PKIS 3G 400x900/325-ZV</t>
  </si>
  <si>
    <t xml:space="preserve">Presun hmôt pre montáž vzduchotechnických zariadení v stavbe (objekte) výšky nad 7 do 24 m   </t>
  </si>
  <si>
    <t>998769203</t>
  </si>
  <si>
    <t xml:space="preserve">Zhotovenie závesu pre kruhové a štvorhranné vzduchot. potrubia na montáži + dodaný materiál   </t>
  </si>
  <si>
    <t>769071289</t>
  </si>
  <si>
    <t xml:space="preserve">Refnet pre chladiaci výkon 23-33kW, BJF-330-CM, CARRIER   </t>
  </si>
  <si>
    <t>429520012300</t>
  </si>
  <si>
    <t xml:space="preserve">Refnet pre chladiaci výkon do 23kW, BJF-224-CM, CARRIER   </t>
  </si>
  <si>
    <t>429520012200</t>
  </si>
  <si>
    <t xml:space="preserve">Rúra medená predizolovaná d 22 mm (7/8"x1,0), pre chladiarensku techniku   </t>
  </si>
  <si>
    <t>196350002100.S</t>
  </si>
  <si>
    <t xml:space="preserve">Montáž medeného potrubia predizolovaného 22 (7/8" x 1,0)   </t>
  </si>
  <si>
    <t>769060525</t>
  </si>
  <si>
    <t xml:space="preserve">Rúra medená predizolovaná d 16 mm (5/8"x1,0), pre chladiarensku techniku   </t>
  </si>
  <si>
    <t>196350001900.S</t>
  </si>
  <si>
    <t xml:space="preserve">Montáž medeného potrubia predizolovaného 16 (5/8" x 1,0)   </t>
  </si>
  <si>
    <t>769060515</t>
  </si>
  <si>
    <t xml:space="preserve">Montáž klimatizačnej jednotky vnútornej nástennej pre objem miestnosti 50 m3   </t>
  </si>
  <si>
    <t>769060005</t>
  </si>
  <si>
    <t xml:space="preserve">Demontáž dvojice medeného potrubia predizolovaného 6-12 (1/4"x1/2")   </t>
  </si>
  <si>
    <t>769086220</t>
  </si>
  <si>
    <t xml:space="preserve">Demontáž klimatizačnej jednotky vnútornej nástennej   </t>
  </si>
  <si>
    <t>769086000</t>
  </si>
  <si>
    <t xml:space="preserve">Jednotka klimatizačná, vnútorná, nástenná 42VH009H115000106, CHL/UK (2,2/2,4) kW, CARRIER   </t>
  </si>
  <si>
    <t>429520001500</t>
  </si>
  <si>
    <t>429520005600</t>
  </si>
  <si>
    <t>769060210</t>
  </si>
  <si>
    <t xml:space="preserve">Montáž konzoly šírky 560-800 mm   </t>
  </si>
  <si>
    <t>769071009</t>
  </si>
  <si>
    <t xml:space="preserve">Dvojica rúr medených predizolovaných d 6-12 mm (1/4"x1/2"), pre chladiarensku techniku   </t>
  </si>
  <si>
    <t>196350002300.S</t>
  </si>
  <si>
    <t xml:space="preserve">Montáž dvojice medeného potrubia predizolovaného 6-12 (1/4"x1/2")   </t>
  </si>
  <si>
    <t>769060535</t>
  </si>
  <si>
    <t xml:space="preserve">Demontáž konzoly šírky 560-800 mm   </t>
  </si>
  <si>
    <t>769082420</t>
  </si>
  <si>
    <t>769086030</t>
  </si>
  <si>
    <t>Dopojenie ohybnými hadicami φ250 resp. spiro potrubím.</t>
  </si>
  <si>
    <t>Qvp - vyregulovať podľa množstiev uvedených vo výkresoch</t>
  </si>
  <si>
    <t>(Vyregulovať vzduchové množstvo RK osadenou VPB, difúzor bude izolovaný zvnúra aj zvonku)</t>
  </si>
  <si>
    <t>PP VVK - pretlaková komora</t>
  </si>
  <si>
    <t>Stropný difúzor s pevnými lamelami ADQ 600/500 W (Biela RAL 9010)</t>
  </si>
  <si>
    <t>Stropný difúzor s pevnými lamelami ADQ 600/400 W (Biela RAL 9010)</t>
  </si>
  <si>
    <t>Stropný difúzor s pevnými lamelami ADQ 600/250 W (Biela RAL 9010)</t>
  </si>
  <si>
    <t xml:space="preserve">Montáž ohybnej Al hadice priemeru 100-130 mm   </t>
  </si>
  <si>
    <t>769021112</t>
  </si>
  <si>
    <t xml:space="preserve">Demontáž ohybnej Al hadice priemeru 100-130 mm   </t>
  </si>
  <si>
    <t>769083160</t>
  </si>
  <si>
    <t xml:space="preserve">Montáž spiro potrubia DN 125-140   </t>
  </si>
  <si>
    <t>769021003</t>
  </si>
  <si>
    <t xml:space="preserve">Demontáž spiro potrubia DN 125-140   </t>
  </si>
  <si>
    <t>769083055</t>
  </si>
  <si>
    <t xml:space="preserve">Montáž spiro potrubia do DN 100   </t>
  </si>
  <si>
    <t>769021000</t>
  </si>
  <si>
    <t xml:space="preserve">Demontáž spiro potrubia do DN 100   </t>
  </si>
  <si>
    <t>769083050</t>
  </si>
  <si>
    <t xml:space="preserve">Montáž štvorhranného potrubia tesnosti I dĺžky 1000 mm do obvodu 1000 mm   </t>
  </si>
  <si>
    <t>769021036</t>
  </si>
  <si>
    <t xml:space="preserve">Demontáž štvorhranného potrubia dĺžky 1000 mm do obvodu 1000 mm   </t>
  </si>
  <si>
    <t>769083115</t>
  </si>
  <si>
    <t xml:space="preserve">Montáž tanierového ventilu kovového priemeru 100 mm   </t>
  </si>
  <si>
    <t>769037024</t>
  </si>
  <si>
    <t xml:space="preserve">Demontáž tanierového ventilu priemeru 100 mm   </t>
  </si>
  <si>
    <t>769082985</t>
  </si>
  <si>
    <t xml:space="preserve">Montáž protipožiarnej klapky kruhovej do priemeru 225 mm   </t>
  </si>
  <si>
    <t>769025420</t>
  </si>
  <si>
    <t xml:space="preserve">Demontáž protipožiarnej klapky kruhovej do priemeru 225 mm   </t>
  </si>
  <si>
    <t>769083885</t>
  </si>
  <si>
    <t xml:space="preserve">Montáž spätnej klapky do kruhového potrubia priemeru 100-150 mm   </t>
  </si>
  <si>
    <t>769025270</t>
  </si>
  <si>
    <t xml:space="preserve">Demontáž spätnej klapky do kruhového potrubia priemeru 100-150 mm   </t>
  </si>
  <si>
    <t>769083740</t>
  </si>
  <si>
    <t xml:space="preserve">Montáž regulačnej klapky kruhovej DN 80-140   </t>
  </si>
  <si>
    <t>769025198</t>
  </si>
  <si>
    <t xml:space="preserve">Demontáž regulačnej klapky kruhovej DN 80-140   </t>
  </si>
  <si>
    <t>769083685</t>
  </si>
  <si>
    <t xml:space="preserve">Montáž dobehového spínača DT3   </t>
  </si>
  <si>
    <t>769031809</t>
  </si>
  <si>
    <t xml:space="preserve">Montáž  radiálneho potrubného ventilátora zvukovo izolovaného veľkosť: 125   </t>
  </si>
  <si>
    <t>769011340</t>
  </si>
  <si>
    <t xml:space="preserve">Demontáž radiálneho potrubného ventilátora veľkosť: 125   </t>
  </si>
  <si>
    <t>769081340</t>
  </si>
  <si>
    <t xml:space="preserve">Mriežka dverová, hliníková so skrutkami NOVA-D-1, rozmery šxv 500x200 mm s úzkym montážnym rámikom UR1   </t>
  </si>
  <si>
    <t>429720250500</t>
  </si>
  <si>
    <t xml:space="preserve">Montáž dvernej mriežky prierezu 0.090-0.190 m2   </t>
  </si>
  <si>
    <t>769035003</t>
  </si>
  <si>
    <t xml:space="preserve">Mriežka dverová, hliníková so skrutkami NOVA-D-1, rozmery šxv 300x100 mm s úzkym montážnym rámikom UR1   </t>
  </si>
  <si>
    <t>429720248700</t>
  </si>
  <si>
    <t xml:space="preserve">Montáž dvernej mriežky do prierezu 0.080 m2   </t>
  </si>
  <si>
    <t>769035000</t>
  </si>
  <si>
    <t xml:space="preserve">Montáž protipožiarnej klapky do prierezu 0.100 m2   </t>
  </si>
  <si>
    <t>769025375</t>
  </si>
  <si>
    <t xml:space="preserve">Montáž nadstavca kruhového na hranaté potrubie DN 80-150   </t>
  </si>
  <si>
    <t>769021364</t>
  </si>
  <si>
    <t xml:space="preserve">Montáž kolena 90° na spiro potrubie DN 80-150   </t>
  </si>
  <si>
    <t>769021319</t>
  </si>
  <si>
    <t xml:space="preserve">Demontáž kolena na spiro potrubie DN 80-150   </t>
  </si>
  <si>
    <t>769083230</t>
  </si>
  <si>
    <t xml:space="preserve">Montáž tvarovky do štvorhranného potrubia do obvodu 1000 mm   </t>
  </si>
  <si>
    <t>769021250</t>
  </si>
  <si>
    <t xml:space="preserve">Demontáž tvarovky do štvorhranného potrubia do obvodu 1000 mm   </t>
  </si>
  <si>
    <t>769083190</t>
  </si>
  <si>
    <t xml:space="preserve">Montáž regulačnej klapky ručnej do prierezu 0.070 m2   </t>
  </si>
  <si>
    <t>769025144</t>
  </si>
  <si>
    <t xml:space="preserve">Demontáž regulačnej klapky hranatej do prierezu 0.070 m2   </t>
  </si>
  <si>
    <t>769083595</t>
  </si>
  <si>
    <t xml:space="preserve">Montáž tanierového ventilu kovového priemeru 125 mm   </t>
  </si>
  <si>
    <t>769037027</t>
  </si>
  <si>
    <t xml:space="preserve">Demontáž tanierového ventilu priemeru 125 mm   </t>
  </si>
  <si>
    <t>769082990</t>
  </si>
  <si>
    <t>Potrebné skontrolovať množstvo chladiva, prípadne doplniť a vykonať údržbu zariadenia (2 kg)</t>
  </si>
  <si>
    <t>požadovaná min.vonkajšia teplota 10°C</t>
  </si>
  <si>
    <t>chladiaci výkon 36,71 kW</t>
  </si>
  <si>
    <t>vonkajšia teplota 32°C</t>
  </si>
  <si>
    <t>vyparovacia teplota 9°C</t>
  </si>
  <si>
    <t>typ chladiva R410A</t>
  </si>
  <si>
    <t>Podklady pre návrh kondenzačnej jednotky - exist.na streche</t>
  </si>
  <si>
    <t>G dehydrátor</t>
  </si>
  <si>
    <t>F priehľadítko</t>
  </si>
  <si>
    <t>E cievka ASC 230V/50-60Hz</t>
  </si>
  <si>
    <t>C magnetický ventil</t>
  </si>
  <si>
    <t>B tryska</t>
  </si>
  <si>
    <t>A expanzný ventil</t>
  </si>
  <si>
    <t xml:space="preserve">typ priameho chladiča CHF 10100 5R </t>
  </si>
  <si>
    <t>tvorba kondenzátu 3 l/h</t>
  </si>
  <si>
    <t>výstupná vlhkosť (za chladičom) 90 % r.h.</t>
  </si>
  <si>
    <t>vstupná vlhkosť (za rekuperáciou) 43 0 r.h.</t>
  </si>
  <si>
    <t>výstupná teplota (za chladičom) 16°C</t>
  </si>
  <si>
    <t>vstupná teplota (za rekuperáciou) 28°C</t>
  </si>
  <si>
    <t>vzduchové mnosžvo 9000 m3/h</t>
  </si>
  <si>
    <t>Priamy chladič: prívod</t>
  </si>
  <si>
    <t>typ rekuperačného výmeníka K750.G</t>
  </si>
  <si>
    <t>tvorba kondenzátu 19,5 l/h</t>
  </si>
  <si>
    <t>výkon výmeníka zimný (letný) 65,2 (11,6) kW</t>
  </si>
  <si>
    <t>účinnosť rekuperácie zimná (letná) 68 (62) %</t>
  </si>
  <si>
    <t>výstupná vlhkosť 17/82 % r.h.</t>
  </si>
  <si>
    <t>vstupná vlhkosť 90/40 % r.h.</t>
  </si>
  <si>
    <t>výstupná teplota 10/4°C</t>
  </si>
  <si>
    <t>vstupná telota -11/20°C</t>
  </si>
  <si>
    <t>vzduchové množstvo 9000/9000 m3/h</t>
  </si>
  <si>
    <t>Rekuperačný výmenník: prívod / odvod</t>
  </si>
  <si>
    <t>cirkulačná klapka (integrovaná v jednotke) / LM24A-SR</t>
  </si>
  <si>
    <t>by-passová klapka (integrovaná v jednotke / LM24A</t>
  </si>
  <si>
    <t>uzatváracia klapka i1 (súčasť jednotky) / LM24A</t>
  </si>
  <si>
    <t>uzatváracia klapka e1 (súčasť jednotky) / LF24-SR</t>
  </si>
  <si>
    <t>Regulačné a uzatváracie klapky / typ servopohonu</t>
  </si>
  <si>
    <t>odvod kondenzátu K: 2 x DN 32 (mm)</t>
  </si>
  <si>
    <t>pripojenie: pružné/pružné</t>
  </si>
  <si>
    <t>vstupné hrdlá e2, i2: 400x900/400x900 mm</t>
  </si>
  <si>
    <t>vstupné hrdlá e1, i1: 400x900/400x900 mm</t>
  </si>
  <si>
    <t>Pripojovacie prvky: prívod / odvod</t>
  </si>
  <si>
    <t>druh ventilátora EC3/EC3</t>
  </si>
  <si>
    <t>typ ventilátorov Me.113/Mi.113</t>
  </si>
  <si>
    <t>max. prúd (pre dimenzovanie) 8,4/8,4 A</t>
  </si>
  <si>
    <t>max.príkon (pre dimenzovanie) 5200/5200 W</t>
  </si>
  <si>
    <t>počet otáčok (v pracovo bode) 2560/2422 1/min</t>
  </si>
  <si>
    <t>príkon (v pracovnom bode) 4601/3875 W</t>
  </si>
  <si>
    <t>napätie (v pracovnom bode) 400/400 V</t>
  </si>
  <si>
    <t>napätie (menovité) 400/400 V</t>
  </si>
  <si>
    <t>externý statický tlak jednotky 350/200 Pa</t>
  </si>
  <si>
    <t>Ventilátory: prívod / odvod</t>
  </si>
  <si>
    <t xml:space="preserve">Technické parametre </t>
  </si>
  <si>
    <t>VZT DUPLEX 10100 Basic - V - exist. Vzt</t>
  </si>
  <si>
    <t>Zabezpečiť údržbu a vyčistenie vzt zariadenia a jeho komponentov, vyregulovanie.</t>
  </si>
  <si>
    <t>Existujúce VZT je umiestnené v strojovni - potrebné vyregulovať systém v zmysle dokumentácie.</t>
  </si>
  <si>
    <t>Zariadenie bude využité pre vetranie a chladenie rekonštruovaných priestorov NBS 1NP.</t>
  </si>
  <si>
    <t>Č. ponuky ZS150368/1 - exist. Vzt zariadenie</t>
  </si>
  <si>
    <t xml:space="preserve"> Vetranie a klimatizácia 1NP - existujúce VZT</t>
  </si>
  <si>
    <t>Všetky existujúce distribučné elementy demontovať a nahradiť novými v zmysle dokumentácie.</t>
  </si>
  <si>
    <t>Existujúce VZT potrubie vedené od existujúcej VZT - v strojovni je potrebné demontovať a upraviť v zmysle nového riešenia a rozmiestnenia distrubučných elementov. Pred demontážou potrebné overiť skutkový stav a jednotlivé dimenzie existujúcich VZT potrubí, ktoré je možné po zhodnotení využiť na opätovnú montáž. Potrubie potrebné očistiť pred montážou</t>
  </si>
  <si>
    <t>Vetranie CHUC v rámci ktorého sú nové hygieny je potrebné ponechať a rešpektovať,     v prípade potreby je potrebné tomu prispôsobiť navrhované riešenie - potrebné kontaktovať projektanta v prípade kolízie</t>
  </si>
  <si>
    <t xml:space="preserve"> Vykonať demontáž existujúcich vzt zariadení, ktoré budú nahradené novými nižšie špecifikovanými   - odhadované množstvo cca 500kg</t>
  </si>
  <si>
    <t>Zariadenie č. 7: Demontáž existujúceho potrubia a distribučných prvkov</t>
  </si>
  <si>
    <t xml:space="preserve">Montáže vzduchotechnických zariadení   </t>
  </si>
  <si>
    <t>769</t>
  </si>
  <si>
    <t xml:space="preserve">Páska ALS 100m x 48mm, AZ FLEX   </t>
  </si>
  <si>
    <t>283820005600.S</t>
  </si>
  <si>
    <t xml:space="preserve">Izolačná doska Techrock 60 ALS, 40mmx1mx0,6m, protipožiarna technická izolácia s AL fóliou, EI45, AZ FLEX   </t>
  </si>
  <si>
    <t>631470004000</t>
  </si>
  <si>
    <t xml:space="preserve">Montáž protipožiarnej technickej izolácie hr. 40 mm na vzduchotechnické potrubia s rovnou plochou na navarovacie tŕne   </t>
  </si>
  <si>
    <t>713550010</t>
  </si>
  <si>
    <t xml:space="preserve">Páska Arma-Chek Silver TAPE 50, 50mm x 50m x 0,08mm, AZ FLEX   </t>
  </si>
  <si>
    <t xml:space="preserve">Izolačný pás ArmaComfort, typ AO-11-99-E-AB-AL+, hr. 11 mm, š. 1 m, AZ FLEX   </t>
  </si>
  <si>
    <t>283320004500</t>
  </si>
  <si>
    <t xml:space="preserve">Izolačný pás ARMAFLEX ACe hr. 19 mm, š. 1 m, samolepiaca vrstva, AZ FLEX   </t>
  </si>
  <si>
    <t xml:space="preserve">Montáž technickej izolácie samolepiacej rohože hr. 20 mm na potrubia s rovnou plochou   </t>
  </si>
  <si>
    <t>713483010</t>
  </si>
  <si>
    <t xml:space="preserve">Odvoz sutiny a vybúraných hmôt na skládku do 1 km   </t>
  </si>
  <si>
    <t xml:space="preserve">Zvislá doprava sutiny a vybúraných hmôt za prvé podlažie nad alebo pod základným podlažím   </t>
  </si>
  <si>
    <t xml:space="preserve">Jadrové vrty diamantovými korunkami do D 110 mm do stien - murivo tehlové -0,00015t   </t>
  </si>
  <si>
    <t>971036010</t>
  </si>
  <si>
    <t xml:space="preserve">Pojazdné lešenie šírky 1,3 m, výška podlahy do 2,3 m (prenájom na 30 dní), RAMIRENT   </t>
  </si>
  <si>
    <t>316890000500.S</t>
  </si>
  <si>
    <t xml:space="preserve">Demontáž lešenia ľahkého pracovného radového bez podláh šírky od 0,80 do 1,00 m, výšky do 10 m   </t>
  </si>
  <si>
    <t>941944831.S</t>
  </si>
  <si>
    <t xml:space="preserve">Lešenie ľahké pracovné pomocné s výškou lešeňovej podlahy nad 1,90 do 2,50 m   </t>
  </si>
  <si>
    <t>941955003.S</t>
  </si>
  <si>
    <t xml:space="preserve">Spracoval:   </t>
  </si>
  <si>
    <t xml:space="preserve">Poznámky: 1. Vyrezanie otvorov pre podlahové krabice a jeho požiarne utesnenie zabezpečí stavba. 2.Všetky zariadenia a prvky sú uvedené v dokumentácii RP v rámci jednotlivých stavebných častí. 3. Pred začatím stavebných prác je nutné preveriť všetky typy, počty, dĺžky a rozmery rozpočtovaných položiek! 4. Aktívne SLP prvky nie sú predmetom dodávky. 5. Vyrezanie otvorov v podhľade pre svietidlá a ostatné zariadenia a ich upevnenie konzultovať a koordinovať s dodávateľom podhľadu. </t>
  </si>
  <si>
    <t>s DPH 20%</t>
  </si>
  <si>
    <t>bez DPH</t>
  </si>
  <si>
    <t>SPOLU</t>
  </si>
  <si>
    <t>Spracovanie projektovej dokumentácie skutkového vyhotovenia</t>
  </si>
  <si>
    <t>1.12.10</t>
  </si>
  <si>
    <t>Podruž. mat / wago svorky, spoj. mat., štítky, skrutky, sadra ... /</t>
  </si>
  <si>
    <t>1.12.9</t>
  </si>
  <si>
    <t>Odborná prehliadka a odborná skuška</t>
  </si>
  <si>
    <t>1.12.8</t>
  </si>
  <si>
    <t>Projektový manažment</t>
  </si>
  <si>
    <t>1.12.7</t>
  </si>
  <si>
    <t>Podiel pridružených výkonov</t>
  </si>
  <si>
    <t>1.12.6</t>
  </si>
  <si>
    <t>Inžinierska činosť</t>
  </si>
  <si>
    <t>1.12.5</t>
  </si>
  <si>
    <t>Pomocné práce</t>
  </si>
  <si>
    <t>1.12.4</t>
  </si>
  <si>
    <t>Vyhotovenie stupačky medzi podlažiami</t>
  </si>
  <si>
    <t>1.12.3</t>
  </si>
  <si>
    <t>Jadrové vŕtanie fi100 (prestup z 1.NP do serverovne 2.NP)</t>
  </si>
  <si>
    <t>1.12.2</t>
  </si>
  <si>
    <t>1.12.1</t>
  </si>
  <si>
    <t xml:space="preserve"> Ostatné</t>
  </si>
  <si>
    <t>1.12</t>
  </si>
  <si>
    <t>Oživenie audio systému</t>
  </si>
  <si>
    <t>1.11.24</t>
  </si>
  <si>
    <t>10</t>
  </si>
  <si>
    <t>Vyrezanie kruhového otvoru do AKUSTICKÉHO PODHLADU do 30cm</t>
  </si>
  <si>
    <t>1.11.23</t>
  </si>
  <si>
    <t>Záves pre subwoofer</t>
  </si>
  <si>
    <t>1.11.22</t>
  </si>
  <si>
    <t>Napájací zdroj 230V/24V</t>
  </si>
  <si>
    <t>1.11.21</t>
  </si>
  <si>
    <t xml:space="preserve">RACK-21NW - Plechová, racková rozvodná skriňa 21U. </t>
  </si>
  <si>
    <t>1.11.20</t>
  </si>
  <si>
    <t>RCS-85/SW - Racková lišta pre rozvedenie napájania 8 x 230V, max 3600VA</t>
  </si>
  <si>
    <t>1.11.19</t>
  </si>
  <si>
    <t>RCS-32/SW2U - rackový šuplík pre príslušenstvo (káble, mikrofón, baterky)</t>
  </si>
  <si>
    <t>1.11.18</t>
  </si>
  <si>
    <t>MLC-112/SW - Symetrický signálový kábel pre pripojenie MXT-52MP3 ku konzole MPX-52PA a pripojenie oboch subwooferov k LSP-102. 100m kotúč.</t>
  </si>
  <si>
    <t>1.11.17</t>
  </si>
  <si>
    <t>SPC-525/SW - Reproduktorový kábel dvojlinka 2 x 2,5mm s dvojtou izoláciou pre audio rozvody. Prepojenie zosilňovača a reproduktorov 100m kotúč.</t>
  </si>
  <si>
    <t>1.11.16</t>
  </si>
  <si>
    <t>MXT-52MP3 - Nástenná konzola, prípojný bod do vedlajšej sály. 5 vstupov, korekcie, hlasitosť, MP3 prehrávač a IR diaľkové ovládanie.</t>
  </si>
  <si>
    <t>1.11.15</t>
  </si>
  <si>
    <t>EDL-82HQ - Stropný reproduktor, 100Voltový, 30Wrms.</t>
  </si>
  <si>
    <t>1.11.14</t>
  </si>
  <si>
    <t>ESUB-6C - Stropný subwoofer, 100V/4ohmový 55Wrms.</t>
  </si>
  <si>
    <t>1.11.13</t>
  </si>
  <si>
    <t>PA-1242 - Koncový zosliňovač 1 x 240Wrms 100V/70V/4Ω. Zosilňovač pre 8ks stropných reproduktorov EDL-82HQ.</t>
  </si>
  <si>
    <t>1.11.12</t>
  </si>
  <si>
    <t>SA-200 - Koncový stereo zosliňovač 2 x 50Wrms 4Ω. Zosilňovač pre 1ks stropného subwoofera ESUB-6C/WS</t>
  </si>
  <si>
    <t>1.11.11</t>
  </si>
  <si>
    <t>LSP-102 Linkový splitter (pasívny), 2 vstupy 6 výstupov. Rozdelenie signálu z vystupu zóny pre hlavnú sálu, do vstupov zosliňovačov PA-1480 a subwooferov.</t>
  </si>
  <si>
    <t>1.11.10</t>
  </si>
  <si>
    <t>MEC-100/SW Prepojovací kábel XLR - XLR 1m pre pripojenie mixu k zosilňovaču a splitteru. A pripojenie splittera k zosilnovačom.</t>
  </si>
  <si>
    <t>1.11.9</t>
  </si>
  <si>
    <t>AC-122 - Prepojovací kábel 2 x RCA - 2 x RCA 1,8m pre pripojenie CD/MP3 prehrávača k mixu.</t>
  </si>
  <si>
    <t>1.11.8</t>
  </si>
  <si>
    <t>RCB-870 - Konzola pre montáž mikrofónneho prijímača do Racku</t>
  </si>
  <si>
    <t>1.11.7</t>
  </si>
  <si>
    <t>TXS-855 - Bezdrôtový mikrofónny prijímač 506-542 MHz</t>
  </si>
  <si>
    <t>1.11.6</t>
  </si>
  <si>
    <t>RTF-20 Pár anténnych káblov 2 x 20m 50ohm s BNC konektormi.</t>
  </si>
  <si>
    <t>1.11.5</t>
  </si>
  <si>
    <t>TXS-875B - Anténny zosilňovač pre bezdrôtový prijímač TXS-855, pár.</t>
  </si>
  <si>
    <t>1.11.4</t>
  </si>
  <si>
    <t>TXS-865HT - Bezdrôtový mikrofón 506-542 MHz, prepínateľný vysielací výkon 10 mW/50 mW.</t>
  </si>
  <si>
    <t>1.11.3</t>
  </si>
  <si>
    <t>CD-196 - CD/MPR3 prehrávač, profesionálny.</t>
  </si>
  <si>
    <t>1.11.2</t>
  </si>
  <si>
    <t>MPX-52PA - 2 zónový mixážny pult s jedným mikrofónnym vstupom (s automatickým talkoverom) a štyrmi linkovými/mikrofónnymi vstupmi. Možnosť matrixového smerovania zdrojov do zón.</t>
  </si>
  <si>
    <t>1.11.1</t>
  </si>
  <si>
    <t>Audio systém</t>
  </si>
  <si>
    <t>1.11</t>
  </si>
  <si>
    <t>N2XH-J 5x25, bezhalogénový, B2ca-s1,d1,a1</t>
  </si>
  <si>
    <t>1.10.16</t>
  </si>
  <si>
    <t>N2XH-J 5x10, bezhalogénový, B2ca-s1,d1,a1</t>
  </si>
  <si>
    <t>1.10.15</t>
  </si>
  <si>
    <t>N2XH-J 5x6, bezhalogénový, B2ca-s1,d1,a1</t>
  </si>
  <si>
    <t>1.10.14</t>
  </si>
  <si>
    <t>N2XH-J 5x4, bezhalogénový, B2ca-s1,d1,a1</t>
  </si>
  <si>
    <t>1.10.13</t>
  </si>
  <si>
    <t>N2XH-J 5x2,5, bezhalogénový, B2ca-s1,d1,a1</t>
  </si>
  <si>
    <t>1.10.12</t>
  </si>
  <si>
    <t>CYKY-J 3x2,5</t>
  </si>
  <si>
    <t>1.10.11</t>
  </si>
  <si>
    <t>CYKY-J 5x1,5</t>
  </si>
  <si>
    <t>1.10.10</t>
  </si>
  <si>
    <t>N2XH-J 4x1,5, bezhalogénový, B2ca-s1,d1,a1</t>
  </si>
  <si>
    <t>1.10.9</t>
  </si>
  <si>
    <t>CYKY-J 3x1,5</t>
  </si>
  <si>
    <t>1.10.8</t>
  </si>
  <si>
    <t>N2XH-O 3x1,5, bezhalogénový, B2ca-s1,d1,a1</t>
  </si>
  <si>
    <t>1.10.7</t>
  </si>
  <si>
    <t>CYKY-O 2x1,5</t>
  </si>
  <si>
    <t>1.10.6</t>
  </si>
  <si>
    <t>H07 Z-K 25 z.ž., bezhalogénový, B2ca-s1,d1,a1</t>
  </si>
  <si>
    <t>1.10.5</t>
  </si>
  <si>
    <t>H07 Z-K 16 z.ž., bezhalogénový, B2ca-s1,d1,a1</t>
  </si>
  <si>
    <t>H07 Z-K 6 z.ž., bezhalogénový, B2ca-s1,d1,a1</t>
  </si>
  <si>
    <t>1.10.4</t>
  </si>
  <si>
    <t xml:space="preserve">Kábel H05VV-F (CYSY) 3x1,5 </t>
  </si>
  <si>
    <t>1.10.3</t>
  </si>
  <si>
    <t>CYA-J 16 zž</t>
  </si>
  <si>
    <t>1.10.2</t>
  </si>
  <si>
    <t>CYA-J 6 zž</t>
  </si>
  <si>
    <t>1.10.1</t>
  </si>
  <si>
    <t>Kabeláž</t>
  </si>
  <si>
    <t>1.10</t>
  </si>
  <si>
    <t>Naspojkovanie existujúceho prívodu do rozvádzača RVAZH, napojenie a montáž, uloženie do káblových trás a vrátane všetkých prác súvisiacich s realizovaním danej položky.</t>
  </si>
  <si>
    <t>1.9.13</t>
  </si>
  <si>
    <t>Rozvádzač RP (podľa výkresu E18), dodávka, osadenie, napojenie a montáž vrátane vodorovnej a zvislej dopravy, drobného spojovacieho materálu, odvozu a likvidácie odpadu a všetkých prác súvisiacich s realizovaním danej položky.</t>
  </si>
  <si>
    <t>1.9.12</t>
  </si>
  <si>
    <t>Rozvádzač RS32 (podľa výkresu E17), dodávka, osadenie, napojenie a montáž vrátane vodorovnej a zvislej dopravy, drobného spojovacieho materálu, odvozu a likvidácie odpadu a všetkých prác súvisiacich s realizovaním danej položky.</t>
  </si>
  <si>
    <t>1.9.11</t>
  </si>
  <si>
    <t>Rozvádzač RS31 (podľa výkresu E16), dodávka, osadenie, napojenie a montáž vrátane vodorovnej a zvislej dopravy, drobného spojovacieho materálu, odvozu a likvidácie odpadu a všetkých prác súvisiacich s realizovaním danej položky.</t>
  </si>
  <si>
    <t>1.9.10</t>
  </si>
  <si>
    <t>Rozvádzač RS22 (podľa výkresu E15), dodávka, osadenie, napojenie a montáž vrátane vodorovnej a zvislej dopravy, drobného spojovacieho materálu, odvozu a likvidácie odpadu a všetkých prác súvisiacich s realizovaním danej položky.</t>
  </si>
  <si>
    <t>1.9.9</t>
  </si>
  <si>
    <t>Rozvádzač RS21 (podľa výkresu E14), dodávka, osadenie, napojenie a montáž vrátane vodorovnej a zvislej dopravy, drobného spojovacieho materálu, odvozu a likvidácie odpadu a všetkých prác súvisiacich s realizovaním danej položky.</t>
  </si>
  <si>
    <t>1.9.8</t>
  </si>
  <si>
    <t>Rozvádzač RS12 (podľa výkresu E13), dodávka, osadenie, napojenie a montáž vrátane vodorovnej a zvislej dopravy, drobného spojovacieho materálu, odvozu a likvidácie odpadu a všetkých prác súvisiacich s realizovaním danej položky.</t>
  </si>
  <si>
    <t>1.9.7</t>
  </si>
  <si>
    <t>Rozvádzač RS11 (podľa výkresu E12), dodávka, osadenie, napojenie a montáž vrátane vodorovnej a zvislej dopravy, drobného spojovacieho materálu, odvozu a likvidácie odpadu a všetkých prác súvisiacich s realizovaním danej položky.</t>
  </si>
  <si>
    <t>1.9.6</t>
  </si>
  <si>
    <t>Rozvádzač RVO doplniť o astrohodiny pre ovládanie vonk.osvetlenia fasády, dodávka, osadenie, napojenie a montáž</t>
  </si>
  <si>
    <t>1.9.5</t>
  </si>
  <si>
    <t xml:space="preserve">Rozvádzač RH doplniť o nový istič pre napojenie RS1, istič 80A/3, OEZ  dodávka, osadenie, napojenie a montáž </t>
  </si>
  <si>
    <t>1.9.4</t>
  </si>
  <si>
    <t xml:space="preserve">Rozvádzač RH doplniť o nový istič pre napojenie RS1, istič BC160, OEZ  dodávka, osadenie, napojenie a montáž </t>
  </si>
  <si>
    <t>1.9.3</t>
  </si>
  <si>
    <t>Rozvádzač RS01 (podľa výkresu E11), dodávka, osadenie, napojenie a montáž vrátane vodorovnej a zvislej dopravy, drobného spojovacieho materálu, odvozu a likvidácie odpadu a všetkých prác súvisiacich s realizovaním danej položky.</t>
  </si>
  <si>
    <t>1.9.2</t>
  </si>
  <si>
    <t>Rozvádzač RS1 (podľa výkresu E10), dodávka, osadenie, napojenie a montáž vrátane vodorovnej a zvislej dopravy, drobného spojovacieho materálu, odvozu a likvidácie odpadu a všetkých prác súvisiacich s realizovaním danej položky.</t>
  </si>
  <si>
    <t>1.9.1</t>
  </si>
  <si>
    <t>Rozvádzače</t>
  </si>
  <si>
    <t>1.9</t>
  </si>
  <si>
    <t>VPE</t>
  </si>
  <si>
    <t>Mixovacia násadka FBS-M</t>
  </si>
  <si>
    <t>1.8.6</t>
  </si>
  <si>
    <t>2-K kartridžová pištol FBS-PH</t>
  </si>
  <si>
    <t>1.8.5</t>
  </si>
  <si>
    <t>Protipožiarna pena 380ml FBS-S</t>
  </si>
  <si>
    <t>1.8.4</t>
  </si>
  <si>
    <t>Ablačný povlak ASX-E</t>
  </si>
  <si>
    <t>1.8.3</t>
  </si>
  <si>
    <t>Ablačný povlak ASX-K</t>
  </si>
  <si>
    <t>1.8.2</t>
  </si>
  <si>
    <t>Plát z mineralnej vlny PSX-P</t>
  </si>
  <si>
    <t>1.8.1</t>
  </si>
  <si>
    <t>Požiarne prestupy</t>
  </si>
  <si>
    <t>1.8</t>
  </si>
  <si>
    <t>Prípravok pre uchytenie zásuviek do podhľadu</t>
  </si>
  <si>
    <t>1.7.32</t>
  </si>
  <si>
    <t>Držiak pre upevnenie zásuvky v podhľade na profile podhľadu</t>
  </si>
  <si>
    <t>1.7.31</t>
  </si>
  <si>
    <t>Zaomietanie a prebrúsenie otvorov po realizácii uloženia prístrojových krabíc, svietidiel</t>
  </si>
  <si>
    <t>1.7.30</t>
  </si>
  <si>
    <t>Vyomietanie otvorov pre prístrojové krabice pred uložením káblov</t>
  </si>
  <si>
    <t>1.7.29</t>
  </si>
  <si>
    <t>Vyhotovenie kapsy pre inštalačnú krabicu do murovanej steny</t>
  </si>
  <si>
    <t>1.7.28</t>
  </si>
  <si>
    <t xml:space="preserve">Vrtánie dier D50 do betónu </t>
  </si>
  <si>
    <t>1.7.27</t>
  </si>
  <si>
    <t>Vysekávanie krabičky pre prístroje do tehly</t>
  </si>
  <si>
    <t>1.7.26</t>
  </si>
  <si>
    <t>Zaomietanie a prebrúsenie drážok po realizácii uloženia káblov</t>
  </si>
  <si>
    <t>1.7.25</t>
  </si>
  <si>
    <t>Vyomietanie drážok pre inštaláciu pred uložením káblov</t>
  </si>
  <si>
    <t>1.7.24</t>
  </si>
  <si>
    <t xml:space="preserve">Rezanie drážky vtehle do 29mm </t>
  </si>
  <si>
    <t>1.7.23</t>
  </si>
  <si>
    <t>Kotva do betónu</t>
  </si>
  <si>
    <t>1.7.22</t>
  </si>
  <si>
    <t>Viazacia sťahovacia páska - 18 1864 - čierna 140 x 3,5 mm (100 ks)</t>
  </si>
  <si>
    <t>1.7.21</t>
  </si>
  <si>
    <t>Hmoždinka pre viazacie pásky - 839.39/101</t>
  </si>
  <si>
    <t>1.7.20</t>
  </si>
  <si>
    <t>Príchytka Quick 2955 M20</t>
  </si>
  <si>
    <t>1.7.19</t>
  </si>
  <si>
    <t>Spojka rúrky KVH20 LGR</t>
  </si>
  <si>
    <t>1.7.18</t>
  </si>
  <si>
    <t>Rúrka násuvná KH20 LGR</t>
  </si>
  <si>
    <t>1.7.17</t>
  </si>
  <si>
    <t>Rúrka ohybná bezhalogénová, 320N/5cm, -25až105°C, PP, HFX 32,sv.šed 50M (UNIVOLT) UV STABIL</t>
  </si>
  <si>
    <t>1.7.16</t>
  </si>
  <si>
    <t>Jednostraná príchytka 822 16 FT</t>
  </si>
  <si>
    <t>1.7.15</t>
  </si>
  <si>
    <t>Jednostraná príchytka 822 12 FT</t>
  </si>
  <si>
    <t>1.7.14</t>
  </si>
  <si>
    <t>Jednostraná príchytka 822 10 FT</t>
  </si>
  <si>
    <t>1.7.13</t>
  </si>
  <si>
    <t>Zväzkový držiak Grip 2031 M 70 FS</t>
  </si>
  <si>
    <t>1.7.12</t>
  </si>
  <si>
    <t>Zväzkový držiak Grip 2031 M 30 FS</t>
  </si>
  <si>
    <t>1.7.11</t>
  </si>
  <si>
    <t>Zväzkový držiak Grip 2031 M 15 FS</t>
  </si>
  <si>
    <t>1.7.10</t>
  </si>
  <si>
    <t>Prepážka TSG 60 FS</t>
  </si>
  <si>
    <t>1.7.9</t>
  </si>
  <si>
    <t>Nástenný a stropný držiak TPD 345 FS (céčko)</t>
  </si>
  <si>
    <t>1.7.8</t>
  </si>
  <si>
    <t>Skrutka s plochou guľ. Hlavou FRSB 6x12 F</t>
  </si>
  <si>
    <t>1.7.7</t>
  </si>
  <si>
    <t>Kĺbová spojka RGV 60 FS</t>
  </si>
  <si>
    <t>1.7.6</t>
  </si>
  <si>
    <t>Uhlová spojka RWVL 60 FS</t>
  </si>
  <si>
    <t>1.7.5</t>
  </si>
  <si>
    <t>Pozdĺžna spojka RLVK 60 FS</t>
  </si>
  <si>
    <t>1.7.4</t>
  </si>
  <si>
    <t>Odbočný dielec T RT 620 FS</t>
  </si>
  <si>
    <t>1.7.3</t>
  </si>
  <si>
    <t>Oblúk 90° RB 90 620 FS</t>
  </si>
  <si>
    <t>1.7.2</t>
  </si>
  <si>
    <t>Káblový žľab SKS 620 FS</t>
  </si>
  <si>
    <t>1.7.1</t>
  </si>
  <si>
    <t xml:space="preserve"> Konštrukcia nosného systému</t>
  </si>
  <si>
    <t>1.7</t>
  </si>
  <si>
    <t>Modul s prepäťovou ochranou do podlahovej krabice</t>
  </si>
  <si>
    <t>1.6.10</t>
  </si>
  <si>
    <t>Kryt prázdného miesta LP 45</t>
  </si>
  <si>
    <t>1.6.9</t>
  </si>
  <si>
    <t>Multimediálny nosič HDMI MTS-HD F RW1</t>
  </si>
  <si>
    <t>1.6.8</t>
  </si>
  <si>
    <t>Modulárna zásuvka kat. 6  ASM-C6 G</t>
  </si>
  <si>
    <t>1.6.7</t>
  </si>
  <si>
    <t>Dátový nosič- šikmý DTS-2RM RW1</t>
  </si>
  <si>
    <t>1.6.6</t>
  </si>
  <si>
    <t>Zásuvka 2násobná 33° šikmá STD-F3 RW2</t>
  </si>
  <si>
    <t>1.6.5</t>
  </si>
  <si>
    <t>Univerzálny nosič modulov 45 UT4 45 4</t>
  </si>
  <si>
    <t>1.6.4</t>
  </si>
  <si>
    <t xml:space="preserve">Nivelačný uholník NW 250-3 QK </t>
  </si>
  <si>
    <t>1.6.3</t>
  </si>
  <si>
    <t xml:space="preserve">Štvorcová kazeta RKSN2 UZD3 9VS20 </t>
  </si>
  <si>
    <t>1.6.2</t>
  </si>
  <si>
    <t xml:space="preserve">Podlahová prístrojová krabica 90mm UGD 250-3 9 </t>
  </si>
  <si>
    <t>1.6.1</t>
  </si>
  <si>
    <t>Podlahové krabice</t>
  </si>
  <si>
    <t>1.6</t>
  </si>
  <si>
    <t>Patch kábel Cat 6A, STP, LSOH, šedý, 3m</t>
  </si>
  <si>
    <t>1.5.12</t>
  </si>
  <si>
    <t>Patch kábel Cat 6A, STP, LSOH, šedý, 2m</t>
  </si>
  <si>
    <t>1.5.11</t>
  </si>
  <si>
    <t>Patch kábel Cat 6A, STP, LSOH, šedý, 0,5m</t>
  </si>
  <si>
    <t>1.5.10</t>
  </si>
  <si>
    <t>Patch panel pre 24xRJ45, neosadený</t>
  </si>
  <si>
    <t>1.5.9</t>
  </si>
  <si>
    <t>Zásuvkový box Cat 6A, povrchový, osadený s 1xKEJ-C6A-S-10G</t>
  </si>
  <si>
    <t>1.5.8</t>
  </si>
  <si>
    <t>Keystone modul Cat 6A, RJ45/s</t>
  </si>
  <si>
    <t>1.5.7</t>
  </si>
  <si>
    <t>Držiak patch káblov 19" s hĺbkou oka 73 mm, kovový</t>
  </si>
  <si>
    <t>1.5.6</t>
  </si>
  <si>
    <t>FTP LSOH 4x2x24 AWG Cat6A bezhalogén</t>
  </si>
  <si>
    <t>1.5.5</t>
  </si>
  <si>
    <t>Rozvodný panel 19", 5 x 230V, French</t>
  </si>
  <si>
    <t>1.5.4</t>
  </si>
  <si>
    <t>Ventilačná jednotka strešná, podlahová, 4 ventilátory,  s termostatom</t>
  </si>
  <si>
    <t>1.5.3</t>
  </si>
  <si>
    <t>Podstavec k dátovému rozvádzaču, 800x1200mm</t>
  </si>
  <si>
    <t>1.5.2</t>
  </si>
  <si>
    <t>Stojanový 19" rozvádzač kompaktný  šírka 800 mm hĺbka 1200 mm, 47U</t>
  </si>
  <si>
    <t>1.5.1</t>
  </si>
  <si>
    <t>SLP rozvody, RACK</t>
  </si>
  <si>
    <t>1.5</t>
  </si>
  <si>
    <t>Autorizované projekčné práce, vypracovanie dokumentácie skutočného vyhotovenia</t>
  </si>
  <si>
    <t>1.4.17</t>
  </si>
  <si>
    <t>Koordinácia s dotknutými profesiami, príprava podkladov pre spracovanie projektu skutočného stavu</t>
  </si>
  <si>
    <t>1.4.16</t>
  </si>
  <si>
    <t>Vystavenie meracieho protokolu</t>
  </si>
  <si>
    <t>1.4.15</t>
  </si>
  <si>
    <t>Meranie prenosovej cesty certifikačným meracím prístrojom a vystavenie protokolu. Meranie optického vlákna, jedno vlákno reflektometrom, OTDR</t>
  </si>
  <si>
    <t>1.4.14</t>
  </si>
  <si>
    <t>Zhotovenie štítku na inštalačný kábel</t>
  </si>
  <si>
    <t>1.4.13</t>
  </si>
  <si>
    <t>Zhotovenie štítku na optický rozvádzač</t>
  </si>
  <si>
    <t>1.4.12</t>
  </si>
  <si>
    <t>Protipožiarny identifikačný štítok</t>
  </si>
  <si>
    <t>1.4.11</t>
  </si>
  <si>
    <t>Minerálna nehorľavá plsť hrúbka 50mm</t>
  </si>
  <si>
    <t>1.4.10</t>
  </si>
  <si>
    <t>Protipožiarny tmel, kartuša 310ml, EN 1366-1,3,4</t>
  </si>
  <si>
    <t>1.4.9</t>
  </si>
  <si>
    <t>Protipožiarny náter 6kg, EN 1366-1,3,4</t>
  </si>
  <si>
    <t>1.4.8</t>
  </si>
  <si>
    <t>Rúrka pevná HFIRM 25</t>
  </si>
  <si>
    <t>1.4.7</t>
  </si>
  <si>
    <t>Rúrka ohybná HFXP 25</t>
  </si>
  <si>
    <t>1.4.6</t>
  </si>
  <si>
    <t>Zvar 1 optického vlákna</t>
  </si>
  <si>
    <t>1.4.5</t>
  </si>
  <si>
    <t>Optický prepojovací kábel 2x 50/125µm (OM4), LSOH, LCD Kompakt &gt;&gt;MUD Kompakt, OM4, 3m</t>
  </si>
  <si>
    <t>1.4.4</t>
  </si>
  <si>
    <t>1U Sada postranných organizérov (ľavý + pravý)</t>
  </si>
  <si>
    <t>1.4.3</t>
  </si>
  <si>
    <t>Modulárny Patch panel 19" pre 12 x MU duplex adaptér, kazeta + 24x pigtail, MU duplex konektor, OM4,1U</t>
  </si>
  <si>
    <t>1.4.2</t>
  </si>
  <si>
    <r>
      <t>Optický kábel 12-vláknový 50/125µm (OM4), LSOH, I-B(ZN)BH JF, B2</t>
    </r>
    <r>
      <rPr>
        <vertAlign val="subscript"/>
        <sz val="9"/>
        <rFont val="Arial CE"/>
        <family val="2"/>
        <charset val="238"/>
      </rPr>
      <t>CA</t>
    </r>
    <r>
      <rPr>
        <sz val="9"/>
        <rFont val="Arial CE"/>
        <family val="2"/>
        <charset val="238"/>
      </rPr>
      <t xml:space="preserve">/s1a/d0/a1 </t>
    </r>
  </si>
  <si>
    <t>1.4.1</t>
  </si>
  <si>
    <t>SLP prípojka</t>
  </si>
  <si>
    <t>1.4</t>
  </si>
  <si>
    <t>Páska CU</t>
  </si>
  <si>
    <t>1.3.28</t>
  </si>
  <si>
    <t>Bernard svorka zemniaca ZSA 16</t>
  </si>
  <si>
    <t>1.3.27</t>
  </si>
  <si>
    <t>Lišta potenciálov. vyrovnania - 5015073 - 1809</t>
  </si>
  <si>
    <t>1.3.26</t>
  </si>
  <si>
    <t>rúrka ohybná, FXP 25mm</t>
  </si>
  <si>
    <t>1.3.25</t>
  </si>
  <si>
    <t>rúrka ohybná, FXP 20mm</t>
  </si>
  <si>
    <t>1.3.24</t>
  </si>
  <si>
    <t>Prístrojová krabica A11</t>
  </si>
  <si>
    <t>1.3.23</t>
  </si>
  <si>
    <t>Krabica prístrojová KU 68/71 L1, KU 68 LA/1</t>
  </si>
  <si>
    <t>1.3.22</t>
  </si>
  <si>
    <t>Krabica univerzálna KU 68 LA/1HF FA</t>
  </si>
  <si>
    <t>1.3.21</t>
  </si>
  <si>
    <t>Krabica inštalačná do SDK</t>
  </si>
  <si>
    <t>1.3.20</t>
  </si>
  <si>
    <t>NIKO konektor (tienený) kat.6A</t>
  </si>
  <si>
    <t>1.3.19</t>
  </si>
  <si>
    <t>NIKO Hydro - Komunikačná zásuvka pre RJ konektor (rovné vyhotovenie), 1 stredový kryt +1 adaprér 9.1</t>
  </si>
  <si>
    <t>1.3.18</t>
  </si>
  <si>
    <t>NIKO Hydro - adaptér pre moduly 45x45 (bez krabice), šedá</t>
  </si>
  <si>
    <t>1.3.17</t>
  </si>
  <si>
    <t>Hydro - káblová prechodka M20, šedá</t>
  </si>
  <si>
    <t>1.3.16</t>
  </si>
  <si>
    <t>NIKO Hydro - montážna krabica vodorovná 2-násobná, na povrchovú montáž, 1-prívod, šedá</t>
  </si>
  <si>
    <t>1.3.15</t>
  </si>
  <si>
    <t>NIKO Hydro - zásuvka 230V, 16A, (bez krabice), so skrutkovými svorkami, šedá</t>
  </si>
  <si>
    <t>1.3.14</t>
  </si>
  <si>
    <t>5.RÁMIK</t>
  </si>
  <si>
    <t>1.3.13</t>
  </si>
  <si>
    <t>4.RÁMIK</t>
  </si>
  <si>
    <t>1.3.12</t>
  </si>
  <si>
    <t>3.RÁMIK</t>
  </si>
  <si>
    <t>1.3.11</t>
  </si>
  <si>
    <t>2.RÁMIK</t>
  </si>
  <si>
    <t>1.3.10</t>
  </si>
  <si>
    <t xml:space="preserve">1.RÁMIK
</t>
  </si>
  <si>
    <t>1.3.9</t>
  </si>
  <si>
    <t>ZÁSUVKA 400V, NA POVRCH, IP44</t>
  </si>
  <si>
    <t>1.3.8</t>
  </si>
  <si>
    <t>ZÁSUVKA 230V, ZAPUSTENÁ, IP44</t>
  </si>
  <si>
    <t>1.3.7</t>
  </si>
  <si>
    <t xml:space="preserve">ZÁSUVKA S PREPÄŤOVOU OCHRANOU, 230V, ZAPUSTENÁ IP20
</t>
  </si>
  <si>
    <t>1.3.6</t>
  </si>
  <si>
    <t xml:space="preserve">ZÁSUVKA 230V, ZAPUSTENÁ, IP20
</t>
  </si>
  <si>
    <t>1.3.5</t>
  </si>
  <si>
    <t>HDMI ZÁSUVKA,  ZAPUSTENÁ</t>
  </si>
  <si>
    <t>DÁTOVÁ ZÁSUVKA, 2xRJ45, DVOJITÁ,  ZAPUSTENÁ</t>
  </si>
  <si>
    <t xml:space="preserve">DÁTOVÁ ZÁSUVKA, 1xRJ45, JEDNOITÁ,  ZAPUSTENÁ
</t>
  </si>
  <si>
    <t xml:space="preserve">3F SPÍNAČ SPORÁKOVÁ KOMBINÁCIA
</t>
  </si>
  <si>
    <t>VYPÍNAČ JEDNOPÓLOVÝ, RADENIE 1, 10A, IP44</t>
  </si>
  <si>
    <t>1.3.4</t>
  </si>
  <si>
    <t xml:space="preserve">PREPÍNAČ SÉRIOVÝ, RADENIE 5, 10A, IP20 
</t>
  </si>
  <si>
    <t>1.3.3</t>
  </si>
  <si>
    <t>VYPÍNAČ JEDNOPÓLOVÝ, RADENIE 1, 10A, IP20</t>
  </si>
  <si>
    <t>1.3.2</t>
  </si>
  <si>
    <t>ZBERNICOVĚ 5x tlačidlo ( 4 úrovní alebo scén + vyp. ) ZAPUSTENÁ, IP20</t>
  </si>
  <si>
    <t>1.3.1</t>
  </si>
  <si>
    <t>Elektroinštalácia</t>
  </si>
  <si>
    <t>1.3</t>
  </si>
  <si>
    <t>Vysokozdvižná plošina</t>
  </si>
  <si>
    <t>1.2.31</t>
  </si>
  <si>
    <t>Dopravné náklady</t>
  </si>
  <si>
    <t>1.2.30</t>
  </si>
  <si>
    <t>Nastavenie a adresovanie svietidiel</t>
  </si>
  <si>
    <t>1.2.29</t>
  </si>
  <si>
    <t>Lighting designer odborný dozor</t>
  </si>
  <si>
    <t>1.2.28</t>
  </si>
  <si>
    <t>Regulátor DALI dimmable constant voltage LED driver extension, 5A</t>
  </si>
  <si>
    <t>1.2.27</t>
  </si>
  <si>
    <t>Vyrezanie kruhového otvoru do SDK podhľadu do 30cm</t>
  </si>
  <si>
    <t>1.2.26</t>
  </si>
  <si>
    <t>Vyrezanie otvoru do SDK pre štvorcové svietidlo</t>
  </si>
  <si>
    <t>1.2.25</t>
  </si>
  <si>
    <t>Vyrezanie kruhového otvoru do SDK do 10cm</t>
  </si>
  <si>
    <t>1.2.24</t>
  </si>
  <si>
    <t>Vyrezanie kruhového otvoru do SDK do 30cm</t>
  </si>
  <si>
    <t>1.2.23</t>
  </si>
  <si>
    <t>Vyrezanie obdĺžnikového otvoru do SDK 1,2m x 0,09m</t>
  </si>
  <si>
    <t>1.2.22</t>
  </si>
  <si>
    <t>1.2.21</t>
  </si>
  <si>
    <t>Vyrezanie otvoru do SDK pre líniové svietidlo</t>
  </si>
  <si>
    <t>1.2.20</t>
  </si>
  <si>
    <t>1.2.19</t>
  </si>
  <si>
    <t>Úchytky pre hliníkový profil SURFACE</t>
  </si>
  <si>
    <t>1.2.18</t>
  </si>
  <si>
    <t>Záslepky na hliníkový profil SURFACE</t>
  </si>
  <si>
    <t>1.2.17</t>
  </si>
  <si>
    <t>Priehľadný KLIK kryt pre profil SURFACE</t>
  </si>
  <si>
    <t>1.2.16</t>
  </si>
  <si>
    <t>Hliníkový profil SURFACE prisadený</t>
  </si>
  <si>
    <t>1.2.15</t>
  </si>
  <si>
    <t>LED napájací zdroj Meanwell 240W/24V IP65 (HLG-240H-24A)</t>
  </si>
  <si>
    <t>1.2.14</t>
  </si>
  <si>
    <t>LED napájací zdroj 1x120W Constant Voltage LED driver</t>
  </si>
  <si>
    <t>1.2.13</t>
  </si>
  <si>
    <t>LED pás 7, dĺžka 1,9m</t>
  </si>
  <si>
    <t>1.2.12</t>
  </si>
  <si>
    <t>LED pás 6, dĺžka 1,85m</t>
  </si>
  <si>
    <t>1.2.11</t>
  </si>
  <si>
    <t>LED pás 5, dĺžka 1,6m</t>
  </si>
  <si>
    <t>1.2.10</t>
  </si>
  <si>
    <t>LED pás 4, dĺžka 9,8m</t>
  </si>
  <si>
    <t>1.2.9</t>
  </si>
  <si>
    <t>SVIETIDLO L33 PODĽA MINILÁLNYCH TECHNICKÝCH ŠTANDARDOV - VRÁTANE RECYKLAČNÝCH POPLATKOV</t>
  </si>
  <si>
    <t>1.2.8</t>
  </si>
  <si>
    <t>LED pás 3, dĺžka 9,8m</t>
  </si>
  <si>
    <t>LED pás 2, dĺžka 3,2m</t>
  </si>
  <si>
    <t>1.2.7</t>
  </si>
  <si>
    <t>LED pás 1, dĺžka 14m</t>
  </si>
  <si>
    <t>1.2.6</t>
  </si>
  <si>
    <t xml:space="preserve">SENZOROVÝ SPÍNAČ, DO PODHĽADU, 230V, 10A, IP 20, GRAD 360°
</t>
  </si>
  <si>
    <t>1.2.5</t>
  </si>
  <si>
    <t>SVIETIDLO NÚDZOVÉ ANTIPANIC OPEN AREA EXTERIER - VRÁTANE RECYKLAČNÝCH POPLATKOV</t>
  </si>
  <si>
    <t>1.2.4</t>
  </si>
  <si>
    <t>SVIETIDLO NÚDZOVÉ ANTIPANIC OPEN SPACE SCHODISKOVÁ OPTIKA, PRISADENÉ - VRÁTANE RECYKLAČNÝCH POPLATKOV</t>
  </si>
  <si>
    <t>1.2.3</t>
  </si>
  <si>
    <t>SVIETIDLO NÚDZOVÉ ANTIPANIC ASYMETRICKÉ SCHODISKOVÁ OPTIKA, NÁSTENNÉ - VRÁTANE RECYKLAČNÝCH POPLATKOV</t>
  </si>
  <si>
    <t>1.2.2</t>
  </si>
  <si>
    <t>SVIETIDLO NÚDZOVÉ OSVETLENIE HASIACICH PRÍSTROJOV, STROPNÉ - ZÁPUSTNÉ  - VRÁTANE RECYKLAČNÝCH POPLATKOV</t>
  </si>
  <si>
    <t>1.2.1</t>
  </si>
  <si>
    <t>SVIETIDLO NÚDZOVÉ ESCAPE ROUTE CORRIDOR, STROPNÉ - ZÁPUSTNÉ - VRÁTANE RECYKLAČNÝCH POPLATKOV</t>
  </si>
  <si>
    <t>1.2.0</t>
  </si>
  <si>
    <t>SVIETIDLO NÚDZOVÉ S PIKTOGRAMOM, NÁSTENNÉ - VRÁTANE RECYKLAČNÝCH POPLATKOV</t>
  </si>
  <si>
    <t>SVIETIDLO NÚDZOVÉ S PIKTOGRAMOM, STROPNÉ - VRÁTANE RECYKLAČNÝCH POPLATKOV</t>
  </si>
  <si>
    <t>SVIETIDLO L25 PODĽA MINIMÁLNYCH TECHNICKÝCH ŠTANDARDOV - VRÁTANE RECYKLAČNÝCH POPLATKOV</t>
  </si>
  <si>
    <t>SVIETIDLO L22 PODĽA MINIMÁLNYCH TECHNICKÝCH ŠTANDARDOV - VRÁTANE RECYKLAČNÝCH POPLATKOV</t>
  </si>
  <si>
    <t>SVIETIDLO L21 PODĽA MINIMÁLNYCH TECHNICKÝCH ŠTANDARDOV - VRÁTANE RECYKLAČNÝCH POPLATKOV</t>
  </si>
  <si>
    <t>SVIETIDLO L20 PODĽA MINIMÁLNYCH TECHNICKÝCH ŠTANDARDOV - VRÁTANE RECYKLAČNÝCH POPLATKOV</t>
  </si>
  <si>
    <t>SVIETIDLO L19 PODĽA MINIMÁLNYCH TECHNICKÝCH ŠTANDARDOV - VRÁTANE RECYKLAČNÝCH POPLATKOV</t>
  </si>
  <si>
    <t>SVIETIDLO L18 PODĽA MINIMÁLNYCH TECHNICKÝCH ŠTANDARDOV - VRÁTANE RECYKLAČNÝCH POPLATKOV</t>
  </si>
  <si>
    <t>SVIETIDLO L17 PODĽA MINIMÁLNYCH TECHNICKÝCH ŠTANDARDOV - VRÁTANE RECYKLAČNÝCH POPLATKOV</t>
  </si>
  <si>
    <t>SVIETIDLO L16 PODĽA MINIMÁLNYCH TECHNICKÝCH ŠTANDARDOV - VRÁTANE RECYKLAČNÝCH POPLATKOV</t>
  </si>
  <si>
    <t>SVIETIDLO L15 PODĽA MINIMÁLNYCH TECHNICKÝCH ŠTANDARDOV - VRÁTANE RECYKLAČNÝCH POPLATKOV</t>
  </si>
  <si>
    <t>Montážny box</t>
  </si>
  <si>
    <t>Prierazy pre káble a zaizolovanie prestupu káblov proti vode</t>
  </si>
  <si>
    <t>SVIETIDLO L14 PODĽA MINIMÁLNYCH TECHNICKÝCH ŠTANDARDOV - VRÁTANE RECYKLAČNÝCH POPLATKOV</t>
  </si>
  <si>
    <t>SVIETIDLO L13 PODĽA MINIMÁLNYCH TECHNICKÝCH ŠTANDARDOV - VRÁTANE RECYKLAČNÝCH POPLATKOV</t>
  </si>
  <si>
    <t>SVIETIDLO L12 PODĽA MINIMÁLNYCH TECHNICKÝCH ŠTANDARDOV - VRÁTANE RECYKLAČNÝCH POPLATKOV</t>
  </si>
  <si>
    <t>SVIETIDLO L11 PODĽA MINIMÁLNYCH TECHNICKÝCH ŠTANDARDOV - VRÁTANE RECYKLAČNÝCH POPLATKOV</t>
  </si>
  <si>
    <t>SVIETIDLO L10 PODĽA MINIMÁLNYCH TECHNICKÝCH ŠTANDARDOV - VRÁTANE RECYKLAČNÝCH POPLATKOV</t>
  </si>
  <si>
    <t>SVIETIDLO L09 PODĽA MINIMÁLNYCH TECHNICKÝCH ŠTANDARDOV - VRÁTANE RECYKLAČNÝCH POPLATKOV</t>
  </si>
  <si>
    <t>SVIETIDLO L08 PODĽA MINIMÁLNYCH TECHNICKÝCH ŠTANDARDOV - VRÁTANE RECYKLAČNÝCH POPLATKOV</t>
  </si>
  <si>
    <t>Príslušenstvo- stropná rozeta</t>
  </si>
  <si>
    <t>SVIETIDLO L07 PODĽA MINIMÁLNYCH TECHNICKÝCH ŠTANDARDOV - VRÁTANE RECYKLAČNÝCH POPLATKOV</t>
  </si>
  <si>
    <t>Úprava povrchu stien po demontáži svietidiel v mieste uloženia svietidla L06</t>
  </si>
  <si>
    <t>Vyomietanie pôvodných drážok v mieste uloženia svietidla L06</t>
  </si>
  <si>
    <t>SVIETIDLO L06 PODĽA MINIMÁLNYCH TECHNICKÝCH ŠTANDARDOV - VRÁTANE RECYKLAČNÝCH POPLATKOV</t>
  </si>
  <si>
    <t>SVIETIDLO L05 PODĽA MINIMÁLNYCH TECHNICKÝCH ŠTANDARDOV - VRÁTANE RECYKLAČNÝCH POPLATKOV</t>
  </si>
  <si>
    <t>SVIETIDLO L04 PODĽA MINIMÁLNYCH TECHNICKÝCH ŠTANDARDOV - VRÁTANE RECYKLAČNÝCH POPLATKOV</t>
  </si>
  <si>
    <t>SVIETIDLO L03 PODĽA MINIMÁLNYCH TECHNICKÝCH ŠTANDARDOV - VRÁTANE RECYKLAČNÝCH POPLATKOV</t>
  </si>
  <si>
    <t>SVIETIDLO L02 PODĽA MINIMÁLNYCH TECHNICKÝCH ŠTANDARDOV - VRÁTANE RECYKLAČNÝCH POPLATKOV</t>
  </si>
  <si>
    <t>SVIETIDLO L01 PODĽA MINIMÁLNYCH TECHNICKÝCH ŠTANDARDOV - VRÁTANE RECYKLAČNÝCH POPLATKOV</t>
  </si>
  <si>
    <t>Svietidlá</t>
  </si>
  <si>
    <t>1.2</t>
  </si>
  <si>
    <t>1.1.8</t>
  </si>
  <si>
    <t>Demontáž existujúceho dátového rozvádzača v serverovni na 2.NP</t>
  </si>
  <si>
    <t>1.1.7</t>
  </si>
  <si>
    <t>1.1.6</t>
  </si>
  <si>
    <t>1.1.5</t>
  </si>
  <si>
    <t>1.1.4</t>
  </si>
  <si>
    <t>1.1.3</t>
  </si>
  <si>
    <t>1.1.2</t>
  </si>
  <si>
    <t>1.1.1</t>
  </si>
  <si>
    <t>Demontáž</t>
  </si>
  <si>
    <t>1.1</t>
  </si>
  <si>
    <t>1.</t>
  </si>
  <si>
    <t>MONTÁŽ</t>
  </si>
  <si>
    <t>DODÁVKA</t>
  </si>
  <si>
    <t>JEDNOTKOVÁ</t>
  </si>
  <si>
    <t>CENA V  EUR (bez DPH)</t>
  </si>
  <si>
    <t>POČET</t>
  </si>
  <si>
    <t>M.J.</t>
  </si>
  <si>
    <t>POPIS POLOŽKY</t>
  </si>
  <si>
    <t>Č.P</t>
  </si>
  <si>
    <r>
      <rPr>
        <b/>
        <i/>
        <sz val="9"/>
        <rFont val="Arial"/>
        <family val="2"/>
        <charset val="238"/>
      </rPr>
      <t xml:space="preserve">Akcia: </t>
    </r>
    <r>
      <rPr>
        <i/>
        <sz val="9"/>
        <rFont val="Arial"/>
        <family val="2"/>
        <charset val="238"/>
      </rPr>
      <t xml:space="preserve">Stavebné úpravy v objekte NBS Vazovova 2                                                                                                                      </t>
    </r>
    <r>
      <rPr>
        <b/>
        <i/>
        <sz val="9"/>
        <rFont val="Arial"/>
        <family val="2"/>
        <charset val="238"/>
      </rPr>
      <t>Objekt:</t>
    </r>
    <r>
      <rPr>
        <i/>
        <sz val="9"/>
        <rFont val="Arial"/>
        <family val="2"/>
        <charset val="238"/>
      </rPr>
      <t xml:space="preserve"> 
</t>
    </r>
    <r>
      <rPr>
        <b/>
        <i/>
        <sz val="9"/>
        <rFont val="Arial"/>
        <family val="2"/>
        <charset val="238"/>
      </rPr>
      <t>Profesia:</t>
    </r>
    <r>
      <rPr>
        <i/>
        <sz val="9"/>
        <rFont val="Arial"/>
        <family val="2"/>
        <charset val="238"/>
      </rPr>
      <t xml:space="preserve"> Elektroinštalácia   
</t>
    </r>
    <r>
      <rPr>
        <b/>
        <i/>
        <sz val="9"/>
        <rFont val="Arial"/>
        <family val="2"/>
        <charset val="238"/>
      </rPr>
      <t xml:space="preserve">Miesto stavby: </t>
    </r>
    <r>
      <rPr>
        <i/>
        <sz val="9"/>
        <rFont val="Arial"/>
        <family val="2"/>
        <charset val="238"/>
      </rPr>
      <t xml:space="preserve">NBS Vazovova 2, Bratislava
</t>
    </r>
    <r>
      <rPr>
        <b/>
        <i/>
        <sz val="9"/>
        <rFont val="Arial"/>
        <family val="2"/>
        <charset val="238"/>
      </rPr>
      <t xml:space="preserve">Investor: </t>
    </r>
    <r>
      <rPr>
        <i/>
        <sz val="9"/>
        <rFont val="Arial"/>
        <family val="2"/>
        <charset val="238"/>
      </rPr>
      <t xml:space="preserve">Národná banka Slovenska, Imricha Karvaša 1, 81325 Bratislava
</t>
    </r>
    <r>
      <rPr>
        <sz val="10"/>
        <rFont val="Arial"/>
        <family val="2"/>
        <charset val="238"/>
      </rPr>
      <t xml:space="preserve">
</t>
    </r>
  </si>
  <si>
    <t>20-041 ROZPOČET - Stavebné úpravy v objekte NBS Vazovova 2</t>
  </si>
  <si>
    <t>Spracovateľ :</t>
  </si>
  <si>
    <t>Generálny projektant :</t>
  </si>
  <si>
    <t>Investor :</t>
  </si>
  <si>
    <t>NÁKLAD VRÁTANE DPH</t>
  </si>
  <si>
    <t>z</t>
  </si>
  <si>
    <t>NÁKLADY  CELKOM  BEZ DPH</t>
  </si>
  <si>
    <t>CELKOM</t>
  </si>
  <si>
    <t>HLAVA III. - Stavebné objekty</t>
  </si>
  <si>
    <t>Inžinierska činnosť</t>
  </si>
  <si>
    <t>CELKOVÉ  NÁKLADY  STAVBY</t>
  </si>
  <si>
    <t>Názov stavby  :</t>
  </si>
  <si>
    <t>Architektúra</t>
  </si>
  <si>
    <t>Zdravotechnika</t>
  </si>
  <si>
    <t>Vykurovanie</t>
  </si>
  <si>
    <t>Vzduchotechnika a úprava chladenia</t>
  </si>
  <si>
    <t>Elektrická požiarna signalizácia (EPS)</t>
  </si>
  <si>
    <t>Elektrická zabezpečovacia signalizácia (EZS)</t>
  </si>
  <si>
    <t>Priemyselná televízia (PTV)</t>
  </si>
  <si>
    <t>Stavebné úpravy v objekte NBS Vazovova 2</t>
  </si>
  <si>
    <t>*2.NP-5.NP</t>
  </si>
  <si>
    <t>55,145 =  55,145</t>
  </si>
  <si>
    <t>55,145*4 =  220,580</t>
  </si>
  <si>
    <t>3253,555 =  3253,555</t>
  </si>
  <si>
    <t>65,145 =  65,145</t>
  </si>
  <si>
    <t>B2:</t>
  </si>
  <si>
    <t>A2:</t>
  </si>
  <si>
    <t>PPV 6%</t>
  </si>
  <si>
    <t>Presun 1%</t>
  </si>
  <si>
    <t>Dopravné 2 %</t>
  </si>
  <si>
    <t>Medzisúčet</t>
  </si>
  <si>
    <t>Vytýčenie trasy na povrchu</t>
  </si>
  <si>
    <t>P08</t>
  </si>
  <si>
    <t>Meranie po useku</t>
  </si>
  <si>
    <t>P07</t>
  </si>
  <si>
    <t>Káblová forma 1x2</t>
  </si>
  <si>
    <t>P06</t>
  </si>
  <si>
    <t>Vrut 4x60</t>
  </si>
  <si>
    <t>P05</t>
  </si>
  <si>
    <t>Hmoždinka TU 8x40</t>
  </si>
  <si>
    <t>P04</t>
  </si>
  <si>
    <t>Osadenie príchytiek CL16</t>
  </si>
  <si>
    <t>P03</t>
  </si>
  <si>
    <t>Rúrka VRM 16</t>
  </si>
  <si>
    <t>P02</t>
  </si>
  <si>
    <t>Kábel JE-H(St)H - R 1x2x0,8</t>
  </si>
  <si>
    <t>P01</t>
  </si>
  <si>
    <t>spolu</t>
  </si>
  <si>
    <t>j.c.</t>
  </si>
  <si>
    <t>Názov</t>
  </si>
  <si>
    <t>č.</t>
  </si>
  <si>
    <t>Montáž</t>
  </si>
  <si>
    <t>Dodávka</t>
  </si>
  <si>
    <t>Rozvodná sieť</t>
  </si>
  <si>
    <t>B1:</t>
  </si>
  <si>
    <t>A1:</t>
  </si>
  <si>
    <t>Revízia prerábanej časti systému EPS</t>
  </si>
  <si>
    <t>P 31</t>
  </si>
  <si>
    <t>označenie hlásiča</t>
  </si>
  <si>
    <t>P 30</t>
  </si>
  <si>
    <t xml:space="preserve">Oživenie systému EPS </t>
  </si>
  <si>
    <t>P 29</t>
  </si>
  <si>
    <t>uvedenie hlásiča do trvalej prevádzky</t>
  </si>
  <si>
    <t>P 28</t>
  </si>
  <si>
    <t>Úprava bodov pre systém IRS</t>
  </si>
  <si>
    <t>P 27</t>
  </si>
  <si>
    <t>Úprava pôdorisov pre IRS</t>
  </si>
  <si>
    <t>P 26</t>
  </si>
  <si>
    <t>Preprogramovanie systému EPS po montáži</t>
  </si>
  <si>
    <t>P 25</t>
  </si>
  <si>
    <t>Práce</t>
  </si>
  <si>
    <t>Montáž ovládacieho panelu MIC732</t>
  </si>
  <si>
    <t>MIC732</t>
  </si>
  <si>
    <t>P 24</t>
  </si>
  <si>
    <t>Signalizačný panel PIM 732 - montáž</t>
  </si>
  <si>
    <t>PIM 732</t>
  </si>
  <si>
    <t>P 23</t>
  </si>
  <si>
    <t>Požiarna ústredňa MCU 211 SecuriPro a príslušensvo (2x Liniová karta, 3x výstupný modul ROM81, 2x AKU, filter, prepäťová ochrana) - montáž</t>
  </si>
  <si>
    <t>MCU 211</t>
  </si>
  <si>
    <t>P 22</t>
  </si>
  <si>
    <t>Lineárny hlásič Mini BeamMaster Mk II - montáž a nastavenie</t>
  </si>
  <si>
    <t>P 21</t>
  </si>
  <si>
    <t>Adresný modul MDI 82 - montáž</t>
  </si>
  <si>
    <t>MDI 82</t>
  </si>
  <si>
    <t>P 20</t>
  </si>
  <si>
    <t>Signalizačné svietidlo - montáž</t>
  </si>
  <si>
    <t>RAL 715B</t>
  </si>
  <si>
    <t>P 19</t>
  </si>
  <si>
    <t>siréna požiarna montáž</t>
  </si>
  <si>
    <t>BEN AO</t>
  </si>
  <si>
    <t>P 18</t>
  </si>
  <si>
    <t>Pätica pre detektory SecuriStar, pre povrchovú montáž do suchých prostredí - montáž</t>
  </si>
  <si>
    <t>USB502-1</t>
  </si>
  <si>
    <t>P 17</t>
  </si>
  <si>
    <t>USB501</t>
  </si>
  <si>
    <t>P 16</t>
  </si>
  <si>
    <t>Tlačidlový hlásič FT513 - montáž</t>
  </si>
  <si>
    <t>FT513</t>
  </si>
  <si>
    <t>P 15</t>
  </si>
  <si>
    <t>Kombinovaný hlásič pre priame pripojenie k SecuriLine</t>
  </si>
  <si>
    <t>MCD 573X</t>
  </si>
  <si>
    <t>P 14</t>
  </si>
  <si>
    <t>Opticko dymový hlásič pre priame pripojenie k SecuriLine - montáž</t>
  </si>
  <si>
    <t>SSD531A</t>
  </si>
  <si>
    <t>P 13</t>
  </si>
  <si>
    <t>Prvky EPS po stavebných úpravach</t>
  </si>
  <si>
    <t>Preprogramovanie systému EPS po demontáži</t>
  </si>
  <si>
    <t>P 12</t>
  </si>
  <si>
    <t>Práce po demontáži</t>
  </si>
  <si>
    <t>Demontáž existujúcich káblových rozvodov</t>
  </si>
  <si>
    <t>P 11</t>
  </si>
  <si>
    <t>Ústredňa EPS - demontáž</t>
  </si>
  <si>
    <t>P 10</t>
  </si>
  <si>
    <t>Lineárny hlásič Mini BeamMaster Mk III - demontáž</t>
  </si>
  <si>
    <t>MiniBeam</t>
  </si>
  <si>
    <t>P 09</t>
  </si>
  <si>
    <t>Demontáž ovládacieho panelu MIC732</t>
  </si>
  <si>
    <t>P 08</t>
  </si>
  <si>
    <t>Demontáž signalizačného panelu</t>
  </si>
  <si>
    <t>P 07</t>
  </si>
  <si>
    <t>Adresný modul MDI 82 - Demontáž</t>
  </si>
  <si>
    <t>P 06</t>
  </si>
  <si>
    <t>Signalizačné svietidlo RAL 715B - demontáž</t>
  </si>
  <si>
    <t>RAL 751B</t>
  </si>
  <si>
    <t>P 05</t>
  </si>
  <si>
    <t>siréna požiarna demontáž</t>
  </si>
  <si>
    <t>P 04</t>
  </si>
  <si>
    <t>Tlačidlový hlásič FT513 - demontáž</t>
  </si>
  <si>
    <t>FT 513</t>
  </si>
  <si>
    <t>P 03</t>
  </si>
  <si>
    <t>Pätica pre detektory SecuriStar, pre povrchovú montáž do suchých prostredí - demontáž</t>
  </si>
  <si>
    <t>P 02</t>
  </si>
  <si>
    <t>Opticko dymový hlásič pre priame pripojenie k SecuriLine - demontáž</t>
  </si>
  <si>
    <t>P 01</t>
  </si>
  <si>
    <t>Prvky EPS</t>
  </si>
  <si>
    <t>Zariadenia EPS</t>
  </si>
  <si>
    <t>NÁKLADY CELKOM VRÁTANE DPH</t>
  </si>
  <si>
    <t>DPH 20%</t>
  </si>
  <si>
    <t>Spolu bez DPH</t>
  </si>
  <si>
    <t>C :</t>
  </si>
  <si>
    <t>Elektroinštalačné práce</t>
  </si>
  <si>
    <t>B2 :</t>
  </si>
  <si>
    <t xml:space="preserve">Montážne práce zariadení </t>
  </si>
  <si>
    <t>B1 :</t>
  </si>
  <si>
    <t>Dodávka elektroinštalačného materiálu</t>
  </si>
  <si>
    <t>A2 :</t>
  </si>
  <si>
    <t xml:space="preserve">Dodávka zariadení </t>
  </si>
  <si>
    <t>A1 :</t>
  </si>
  <si>
    <t xml:space="preserve"> REKAPITULÁCIA</t>
  </si>
  <si>
    <t>NBS, Vazovová, 813 25 Bratislava</t>
  </si>
  <si>
    <t>Objekt:</t>
  </si>
  <si>
    <t>NBS, I. Karvaša 1, 813 25 Bratislava</t>
  </si>
  <si>
    <t>Objednávateľ:</t>
  </si>
  <si>
    <t>stredisko: Ráztočná 81, 821 07 Bratislava</t>
  </si>
  <si>
    <t>www.fittich.sk</t>
  </si>
  <si>
    <t>Fax: 02/4342 2246</t>
  </si>
  <si>
    <t>Zvolenská cesta 14, 974 01 Banská Bystrica</t>
  </si>
  <si>
    <t>ba@fittich.sk</t>
  </si>
  <si>
    <t>Tel.: 02/4341 0345</t>
  </si>
  <si>
    <t>Fittich Alarm, s.r.o.</t>
  </si>
  <si>
    <t>Zákazka č.:</t>
  </si>
  <si>
    <t>Rozpočet EPS</t>
  </si>
  <si>
    <t>Cenovú ponuku vypracoval:</t>
  </si>
  <si>
    <t>Cenová ponuka je platná:</t>
  </si>
  <si>
    <t>Dátum vypracovania cenovej ponuky:</t>
  </si>
  <si>
    <t>Kábel JE-H(St)H - 1x2x0,8</t>
  </si>
  <si>
    <t>Demontáž kabeláže pred rekonštrukciou</t>
  </si>
  <si>
    <t>Revízia prerábanej časti systému EZS</t>
  </si>
  <si>
    <t>Zaškolenie obsluhy na novú časť EZS</t>
  </si>
  <si>
    <t xml:space="preserve">Funkčná skúška a uvedenie systému do trvalej prevádzky </t>
  </si>
  <si>
    <t>Doplnenie grafických bodov pre systém IRS</t>
  </si>
  <si>
    <t>Úprava grafických pôdorysov a ovládacieho tabla pre IRS</t>
  </si>
  <si>
    <t xml:space="preserve">Preprogramovanie systému EZS </t>
  </si>
  <si>
    <t xml:space="preserve">Magnetický detektor </t>
  </si>
  <si>
    <t>Kontakt uzamknutia</t>
  </si>
  <si>
    <t>Priestorový detektor Paradox DIGIGARD</t>
  </si>
  <si>
    <t>DG55</t>
  </si>
  <si>
    <t>Adresný modul SecuriPro s krytom - montáž</t>
  </si>
  <si>
    <t>MDI81</t>
  </si>
  <si>
    <t>Montáž EZS po rekonštrukcii</t>
  </si>
  <si>
    <t xml:space="preserve"> Práce po demontáži</t>
  </si>
  <si>
    <t>Demontáž magnetických detektorov</t>
  </si>
  <si>
    <t>Demonráž detektorov rozbitia skla</t>
  </si>
  <si>
    <t>Demontáž infrapasívnych detektorov</t>
  </si>
  <si>
    <t>Demontáž adresných modulov MDI 81</t>
  </si>
  <si>
    <t>Demontáž EZS</t>
  </si>
  <si>
    <t>Rozpočet EZS</t>
  </si>
  <si>
    <t>Spracovateľ  :</t>
  </si>
  <si>
    <t>Kábel FTP</t>
  </si>
  <si>
    <t>Rozvodná sieť demontáž</t>
  </si>
  <si>
    <t>uvedenie systému PTV do prevádzky</t>
  </si>
  <si>
    <t xml:space="preserve">Preprogramovanie systému PTV </t>
  </si>
  <si>
    <t>Naprogramovanie digitálneho záznamníka</t>
  </si>
  <si>
    <t>Dahua pasívny prevodník PFM 800</t>
  </si>
  <si>
    <t>2 Mpx (Full HD) Starlight dome HDCVI kamera, exteriérová, Day/Night, Smart IR LED s dosvitom 30 m, 1/2.8" CMOS, rozlíšenie 1920 x 1080 px @ 25 fps, citlivosť 0,004 lx / F1.6, 30 IRE, 0 lx (IR ON), motor zoom objektív 2,7–13,5 mm, F1.6, 5x optický zoom, uhol záberu 108,7°–28,7°, BLC, HLC, AGC, WDR, 3DNR, OSD menu, audio I/O 1/0, 1x video výstup, napájanie DC 12 V, 392 mA, pracovná teplota od -30 °C do +60 °C, IP 67, IK 10, rozmery ø 122,0 × 88,9 mm, hmotnosť 0,39 kg</t>
  </si>
  <si>
    <t>HAC-HDBW2241RP-Z-27135</t>
  </si>
  <si>
    <t xml:space="preserve">Montáž kamier </t>
  </si>
  <si>
    <t>Montáž dátoveho rozvádzača</t>
  </si>
  <si>
    <t>Montáž digitálneho záznamníka</t>
  </si>
  <si>
    <t>Montáž PTV</t>
  </si>
  <si>
    <t xml:space="preserve">Odprogramovanie záznamníka zo systému budový </t>
  </si>
  <si>
    <t>Demontáž RACK</t>
  </si>
  <si>
    <t>Demontáž záznamníka</t>
  </si>
  <si>
    <t>Demontáž napájacích zdrojov</t>
  </si>
  <si>
    <t>Demontáž kamier</t>
  </si>
  <si>
    <t>Demontáž PTV</t>
  </si>
  <si>
    <t>Stavebné úpravý v objekte NBS Vazovová 2</t>
  </si>
  <si>
    <t>Rozpočet PTV</t>
  </si>
  <si>
    <t>Hlasová signalizácia požiaru (HSP)</t>
  </si>
  <si>
    <t>PN</t>
  </si>
  <si>
    <t>znížená</t>
  </si>
  <si>
    <t/>
  </si>
  <si>
    <t>0</t>
  </si>
  <si>
    <t>126</t>
  </si>
  <si>
    <t>ROZPOCET</t>
  </si>
  <si>
    <t>K</t>
  </si>
  <si>
    <t>zriadenie staveniska podľa požiadavok dodávaťeľa,v zmysle platného stavebného zákona SR 396/2006 vrátane všetkých zabezpečení a opatrení BOZP</t>
  </si>
  <si>
    <t>124</t>
  </si>
  <si>
    <t>odovzdanie zariadenia užívateľovi</t>
  </si>
  <si>
    <t>122</t>
  </si>
  <si>
    <t>zaškolenie obsluhy</t>
  </si>
  <si>
    <t>120</t>
  </si>
  <si>
    <t>vyhotovenie prvej odbornej skúšky so správou</t>
  </si>
  <si>
    <t>118</t>
  </si>
  <si>
    <t>dokumentácia skutočného vyhotovenia</t>
  </si>
  <si>
    <t>116</t>
  </si>
  <si>
    <t>nepredvídané práce montážneho technika</t>
  </si>
  <si>
    <t>114</t>
  </si>
  <si>
    <t>inžinierska činnosť a technický dozor</t>
  </si>
  <si>
    <t>112</t>
  </si>
  <si>
    <t>uvedenie zariadenia do trvalej prevádzky</t>
  </si>
  <si>
    <t>110</t>
  </si>
  <si>
    <t>naprogramovanie zariadenia podľa užívateľa</t>
  </si>
  <si>
    <t>108</t>
  </si>
  <si>
    <t>vypracovanie protokolu o funkčnej skúške</t>
  </si>
  <si>
    <t>106</t>
  </si>
  <si>
    <t>komplexné skúšky zariadenia v zmysle platnej STN, celkové preskúšanie zariadenia (odskúšanie každého prvku)</t>
  </si>
  <si>
    <t>D5- ODOVZDANIE A DOKUMENTÁCIA</t>
  </si>
  <si>
    <t>Stavebné prípomocné práce: - kompletná dodávka a realizácia potrebných  stavebních prípomocných prác</t>
  </si>
  <si>
    <t>prieraz</t>
  </si>
  <si>
    <t>montáž mikrofónu METMC1AC a zapojenie kabeláže</t>
  </si>
  <si>
    <t>montáž mikrofónu METMC8C</t>
  </si>
  <si>
    <t>Montáž mikrofónneho panelu, pripojenie do ústredne</t>
  </si>
  <si>
    <t>Montáž ústredne TU METCUBE na držiak, zapojenie kabeláže</t>
  </si>
  <si>
    <t>svorková krabica opož.odolná E90 5 svorková</t>
  </si>
  <si>
    <t>označenie reproduktora / nalepovací štítok</t>
  </si>
  <si>
    <t xml:space="preserve">Stropný reproduktor-verzia montáž na omietku </t>
  </si>
  <si>
    <t>Skrinkový reproduktor 6W/100V, EN54-24</t>
  </si>
  <si>
    <t>Stropný reproduktor 6W vrátane otvoru</t>
  </si>
  <si>
    <t>Montáž S/FTP (PiMF) drôt, pevne</t>
  </si>
  <si>
    <t>Montáž 1-CXKH-V 2-Ox1,5 pevne</t>
  </si>
  <si>
    <t>D4- MONTÁŽNE PRÁCE</t>
  </si>
  <si>
    <t>104</t>
  </si>
  <si>
    <t>Pomocné a montážne materiály: - popisné štítky hlavných zariadení, označovanie trás, rozmery a prev. podľa platných STN - upevňovací materiál, spojovací materiál, spony, príchytky, vývodky, spojky, spojníky, odmastňovače a izolačné hmoty...</t>
  </si>
  <si>
    <t>100</t>
  </si>
  <si>
    <t>protipožiarna upchávka, malta, náíter  HILTI CP671 CF + označenie prestupov</t>
  </si>
  <si>
    <t>98</t>
  </si>
  <si>
    <t>drobný montážny a pomocný materiál (hmoždinky, skrutky pre zariadenia, ostatné príslušenstvo a pod.)</t>
  </si>
  <si>
    <t>92</t>
  </si>
  <si>
    <t>kovová nosná lišta</t>
  </si>
  <si>
    <t>5820</t>
  </si>
  <si>
    <t>90</t>
  </si>
  <si>
    <t>príchytka , DOBRMAN</t>
  </si>
  <si>
    <t>5210 D_ZNCR</t>
  </si>
  <si>
    <t>88</t>
  </si>
  <si>
    <t>kotva</t>
  </si>
  <si>
    <t>KPO 6x70PO</t>
  </si>
  <si>
    <t>86</t>
  </si>
  <si>
    <t>skrutka</t>
  </si>
  <si>
    <t>SB 6x35POGMT</t>
  </si>
  <si>
    <t>84</t>
  </si>
  <si>
    <t>hmoždinka kovová</t>
  </si>
  <si>
    <t>KHP 6x32_PO</t>
  </si>
  <si>
    <t>82</t>
  </si>
  <si>
    <t>kovová príchytka KOPOS</t>
  </si>
  <si>
    <t>6708_PO</t>
  </si>
  <si>
    <t>80</t>
  </si>
  <si>
    <t>kovová sťahovacia páska</t>
  </si>
  <si>
    <t>SPK 200x4,6</t>
  </si>
  <si>
    <t>78</t>
  </si>
  <si>
    <t xml:space="preserve"> LSOH, cat.7a, CPR B2ca, FRNC, AWG22, 1200Mhz, 10GBase-T,</t>
  </si>
  <si>
    <t>S/FTP (PiMF) drôt</t>
  </si>
  <si>
    <t>76</t>
  </si>
  <si>
    <t xml:space="preserve"> RE P60, kábel, bezhalogénový, požiarne odolný – B2ca - s1, d0, a1</t>
  </si>
  <si>
    <t>1-CXKH-V 2-Ox1,5</t>
  </si>
  <si>
    <t>D3 - MATERIÁL</t>
  </si>
  <si>
    <t>62</t>
  </si>
  <si>
    <t>KSK 100_PO5P</t>
  </si>
  <si>
    <t>56</t>
  </si>
  <si>
    <t>54</t>
  </si>
  <si>
    <t>Stropný reproduktor-verzia montáž na omietku  10/6/3/1,5W, okrúhly EN54_24</t>
  </si>
  <si>
    <t>DL-A 10-165/T-EN54</t>
  </si>
  <si>
    <t>52</t>
  </si>
  <si>
    <t>WA 06-165/T EN-54</t>
  </si>
  <si>
    <t>50</t>
  </si>
  <si>
    <t xml:space="preserve">Stropný reproduktor 6W(100V, IC-AUDIO typ: </t>
  </si>
  <si>
    <t xml:space="preserve">DL 06-165/T-EN54 </t>
  </si>
  <si>
    <t>D2 - REPRODUKTORY A PRÍSLUŠENSTVO</t>
  </si>
  <si>
    <t>46</t>
  </si>
  <si>
    <t>prepäťová ochrana 230V "D"</t>
  </si>
  <si>
    <t>Prípojný panel mikrofónu (RJ45 cat.7</t>
  </si>
  <si>
    <t>14</t>
  </si>
  <si>
    <t xml:space="preserve"> Zaťažovací člen pre sledovanie rozpojenia linky - dvojvodičový rozvod (EN54-16)</t>
  </si>
  <si>
    <t>TU MET1CFL</t>
  </si>
  <si>
    <t>12</t>
  </si>
  <si>
    <t>Mikrofón pre núdzové hlásenia v červenej skrinke so signalizáciou. Napájanie 24V (EN54-16) s CAN busom</t>
  </si>
  <si>
    <t>TU METMC1AC</t>
  </si>
  <si>
    <t>Mikrofónna stanička pre núdzové aj komerčné hlásenia do 8 zón samostatne a 1xgenerálny povel, smerovanie poplachových hlásení do zón, display zobrazujúci stav systému, digitálny prenos (bus) dát. Napájanie 24V (EN54-16)</t>
  </si>
  <si>
    <t>TU METMC8C</t>
  </si>
  <si>
    <t>8</t>
  </si>
  <si>
    <t>akumulátor 42(40)Ah</t>
  </si>
  <si>
    <t>držiak na stenu pre METCUBE</t>
  </si>
  <si>
    <t>TU METSCP</t>
  </si>
  <si>
    <t xml:space="preserve">modul zosilňovača pre TU METCUBE 500W ( trieda D ) vrátane 100V transformátora </t>
  </si>
  <si>
    <t>TU MET50A1KL</t>
  </si>
  <si>
    <t>Kompaktná ústredňa HSP ( EN54-16) s kompletnou nabíjačkou batérií (EN54-4) a bez batérií, bez zosilňovačov, pre max 4 zóny, max výkon 540W</t>
  </si>
  <si>
    <t>TU METCUBE4Z</t>
  </si>
  <si>
    <t>D1 - ÚSTREDŇA HSP</t>
  </si>
  <si>
    <t>Suť Celkom [t]</t>
  </si>
  <si>
    <t>J. suť [t]</t>
  </si>
  <si>
    <t>Hmotnosť_x000D_
celkom [t]</t>
  </si>
  <si>
    <t>J. hmotnosť_x000D_
[t]</t>
  </si>
  <si>
    <t>Nh celkom [h]</t>
  </si>
  <si>
    <t>J. Nh [h]</t>
  </si>
  <si>
    <t>Poznámka</t>
  </si>
  <si>
    <t>Cena celkom [EUR]</t>
  </si>
  <si>
    <t>J.cena [EUR]</t>
  </si>
  <si>
    <t>PČ</t>
  </si>
  <si>
    <t>Proeling s.r.o.</t>
  </si>
  <si>
    <t>Spracovateľ:</t>
  </si>
  <si>
    <t>Zhotoviteľ:</t>
  </si>
  <si>
    <t>Ľudovít Hanák</t>
  </si>
  <si>
    <t>Projektant:</t>
  </si>
  <si>
    <t>ADIF s.r.o.</t>
  </si>
  <si>
    <t>Dátum:</t>
  </si>
  <si>
    <t>Miesto:</t>
  </si>
  <si>
    <t>Časť:</t>
  </si>
  <si>
    <t>SO 01 - Hlavný objekt</t>
  </si>
  <si>
    <t>Stavba:</t>
  </si>
  <si>
    <t>ROZPOČET</t>
  </si>
  <si>
    <t>Celkové náklady za stavbu 1) + 2)</t>
  </si>
  <si>
    <t>KOMPLETACNA</t>
  </si>
  <si>
    <t>Kompletačná činnosť</t>
  </si>
  <si>
    <t>Iné VRN</t>
  </si>
  <si>
    <t>Vplyv prostredia</t>
  </si>
  <si>
    <t>Sťažené podmienky</t>
  </si>
  <si>
    <t>Projektové práce</t>
  </si>
  <si>
    <t>GZS</t>
  </si>
  <si>
    <t>2) Ostatné náklady</t>
  </si>
  <si>
    <t>-1</t>
  </si>
  <si>
    <t>1) Náklady z rozpočtu</t>
  </si>
  <si>
    <t>Kód - Popis</t>
  </si>
  <si>
    <t>REKAPITULÁCIA ROZPOČTU</t>
  </si>
  <si>
    <t>Pečiatka</t>
  </si>
  <si>
    <t>Dátum a podpis:</t>
  </si>
  <si>
    <t>Zhotoviteľ</t>
  </si>
  <si>
    <t>Objednávateľ</t>
  </si>
  <si>
    <t>Spracovateľ</t>
  </si>
  <si>
    <t>Projektant</t>
  </si>
  <si>
    <t>v</t>
  </si>
  <si>
    <t>Cena s DPH</t>
  </si>
  <si>
    <t>nulová</t>
  </si>
  <si>
    <t>zníž. prenesená</t>
  </si>
  <si>
    <t>zákl. prenesená</t>
  </si>
  <si>
    <t>základná</t>
  </si>
  <si>
    <t>Cena bez DPH</t>
  </si>
  <si>
    <t>Ostatné náklady</t>
  </si>
  <si>
    <t>Náklady z rozpočtu</t>
  </si>
  <si>
    <t>„V súlade so zákonom č. 25/2006 Z. z. o verejnom obstarávaní  navrhnuté materiály, zariadenia a výrobky je možné zameniť za ekvivalentné, pri dodržaní všetkých kvalitatívnych, technických a estetických parametrov. Každá takáto zámena musí byť vopred odsúhlasená projektantom a investorom“</t>
  </si>
  <si>
    <t>Poznámka:</t>
  </si>
  <si>
    <t>IČO DPH:</t>
  </si>
  <si>
    <t>IČO:</t>
  </si>
  <si>
    <t>Národná Banka Slovenska, Vazovova ul.2,  Bratislava</t>
  </si>
  <si>
    <t>KS:</t>
  </si>
  <si>
    <t>JKSO:</t>
  </si>
  <si>
    <t>E01-12 - Hlasová signalizácia požiaru</t>
  </si>
  <si>
    <t>Stavebná úprava objektu NBS, Vazovova 2, Bratislava</t>
  </si>
  <si>
    <t>False</t>
  </si>
  <si>
    <t>v ---  nižšie sa nachádzajú doplnkové a pomocné údaje k zostavám  --- v</t>
  </si>
  <si>
    <t>*Umiestnenie :</t>
  </si>
  <si>
    <t>*Schodisko 2, 3, 4</t>
  </si>
  <si>
    <t>*kanc. 208, 311, 409</t>
  </si>
  <si>
    <t>*kanc. 213, 316, 413</t>
  </si>
  <si>
    <t>*kanc. 511</t>
  </si>
  <si>
    <t>*Schodisko 5</t>
  </si>
  <si>
    <t>*1.PP</t>
  </si>
  <si>
    <t>VYLÚČENÉ Z PREDMETU VEREJNÉHO OBSTARÁVANIA</t>
  </si>
  <si>
    <t>Objekt:  Vzduchotechnika a úprava chladenia</t>
  </si>
  <si>
    <t>PB VVK-S-250-E-H-D1-I2-J odvod pre ADQ 600/250</t>
  </si>
  <si>
    <t>PB VVK-S-400-E-H-D1-I2-J odvod pre ADQ 600/400</t>
  </si>
  <si>
    <t>PB VVK-S-500-E-H-D1-I2-J odvod pre ADQ 600/500</t>
  </si>
  <si>
    <t>PB VVK-S-250-S-H-D1-I2-J prívod pre ADQ 600/250</t>
  </si>
  <si>
    <t>PB VVK-S-400-S-H-D1-I2-J prívod pre ADQ 600/400</t>
  </si>
  <si>
    <t>PB VVK-S-500-S-H-D1-I2-J prívod pre ADQ 600/500</t>
  </si>
  <si>
    <t>Identifikácia existujúcej elektroinštalácie (stupačiek, vývodov a kabeláže v celom objekte, cca 450 ks vývodov)</t>
  </si>
  <si>
    <t>Demontáž existujúcej elektroinštalácie (cca 9 km kabeláže, 550 ks zásuviek, 120 ks vypínačov, 750 ks svietidiel)</t>
  </si>
  <si>
    <t xml:space="preserve">Demontáž a opätovná montáž rozvadzača RC počas stavebných úprav. </t>
  </si>
  <si>
    <t xml:space="preserve">Demontáž a opätovná montáž rozvadzača RD počas stavebných úprav. </t>
  </si>
  <si>
    <t xml:space="preserve">Demontáž a opätovná montáž rozvadzača RK počas stavebných úprav. </t>
  </si>
  <si>
    <t xml:space="preserve">Ochrana zachovanej elektroinśtalácie pred mokrými procesmi. (cca 80 ks vývodov) </t>
  </si>
  <si>
    <t>Vývoz odpadu na skládku (prenájom kontajnera, poplatky, atď.)</t>
  </si>
  <si>
    <t>ton</t>
  </si>
  <si>
    <t xml:space="preserve">Demontáž a presun rozvádzača RVAZH </t>
  </si>
  <si>
    <t>Identifikácia a označenie jestvujúcich vývodov rozvádzača</t>
  </si>
  <si>
    <t>Inštalácia rozvádzača RVAZH na novom mieste</t>
  </si>
  <si>
    <t>Demontáž existujúceho káblového nosného systému (cca 500 m)</t>
  </si>
  <si>
    <t>Uprava polohy jestvujúceho parapetného žlabu so zálohovanými zásuvkami (demontáž a montáž na novú pozíciu)</t>
  </si>
  <si>
    <t>5,25</t>
  </si>
  <si>
    <t xml:space="preserve">V Bratislave dňa </t>
  </si>
  <si>
    <t xml:space="preserve">Spracoval:                 </t>
  </si>
  <si>
    <t xml:space="preserve">Dátum: </t>
  </si>
  <si>
    <t>Oplechovanie parapetov z hliníkového lak. Al plechu, vrátane rohov r.š. 320 mm hr.2mm</t>
  </si>
  <si>
    <t>767996103.1</t>
  </si>
  <si>
    <t>Teleskopiská dvojdielna flexibilná rampa (napr. ARES), vnút. šírka 760mm, nosnosť 325kg</t>
  </si>
  <si>
    <t>* Z/5</t>
  </si>
  <si>
    <t>Montáž obkladu schodiskových stupňov doskami  hr. 30 mm – kameň Bianco Carrara</t>
  </si>
  <si>
    <t>Montáž obkladu podstupnice kamennými doskami , hr. do 30 mm – kameň Bianco Carrara</t>
  </si>
  <si>
    <t>Montáž obkladu soklov doskami z kameňa stien – kameň Blue Pearl</t>
  </si>
  <si>
    <t xml:space="preserve">Montáž veľkoformátového obkladu soklov doskami z kameňa hr.30mm(rezané v spáde schodiska) -  kameň Bianco Carrara </t>
  </si>
  <si>
    <t>383.1</t>
  </si>
  <si>
    <t>Doska obkladu nástupnice a podstupnice schodov, schodiskový sokel veľkoformátový  rezaný v sklone do výšky cca 1,1m, schodiskový soklík rezaný v sklone schodiska – kameň Bianco Carrara, leštený hr.30mm</t>
  </si>
  <si>
    <t>383.2</t>
  </si>
  <si>
    <t>5838582100.1</t>
  </si>
  <si>
    <t xml:space="preserve">Doska soklová rovná , leštená výšky 100mm, hr.30mm- kameň Blue Pearl </t>
  </si>
  <si>
    <t xml:space="preserve">Stavba:  STAVEBNÉ ÚPRAVY V OBJEKTE NBS VAZOVOVA 2 </t>
  </si>
  <si>
    <t>Chladenie serverovne m.č. 0.05.1</t>
  </si>
  <si>
    <t>Demontáž klimatizačnej jednotky vnútornej kanálovej v m.č.2.218 (Daikin FBQ50B7V1)</t>
  </si>
  <si>
    <t xml:space="preserve">Pred realizáciou potrebné preveriť max. povolenú dĺžku prepojovacieho potrubia medzi jestvujúcov vonkajšou klim. jednotkou a presunutov vnútornov kanálovou klim. jednotkov. </t>
  </si>
  <si>
    <t>Montáž demontovanej klimatizačnej jednotky vnútornej kanálovej nízkotlakej pre objem miestnosti 65 m3   (do m.č. 0.05.1)</t>
  </si>
  <si>
    <t>Montáž klimatizačnej jednotky vnútornej kanálovej nízkotlakej pre objem miestnosti 65 m3   (do m.č. 0.05.1)</t>
  </si>
  <si>
    <r>
      <rPr>
        <sz val="8"/>
        <color indexed="12"/>
        <rFont val="Arial"/>
        <family val="2"/>
        <charset val="238"/>
      </rPr>
      <t xml:space="preserve">Vonkajšia klim. jednotka Daikin RZAG71NY1 SkyAir, R32, 400V </t>
    </r>
    <r>
      <rPr>
        <sz val="8"/>
        <color indexed="12"/>
        <rFont val="Arial"/>
        <family val="2"/>
        <charset val="238"/>
      </rPr>
      <t xml:space="preserve">Pred realizáciou, preveriť pôvodnú vonkajšiu klimatizačnú jadnotku, s možnosťou prepojenia a dostatočnéj kapaciti, pre funkčnosť systému. </t>
    </r>
  </si>
  <si>
    <r>
      <rPr>
        <sz val="8"/>
        <color indexed="12"/>
        <rFont val="Arial"/>
        <family val="2"/>
        <charset val="238"/>
      </rPr>
      <t xml:space="preserve">Vnútorná kanálová klim. jednotka Daikin FBA100A s káblovým ovládačom </t>
    </r>
    <r>
      <rPr>
        <sz val="8"/>
        <color indexed="12"/>
        <rFont val="Arial"/>
        <family val="2"/>
        <charset val="238"/>
      </rPr>
      <t xml:space="preserve">Pred realizáciou, preveriť pôvodnú vonkajšiu klimatizačnú jadnotku, s možnosťou prepojenia a dostatočnéj kapaciti, pre funkčnosť systému. </t>
    </r>
  </si>
  <si>
    <t xml:space="preserve">Montáž dvojice medeného potrubia predizolovaného 9,5/15,9  </t>
  </si>
  <si>
    <t>Dvojica rúr medených predizolovaných 9,5/15/9</t>
  </si>
  <si>
    <t>Konzola pod vonkajšiu klimatizačnú jednotku</t>
  </si>
  <si>
    <t>Chladenie 2.NP - 4.NP (podkrovia)</t>
  </si>
  <si>
    <t>Položka zrušená</t>
  </si>
  <si>
    <r>
      <rPr>
        <sz val="8"/>
        <color indexed="8"/>
        <rFont val="Arial"/>
        <family val="2"/>
        <charset val="238"/>
      </rPr>
      <t>m</t>
    </r>
    <r>
      <rPr>
        <vertAlign val="superscript"/>
        <sz val="8"/>
        <color indexed="8"/>
        <rFont val="Arial"/>
        <family val="2"/>
        <charset val="238"/>
      </rPr>
      <t>2</t>
    </r>
  </si>
  <si>
    <t xml:space="preserve">Dátum:  </t>
  </si>
  <si>
    <t>*časť 4 - 1.NP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</si>
</sst>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0.0"/>
    <numFmt numFmtId="165" formatCode="#,##0.0000"/>
    <numFmt numFmtId="166" formatCode="_-* #,##0\ &quot;Sk&quot;_-;\-* #,##0\ &quot;Sk&quot;_-;_-* &quot;-&quot;\ &quot;Sk&quot;_-;_-@_-"/>
    <numFmt numFmtId="167" formatCode="#,##0.000"/>
    <numFmt numFmtId="168" formatCode="#,##0&quot; Sk&quot;;[Red]&quot;-&quot;#,##0&quot; Sk&quot;"/>
    <numFmt numFmtId="169" formatCode="#,##0.00000"/>
    <numFmt numFmtId="170" formatCode="0.000"/>
    <numFmt numFmtId="171" formatCode="#,##0.000;\-#,##0.000"/>
    <numFmt numFmtId="172" formatCode="_-* #,##0.00\ _€_-;\-* #,##0.00\ _€_-;_-* &quot;-&quot;??\ _€_-;_-@_-"/>
    <numFmt numFmtId="173" formatCode="#,##0\ &quot;Sk&quot;"/>
    <numFmt numFmtId="174" formatCode="#,##0.00\ [$€-1]"/>
    <numFmt numFmtId="175" formatCode="_-* #,##0.00\ &quot;Sk&quot;_-;\-* #,##0.00\ &quot;Sk&quot;_-;_-* &quot;-&quot;??\ &quot;Sk&quot;_-;_-@_-"/>
    <numFmt numFmtId="176" formatCode="#,##0\ &quot;€&quot;"/>
    <numFmt numFmtId="177" formatCode="\P\ 00"/>
    <numFmt numFmtId="178" formatCode="#,##0.00\ &quot;Sk&quot;;\-#,##0.00\ &quot;Sk&quot;"/>
    <numFmt numFmtId="179" formatCode="#,##0.00&quot; Sk&quot;_);\(#,##0.00&quot; Sk&quot;\)"/>
    <numFmt numFmtId="180" formatCode="_-* #,##0.00\ &quot;€&quot;_-;\-* #,##0.00\ &quot;€&quot;_-;_-* &quot;-&quot;??\ &quot;€&quot;_-;_-@_-"/>
    <numFmt numFmtId="181" formatCode="dd\.mm\.yyyy"/>
    <numFmt numFmtId="182" formatCode="#,##0.00%"/>
    <numFmt numFmtId="183" formatCode="#,##0.000;&quot;-&quot;#,##0.000"/>
    <numFmt numFmtId="184" formatCode="#,##0.00&quot; &quot;;\(#,##0.00\)"/>
    <numFmt numFmtId="185" formatCode="#,##0&quot; &quot;;\(#,##0\)"/>
    <numFmt numFmtId="186" formatCode="&quot; &quot;* #,##0.00&quot;   &quot;;&quot;-&quot;* #,##0.00&quot;   &quot;;&quot; &quot;* &quot;-&quot;??&quot;   &quot;"/>
  </numFmts>
  <fonts count="122">
    <font>
      <sz val="10"/>
      <name val="Arial"/>
      <charset val="238"/>
    </font>
    <font>
      <sz val="8"/>
      <name val="Arial Narrow"/>
      <family val="2"/>
      <charset val="238"/>
    </font>
    <font>
      <b/>
      <sz val="10"/>
      <name val="Arial Narrow"/>
      <family val="2"/>
      <charset val="238"/>
    </font>
    <font>
      <b/>
      <sz val="8"/>
      <name val="Arial Narrow"/>
      <family val="2"/>
      <charset val="238"/>
    </font>
    <font>
      <sz val="8"/>
      <color indexed="9"/>
      <name val="Arial Narrow"/>
      <family val="2"/>
      <charset val="238"/>
    </font>
    <font>
      <b/>
      <sz val="8"/>
      <color indexed="9"/>
      <name val="Arial Narrow"/>
      <family val="2"/>
      <charset val="238"/>
    </font>
    <font>
      <sz val="8"/>
      <color indexed="12"/>
      <name val="Arial Narrow"/>
      <family val="2"/>
      <charset val="238"/>
    </font>
    <font>
      <sz val="7.5"/>
      <color rgb="FFFFFFFF"/>
      <name val="Arial Narrow"/>
      <family val="2"/>
      <charset val="238"/>
    </font>
    <font>
      <sz val="11"/>
      <color indexed="8"/>
      <name val="Calibri"/>
      <family val="2"/>
      <charset val="238"/>
    </font>
    <font>
      <b/>
      <sz val="11"/>
      <color indexed="8"/>
      <name val="Calibri"/>
      <family val="2"/>
      <charset val="238"/>
    </font>
    <font>
      <sz val="10"/>
      <name val="Arial CE"/>
      <family val="2"/>
      <charset val="238"/>
    </font>
    <font>
      <b/>
      <sz val="7"/>
      <name val="Letter Gothic CE"/>
      <charset val="238"/>
    </font>
    <font>
      <sz val="11"/>
      <color indexed="9"/>
      <name val="Calibri"/>
      <family val="2"/>
      <charset val="238"/>
    </font>
    <font>
      <sz val="11"/>
      <color indexed="10"/>
      <name val="Calibri"/>
      <family val="2"/>
      <charset val="238"/>
    </font>
    <font>
      <b/>
      <sz val="18"/>
      <color indexed="62"/>
      <name val="Cambria"/>
      <family val="1"/>
      <charset val="238"/>
    </font>
    <font>
      <sz val="8"/>
      <color rgb="FF0000FF"/>
      <name val="Arial Narrow"/>
      <family val="2"/>
      <charset val="238"/>
    </font>
    <font>
      <sz val="8"/>
      <color rgb="FF008000"/>
      <name val="Arial Narrow"/>
      <family val="2"/>
      <charset val="238"/>
    </font>
    <font>
      <sz val="8"/>
      <name val="MS Sans Serif"/>
      <charset val="1"/>
    </font>
    <font>
      <b/>
      <sz val="11"/>
      <name val="Arial CE"/>
      <family val="2"/>
      <charset val="238"/>
    </font>
    <font>
      <sz val="8"/>
      <name val="Arial CE"/>
      <family val="2"/>
      <charset val="238"/>
    </font>
    <font>
      <b/>
      <sz val="11"/>
      <color indexed="18"/>
      <name val="Arial CE"/>
      <family val="2"/>
      <charset val="238"/>
    </font>
    <font>
      <i/>
      <sz val="8"/>
      <color indexed="12"/>
      <name val="Arial CE"/>
      <family val="2"/>
      <charset val="238"/>
    </font>
    <font>
      <b/>
      <sz val="10"/>
      <color indexed="18"/>
      <name val="Arial CE"/>
      <family val="2"/>
      <charset val="238"/>
    </font>
    <font>
      <sz val="7"/>
      <name val="Arial CE"/>
      <family val="2"/>
      <charset val="238"/>
    </font>
    <font>
      <sz val="8"/>
      <name val="Arial CYR"/>
      <charset val="238"/>
    </font>
    <font>
      <sz val="9"/>
      <name val="Arial CE"/>
      <family val="2"/>
      <charset val="238"/>
    </font>
    <font>
      <b/>
      <sz val="9"/>
      <name val="Arial CE"/>
      <family val="2"/>
      <charset val="238"/>
    </font>
    <font>
      <b/>
      <sz val="14"/>
      <name val="Arial CE"/>
      <family val="2"/>
      <charset val="238"/>
    </font>
    <font>
      <sz val="8"/>
      <name val="Arial"/>
      <family val="2"/>
      <charset val="238"/>
    </font>
    <font>
      <b/>
      <sz val="8"/>
      <name val="Arial"/>
      <family val="2"/>
      <charset val="238"/>
    </font>
    <font>
      <sz val="10"/>
      <name val="Arial"/>
      <family val="2"/>
      <charset val="238"/>
    </font>
    <font>
      <i/>
      <sz val="12"/>
      <name val="Arial"/>
      <family val="2"/>
      <charset val="238"/>
    </font>
    <font>
      <b/>
      <i/>
      <sz val="12"/>
      <name val="Arial"/>
      <family val="2"/>
      <charset val="238"/>
    </font>
    <font>
      <b/>
      <sz val="12"/>
      <name val="AvantGarde Md BT"/>
      <family val="2"/>
    </font>
    <font>
      <b/>
      <sz val="14"/>
      <name val="AvantGarde Md BT"/>
      <family val="2"/>
    </font>
    <font>
      <b/>
      <sz val="10"/>
      <name val="Arial"/>
      <family val="2"/>
      <charset val="238"/>
    </font>
    <font>
      <b/>
      <sz val="10"/>
      <name val="Helv"/>
      <charset val="238"/>
    </font>
    <font>
      <sz val="11"/>
      <name val="Arial"/>
      <family val="2"/>
      <charset val="238"/>
    </font>
    <font>
      <sz val="10"/>
      <name val="Helv"/>
    </font>
    <font>
      <sz val="10"/>
      <color indexed="10"/>
      <name val="Arial"/>
      <family val="2"/>
      <charset val="238"/>
    </font>
    <font>
      <sz val="10"/>
      <name val="Arial CE"/>
      <family val="2"/>
      <charset val="238"/>
    </font>
    <font>
      <sz val="8"/>
      <color indexed="10"/>
      <name val="Arial"/>
      <family val="2"/>
      <charset val="238"/>
    </font>
    <font>
      <sz val="11"/>
      <color indexed="10"/>
      <name val="Arial"/>
      <family val="2"/>
      <charset val="238"/>
    </font>
    <font>
      <vertAlign val="subscript"/>
      <sz val="9"/>
      <name val="Arial CE"/>
      <family val="2"/>
      <charset val="238"/>
    </font>
    <font>
      <b/>
      <sz val="8"/>
      <name val="Arial CE"/>
      <family val="2"/>
      <charset val="238"/>
    </font>
    <font>
      <b/>
      <sz val="10"/>
      <name val="Arial CE"/>
      <family val="2"/>
      <charset val="238"/>
    </font>
    <font>
      <b/>
      <i/>
      <sz val="9"/>
      <name val="Arial"/>
      <family val="2"/>
      <charset val="238"/>
    </font>
    <font>
      <i/>
      <sz val="9"/>
      <name val="Arial"/>
      <family val="2"/>
      <charset val="238"/>
    </font>
    <font>
      <b/>
      <sz val="16"/>
      <name val="Arial CE"/>
      <family val="2"/>
      <charset val="238"/>
    </font>
    <font>
      <b/>
      <sz val="12"/>
      <name val="Arial CE"/>
      <family val="2"/>
      <charset val="238"/>
    </font>
    <font>
      <sz val="8"/>
      <name val="Arial CE"/>
      <family val="2"/>
    </font>
    <font>
      <sz val="11"/>
      <color theme="1"/>
      <name val="Calibri"/>
      <family val="2"/>
      <scheme val="minor"/>
    </font>
    <font>
      <b/>
      <sz val="18"/>
      <name val="Arial CE"/>
      <family val="2"/>
      <charset val="238"/>
    </font>
    <font>
      <sz val="9"/>
      <name val="Arial"/>
      <family val="2"/>
      <charset val="238"/>
    </font>
    <font>
      <sz val="8"/>
      <name val="Arial"/>
      <family val="2"/>
    </font>
    <font>
      <sz val="8"/>
      <color rgb="FFFF0000"/>
      <name val="Arial"/>
      <family val="2"/>
    </font>
    <font>
      <sz val="8"/>
      <name val="Tahoma"/>
      <family val="2"/>
      <charset val="238"/>
    </font>
    <font>
      <sz val="8"/>
      <name val="Arial CE"/>
      <family val="2"/>
      <charset val="238"/>
    </font>
    <font>
      <b/>
      <sz val="8"/>
      <color indexed="8"/>
      <name val="Arial"/>
      <family val="2"/>
      <charset val="238"/>
    </font>
    <font>
      <b/>
      <sz val="9"/>
      <color indexed="8"/>
      <name val="Arial"/>
      <family val="2"/>
      <charset val="238"/>
    </font>
    <font>
      <sz val="8"/>
      <color indexed="8"/>
      <name val="Arial"/>
      <family val="2"/>
      <charset val="238"/>
    </font>
    <font>
      <b/>
      <sz val="9"/>
      <name val="Arial"/>
      <family val="2"/>
      <charset val="238"/>
    </font>
    <font>
      <sz val="8"/>
      <color indexed="9"/>
      <name val="Arial"/>
      <family val="2"/>
      <charset val="238"/>
    </font>
    <font>
      <u/>
      <sz val="10"/>
      <color indexed="12"/>
      <name val="Arial CE"/>
      <family val="2"/>
      <charset val="238"/>
    </font>
    <font>
      <sz val="9"/>
      <color indexed="9"/>
      <name val="Arial"/>
      <family val="2"/>
      <charset val="238"/>
    </font>
    <font>
      <b/>
      <sz val="8"/>
      <color indexed="9"/>
      <name val="Arial"/>
      <family val="2"/>
      <charset val="238"/>
    </font>
    <font>
      <b/>
      <sz val="10"/>
      <color indexed="9"/>
      <name val="Arial"/>
      <family val="2"/>
      <charset val="238"/>
    </font>
    <font>
      <sz val="10"/>
      <color indexed="18"/>
      <name val="Arial"/>
      <family val="2"/>
      <charset val="238"/>
    </font>
    <font>
      <b/>
      <sz val="12"/>
      <color indexed="18"/>
      <name val="Arial"/>
      <family val="2"/>
      <charset val="238"/>
    </font>
    <font>
      <b/>
      <sz val="11"/>
      <name val="Arial"/>
      <family val="2"/>
      <charset val="238"/>
    </font>
    <font>
      <b/>
      <sz val="14"/>
      <color rgb="FFFF0000"/>
      <name val="Arial CE"/>
      <family val="2"/>
      <charset val="238"/>
    </font>
    <font>
      <u/>
      <sz val="10"/>
      <color indexed="12"/>
      <name val="Arial CE"/>
      <family val="2"/>
      <charset val="238"/>
    </font>
    <font>
      <u/>
      <sz val="8"/>
      <color indexed="12"/>
      <name val="Arial CE"/>
      <family val="2"/>
      <charset val="238"/>
    </font>
    <font>
      <sz val="8"/>
      <name val="Trebuchet MS"/>
      <family val="2"/>
    </font>
    <font>
      <sz val="8"/>
      <color indexed="55"/>
      <name val="Trebuchet MS"/>
      <family val="2"/>
      <charset val="238"/>
    </font>
    <font>
      <sz val="8"/>
      <color indexed="56"/>
      <name val="Trebuchet MS"/>
      <family val="2"/>
      <charset val="238"/>
    </font>
    <font>
      <sz val="12"/>
      <color indexed="56"/>
      <name val="Trebuchet MS"/>
      <family val="2"/>
      <charset val="238"/>
    </font>
    <font>
      <sz val="9"/>
      <color indexed="55"/>
      <name val="Trebuchet MS"/>
      <family val="2"/>
      <charset val="238"/>
    </font>
    <font>
      <sz val="9"/>
      <name val="Trebuchet MS"/>
      <family val="2"/>
      <charset val="238"/>
    </font>
    <font>
      <sz val="9"/>
      <color indexed="8"/>
      <name val="Trebuchet MS"/>
      <family val="2"/>
      <charset val="238"/>
    </font>
    <font>
      <b/>
      <sz val="12"/>
      <name val="Trebuchet MS"/>
      <family val="2"/>
      <charset val="238"/>
    </font>
    <font>
      <b/>
      <sz val="16"/>
      <name val="Trebuchet MS"/>
      <family val="2"/>
      <charset val="238"/>
    </font>
    <font>
      <sz val="16"/>
      <name val="Trebuchet MS"/>
      <family val="2"/>
      <charset val="238"/>
    </font>
    <font>
      <b/>
      <sz val="16"/>
      <color indexed="16"/>
      <name val="Trebuchet MS"/>
      <family val="2"/>
      <charset val="238"/>
    </font>
    <font>
      <sz val="10"/>
      <color indexed="55"/>
      <name val="Trebuchet MS"/>
      <family val="2"/>
      <charset val="238"/>
    </font>
    <font>
      <sz val="11"/>
      <name val="Trebuchet MS"/>
      <family val="2"/>
      <charset val="238"/>
    </font>
    <font>
      <sz val="11"/>
      <color indexed="56"/>
      <name val="Trebuchet MS"/>
      <family val="2"/>
      <charset val="238"/>
    </font>
    <font>
      <b/>
      <sz val="12"/>
      <color indexed="16"/>
      <name val="Trebuchet MS"/>
      <family val="2"/>
      <charset val="238"/>
    </font>
    <font>
      <b/>
      <sz val="8"/>
      <name val="Trebuchet MS"/>
      <family val="2"/>
      <charset val="238"/>
    </font>
    <font>
      <b/>
      <sz val="9"/>
      <name val="Trebuchet MS"/>
      <family val="2"/>
      <charset val="238"/>
    </font>
    <font>
      <b/>
      <sz val="10"/>
      <color indexed="63"/>
      <name val="Trebuchet MS"/>
      <family val="2"/>
      <charset val="238"/>
    </font>
    <font>
      <b/>
      <sz val="10"/>
      <name val="Trebuchet MS"/>
      <family val="2"/>
      <charset val="238"/>
    </font>
    <font>
      <sz val="10"/>
      <name val="Trebuchet MS"/>
      <family val="2"/>
      <charset val="238"/>
    </font>
    <font>
      <sz val="10"/>
      <color indexed="63"/>
      <name val="Trebuchet MS"/>
      <family val="2"/>
      <charset val="238"/>
    </font>
    <font>
      <sz val="8"/>
      <color indexed="48"/>
      <name val="Trebuchet MS"/>
      <family val="2"/>
      <charset val="238"/>
    </font>
    <font>
      <b/>
      <sz val="8"/>
      <color rgb="FFFF0000"/>
      <name val="Arial Narrow"/>
      <family val="2"/>
      <charset val="238"/>
    </font>
    <font>
      <sz val="8"/>
      <color rgb="FFFF0000"/>
      <name val="Arial CE"/>
      <family val="2"/>
      <charset val="238"/>
    </font>
    <font>
      <sz val="8"/>
      <name val="MS Sans Serif"/>
      <family val="2"/>
      <charset val="238"/>
    </font>
    <font>
      <sz val="10"/>
      <color rgb="FFFF0000"/>
      <name val="Arial"/>
      <family val="2"/>
      <charset val="238"/>
    </font>
    <font>
      <b/>
      <sz val="14"/>
      <color indexed="8"/>
      <name val="Arial CE"/>
      <family val="2"/>
      <charset val="238"/>
    </font>
    <font>
      <b/>
      <sz val="9"/>
      <color indexed="8"/>
      <name val="Arial CE"/>
      <family val="2"/>
      <charset val="238"/>
    </font>
    <font>
      <sz val="9"/>
      <color indexed="8"/>
      <name val="Arial CE"/>
      <family val="2"/>
      <charset val="238"/>
    </font>
    <font>
      <sz val="8"/>
      <color indexed="8"/>
      <name val="Arial CE"/>
      <family val="2"/>
      <charset val="238"/>
    </font>
    <font>
      <sz val="7"/>
      <color indexed="8"/>
      <name val="Arial CE"/>
      <family val="2"/>
      <charset val="238"/>
    </font>
    <font>
      <sz val="8"/>
      <color indexed="8"/>
      <name val="Arial CYR"/>
    </font>
    <font>
      <b/>
      <sz val="11"/>
      <color indexed="8"/>
      <name val="Arial CE"/>
      <family val="2"/>
      <charset val="238"/>
    </font>
    <font>
      <b/>
      <sz val="10"/>
      <color indexed="8"/>
      <name val="Arial CE"/>
      <family val="2"/>
      <charset val="238"/>
    </font>
    <font>
      <i/>
      <sz val="8"/>
      <color indexed="8"/>
      <name val="Arial CE"/>
      <family val="2"/>
      <charset val="238"/>
    </font>
    <font>
      <sz val="10"/>
      <color indexed="8"/>
      <name val="Calibri"/>
      <family val="2"/>
      <charset val="238"/>
    </font>
    <font>
      <u/>
      <sz val="8"/>
      <color indexed="8"/>
      <name val="Arial"/>
      <family val="2"/>
      <charset val="238"/>
    </font>
    <font>
      <sz val="8"/>
      <color indexed="11"/>
      <name val="Arial CE"/>
      <family val="2"/>
      <charset val="238"/>
    </font>
    <font>
      <b/>
      <sz val="8"/>
      <color indexed="12"/>
      <name val="Arial"/>
      <family val="2"/>
      <charset val="238"/>
    </font>
    <font>
      <sz val="8"/>
      <color indexed="11"/>
      <name val="Arial"/>
      <family val="2"/>
      <charset val="238"/>
    </font>
    <font>
      <sz val="8"/>
      <color indexed="13"/>
      <name val="Arial CE"/>
      <family val="2"/>
      <charset val="238"/>
    </font>
    <font>
      <sz val="8"/>
      <color rgb="FF00B0F0"/>
      <name val="Arial CE"/>
      <family val="2"/>
      <charset val="238"/>
    </font>
    <font>
      <i/>
      <sz val="8"/>
      <color indexed="13"/>
      <name val="Arial CE"/>
      <family val="2"/>
      <charset val="238"/>
    </font>
    <font>
      <i/>
      <sz val="8"/>
      <color rgb="FF00B0F0"/>
      <name val="Arial CE"/>
      <family val="2"/>
      <charset val="238"/>
    </font>
    <font>
      <sz val="8"/>
      <color indexed="12"/>
      <name val="Arial CE"/>
      <family val="2"/>
      <charset val="238"/>
    </font>
    <font>
      <sz val="8"/>
      <color indexed="12"/>
      <name val="Arial"/>
      <family val="2"/>
      <charset val="238"/>
    </font>
    <font>
      <i/>
      <sz val="8"/>
      <color rgb="FFFF0000"/>
      <name val="Arial CE"/>
      <family val="2"/>
      <charset val="238"/>
    </font>
    <font>
      <vertAlign val="superscript"/>
      <sz val="8"/>
      <color indexed="8"/>
      <name val="Arial"/>
      <family val="2"/>
      <charset val="238"/>
    </font>
    <font>
      <sz val="8"/>
      <color indexed="11"/>
      <name val="MS Sans Serif"/>
    </font>
  </fonts>
  <fills count="25">
    <fill>
      <patternFill patternType="none"/>
    </fill>
    <fill>
      <patternFill patternType="gray125"/>
    </fill>
    <fill>
      <patternFill patternType="solid">
        <fgColor indexed="29"/>
        <bgColor indexed="64"/>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9"/>
      </patternFill>
    </fill>
    <fill>
      <patternFill patternType="solid">
        <fgColor theme="0"/>
        <bgColor indexed="64"/>
      </patternFill>
    </fill>
    <fill>
      <patternFill patternType="solid">
        <fgColor rgb="FF99CCFF"/>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indexed="42"/>
        <bgColor indexed="64"/>
      </patternFill>
    </fill>
    <fill>
      <patternFill patternType="solid">
        <fgColor indexed="22"/>
        <bgColor indexed="9"/>
      </patternFill>
    </fill>
    <fill>
      <patternFill patternType="solid">
        <fgColor indexed="17"/>
        <bgColor indexed="64"/>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00"/>
        <bgColor indexed="26"/>
      </patternFill>
    </fill>
    <fill>
      <patternFill patternType="solid">
        <fgColor indexed="9"/>
        <bgColor auto="1"/>
      </patternFill>
    </fill>
  </fills>
  <borders count="123">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diagonal/>
    </border>
    <border>
      <left/>
      <right/>
      <top style="thin">
        <color indexed="56"/>
      </top>
      <bottom style="double">
        <color indexed="56"/>
      </bottom>
      <diagonal/>
    </border>
    <border>
      <left style="thin">
        <color auto="1"/>
      </left>
      <right style="hair">
        <color auto="1"/>
      </right>
      <top style="hair">
        <color auto="1"/>
      </top>
      <bottom style="hair">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double">
        <color indexed="64"/>
      </left>
      <right/>
      <top/>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hair">
        <color indexed="55"/>
      </right>
      <top/>
      <bottom style="hair">
        <color indexed="55"/>
      </bottom>
      <diagonal/>
    </border>
    <border>
      <left/>
      <right/>
      <top/>
      <bottom style="hair">
        <color indexed="55"/>
      </bottom>
      <diagonal/>
    </border>
    <border>
      <left style="hair">
        <color indexed="55"/>
      </left>
      <right style="hair">
        <color indexed="55"/>
      </right>
      <top style="hair">
        <color indexed="55"/>
      </top>
      <bottom style="hair">
        <color indexed="55"/>
      </bottom>
      <diagonal/>
    </border>
    <border>
      <left/>
      <right style="thin">
        <color indexed="8"/>
      </right>
      <top/>
      <bottom/>
      <diagonal/>
    </border>
    <border>
      <left style="thin">
        <color indexed="8"/>
      </left>
      <right/>
      <top/>
      <bottom/>
      <diagonal/>
    </border>
    <border>
      <left/>
      <right style="hair">
        <color indexed="55"/>
      </right>
      <top/>
      <bottom/>
      <diagonal/>
    </border>
    <border>
      <left style="hair">
        <color indexed="55"/>
      </left>
      <right/>
      <top/>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style="hair">
        <color indexed="55"/>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hair">
        <color indexed="55"/>
      </left>
      <right/>
      <top/>
      <bottom style="hair">
        <color indexed="55"/>
      </bottom>
      <diagonal/>
    </border>
    <border>
      <left/>
      <right style="hair">
        <color indexed="55"/>
      </right>
      <top style="hair">
        <color indexed="55"/>
      </top>
      <bottom/>
      <diagonal/>
    </border>
    <border>
      <left/>
      <right/>
      <top style="hair">
        <color indexed="55"/>
      </top>
      <bottom/>
      <diagonal/>
    </border>
    <border>
      <left style="hair">
        <color indexed="55"/>
      </left>
      <right/>
      <top style="hair">
        <color indexed="55"/>
      </top>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8"/>
      </bottom>
      <diagonal/>
    </border>
    <border>
      <left/>
      <right style="thin">
        <color indexed="10"/>
      </right>
      <top/>
      <bottom style="thin">
        <color indexed="8"/>
      </bottom>
      <diagonal/>
    </border>
    <border>
      <left style="thin">
        <color indexed="8"/>
      </left>
      <right style="thin">
        <color indexed="8"/>
      </right>
      <top style="thin">
        <color indexed="8"/>
      </top>
      <bottom style="thin">
        <color indexed="8"/>
      </bottom>
      <diagonal/>
    </border>
    <border>
      <left style="thin">
        <color indexed="10"/>
      </left>
      <right/>
      <top style="thin">
        <color indexed="8"/>
      </top>
      <bottom/>
      <diagonal/>
    </border>
    <border>
      <left/>
      <right style="thin">
        <color indexed="10"/>
      </right>
      <top style="thin">
        <color indexed="8"/>
      </top>
      <bottom/>
      <diagonal/>
    </border>
    <border>
      <left style="thin">
        <color indexed="10"/>
      </left>
      <right/>
      <top style="thin">
        <color indexed="8"/>
      </top>
      <bottom style="thin">
        <color indexed="8"/>
      </bottom>
      <diagonal/>
    </border>
    <border>
      <left/>
      <right/>
      <top style="thin">
        <color indexed="8"/>
      </top>
      <bottom style="thin">
        <color indexed="8"/>
      </bottom>
      <diagonal/>
    </border>
    <border>
      <left/>
      <right style="thin">
        <color indexed="10"/>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56">
    <xf numFmtId="0" fontId="0" fillId="0" borderId="0"/>
    <xf numFmtId="0" fontId="10" fillId="0" borderId="0"/>
    <xf numFmtId="0" fontId="11" fillId="0" borderId="11" applyFont="0" applyFill="0" applyBorder="0">
      <alignment vertical="center"/>
    </xf>
    <xf numFmtId="0" fontId="8" fillId="3" borderId="0" applyNumberFormat="0" applyBorder="0" applyAlignment="0" applyProtection="0"/>
    <xf numFmtId="166" fontId="10" fillId="0" borderId="0" applyFont="0" applyFill="0" applyBorder="0" applyAlignment="0" applyProtection="0"/>
    <xf numFmtId="0" fontId="8" fillId="5" borderId="0" applyNumberFormat="0" applyBorder="0" applyAlignment="0" applyProtection="0"/>
    <xf numFmtId="0" fontId="8" fillId="5" borderId="0" applyNumberFormat="0" applyBorder="0" applyAlignment="0" applyProtection="0"/>
    <xf numFmtId="168" fontId="11" fillId="0" borderId="11"/>
    <xf numFmtId="0" fontId="8" fillId="6" borderId="0" applyNumberFormat="0" applyBorder="0" applyAlignment="0" applyProtection="0"/>
    <xf numFmtId="0" fontId="8" fillId="2" borderId="0" applyNumberFormat="0" applyBorder="0" applyAlignment="0" applyProtection="0"/>
    <xf numFmtId="0" fontId="11" fillId="0" borderId="11" applyFont="0" applyFill="0"/>
    <xf numFmtId="0" fontId="11" fillId="0" borderId="11">
      <alignment vertical="center"/>
    </xf>
    <xf numFmtId="0" fontId="8" fillId="4" borderId="0" applyNumberFormat="0" applyBorder="0" applyAlignment="0" applyProtection="0"/>
    <xf numFmtId="0" fontId="8" fillId="5" borderId="0" applyNumberFormat="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5" borderId="0" applyNumberFormat="0" applyBorder="0" applyAlignment="0" applyProtection="0"/>
    <xf numFmtId="0" fontId="12" fillId="2" borderId="0" applyNumberFormat="0" applyBorder="0" applyAlignment="0" applyProtection="0"/>
    <xf numFmtId="0" fontId="9" fillId="0" borderId="10" applyNumberFormat="0" applyFill="0" applyAlignment="0" applyProtection="0"/>
    <xf numFmtId="0" fontId="10" fillId="0" borderId="0"/>
    <xf numFmtId="0" fontId="14" fillId="0" borderId="0" applyNumberFormat="0" applyFill="0" applyBorder="0" applyAlignment="0" applyProtection="0"/>
    <xf numFmtId="0" fontId="10" fillId="0" borderId="0"/>
    <xf numFmtId="0" fontId="11" fillId="0" borderId="2" applyBorder="0">
      <alignment vertical="center"/>
    </xf>
    <xf numFmtId="0" fontId="13" fillId="0" borderId="0" applyNumberFormat="0" applyFill="0" applyBorder="0" applyAlignment="0" applyProtection="0"/>
    <xf numFmtId="0" fontId="11" fillId="0" borderId="2">
      <alignment vertical="center"/>
    </xf>
    <xf numFmtId="0" fontId="17" fillId="0" borderId="0" applyAlignment="0">
      <alignment vertical="top"/>
      <protection locked="0"/>
    </xf>
    <xf numFmtId="172" fontId="17" fillId="0" borderId="0" applyFont="0" applyFill="0" applyBorder="0" applyAlignment="0" applyProtection="0">
      <alignment vertical="top"/>
      <protection locked="0"/>
    </xf>
    <xf numFmtId="0" fontId="30" fillId="0" borderId="0"/>
    <xf numFmtId="172" fontId="30" fillId="0" borderId="0" applyFont="0" applyFill="0" applyBorder="0" applyAlignment="0" applyProtection="0"/>
    <xf numFmtId="175" fontId="30" fillId="0" borderId="0" applyFont="0" applyFill="0" applyBorder="0" applyAlignment="0" applyProtection="0"/>
    <xf numFmtId="175" fontId="30" fillId="0" borderId="0" applyFont="0" applyFill="0" applyBorder="0" applyAlignment="0" applyProtection="0"/>
    <xf numFmtId="0" fontId="40" fillId="0" borderId="0"/>
    <xf numFmtId="175" fontId="30" fillId="0" borderId="0" applyFont="0" applyFill="0" applyBorder="0" applyAlignment="0" applyProtection="0"/>
    <xf numFmtId="0" fontId="40" fillId="0" borderId="0"/>
    <xf numFmtId="0" fontId="50" fillId="0" borderId="0"/>
    <xf numFmtId="0" fontId="51" fillId="0" borderId="0"/>
    <xf numFmtId="0" fontId="10" fillId="0" borderId="0"/>
    <xf numFmtId="0" fontId="10" fillId="0" borderId="0"/>
    <xf numFmtId="0" fontId="38" fillId="0" borderId="0"/>
    <xf numFmtId="0" fontId="63" fillId="0" borderId="0" applyNumberFormat="0" applyFill="0" applyBorder="0" applyAlignment="0" applyProtection="0">
      <alignment vertical="top"/>
      <protection locked="0"/>
    </xf>
    <xf numFmtId="0" fontId="40" fillId="0" borderId="0"/>
    <xf numFmtId="0" fontId="40" fillId="0" borderId="0"/>
    <xf numFmtId="0" fontId="10" fillId="0" borderId="0"/>
    <xf numFmtId="0" fontId="71" fillId="0" borderId="0" applyNumberFormat="0" applyFill="0" applyBorder="0" applyAlignment="0" applyProtection="0">
      <alignment vertical="top"/>
      <protection locked="0"/>
    </xf>
    <xf numFmtId="0" fontId="73" fillId="0" borderId="0"/>
    <xf numFmtId="180" fontId="73" fillId="0" borderId="0" applyFont="0" applyFill="0" applyBorder="0" applyAlignment="0" applyProtection="0"/>
    <xf numFmtId="0" fontId="97" fillId="0" borderId="0" applyAlignment="0">
      <alignment vertical="top"/>
      <protection locked="0"/>
    </xf>
    <xf numFmtId="0" fontId="10" fillId="0" borderId="0"/>
    <xf numFmtId="0" fontId="10" fillId="0" borderId="0"/>
  </cellStyleXfs>
  <cellXfs count="844">
    <xf numFmtId="0" fontId="0" fillId="0" borderId="0" xfId="0"/>
    <xf numFmtId="0" fontId="4" fillId="0" borderId="0" xfId="1" applyFont="1"/>
    <xf numFmtId="0" fontId="5" fillId="0" borderId="0" xfId="1" applyFont="1"/>
    <xf numFmtId="49" fontId="5" fillId="0" borderId="0" xfId="1" applyNumberFormat="1" applyFont="1"/>
    <xf numFmtId="0" fontId="1" fillId="0" borderId="0" xfId="0" applyFont="1" applyProtection="1"/>
    <xf numFmtId="0" fontId="1" fillId="0" borderId="0" xfId="0" applyFont="1" applyAlignment="1" applyProtection="1">
      <alignment horizontal="right" vertical="top"/>
    </xf>
    <xf numFmtId="49" fontId="1" fillId="0" borderId="0" xfId="0" applyNumberFormat="1" applyFont="1" applyAlignment="1" applyProtection="1">
      <alignment horizontal="center" vertical="top"/>
    </xf>
    <xf numFmtId="49" fontId="1" fillId="0" borderId="0" xfId="0" applyNumberFormat="1" applyFont="1" applyAlignment="1" applyProtection="1">
      <alignment vertical="top"/>
    </xf>
    <xf numFmtId="49" fontId="1" fillId="0" borderId="0" xfId="0" applyNumberFormat="1" applyFont="1" applyAlignment="1" applyProtection="1">
      <alignment horizontal="left" vertical="top" wrapText="1"/>
    </xf>
    <xf numFmtId="167" fontId="1" fillId="0" borderId="0" xfId="0" applyNumberFormat="1" applyFont="1" applyAlignment="1" applyProtection="1">
      <alignment vertical="top"/>
    </xf>
    <xf numFmtId="0" fontId="1" fillId="0" borderId="0" xfId="0" applyFont="1" applyAlignment="1" applyProtection="1">
      <alignment vertical="top"/>
    </xf>
    <xf numFmtId="4" fontId="1" fillId="0" borderId="0" xfId="0" applyNumberFormat="1" applyFont="1" applyAlignment="1" applyProtection="1">
      <alignment vertical="top"/>
    </xf>
    <xf numFmtId="169" fontId="1" fillId="0" borderId="0" xfId="0" applyNumberFormat="1" applyFont="1" applyAlignment="1" applyProtection="1">
      <alignment vertical="top"/>
    </xf>
    <xf numFmtId="0" fontId="1" fillId="0" borderId="0" xfId="0" applyFont="1" applyAlignment="1" applyProtection="1">
      <alignment horizontal="center" vertical="top"/>
    </xf>
    <xf numFmtId="170" fontId="1" fillId="0" borderId="0" xfId="0" applyNumberFormat="1" applyFont="1" applyAlignment="1" applyProtection="1">
      <alignment vertical="top"/>
    </xf>
    <xf numFmtId="0" fontId="6" fillId="0" borderId="4"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7" fillId="0" borderId="0" xfId="0" applyFont="1" applyAlignment="1">
      <alignment horizontal="center" wrapText="1"/>
    </xf>
    <xf numFmtId="0" fontId="7" fillId="0" borderId="0" xfId="0" applyFont="1" applyAlignment="1">
      <alignment horizontal="right" wrapText="1"/>
    </xf>
    <xf numFmtId="164" fontId="7" fillId="0" borderId="0" xfId="0" applyNumberFormat="1" applyFont="1" applyAlignment="1">
      <alignment horizontal="right" wrapText="1"/>
    </xf>
    <xf numFmtId="4" fontId="7" fillId="0" borderId="0" xfId="0" applyNumberFormat="1" applyFont="1" applyAlignment="1">
      <alignment horizontal="right" wrapText="1"/>
    </xf>
    <xf numFmtId="167" fontId="7" fillId="0" borderId="0" xfId="0" applyNumberFormat="1" applyFont="1" applyAlignment="1">
      <alignment horizontal="right" wrapText="1"/>
    </xf>
    <xf numFmtId="165" fontId="7" fillId="0" borderId="0" xfId="0" applyNumberFormat="1" applyFont="1" applyAlignment="1">
      <alignment horizontal="right" wrapText="1"/>
    </xf>
    <xf numFmtId="49" fontId="4" fillId="0" borderId="0" xfId="1" applyNumberFormat="1" applyFont="1"/>
    <xf numFmtId="0" fontId="23" fillId="0" borderId="0" xfId="32" applyFont="1" applyAlignment="1" applyProtection="1">
      <alignment horizontal="left"/>
    </xf>
    <xf numFmtId="0" fontId="24" fillId="11" borderId="12" xfId="32" applyFont="1" applyFill="1" applyBorder="1" applyAlignment="1" applyProtection="1">
      <alignment horizontal="center" vertical="center" wrapText="1"/>
    </xf>
    <xf numFmtId="0" fontId="25" fillId="0" borderId="0" xfId="32" applyFont="1" applyAlignment="1" applyProtection="1">
      <alignment horizontal="left"/>
    </xf>
    <xf numFmtId="0" fontId="25" fillId="0" borderId="0" xfId="32" applyFont="1" applyAlignment="1" applyProtection="1">
      <alignment horizontal="left" vertical="top" wrapText="1"/>
    </xf>
    <xf numFmtId="39" fontId="19" fillId="0" borderId="0" xfId="32" applyNumberFormat="1" applyFont="1" applyAlignment="1" applyProtection="1">
      <alignment horizontal="right" vertical="top"/>
    </xf>
    <xf numFmtId="171" fontId="19" fillId="0" borderId="0" xfId="32" applyNumberFormat="1" applyFont="1" applyAlignment="1" applyProtection="1">
      <alignment horizontal="right" vertical="top"/>
    </xf>
    <xf numFmtId="0" fontId="19" fillId="0" borderId="0" xfId="32" applyFont="1" applyAlignment="1" applyProtection="1">
      <alignment horizontal="left" vertical="top" wrapText="1"/>
    </xf>
    <xf numFmtId="0" fontId="19" fillId="0" borderId="0" xfId="32" applyFont="1" applyAlignment="1" applyProtection="1">
      <alignment horizontal="left"/>
    </xf>
    <xf numFmtId="0" fontId="26" fillId="0" borderId="0" xfId="32" applyFont="1" applyAlignment="1" applyProtection="1">
      <alignment horizontal="left" vertical="center"/>
    </xf>
    <xf numFmtId="0" fontId="26" fillId="0" borderId="0" xfId="32" applyFont="1" applyAlignment="1" applyProtection="1">
      <alignment horizontal="left"/>
    </xf>
    <xf numFmtId="174" fontId="33" fillId="12" borderId="17" xfId="35" applyNumberFormat="1" applyFont="1" applyFill="1" applyBorder="1" applyAlignment="1" applyProtection="1">
      <alignment horizontal="left" vertical="center" wrapText="1"/>
    </xf>
    <xf numFmtId="174" fontId="34" fillId="12" borderId="0" xfId="35" applyNumberFormat="1" applyFont="1" applyFill="1" applyBorder="1" applyAlignment="1" applyProtection="1">
      <alignment horizontal="right" vertical="center" wrapText="1"/>
    </xf>
    <xf numFmtId="172" fontId="34" fillId="12" borderId="0" xfId="35" applyFont="1" applyFill="1" applyBorder="1" applyAlignment="1" applyProtection="1">
      <alignment horizontal="center" vertical="center" wrapText="1"/>
    </xf>
    <xf numFmtId="172" fontId="34" fillId="12" borderId="32" xfId="35" applyFont="1" applyFill="1" applyBorder="1" applyAlignment="1" applyProtection="1">
      <alignment horizontal="center" vertical="center" wrapText="1"/>
    </xf>
    <xf numFmtId="172" fontId="34" fillId="12" borderId="13" xfId="35" applyFont="1" applyFill="1" applyBorder="1" applyAlignment="1" applyProtection="1">
      <alignment horizontal="center" vertical="center" wrapText="1"/>
    </xf>
    <xf numFmtId="4" fontId="1" fillId="16" borderId="0" xfId="0" applyNumberFormat="1" applyFont="1" applyFill="1" applyAlignment="1" applyProtection="1">
      <alignment vertical="top"/>
      <protection locked="0"/>
    </xf>
    <xf numFmtId="4" fontId="15" fillId="16" borderId="0" xfId="0" applyNumberFormat="1" applyFont="1" applyFill="1" applyAlignment="1" applyProtection="1">
      <alignment vertical="top"/>
      <protection locked="0"/>
    </xf>
    <xf numFmtId="4" fontId="16" fillId="16" borderId="0" xfId="0" applyNumberFormat="1" applyFont="1" applyFill="1" applyAlignment="1" applyProtection="1">
      <alignment vertical="top"/>
      <protection locked="0"/>
    </xf>
    <xf numFmtId="0" fontId="17" fillId="0" borderId="0" xfId="32" applyAlignment="1" applyProtection="1">
      <alignment horizontal="left" vertical="top"/>
    </xf>
    <xf numFmtId="37" fontId="20" fillId="0" borderId="0" xfId="32" applyNumberFormat="1" applyFont="1" applyAlignment="1" applyProtection="1">
      <alignment horizontal="center"/>
    </xf>
    <xf numFmtId="0" fontId="20" fillId="0" borderId="0" xfId="32" applyFont="1" applyAlignment="1" applyProtection="1">
      <alignment horizontal="left" wrapText="1"/>
    </xf>
    <xf numFmtId="171" fontId="20" fillId="0" borderId="0" xfId="32" applyNumberFormat="1" applyFont="1" applyAlignment="1" applyProtection="1">
      <alignment horizontal="right"/>
    </xf>
    <xf numFmtId="39" fontId="20" fillId="0" borderId="0" xfId="32" applyNumberFormat="1" applyFont="1" applyAlignment="1" applyProtection="1">
      <alignment horizontal="right"/>
    </xf>
    <xf numFmtId="37" fontId="22" fillId="0" borderId="0" xfId="32" applyNumberFormat="1" applyFont="1" applyAlignment="1" applyProtection="1">
      <alignment horizontal="center"/>
    </xf>
    <xf numFmtId="0" fontId="22" fillId="0" borderId="0" xfId="32" applyFont="1" applyAlignment="1" applyProtection="1">
      <alignment horizontal="left" wrapText="1"/>
    </xf>
    <xf numFmtId="171" fontId="22" fillId="0" borderId="0" xfId="32" applyNumberFormat="1" applyFont="1" applyAlignment="1" applyProtection="1">
      <alignment horizontal="right"/>
    </xf>
    <xf numFmtId="39" fontId="22" fillId="0" borderId="0" xfId="32" applyNumberFormat="1" applyFont="1" applyAlignment="1" applyProtection="1">
      <alignment horizontal="right"/>
    </xf>
    <xf numFmtId="37" fontId="19" fillId="0" borderId="12" xfId="32" applyNumberFormat="1" applyFont="1" applyBorder="1" applyAlignment="1" applyProtection="1">
      <alignment horizontal="center"/>
    </xf>
    <xf numFmtId="0" fontId="19" fillId="0" borderId="12" xfId="32" applyFont="1" applyBorder="1" applyAlignment="1" applyProtection="1">
      <alignment horizontal="left" wrapText="1"/>
    </xf>
    <xf numFmtId="171" fontId="19" fillId="0" borderId="12" xfId="32" applyNumberFormat="1" applyFont="1" applyBorder="1" applyAlignment="1" applyProtection="1">
      <alignment horizontal="right"/>
    </xf>
    <xf numFmtId="39" fontId="19" fillId="0" borderId="12" xfId="32" applyNumberFormat="1" applyFont="1" applyBorder="1" applyAlignment="1" applyProtection="1">
      <alignment horizontal="right"/>
    </xf>
    <xf numFmtId="37" fontId="21" fillId="0" borderId="12" xfId="32" applyNumberFormat="1" applyFont="1" applyBorder="1" applyAlignment="1" applyProtection="1">
      <alignment horizontal="center"/>
    </xf>
    <xf numFmtId="0" fontId="21" fillId="0" borderId="12" xfId="32" applyFont="1" applyBorder="1" applyAlignment="1" applyProtection="1">
      <alignment horizontal="left" wrapText="1"/>
    </xf>
    <xf numFmtId="171" fontId="21" fillId="0" borderId="12" xfId="32" applyNumberFormat="1" applyFont="1" applyBorder="1" applyAlignment="1" applyProtection="1">
      <alignment horizontal="right"/>
    </xf>
    <xf numFmtId="0" fontId="19" fillId="0" borderId="12" xfId="32" applyFont="1" applyBorder="1" applyAlignment="1" applyProtection="1">
      <alignment horizontal="left"/>
    </xf>
    <xf numFmtId="37" fontId="18" fillId="0" borderId="0" xfId="32" applyNumberFormat="1" applyFont="1" applyAlignment="1" applyProtection="1">
      <alignment horizontal="center"/>
    </xf>
    <xf numFmtId="0" fontId="18" fillId="0" borderId="0" xfId="32" applyFont="1" applyAlignment="1" applyProtection="1">
      <alignment horizontal="left" wrapText="1"/>
    </xf>
    <xf numFmtId="171" fontId="18" fillId="0" borderId="0" xfId="32" applyNumberFormat="1" applyFont="1" applyAlignment="1" applyProtection="1">
      <alignment horizontal="right"/>
    </xf>
    <xf numFmtId="39" fontId="18" fillId="0" borderId="0" xfId="32" applyNumberFormat="1" applyFont="1" applyAlignment="1" applyProtection="1">
      <alignment horizontal="right"/>
    </xf>
    <xf numFmtId="37" fontId="17" fillId="0" borderId="0" xfId="32" applyNumberFormat="1" applyAlignment="1" applyProtection="1">
      <alignment horizontal="center" vertical="top"/>
    </xf>
    <xf numFmtId="0" fontId="17" fillId="0" borderId="0" xfId="32" applyAlignment="1" applyProtection="1">
      <alignment horizontal="left" vertical="top" wrapText="1"/>
    </xf>
    <xf numFmtId="171" fontId="17" fillId="0" borderId="0" xfId="32" applyNumberFormat="1" applyAlignment="1" applyProtection="1">
      <alignment horizontal="right" vertical="top"/>
    </xf>
    <xf numFmtId="39" fontId="17" fillId="0" borderId="0" xfId="32" applyNumberFormat="1" applyAlignment="1" applyProtection="1">
      <alignment horizontal="right" vertical="top"/>
    </xf>
    <xf numFmtId="39" fontId="19" fillId="16" borderId="12" xfId="32" applyNumberFormat="1" applyFont="1" applyFill="1" applyBorder="1" applyAlignment="1" applyProtection="1">
      <alignment horizontal="right"/>
      <protection locked="0"/>
    </xf>
    <xf numFmtId="39" fontId="22" fillId="16" borderId="0" xfId="32" applyNumberFormat="1" applyFont="1" applyFill="1" applyAlignment="1" applyProtection="1">
      <alignment horizontal="right"/>
      <protection locked="0"/>
    </xf>
    <xf numFmtId="39" fontId="21" fillId="16" borderId="12" xfId="32" applyNumberFormat="1" applyFont="1" applyFill="1" applyBorder="1" applyAlignment="1" applyProtection="1">
      <alignment horizontal="right"/>
      <protection locked="0"/>
    </xf>
    <xf numFmtId="39" fontId="20" fillId="16" borderId="0" xfId="32" applyNumberFormat="1" applyFont="1" applyFill="1" applyAlignment="1" applyProtection="1">
      <alignment horizontal="right"/>
      <protection locked="0"/>
    </xf>
    <xf numFmtId="171" fontId="19" fillId="16" borderId="12" xfId="32" applyNumberFormat="1" applyFont="1" applyFill="1" applyBorder="1" applyAlignment="1" applyProtection="1">
      <alignment horizontal="right"/>
      <protection locked="0"/>
    </xf>
    <xf numFmtId="167" fontId="1" fillId="16" borderId="0" xfId="0" applyNumberFormat="1" applyFont="1" applyFill="1" applyAlignment="1" applyProtection="1">
      <alignment vertical="top"/>
      <protection locked="0"/>
    </xf>
    <xf numFmtId="0" fontId="17" fillId="0" borderId="0" xfId="32" applyAlignment="1" applyProtection="1">
      <alignment horizontal="left" vertical="center"/>
    </xf>
    <xf numFmtId="172" fontId="0" fillId="0" borderId="0" xfId="33" applyFont="1" applyAlignment="1" applyProtection="1">
      <alignment horizontal="left" vertical="top"/>
    </xf>
    <xf numFmtId="0" fontId="30" fillId="0" borderId="0" xfId="34" applyProtection="1"/>
    <xf numFmtId="0" fontId="45" fillId="0" borderId="0" xfId="34" applyFont="1" applyProtection="1"/>
    <xf numFmtId="49" fontId="39" fillId="0" borderId="0" xfId="34" applyNumberFormat="1" applyFont="1" applyAlignment="1" applyProtection="1">
      <alignment horizontal="center"/>
    </xf>
    <xf numFmtId="173" fontId="42" fillId="0" borderId="0" xfId="37" applyNumberFormat="1" applyFont="1" applyFill="1" applyBorder="1" applyProtection="1"/>
    <xf numFmtId="173" fontId="39" fillId="0" borderId="0" xfId="34" applyNumberFormat="1" applyFont="1" applyProtection="1"/>
    <xf numFmtId="173" fontId="39" fillId="0" borderId="0" xfId="34" applyNumberFormat="1" applyFont="1" applyAlignment="1" applyProtection="1">
      <alignment horizontal="right"/>
    </xf>
    <xf numFmtId="0" fontId="39" fillId="0" borderId="0" xfId="34" applyFont="1" applyAlignment="1" applyProtection="1">
      <alignment horizontal="center"/>
    </xf>
    <xf numFmtId="0" fontId="41" fillId="0" borderId="0" xfId="34" applyFont="1" applyAlignment="1" applyProtection="1">
      <alignment horizontal="left"/>
    </xf>
    <xf numFmtId="0" fontId="39" fillId="0" borderId="0" xfId="34" applyFont="1" applyProtection="1"/>
    <xf numFmtId="174" fontId="30" fillId="13" borderId="13" xfId="36" applyNumberFormat="1" applyFont="1" applyFill="1" applyBorder="1" applyAlignment="1" applyProtection="1">
      <alignment vertical="center"/>
    </xf>
    <xf numFmtId="174" fontId="30" fillId="13" borderId="33" xfId="36" applyNumberFormat="1" applyFont="1" applyFill="1" applyBorder="1" applyAlignment="1" applyProtection="1">
      <alignment vertical="center"/>
    </xf>
    <xf numFmtId="174" fontId="30" fillId="12" borderId="13" xfId="36" applyNumberFormat="1" applyFont="1" applyFill="1" applyBorder="1" applyAlignment="1" applyProtection="1">
      <alignment vertical="center"/>
    </xf>
    <xf numFmtId="174" fontId="30" fillId="12" borderId="33" xfId="36" applyNumberFormat="1" applyFont="1" applyFill="1" applyBorder="1" applyAlignment="1" applyProtection="1">
      <alignment vertical="center"/>
    </xf>
    <xf numFmtId="174" fontId="35" fillId="12" borderId="13" xfId="36" applyNumberFormat="1" applyFont="1" applyFill="1" applyBorder="1" applyAlignment="1" applyProtection="1">
      <alignment vertical="center"/>
    </xf>
    <xf numFmtId="174" fontId="35" fillId="12" borderId="33" xfId="36" applyNumberFormat="1" applyFont="1" applyFill="1" applyBorder="1" applyAlignment="1" applyProtection="1">
      <alignment vertical="center"/>
    </xf>
    <xf numFmtId="49" fontId="30" fillId="0" borderId="0" xfId="34" applyNumberFormat="1" applyAlignment="1" applyProtection="1">
      <alignment horizontal="center"/>
    </xf>
    <xf numFmtId="173" fontId="37" fillId="0" borderId="0" xfId="37" applyNumberFormat="1" applyFont="1" applyFill="1" applyBorder="1" applyProtection="1"/>
    <xf numFmtId="173" fontId="30" fillId="0" borderId="0" xfId="34" applyNumberFormat="1" applyProtection="1"/>
    <xf numFmtId="173" fontId="30" fillId="0" borderId="0" xfId="34" applyNumberFormat="1" applyAlignment="1" applyProtection="1">
      <alignment horizontal="right"/>
    </xf>
    <xf numFmtId="0" fontId="30" fillId="0" borderId="0" xfId="34" applyAlignment="1" applyProtection="1">
      <alignment horizontal="center"/>
    </xf>
    <xf numFmtId="0" fontId="28" fillId="0" borderId="0" xfId="34" applyFont="1" applyAlignment="1" applyProtection="1">
      <alignment horizontal="left"/>
    </xf>
    <xf numFmtId="49" fontId="39" fillId="0" borderId="0" xfId="34" applyNumberFormat="1" applyFont="1" applyAlignment="1" applyProtection="1">
      <alignment horizontal="left"/>
    </xf>
    <xf numFmtId="49" fontId="30" fillId="12" borderId="0" xfId="34" applyNumberFormat="1" applyFill="1" applyAlignment="1" applyProtection="1">
      <alignment horizontal="center"/>
    </xf>
    <xf numFmtId="174" fontId="37" fillId="14" borderId="13" xfId="37" applyNumberFormat="1" applyFont="1" applyFill="1" applyBorder="1" applyAlignment="1" applyProtection="1">
      <alignment vertical="center"/>
    </xf>
    <xf numFmtId="174" fontId="37" fillId="14" borderId="33" xfId="37" applyNumberFormat="1" applyFont="1" applyFill="1" applyBorder="1" applyAlignment="1" applyProtection="1">
      <alignment vertical="center"/>
    </xf>
    <xf numFmtId="0" fontId="30" fillId="14" borderId="0" xfId="34" applyFill="1" applyProtection="1"/>
    <xf numFmtId="174" fontId="37" fillId="0" borderId="13" xfId="37" applyNumberFormat="1" applyFont="1" applyFill="1" applyBorder="1" applyAlignment="1" applyProtection="1">
      <alignment vertical="center"/>
    </xf>
    <xf numFmtId="174" fontId="35" fillId="12" borderId="32" xfId="36" applyNumberFormat="1" applyFont="1" applyFill="1" applyBorder="1" applyAlignment="1" applyProtection="1">
      <alignment vertical="center"/>
    </xf>
    <xf numFmtId="174" fontId="35" fillId="12" borderId="31" xfId="36" applyNumberFormat="1" applyFont="1" applyFill="1" applyBorder="1" applyAlignment="1" applyProtection="1">
      <alignment vertical="center"/>
    </xf>
    <xf numFmtId="4" fontId="30" fillId="0" borderId="0" xfId="34" applyNumberFormat="1" applyProtection="1"/>
    <xf numFmtId="0" fontId="32" fillId="0" borderId="0" xfId="34" applyFont="1" applyAlignment="1" applyProtection="1">
      <alignment vertical="center" wrapText="1"/>
    </xf>
    <xf numFmtId="0" fontId="32" fillId="0" borderId="9" xfId="34" applyFont="1" applyBorder="1" applyAlignment="1" applyProtection="1">
      <alignment vertical="center" wrapText="1"/>
    </xf>
    <xf numFmtId="0" fontId="31" fillId="0" borderId="0" xfId="34" applyFont="1" applyAlignment="1" applyProtection="1">
      <alignment vertical="center" wrapText="1"/>
    </xf>
    <xf numFmtId="0" fontId="63" fillId="19" borderId="0" xfId="46" applyFill="1" applyAlignment="1" applyProtection="1">
      <alignment horizontal="right"/>
    </xf>
    <xf numFmtId="0" fontId="63" fillId="19" borderId="0" xfId="46" applyFill="1" applyAlignment="1" applyProtection="1">
      <alignment horizontal="right" vertical="center"/>
    </xf>
    <xf numFmtId="0" fontId="69" fillId="0" borderId="0" xfId="43" applyFont="1" applyAlignment="1" applyProtection="1">
      <alignment horizontal="left"/>
    </xf>
    <xf numFmtId="0" fontId="68" fillId="0" borderId="0" xfId="43" applyFont="1" applyAlignment="1" applyProtection="1">
      <alignment vertical="center"/>
    </xf>
    <xf numFmtId="0" fontId="67" fillId="0" borderId="0" xfId="43" applyFont="1" applyAlignment="1" applyProtection="1">
      <alignment horizontal="center" vertical="center"/>
    </xf>
    <xf numFmtId="0" fontId="67" fillId="0" borderId="0" xfId="43" applyFont="1" applyAlignment="1" applyProtection="1">
      <alignment vertical="center"/>
    </xf>
    <xf numFmtId="0" fontId="53" fillId="0" borderId="0" xfId="43" applyFont="1" applyAlignment="1" applyProtection="1">
      <alignment horizontal="left" vertical="center"/>
    </xf>
    <xf numFmtId="0" fontId="53" fillId="0" borderId="0" xfId="43" applyFont="1" applyAlignment="1" applyProtection="1">
      <alignment vertical="center"/>
    </xf>
    <xf numFmtId="0" fontId="30" fillId="0" borderId="0" xfId="43" applyFont="1" applyAlignment="1" applyProtection="1">
      <alignment horizontal="left" vertical="center"/>
    </xf>
    <xf numFmtId="0" fontId="61" fillId="0" borderId="0" xfId="43" applyFont="1" applyAlignment="1" applyProtection="1">
      <alignment vertical="center"/>
    </xf>
    <xf numFmtId="0" fontId="59" fillId="0" borderId="0" xfId="43" applyFont="1" applyAlignment="1" applyProtection="1">
      <alignment vertical="center"/>
    </xf>
    <xf numFmtId="0" fontId="66" fillId="19" borderId="0" xfId="43" applyFont="1" applyFill="1" applyAlignment="1" applyProtection="1">
      <alignment vertical="center"/>
    </xf>
    <xf numFmtId="0" fontId="65" fillId="19" borderId="0" xfId="43" applyFont="1" applyFill="1" applyAlignment="1" applyProtection="1">
      <alignment vertical="center"/>
    </xf>
    <xf numFmtId="0" fontId="62" fillId="19" borderId="0" xfId="43" applyFont="1" applyFill="1" applyAlignment="1" applyProtection="1">
      <alignment vertical="center"/>
    </xf>
    <xf numFmtId="0" fontId="64" fillId="19" borderId="0" xfId="43" applyFont="1" applyFill="1" applyAlignment="1" applyProtection="1">
      <alignment vertical="center"/>
    </xf>
    <xf numFmtId="0" fontId="62" fillId="19" borderId="0" xfId="43" applyFont="1" applyFill="1" applyAlignment="1" applyProtection="1">
      <alignment horizontal="left"/>
    </xf>
    <xf numFmtId="0" fontId="28" fillId="0" borderId="0" xfId="43" applyFont="1" applyAlignment="1" applyProtection="1">
      <alignment vertical="center"/>
    </xf>
    <xf numFmtId="0" fontId="28" fillId="0" borderId="0" xfId="43" applyFont="1" applyAlignment="1" applyProtection="1">
      <alignment horizontal="left"/>
    </xf>
    <xf numFmtId="0" fontId="60" fillId="0" borderId="0" xfId="43" applyFont="1" applyAlignment="1" applyProtection="1">
      <alignment vertical="center"/>
    </xf>
    <xf numFmtId="0" fontId="28" fillId="0" borderId="0" xfId="43" applyFont="1" applyAlignment="1" applyProtection="1">
      <alignment horizontal="center" vertical="center"/>
    </xf>
    <xf numFmtId="177" fontId="28" fillId="0" borderId="0" xfId="43" applyNumberFormat="1" applyFont="1" applyAlignment="1" applyProtection="1">
      <alignment horizontal="left"/>
    </xf>
    <xf numFmtId="0" fontId="53" fillId="0" borderId="0" xfId="43" applyFont="1" applyAlignment="1" applyProtection="1">
      <alignment vertical="top"/>
    </xf>
    <xf numFmtId="0" fontId="28" fillId="0" borderId="80" xfId="43" applyFont="1" applyBorder="1" applyAlignment="1" applyProtection="1">
      <alignment horizontal="center"/>
    </xf>
    <xf numFmtId="0" fontId="28" fillId="0" borderId="0" xfId="43" applyFont="1" applyAlignment="1" applyProtection="1">
      <alignment vertical="top"/>
    </xf>
    <xf numFmtId="0" fontId="28" fillId="0" borderId="0" xfId="43" applyFont="1" applyAlignment="1" applyProtection="1">
      <alignment horizontal="center" vertical="top"/>
    </xf>
    <xf numFmtId="4" fontId="28" fillId="0" borderId="0" xfId="43" applyNumberFormat="1" applyFont="1" applyAlignment="1" applyProtection="1">
      <alignment vertical="top"/>
    </xf>
    <xf numFmtId="174" fontId="28" fillId="0" borderId="79" xfId="43" applyNumberFormat="1" applyFont="1" applyBorder="1" applyAlignment="1" applyProtection="1">
      <alignment vertical="top"/>
    </xf>
    <xf numFmtId="10" fontId="28" fillId="0" borderId="0" xfId="43" applyNumberFormat="1" applyFont="1" applyAlignment="1" applyProtection="1">
      <alignment horizontal="center" vertical="top"/>
    </xf>
    <xf numFmtId="0" fontId="60" fillId="0" borderId="80" xfId="43" applyFont="1" applyBorder="1" applyAlignment="1" applyProtection="1">
      <alignment horizontal="center"/>
    </xf>
    <xf numFmtId="0" fontId="60" fillId="0" borderId="0" xfId="43" applyFont="1" applyAlignment="1" applyProtection="1">
      <alignment horizontal="left"/>
    </xf>
    <xf numFmtId="0" fontId="60" fillId="0" borderId="0" xfId="43" applyFont="1" applyAlignment="1" applyProtection="1">
      <alignment vertical="top"/>
    </xf>
    <xf numFmtId="0" fontId="60" fillId="0" borderId="0" xfId="43" applyFont="1" applyAlignment="1" applyProtection="1">
      <alignment horizontal="center" vertical="top"/>
    </xf>
    <xf numFmtId="174" fontId="60" fillId="0" borderId="79" xfId="43" applyNumberFormat="1" applyFont="1" applyBorder="1" applyAlignment="1" applyProtection="1">
      <alignment vertical="top"/>
    </xf>
    <xf numFmtId="0" fontId="59" fillId="4" borderId="58" xfId="43" applyFont="1" applyFill="1" applyBorder="1" applyAlignment="1" applyProtection="1">
      <alignment vertical="center"/>
    </xf>
    <xf numFmtId="0" fontId="59" fillId="4" borderId="57" xfId="43" applyFont="1" applyFill="1" applyBorder="1" applyAlignment="1" applyProtection="1">
      <alignment vertical="center"/>
    </xf>
    <xf numFmtId="0" fontId="59" fillId="4" borderId="57" xfId="43" applyFont="1" applyFill="1" applyBorder="1" applyAlignment="1" applyProtection="1">
      <alignment horizontal="center" vertical="center"/>
    </xf>
    <xf numFmtId="0" fontId="59" fillId="0" borderId="0" xfId="43" applyFont="1" applyAlignment="1" applyProtection="1">
      <alignment vertical="top"/>
    </xf>
    <xf numFmtId="0" fontId="59" fillId="0" borderId="0" xfId="43" applyFont="1" applyAlignment="1" applyProtection="1">
      <alignment horizontal="center" vertical="top"/>
    </xf>
    <xf numFmtId="179" fontId="59" fillId="0" borderId="0" xfId="43" applyNumberFormat="1" applyFont="1" applyAlignment="1" applyProtection="1">
      <alignment vertical="top"/>
    </xf>
    <xf numFmtId="0" fontId="58" fillId="0" borderId="0" xfId="43" applyFont="1" applyAlignment="1" applyProtection="1">
      <alignment vertical="top"/>
    </xf>
    <xf numFmtId="0" fontId="58" fillId="0" borderId="0" xfId="43" applyFont="1" applyAlignment="1" applyProtection="1">
      <alignment horizontal="center" vertical="top"/>
    </xf>
    <xf numFmtId="179" fontId="58" fillId="0" borderId="0" xfId="43" applyNumberFormat="1" applyFont="1" applyAlignment="1" applyProtection="1">
      <alignment vertical="top"/>
    </xf>
    <xf numFmtId="0" fontId="29" fillId="4" borderId="74" xfId="43" applyFont="1" applyFill="1" applyBorder="1" applyAlignment="1" applyProtection="1">
      <alignment horizontal="center" vertical="top"/>
    </xf>
    <xf numFmtId="0" fontId="29" fillId="4" borderId="73" xfId="43" applyFont="1" applyFill="1" applyBorder="1" applyAlignment="1" applyProtection="1">
      <alignment horizontal="center" vertical="top"/>
    </xf>
    <xf numFmtId="0" fontId="29" fillId="4" borderId="72" xfId="43" applyFont="1" applyFill="1" applyBorder="1" applyAlignment="1" applyProtection="1">
      <alignment horizontal="center" vertical="top"/>
    </xf>
    <xf numFmtId="0" fontId="29" fillId="4" borderId="71" xfId="43" applyFont="1" applyFill="1" applyBorder="1" applyAlignment="1" applyProtection="1">
      <alignment horizontal="center" vertical="top"/>
    </xf>
    <xf numFmtId="0" fontId="29" fillId="4" borderId="70" xfId="43" applyFont="1" applyFill="1" applyBorder="1" applyAlignment="1" applyProtection="1">
      <alignment horizontal="center" vertical="top"/>
    </xf>
    <xf numFmtId="0" fontId="29" fillId="4" borderId="69" xfId="43" applyFont="1" applyFill="1" applyBorder="1" applyAlignment="1" applyProtection="1">
      <alignment horizontal="center" vertical="top"/>
    </xf>
    <xf numFmtId="0" fontId="29" fillId="4" borderId="68" xfId="43" applyFont="1" applyFill="1" applyBorder="1" applyAlignment="1" applyProtection="1">
      <alignment horizontal="center" vertical="top"/>
    </xf>
    <xf numFmtId="0" fontId="29" fillId="4" borderId="67" xfId="43" applyFont="1" applyFill="1" applyBorder="1" applyAlignment="1" applyProtection="1">
      <alignment horizontal="center" vertical="top"/>
    </xf>
    <xf numFmtId="177" fontId="29" fillId="17" borderId="63" xfId="43" applyNumberFormat="1" applyFont="1" applyFill="1" applyBorder="1" applyAlignment="1" applyProtection="1">
      <alignment vertical="center"/>
    </xf>
    <xf numFmtId="0" fontId="29" fillId="17" borderId="37" xfId="43" applyFont="1" applyFill="1" applyBorder="1" applyAlignment="1" applyProtection="1">
      <alignment vertical="center"/>
    </xf>
    <xf numFmtId="0" fontId="44" fillId="17" borderId="39" xfId="43" applyFont="1" applyFill="1" applyBorder="1" applyAlignment="1" applyProtection="1">
      <alignment horizontal="left" vertical="top" wrapText="1"/>
    </xf>
    <xf numFmtId="0" fontId="29" fillId="17" borderId="37" xfId="43" applyFont="1" applyFill="1" applyBorder="1" applyAlignment="1" applyProtection="1">
      <alignment horizontal="center" vertical="center"/>
    </xf>
    <xf numFmtId="0" fontId="29" fillId="17" borderId="37" xfId="43" applyFont="1" applyFill="1" applyBorder="1" applyAlignment="1" applyProtection="1">
      <alignment horizontal="right" vertical="center"/>
    </xf>
    <xf numFmtId="178" fontId="29" fillId="17" borderId="37" xfId="43" applyNumberFormat="1" applyFont="1" applyFill="1" applyBorder="1" applyAlignment="1" applyProtection="1">
      <alignment vertical="center"/>
    </xf>
    <xf numFmtId="178" fontId="29" fillId="17" borderId="77" xfId="43" applyNumberFormat="1" applyFont="1" applyFill="1" applyBorder="1" applyAlignment="1" applyProtection="1">
      <alignment vertical="center"/>
    </xf>
    <xf numFmtId="177" fontId="28" fillId="0" borderId="66" xfId="43" applyNumberFormat="1" applyFont="1" applyBorder="1" applyAlignment="1" applyProtection="1">
      <alignment horizontal="center" vertical="top"/>
    </xf>
    <xf numFmtId="177" fontId="28" fillId="0" borderId="32" xfId="43" applyNumberFormat="1" applyFont="1" applyBorder="1" applyAlignment="1" applyProtection="1">
      <alignment horizontal="center" vertical="top" wrapText="1"/>
    </xf>
    <xf numFmtId="0" fontId="56" fillId="0" borderId="37" xfId="43" applyFont="1" applyBorder="1" applyAlignment="1" applyProtection="1">
      <alignment horizontal="left" vertical="top" wrapText="1"/>
    </xf>
    <xf numFmtId="0" fontId="28" fillId="0" borderId="13" xfId="43" applyFont="1" applyBorder="1" applyAlignment="1" applyProtection="1">
      <alignment horizontal="center" vertical="top" wrapText="1"/>
    </xf>
    <xf numFmtId="4" fontId="28" fillId="0" borderId="13" xfId="43" applyNumberFormat="1" applyFont="1" applyBorder="1" applyAlignment="1" applyProtection="1">
      <alignment horizontal="right" vertical="top" wrapText="1"/>
    </xf>
    <xf numFmtId="4" fontId="28" fillId="0" borderId="62" xfId="43" applyNumberFormat="1" applyFont="1" applyBorder="1" applyAlignment="1" applyProtection="1">
      <alignment horizontal="right" vertical="top" wrapText="1"/>
    </xf>
    <xf numFmtId="177" fontId="28" fillId="0" borderId="13" xfId="43" applyNumberFormat="1" applyFont="1" applyBorder="1" applyAlignment="1" applyProtection="1">
      <alignment horizontal="center" vertical="top" wrapText="1"/>
    </xf>
    <xf numFmtId="177" fontId="29" fillId="17" borderId="76" xfId="43" applyNumberFormat="1" applyFont="1" applyFill="1" applyBorder="1" applyAlignment="1" applyProtection="1">
      <alignment vertical="center"/>
    </xf>
    <xf numFmtId="0" fontId="29" fillId="17" borderId="42" xfId="43" applyFont="1" applyFill="1" applyBorder="1" applyAlignment="1" applyProtection="1">
      <alignment vertical="center"/>
    </xf>
    <xf numFmtId="0" fontId="29" fillId="17" borderId="42" xfId="43" applyFont="1" applyFill="1" applyBorder="1" applyAlignment="1" applyProtection="1">
      <alignment horizontal="center" vertical="center"/>
    </xf>
    <xf numFmtId="178" fontId="29" fillId="17" borderId="42" xfId="43" applyNumberFormat="1" applyFont="1" applyFill="1" applyBorder="1" applyAlignment="1" applyProtection="1">
      <alignment vertical="center"/>
    </xf>
    <xf numFmtId="178" fontId="29" fillId="17" borderId="75" xfId="43" applyNumberFormat="1" applyFont="1" applyFill="1" applyBorder="1" applyAlignment="1" applyProtection="1">
      <alignment vertical="center"/>
    </xf>
    <xf numFmtId="0" fontId="28" fillId="0" borderId="32" xfId="43" applyFont="1" applyBorder="1" applyAlignment="1" applyProtection="1">
      <alignment horizontal="center" vertical="top" wrapText="1"/>
    </xf>
    <xf numFmtId="177" fontId="29" fillId="0" borderId="58" xfId="43" applyNumberFormat="1" applyFont="1" applyBorder="1" applyAlignment="1" applyProtection="1">
      <alignment horizontal="left" vertical="top"/>
    </xf>
    <xf numFmtId="177" fontId="29" fillId="0" borderId="57" xfId="43" applyNumberFormat="1" applyFont="1" applyBorder="1" applyAlignment="1" applyProtection="1">
      <alignment horizontal="left" vertical="top"/>
    </xf>
    <xf numFmtId="0" fontId="29" fillId="0" borderId="57" xfId="43" applyFont="1" applyBorder="1" applyAlignment="1" applyProtection="1">
      <alignment horizontal="left" vertical="top" wrapText="1"/>
    </xf>
    <xf numFmtId="0" fontId="29" fillId="0" borderId="57" xfId="43" applyFont="1" applyBorder="1" applyAlignment="1" applyProtection="1">
      <alignment horizontal="center" vertical="top"/>
    </xf>
    <xf numFmtId="4" fontId="29" fillId="0" borderId="56" xfId="43" applyNumberFormat="1" applyFont="1" applyBorder="1" applyAlignment="1" applyProtection="1">
      <alignment horizontal="right" vertical="top"/>
    </xf>
    <xf numFmtId="4" fontId="29" fillId="0" borderId="55" xfId="43" applyNumberFormat="1" applyFont="1" applyBorder="1" applyAlignment="1" applyProtection="1">
      <alignment horizontal="right" vertical="top"/>
    </xf>
    <xf numFmtId="4" fontId="29" fillId="0" borderId="54" xfId="43" applyNumberFormat="1" applyFont="1" applyBorder="1" applyAlignment="1" applyProtection="1">
      <alignment horizontal="right" vertical="top"/>
    </xf>
    <xf numFmtId="0" fontId="29" fillId="0" borderId="0" xfId="43" applyFont="1" applyAlignment="1" applyProtection="1">
      <alignment vertical="top"/>
    </xf>
    <xf numFmtId="177" fontId="19" fillId="0" borderId="65" xfId="43" applyNumberFormat="1" applyFont="1" applyBorder="1" applyAlignment="1" applyProtection="1">
      <alignment vertical="center"/>
    </xf>
    <xf numFmtId="0" fontId="19" fillId="0" borderId="5" xfId="43" applyFont="1" applyBorder="1" applyAlignment="1" applyProtection="1">
      <alignment horizontal="left" vertical="center" wrapText="1"/>
    </xf>
    <xf numFmtId="0" fontId="25" fillId="0" borderId="39" xfId="43" applyFont="1" applyBorder="1" applyAlignment="1" applyProtection="1">
      <alignment horizontal="center" vertical="center" wrapText="1"/>
    </xf>
    <xf numFmtId="4" fontId="19" fillId="0" borderId="39" xfId="43" applyNumberFormat="1" applyFont="1" applyBorder="1" applyAlignment="1" applyProtection="1">
      <alignment vertical="center" wrapText="1"/>
    </xf>
    <xf numFmtId="4" fontId="25" fillId="0" borderId="39" xfId="43" applyNumberFormat="1" applyFont="1" applyBorder="1" applyAlignment="1" applyProtection="1">
      <alignment vertical="center" wrapText="1"/>
    </xf>
    <xf numFmtId="4" fontId="25" fillId="0" borderId="64" xfId="43" applyNumberFormat="1" applyFont="1" applyBorder="1" applyAlignment="1" applyProtection="1">
      <alignment vertical="center" wrapText="1"/>
    </xf>
    <xf numFmtId="0" fontId="25" fillId="0" borderId="0" xfId="43" applyFont="1" applyAlignment="1" applyProtection="1">
      <alignment vertical="center"/>
    </xf>
    <xf numFmtId="177" fontId="19" fillId="0" borderId="63" xfId="43" applyNumberFormat="1" applyFont="1" applyBorder="1" applyAlignment="1" applyProtection="1">
      <alignment vertical="center"/>
    </xf>
    <xf numFmtId="0" fontId="25" fillId="0" borderId="36" xfId="43" applyFont="1" applyBorder="1" applyAlignment="1" applyProtection="1">
      <alignment horizontal="left" vertical="center" wrapText="1"/>
    </xf>
    <xf numFmtId="0" fontId="25" fillId="0" borderId="13" xfId="43" applyFont="1" applyBorder="1" applyAlignment="1" applyProtection="1">
      <alignment horizontal="center" vertical="center" wrapText="1"/>
    </xf>
    <xf numFmtId="4" fontId="25" fillId="0" borderId="13" xfId="43" applyNumberFormat="1" applyFont="1" applyBorder="1" applyAlignment="1" applyProtection="1">
      <alignment vertical="center" wrapText="1"/>
    </xf>
    <xf numFmtId="4" fontId="19" fillId="0" borderId="62" xfId="43" applyNumberFormat="1" applyFont="1" applyBorder="1" applyAlignment="1" applyProtection="1">
      <alignment vertical="center" wrapText="1"/>
    </xf>
    <xf numFmtId="177" fontId="19" fillId="0" borderId="61" xfId="43" applyNumberFormat="1" applyFont="1" applyBorder="1" applyAlignment="1" applyProtection="1">
      <alignment vertical="center"/>
    </xf>
    <xf numFmtId="0" fontId="25" fillId="0" borderId="60" xfId="43" applyFont="1" applyBorder="1" applyAlignment="1" applyProtection="1">
      <alignment horizontal="left" vertical="center" wrapText="1"/>
    </xf>
    <xf numFmtId="0" fontId="25" fillId="0" borderId="32" xfId="43" applyFont="1" applyBorder="1" applyAlignment="1" applyProtection="1">
      <alignment horizontal="center" vertical="center" wrapText="1"/>
    </xf>
    <xf numFmtId="4" fontId="25" fillId="0" borderId="32" xfId="43" applyNumberFormat="1" applyFont="1" applyBorder="1" applyAlignment="1" applyProtection="1">
      <alignment vertical="center" wrapText="1"/>
    </xf>
    <xf numFmtId="4" fontId="19" fillId="0" borderId="59" xfId="43" applyNumberFormat="1" applyFont="1" applyBorder="1" applyAlignment="1" applyProtection="1">
      <alignment vertical="center" wrapText="1"/>
    </xf>
    <xf numFmtId="0" fontId="29" fillId="4" borderId="58" xfId="43" applyFont="1" applyFill="1" applyBorder="1" applyAlignment="1" applyProtection="1">
      <alignment vertical="center"/>
    </xf>
    <xf numFmtId="0" fontId="29" fillId="4" borderId="57" xfId="43" applyFont="1" applyFill="1" applyBorder="1" applyAlignment="1" applyProtection="1">
      <alignment vertical="center"/>
    </xf>
    <xf numFmtId="0" fontId="29" fillId="4" borderId="57" xfId="43" applyFont="1" applyFill="1" applyBorder="1" applyAlignment="1" applyProtection="1">
      <alignment horizontal="center" vertical="center"/>
    </xf>
    <xf numFmtId="0" fontId="29" fillId="4" borderId="56" xfId="43" applyFont="1" applyFill="1" applyBorder="1" applyAlignment="1" applyProtection="1">
      <alignment horizontal="right" vertical="center"/>
    </xf>
    <xf numFmtId="174" fontId="29" fillId="4" borderId="55" xfId="43" applyNumberFormat="1" applyFont="1" applyFill="1" applyBorder="1" applyAlignment="1" applyProtection="1">
      <alignment vertical="center"/>
    </xf>
    <xf numFmtId="0" fontId="29" fillId="4" borderId="55" xfId="43" applyFont="1" applyFill="1" applyBorder="1" applyAlignment="1" applyProtection="1">
      <alignment horizontal="right" vertical="center"/>
    </xf>
    <xf numFmtId="0" fontId="28" fillId="0" borderId="0" xfId="43" applyFont="1" applyAlignment="1" applyProtection="1">
      <alignment vertical="center" wrapText="1"/>
    </xf>
    <xf numFmtId="0" fontId="29" fillId="0" borderId="0" xfId="43" applyFont="1" applyAlignment="1" applyProtection="1">
      <alignment horizontal="right" vertical="top"/>
    </xf>
    <xf numFmtId="178" fontId="28" fillId="0" borderId="0" xfId="43" applyNumberFormat="1" applyFont="1" applyAlignment="1" applyProtection="1">
      <alignment vertical="top"/>
    </xf>
    <xf numFmtId="0" fontId="29" fillId="0" borderId="0" xfId="43" applyFont="1" applyAlignment="1" applyProtection="1">
      <alignment horizontal="center" vertical="top"/>
    </xf>
    <xf numFmtId="178" fontId="29" fillId="0" borderId="0" xfId="43" applyNumberFormat="1" applyFont="1" applyAlignment="1" applyProtection="1">
      <alignment vertical="top"/>
    </xf>
    <xf numFmtId="0" fontId="29" fillId="4" borderId="72" xfId="43" applyFont="1" applyFill="1" applyBorder="1" applyAlignment="1" applyProtection="1">
      <alignment vertical="top"/>
    </xf>
    <xf numFmtId="177" fontId="54" fillId="0" borderId="66" xfId="43" applyNumberFormat="1" applyFont="1" applyBorder="1" applyAlignment="1" applyProtection="1">
      <alignment horizontal="center" vertical="top"/>
    </xf>
    <xf numFmtId="177" fontId="54" fillId="0" borderId="39" xfId="43" applyNumberFormat="1" applyFont="1" applyBorder="1" applyAlignment="1" applyProtection="1">
      <alignment horizontal="center" vertical="top"/>
    </xf>
    <xf numFmtId="0" fontId="54" fillId="0" borderId="39" xfId="43" applyFont="1" applyBorder="1" applyAlignment="1" applyProtection="1">
      <alignment horizontal="left" vertical="top" wrapText="1"/>
    </xf>
    <xf numFmtId="0" fontId="54" fillId="0" borderId="39" xfId="43" applyFont="1" applyBorder="1" applyAlignment="1" applyProtection="1">
      <alignment horizontal="center" vertical="center" wrapText="1"/>
    </xf>
    <xf numFmtId="4" fontId="54" fillId="0" borderId="13" xfId="43" applyNumberFormat="1" applyFont="1" applyBorder="1" applyAlignment="1" applyProtection="1">
      <alignment vertical="center" wrapText="1"/>
    </xf>
    <xf numFmtId="4" fontId="54" fillId="0" borderId="64" xfId="43" applyNumberFormat="1" applyFont="1" applyBorder="1" applyAlignment="1" applyProtection="1">
      <alignment vertical="center" wrapText="1"/>
    </xf>
    <xf numFmtId="177" fontId="55" fillId="0" borderId="39" xfId="43" applyNumberFormat="1" applyFont="1" applyBorder="1" applyAlignment="1" applyProtection="1">
      <alignment horizontal="center" vertical="top"/>
    </xf>
    <xf numFmtId="0" fontId="55" fillId="0" borderId="0" xfId="43" applyFont="1" applyAlignment="1" applyProtection="1">
      <alignment vertical="center" wrapText="1"/>
    </xf>
    <xf numFmtId="174" fontId="29" fillId="4" borderId="54" xfId="43" applyNumberFormat="1" applyFont="1" applyFill="1" applyBorder="1" applyAlignment="1" applyProtection="1">
      <alignment vertical="center"/>
    </xf>
    <xf numFmtId="0" fontId="28" fillId="0" borderId="0" xfId="43" applyFont="1" applyAlignment="1" applyProtection="1">
      <alignment horizontal="left" vertical="center" indent="1"/>
    </xf>
    <xf numFmtId="14" fontId="28" fillId="0" borderId="0" xfId="43" applyNumberFormat="1" applyFont="1" applyAlignment="1" applyProtection="1">
      <alignment horizontal="left" vertical="top"/>
    </xf>
    <xf numFmtId="0" fontId="44" fillId="0" borderId="0" xfId="43" applyFont="1" applyAlignment="1" applyProtection="1">
      <alignment vertical="center"/>
    </xf>
    <xf numFmtId="4" fontId="19" fillId="16" borderId="5" xfId="45" applyNumberFormat="1" applyFont="1" applyFill="1" applyBorder="1" applyAlignment="1" applyProtection="1">
      <alignment horizontal="right" vertical="top" wrapText="1"/>
      <protection locked="0"/>
    </xf>
    <xf numFmtId="0" fontId="29" fillId="16" borderId="42" xfId="43" applyFont="1" applyFill="1" applyBorder="1" applyAlignment="1" applyProtection="1">
      <alignment horizontal="right" vertical="center"/>
      <protection locked="0"/>
    </xf>
    <xf numFmtId="0" fontId="29" fillId="16" borderId="37" xfId="43" applyFont="1" applyFill="1" applyBorder="1" applyAlignment="1" applyProtection="1">
      <alignment horizontal="right" vertical="center"/>
      <protection locked="0"/>
    </xf>
    <xf numFmtId="4" fontId="28" fillId="16" borderId="32" xfId="43" applyNumberFormat="1" applyFont="1" applyFill="1" applyBorder="1" applyAlignment="1" applyProtection="1">
      <alignment horizontal="right" vertical="top" wrapText="1"/>
      <protection locked="0"/>
    </xf>
    <xf numFmtId="4" fontId="57" fillId="16" borderId="5" xfId="44" applyNumberFormat="1" applyFont="1" applyFill="1" applyBorder="1" applyAlignment="1" applyProtection="1">
      <alignment horizontal="right" vertical="top" wrapText="1"/>
      <protection locked="0"/>
    </xf>
    <xf numFmtId="4" fontId="54" fillId="16" borderId="39" xfId="43" applyNumberFormat="1" applyFont="1" applyFill="1" applyBorder="1" applyAlignment="1" applyProtection="1">
      <alignment vertical="center" wrapText="1"/>
      <protection locked="0"/>
    </xf>
    <xf numFmtId="177" fontId="28" fillId="0" borderId="66" xfId="47" applyNumberFormat="1" applyFont="1" applyBorder="1" applyAlignment="1" applyProtection="1">
      <alignment horizontal="center" vertical="top"/>
    </xf>
    <xf numFmtId="177" fontId="28" fillId="0" borderId="32" xfId="47" applyNumberFormat="1" applyFont="1" applyBorder="1" applyAlignment="1" applyProtection="1">
      <alignment horizontal="center" vertical="top" wrapText="1"/>
    </xf>
    <xf numFmtId="0" fontId="56" fillId="0" borderId="37" xfId="47" applyFont="1" applyBorder="1" applyAlignment="1" applyProtection="1">
      <alignment horizontal="left" vertical="top" wrapText="1"/>
    </xf>
    <xf numFmtId="0" fontId="28" fillId="0" borderId="13" xfId="47" applyFont="1" applyBorder="1" applyAlignment="1" applyProtection="1">
      <alignment horizontal="center" vertical="top" wrapText="1"/>
    </xf>
    <xf numFmtId="177" fontId="28" fillId="0" borderId="13" xfId="47" applyNumberFormat="1" applyFont="1" applyBorder="1" applyAlignment="1" applyProtection="1">
      <alignment horizontal="center" vertical="top" wrapText="1"/>
    </xf>
    <xf numFmtId="177" fontId="29" fillId="17" borderId="76" xfId="47" applyNumberFormat="1" applyFont="1" applyFill="1" applyBorder="1" applyAlignment="1" applyProtection="1">
      <alignment vertical="center"/>
    </xf>
    <xf numFmtId="0" fontId="29" fillId="17" borderId="42" xfId="47" applyFont="1" applyFill="1" applyBorder="1" applyAlignment="1" applyProtection="1">
      <alignment vertical="center"/>
    </xf>
    <xf numFmtId="0" fontId="29" fillId="17" borderId="42" xfId="47" applyFont="1" applyFill="1" applyBorder="1" applyAlignment="1" applyProtection="1">
      <alignment horizontal="center" vertical="center"/>
    </xf>
    <xf numFmtId="0" fontId="28" fillId="0" borderId="32" xfId="47" applyFont="1" applyBorder="1" applyAlignment="1" applyProtection="1">
      <alignment horizontal="center" vertical="top" wrapText="1"/>
    </xf>
    <xf numFmtId="0" fontId="25" fillId="0" borderId="5" xfId="43" applyFont="1" applyBorder="1" applyAlignment="1" applyProtection="1">
      <alignment horizontal="left" vertical="center" wrapText="1"/>
    </xf>
    <xf numFmtId="0" fontId="54" fillId="0" borderId="0" xfId="43" applyFont="1" applyAlignment="1" applyProtection="1">
      <alignment vertical="center" wrapText="1"/>
    </xf>
    <xf numFmtId="0" fontId="29" fillId="16" borderId="42" xfId="47" applyFont="1" applyFill="1" applyBorder="1" applyAlignment="1" applyProtection="1">
      <alignment horizontal="right" vertical="center"/>
      <protection locked="0"/>
    </xf>
    <xf numFmtId="4" fontId="28" fillId="16" borderId="32" xfId="47" applyNumberFormat="1" applyFont="1" applyFill="1" applyBorder="1" applyAlignment="1" applyProtection="1">
      <alignment horizontal="right" vertical="top" wrapText="1"/>
      <protection locked="0"/>
    </xf>
    <xf numFmtId="4" fontId="19" fillId="16" borderId="5" xfId="48" applyNumberFormat="1" applyFont="1" applyFill="1" applyBorder="1" applyAlignment="1" applyProtection="1">
      <alignment horizontal="right" vertical="top" wrapText="1"/>
      <protection locked="0"/>
    </xf>
    <xf numFmtId="14" fontId="28" fillId="16" borderId="0" xfId="43" applyNumberFormat="1" applyFont="1" applyFill="1" applyAlignment="1" applyProtection="1">
      <alignment horizontal="left" vertical="top"/>
      <protection locked="0"/>
    </xf>
    <xf numFmtId="0" fontId="28" fillId="16" borderId="0" xfId="43" applyFont="1" applyFill="1" applyAlignment="1" applyProtection="1">
      <alignment vertical="top"/>
      <protection locked="0"/>
    </xf>
    <xf numFmtId="0" fontId="62" fillId="19" borderId="0" xfId="43" applyFont="1" applyFill="1" applyAlignment="1" applyProtection="1">
      <alignment horizontal="left"/>
    </xf>
    <xf numFmtId="0" fontId="72" fillId="0" borderId="39" xfId="50" applyNumberFormat="1" applyFont="1" applyFill="1" applyBorder="1" applyAlignment="1" applyProtection="1">
      <alignment horizontal="center" vertical="top" wrapText="1"/>
    </xf>
    <xf numFmtId="0" fontId="29" fillId="17" borderId="42" xfId="43" applyFont="1" applyFill="1" applyBorder="1" applyAlignment="1" applyProtection="1">
      <alignment horizontal="right" vertical="center"/>
    </xf>
    <xf numFmtId="0" fontId="28" fillId="0" borderId="37" xfId="43" applyFont="1" applyBorder="1" applyAlignment="1" applyProtection="1">
      <alignment vertical="top" wrapText="1" shrinkToFit="1"/>
    </xf>
    <xf numFmtId="0" fontId="28" fillId="0" borderId="39" xfId="49" applyFont="1" applyBorder="1" applyAlignment="1" applyProtection="1">
      <alignment horizontal="left" vertical="top" wrapText="1"/>
    </xf>
    <xf numFmtId="0" fontId="29" fillId="0" borderId="39" xfId="49" applyFont="1" applyBorder="1" applyAlignment="1" applyProtection="1">
      <alignment horizontal="center" vertical="top" wrapText="1"/>
    </xf>
    <xf numFmtId="0" fontId="28" fillId="0" borderId="0" xfId="49" applyFont="1" applyAlignment="1" applyProtection="1">
      <alignment vertical="top" wrapText="1"/>
    </xf>
    <xf numFmtId="4" fontId="54" fillId="16" borderId="39" xfId="49" applyNumberFormat="1" applyFont="1" applyFill="1" applyBorder="1" applyAlignment="1" applyProtection="1">
      <alignment horizontal="right" vertical="top" wrapText="1"/>
      <protection locked="0"/>
    </xf>
    <xf numFmtId="174" fontId="30" fillId="16" borderId="13" xfId="36" applyNumberFormat="1" applyFont="1" applyFill="1" applyBorder="1" applyAlignment="1" applyProtection="1">
      <alignment vertical="center"/>
      <protection locked="0"/>
    </xf>
    <xf numFmtId="174" fontId="30" fillId="16" borderId="13" xfId="39" applyNumberFormat="1" applyFont="1" applyFill="1" applyBorder="1" applyAlignment="1" applyProtection="1">
      <alignment vertical="center"/>
      <protection locked="0"/>
    </xf>
    <xf numFmtId="174" fontId="30" fillId="16" borderId="13" xfId="36" applyNumberFormat="1" applyFont="1" applyFill="1" applyBorder="1" applyAlignment="1" applyProtection="1">
      <alignment horizontal="right" vertical="center"/>
      <protection locked="0"/>
    </xf>
    <xf numFmtId="174" fontId="37" fillId="16" borderId="13" xfId="37" applyNumberFormat="1" applyFont="1" applyFill="1" applyBorder="1" applyAlignment="1" applyProtection="1">
      <alignment vertical="center"/>
      <protection locked="0"/>
    </xf>
    <xf numFmtId="174" fontId="40" fillId="16" borderId="50" xfId="40" applyNumberFormat="1" applyFill="1" applyBorder="1" applyProtection="1">
      <protection locked="0"/>
    </xf>
    <xf numFmtId="174" fontId="40" fillId="16" borderId="48" xfId="40" applyNumberFormat="1" applyFill="1" applyBorder="1" applyProtection="1">
      <protection locked="0"/>
    </xf>
    <xf numFmtId="174" fontId="40" fillId="16" borderId="47" xfId="40" applyNumberFormat="1" applyFill="1" applyBorder="1" applyProtection="1">
      <protection locked="0"/>
    </xf>
    <xf numFmtId="180" fontId="0" fillId="0" borderId="0" xfId="52" applyFont="1" applyFill="1" applyBorder="1" applyAlignment="1" applyProtection="1">
      <alignment vertical="center"/>
      <protection locked="0"/>
    </xf>
    <xf numFmtId="0" fontId="73" fillId="0" borderId="96" xfId="51" applyBorder="1" applyProtection="1"/>
    <xf numFmtId="0" fontId="73" fillId="0" borderId="95" xfId="51" applyBorder="1" applyProtection="1"/>
    <xf numFmtId="3" fontId="73" fillId="0" borderId="95" xfId="51" applyNumberFormat="1" applyBorder="1" applyAlignment="1" applyProtection="1">
      <alignment horizontal="center"/>
    </xf>
    <xf numFmtId="180" fontId="0" fillId="0" borderId="95" xfId="52" applyFont="1" applyBorder="1" applyProtection="1"/>
    <xf numFmtId="0" fontId="73" fillId="0" borderId="94" xfId="51" applyBorder="1" applyProtection="1"/>
    <xf numFmtId="0" fontId="73" fillId="0" borderId="0" xfId="51" applyProtection="1"/>
    <xf numFmtId="0" fontId="73" fillId="0" borderId="0" xfId="51" applyAlignment="1" applyProtection="1">
      <alignment horizontal="left" vertical="center"/>
    </xf>
    <xf numFmtId="0" fontId="73" fillId="0" borderId="88" xfId="51" applyBorder="1" applyProtection="1"/>
    <xf numFmtId="0" fontId="73" fillId="0" borderId="87" xfId="51" applyBorder="1" applyProtection="1"/>
    <xf numFmtId="0" fontId="94" fillId="0" borderId="0" xfId="51" applyFont="1" applyAlignment="1" applyProtection="1">
      <alignment horizontal="left" vertical="center"/>
    </xf>
    <xf numFmtId="3" fontId="73" fillId="0" borderId="0" xfId="51" applyNumberFormat="1" applyAlignment="1" applyProtection="1">
      <alignment horizontal="center"/>
    </xf>
    <xf numFmtId="180" fontId="0" fillId="0" borderId="0" xfId="52" applyFont="1" applyBorder="1" applyProtection="1"/>
    <xf numFmtId="0" fontId="77" fillId="0" borderId="0" xfId="51" applyFont="1" applyAlignment="1" applyProtection="1">
      <alignment horizontal="left" vertical="center"/>
    </xf>
    <xf numFmtId="0" fontId="73" fillId="0" borderId="88" xfId="51" applyBorder="1" applyAlignment="1" applyProtection="1">
      <alignment vertical="center"/>
    </xf>
    <xf numFmtId="0" fontId="73" fillId="0" borderId="0" xfId="51" applyAlignment="1" applyProtection="1">
      <alignment vertical="center"/>
    </xf>
    <xf numFmtId="0" fontId="80" fillId="0" borderId="0" xfId="51" applyFont="1" applyAlignment="1" applyProtection="1">
      <alignment horizontal="left" vertical="top"/>
    </xf>
    <xf numFmtId="0" fontId="73" fillId="0" borderId="87" xfId="51" applyBorder="1" applyAlignment="1" applyProtection="1">
      <alignment vertical="center"/>
    </xf>
    <xf numFmtId="0" fontId="78" fillId="0" borderId="0" xfId="51" applyFont="1" applyAlignment="1" applyProtection="1">
      <alignment horizontal="left" vertical="center"/>
    </xf>
    <xf numFmtId="3" fontId="73" fillId="0" borderId="0" xfId="51" applyNumberFormat="1" applyAlignment="1" applyProtection="1">
      <alignment horizontal="center" vertical="center"/>
    </xf>
    <xf numFmtId="180" fontId="0" fillId="0" borderId="0" xfId="52" applyFont="1" applyBorder="1" applyAlignment="1" applyProtection="1">
      <alignment vertical="center"/>
    </xf>
    <xf numFmtId="180" fontId="77" fillId="0" borderId="0" xfId="52" applyFont="1" applyBorder="1" applyAlignment="1" applyProtection="1">
      <alignment horizontal="left" vertical="center"/>
    </xf>
    <xf numFmtId="0" fontId="73" fillId="0" borderId="99" xfId="51" applyBorder="1" applyAlignment="1" applyProtection="1">
      <alignment vertical="center"/>
    </xf>
    <xf numFmtId="3" fontId="73" fillId="0" borderId="99" xfId="51" applyNumberFormat="1" applyBorder="1" applyAlignment="1" applyProtection="1">
      <alignment horizontal="center" vertical="center"/>
    </xf>
    <xf numFmtId="180" fontId="0" fillId="0" borderId="99" xfId="52" applyFont="1" applyBorder="1" applyAlignment="1" applyProtection="1">
      <alignment vertical="center"/>
    </xf>
    <xf numFmtId="0" fontId="92" fillId="0" borderId="0" xfId="51" applyFont="1" applyAlignment="1" applyProtection="1">
      <alignment horizontal="left" vertical="center"/>
    </xf>
    <xf numFmtId="0" fontId="93" fillId="0" borderId="0" xfId="51" applyFont="1" applyAlignment="1" applyProtection="1">
      <alignment horizontal="left" vertical="center"/>
    </xf>
    <xf numFmtId="0" fontId="91" fillId="0" borderId="0" xfId="51" applyFont="1" applyAlignment="1" applyProtection="1">
      <alignment horizontal="left" vertical="center"/>
    </xf>
    <xf numFmtId="0" fontId="74" fillId="0" borderId="0" xfId="51" applyFont="1" applyAlignment="1" applyProtection="1">
      <alignment horizontal="left" vertical="center"/>
    </xf>
    <xf numFmtId="182" fontId="74" fillId="0" borderId="0" xfId="51" applyNumberFormat="1" applyFont="1" applyAlignment="1" applyProtection="1">
      <alignment vertical="center"/>
    </xf>
    <xf numFmtId="0" fontId="74" fillId="0" borderId="0" xfId="51" applyFont="1" applyAlignment="1" applyProtection="1">
      <alignment horizontal="right" vertical="center"/>
    </xf>
    <xf numFmtId="0" fontId="73" fillId="21" borderId="0" xfId="51" applyFill="1" applyAlignment="1" applyProtection="1">
      <alignment vertical="center"/>
    </xf>
    <xf numFmtId="0" fontId="80" fillId="21" borderId="103" xfId="51" applyFont="1" applyFill="1" applyBorder="1" applyAlignment="1" applyProtection="1">
      <alignment horizontal="left" vertical="center"/>
    </xf>
    <xf numFmtId="0" fontId="73" fillId="21" borderId="102" xfId="51" applyFill="1" applyBorder="1" applyAlignment="1" applyProtection="1">
      <alignment vertical="center"/>
    </xf>
    <xf numFmtId="0" fontId="80" fillId="21" borderId="102" xfId="51" applyFont="1" applyFill="1" applyBorder="1" applyAlignment="1" applyProtection="1">
      <alignment horizontal="right" vertical="center"/>
    </xf>
    <xf numFmtId="0" fontId="80" fillId="21" borderId="102" xfId="51" applyFont="1" applyFill="1" applyBorder="1" applyAlignment="1" applyProtection="1">
      <alignment horizontal="center" vertical="center"/>
    </xf>
    <xf numFmtId="3" fontId="73" fillId="21" borderId="102" xfId="51" applyNumberFormat="1" applyFill="1" applyBorder="1" applyAlignment="1" applyProtection="1">
      <alignment horizontal="center" vertical="center"/>
    </xf>
    <xf numFmtId="0" fontId="90" fillId="0" borderId="100" xfId="51" applyFont="1" applyBorder="1" applyAlignment="1" applyProtection="1">
      <alignment horizontal="left" vertical="center"/>
    </xf>
    <xf numFmtId="0" fontId="73" fillId="0" borderId="98" xfId="51" applyBorder="1" applyAlignment="1" applyProtection="1">
      <alignment vertical="center"/>
    </xf>
    <xf numFmtId="0" fontId="73" fillId="0" borderId="90" xfId="51" applyBorder="1" applyProtection="1"/>
    <xf numFmtId="0" fontId="73" fillId="0" borderId="89" xfId="51" applyBorder="1" applyProtection="1"/>
    <xf numFmtId="0" fontId="84" fillId="0" borderId="97" xfId="51" applyFont="1" applyBorder="1" applyAlignment="1" applyProtection="1">
      <alignment horizontal="left" vertical="center"/>
    </xf>
    <xf numFmtId="0" fontId="73" fillId="0" borderId="85" xfId="51" applyBorder="1" applyAlignment="1" applyProtection="1">
      <alignment vertical="center"/>
    </xf>
    <xf numFmtId="0" fontId="84" fillId="0" borderId="85" xfId="51" applyFont="1" applyBorder="1" applyAlignment="1" applyProtection="1">
      <alignment horizontal="left" vertical="center"/>
    </xf>
    <xf numFmtId="0" fontId="73" fillId="0" borderId="84" xfId="51" applyBorder="1" applyAlignment="1" applyProtection="1">
      <alignment vertical="center"/>
    </xf>
    <xf numFmtId="3" fontId="73" fillId="0" borderId="85" xfId="51" applyNumberFormat="1" applyBorder="1" applyAlignment="1" applyProtection="1">
      <alignment horizontal="center" vertical="center"/>
    </xf>
    <xf numFmtId="180" fontId="0" fillId="0" borderId="85" xfId="52" applyFont="1" applyBorder="1" applyAlignment="1" applyProtection="1">
      <alignment vertical="center"/>
    </xf>
    <xf numFmtId="0" fontId="73" fillId="0" borderId="83" xfId="51" applyBorder="1" applyAlignment="1" applyProtection="1">
      <alignment vertical="center"/>
    </xf>
    <xf numFmtId="0" fontId="73" fillId="0" borderId="82" xfId="51" applyBorder="1" applyAlignment="1" applyProtection="1">
      <alignment vertical="center"/>
    </xf>
    <xf numFmtId="3" fontId="73" fillId="0" borderId="82" xfId="51" applyNumberFormat="1" applyBorder="1" applyAlignment="1" applyProtection="1">
      <alignment horizontal="center" vertical="center"/>
    </xf>
    <xf numFmtId="180" fontId="0" fillId="0" borderId="82" xfId="52" applyFont="1" applyBorder="1" applyAlignment="1" applyProtection="1">
      <alignment vertical="center"/>
    </xf>
    <xf numFmtId="0" fontId="73" fillId="0" borderId="81" xfId="51" applyBorder="1" applyAlignment="1" applyProtection="1">
      <alignment vertical="center"/>
    </xf>
    <xf numFmtId="0" fontId="73" fillId="0" borderId="96" xfId="51" applyBorder="1" applyAlignment="1" applyProtection="1">
      <alignment vertical="center"/>
    </xf>
    <xf numFmtId="0" fontId="73" fillId="0" borderId="95" xfId="51" applyBorder="1" applyAlignment="1" applyProtection="1">
      <alignment vertical="center"/>
    </xf>
    <xf numFmtId="3" fontId="73" fillId="0" borderId="95" xfId="51" applyNumberFormat="1" applyBorder="1" applyAlignment="1" applyProtection="1">
      <alignment horizontal="center" vertical="center"/>
    </xf>
    <xf numFmtId="180" fontId="0" fillId="0" borderId="95" xfId="52" applyFont="1" applyBorder="1" applyAlignment="1" applyProtection="1">
      <alignment vertical="center"/>
    </xf>
    <xf numFmtId="0" fontId="73" fillId="0" borderId="94" xfId="51" applyBorder="1" applyAlignment="1" applyProtection="1">
      <alignment vertical="center"/>
    </xf>
    <xf numFmtId="0" fontId="80" fillId="0" borderId="0" xfId="51" applyFont="1" applyAlignment="1" applyProtection="1">
      <alignment horizontal="left" vertical="center"/>
    </xf>
    <xf numFmtId="3" fontId="77" fillId="0" borderId="0" xfId="51" applyNumberFormat="1" applyFont="1" applyAlignment="1" applyProtection="1">
      <alignment horizontal="center" vertical="center"/>
    </xf>
    <xf numFmtId="0" fontId="88" fillId="22" borderId="0" xfId="51" applyFont="1" applyFill="1" applyAlignment="1" applyProtection="1">
      <alignment vertical="center"/>
    </xf>
    <xf numFmtId="3" fontId="88" fillId="22" borderId="0" xfId="51" applyNumberFormat="1" applyFont="1" applyFill="1" applyAlignment="1" applyProtection="1">
      <alignment horizontal="center" vertical="center"/>
    </xf>
    <xf numFmtId="180" fontId="88" fillId="22" borderId="0" xfId="52" applyFont="1" applyFill="1" applyBorder="1" applyAlignment="1" applyProtection="1">
      <alignment vertical="center"/>
    </xf>
    <xf numFmtId="0" fontId="87" fillId="0" borderId="0" xfId="51" applyFont="1" applyAlignment="1" applyProtection="1">
      <alignment horizontal="left" vertical="center"/>
    </xf>
    <xf numFmtId="0" fontId="76" fillId="0" borderId="88" xfId="51" applyFont="1" applyBorder="1" applyAlignment="1" applyProtection="1">
      <alignment vertical="center"/>
    </xf>
    <xf numFmtId="0" fontId="76" fillId="0" borderId="0" xfId="51" applyFont="1" applyAlignment="1" applyProtection="1">
      <alignment vertical="center"/>
    </xf>
    <xf numFmtId="0" fontId="86" fillId="0" borderId="0" xfId="51" applyFont="1" applyAlignment="1" applyProtection="1">
      <alignment horizontal="left" vertical="center"/>
    </xf>
    <xf numFmtId="0" fontId="86" fillId="0" borderId="0" xfId="51" applyFont="1" applyAlignment="1" applyProtection="1">
      <alignment vertical="center"/>
    </xf>
    <xf numFmtId="3" fontId="86" fillId="0" borderId="0" xfId="51" applyNumberFormat="1" applyFont="1" applyAlignment="1" applyProtection="1">
      <alignment horizontal="center" vertical="center"/>
    </xf>
    <xf numFmtId="180" fontId="86" fillId="0" borderId="0" xfId="52" applyFont="1" applyBorder="1" applyAlignment="1" applyProtection="1">
      <alignment vertical="center"/>
    </xf>
    <xf numFmtId="0" fontId="76" fillId="0" borderId="87" xfId="51" applyFont="1" applyBorder="1" applyAlignment="1" applyProtection="1">
      <alignment vertical="center"/>
    </xf>
    <xf numFmtId="0" fontId="73" fillId="0" borderId="86" xfId="51" applyBorder="1" applyAlignment="1" applyProtection="1">
      <alignment vertical="center"/>
    </xf>
    <xf numFmtId="0" fontId="77" fillId="0" borderId="86" xfId="51" applyFont="1" applyBorder="1" applyAlignment="1" applyProtection="1">
      <alignment horizontal="center" vertical="center"/>
    </xf>
    <xf numFmtId="0" fontId="85" fillId="0" borderId="0" xfId="51" applyFont="1" applyAlignment="1" applyProtection="1">
      <alignment vertical="center"/>
    </xf>
    <xf numFmtId="3" fontId="85" fillId="0" borderId="0" xfId="51" applyNumberFormat="1" applyFont="1" applyAlignment="1" applyProtection="1">
      <alignment horizontal="center" vertical="center"/>
    </xf>
    <xf numFmtId="180" fontId="85" fillId="0" borderId="0" xfId="52" applyFont="1" applyFill="1" applyBorder="1" applyAlignment="1" applyProtection="1">
      <alignment vertical="center"/>
    </xf>
    <xf numFmtId="0" fontId="73" fillId="0" borderId="90" xfId="51" applyBorder="1" applyAlignment="1" applyProtection="1">
      <alignment vertical="center"/>
    </xf>
    <xf numFmtId="0" fontId="84" fillId="0" borderId="89" xfId="51" applyFont="1" applyBorder="1" applyAlignment="1" applyProtection="1">
      <alignment horizontal="center" vertical="center"/>
    </xf>
    <xf numFmtId="4" fontId="73" fillId="0" borderId="0" xfId="51" applyNumberFormat="1" applyAlignment="1" applyProtection="1">
      <alignment vertical="center"/>
    </xf>
    <xf numFmtId="0" fontId="73" fillId="0" borderId="97" xfId="51" applyBorder="1" applyAlignment="1" applyProtection="1">
      <alignment vertical="center"/>
    </xf>
    <xf numFmtId="0" fontId="84" fillId="0" borderId="84" xfId="51" applyFont="1" applyBorder="1" applyAlignment="1" applyProtection="1">
      <alignment horizontal="center" vertical="center"/>
    </xf>
    <xf numFmtId="0" fontId="83" fillId="22" borderId="0" xfId="51" applyFont="1" applyFill="1" applyAlignment="1" applyProtection="1">
      <alignment horizontal="left" vertical="center"/>
    </xf>
    <xf numFmtId="0" fontId="82" fillId="22" borderId="0" xfId="51" applyFont="1" applyFill="1" applyAlignment="1" applyProtection="1">
      <alignment vertical="center"/>
    </xf>
    <xf numFmtId="3" fontId="82" fillId="22" borderId="0" xfId="51" applyNumberFormat="1" applyFont="1" applyFill="1" applyAlignment="1" applyProtection="1">
      <alignment horizontal="center" vertical="center"/>
    </xf>
    <xf numFmtId="0" fontId="73" fillId="0" borderId="88" xfId="51" applyBorder="1" applyAlignment="1" applyProtection="1">
      <alignment horizontal="center" vertical="center" wrapText="1"/>
    </xf>
    <xf numFmtId="0" fontId="78" fillId="21" borderId="93" xfId="51" applyFont="1" applyFill="1" applyBorder="1" applyAlignment="1" applyProtection="1">
      <alignment horizontal="center" vertical="center" wrapText="1"/>
    </xf>
    <xf numFmtId="0" fontId="78" fillId="21" borderId="91" xfId="51" applyFont="1" applyFill="1" applyBorder="1" applyAlignment="1" applyProtection="1">
      <alignment horizontal="center" vertical="center" wrapText="1"/>
    </xf>
    <xf numFmtId="3" fontId="78" fillId="21" borderId="91" xfId="51" applyNumberFormat="1" applyFont="1" applyFill="1" applyBorder="1" applyAlignment="1" applyProtection="1">
      <alignment horizontal="center" vertical="center" wrapText="1"/>
    </xf>
    <xf numFmtId="0" fontId="73" fillId="0" borderId="87" xfId="51" applyBorder="1" applyAlignment="1" applyProtection="1">
      <alignment horizontal="center" vertical="center" wrapText="1"/>
    </xf>
    <xf numFmtId="0" fontId="73" fillId="0" borderId="0" xfId="51" applyAlignment="1" applyProtection="1">
      <alignment horizontal="center" vertical="center" wrapText="1"/>
    </xf>
    <xf numFmtId="0" fontId="77" fillId="0" borderId="93" xfId="51" applyFont="1" applyBorder="1" applyAlignment="1" applyProtection="1">
      <alignment horizontal="center" vertical="center" wrapText="1"/>
    </xf>
    <xf numFmtId="0" fontId="77" fillId="0" borderId="91" xfId="51" applyFont="1" applyBorder="1" applyAlignment="1" applyProtection="1">
      <alignment horizontal="center" vertical="center" wrapText="1"/>
    </xf>
    <xf numFmtId="0" fontId="77" fillId="0" borderId="92" xfId="51" applyFont="1" applyBorder="1" applyAlignment="1" applyProtection="1">
      <alignment horizontal="center" vertical="center" wrapText="1"/>
    </xf>
    <xf numFmtId="0" fontId="75" fillId="0" borderId="88" xfId="51" applyFont="1" applyBorder="1" applyProtection="1"/>
    <xf numFmtId="0" fontId="75" fillId="0" borderId="0" xfId="51" applyFont="1" applyProtection="1"/>
    <xf numFmtId="0" fontId="76" fillId="0" borderId="0" xfId="51" applyFont="1" applyAlignment="1" applyProtection="1">
      <alignment horizontal="left"/>
    </xf>
    <xf numFmtId="3" fontId="76" fillId="0" borderId="0" xfId="51" applyNumberFormat="1" applyFont="1" applyAlignment="1" applyProtection="1">
      <alignment horizontal="center"/>
    </xf>
    <xf numFmtId="180" fontId="76" fillId="0" borderId="0" xfId="52" applyFont="1" applyBorder="1" applyAlignment="1" applyProtection="1">
      <alignment horizontal="left"/>
    </xf>
    <xf numFmtId="180" fontId="76" fillId="0" borderId="0" xfId="52" applyFont="1" applyBorder="1" applyAlignment="1" applyProtection="1">
      <alignment horizontal="right"/>
    </xf>
    <xf numFmtId="0" fontId="75" fillId="0" borderId="87" xfId="51" applyFont="1" applyBorder="1" applyProtection="1"/>
    <xf numFmtId="0" fontId="75" fillId="0" borderId="90" xfId="51" applyFont="1" applyBorder="1" applyProtection="1"/>
    <xf numFmtId="169" fontId="75" fillId="0" borderId="0" xfId="51" applyNumberFormat="1" applyFont="1" applyProtection="1"/>
    <xf numFmtId="169" fontId="75" fillId="0" borderId="89" xfId="51" applyNumberFormat="1" applyFont="1" applyBorder="1" applyProtection="1"/>
    <xf numFmtId="0" fontId="75" fillId="0" borderId="0" xfId="51" applyFont="1" applyAlignment="1" applyProtection="1">
      <alignment horizontal="left"/>
    </xf>
    <xf numFmtId="0" fontId="75" fillId="0" borderId="0" xfId="51" applyFont="1" applyAlignment="1" applyProtection="1">
      <alignment horizontal="center"/>
    </xf>
    <xf numFmtId="167" fontId="75" fillId="0" borderId="0" xfId="51" applyNumberFormat="1" applyFont="1" applyAlignment="1" applyProtection="1">
      <alignment vertical="center"/>
    </xf>
    <xf numFmtId="0" fontId="73" fillId="0" borderId="86" xfId="51" applyBorder="1" applyAlignment="1" applyProtection="1">
      <alignment horizontal="center" vertical="center"/>
    </xf>
    <xf numFmtId="0" fontId="73" fillId="0" borderId="93" xfId="51" applyBorder="1" applyAlignment="1" applyProtection="1">
      <alignment horizontal="left" vertical="center" wrapText="1"/>
    </xf>
    <xf numFmtId="0" fontId="73" fillId="0" borderId="86" xfId="51" applyBorder="1" applyAlignment="1" applyProtection="1">
      <alignment horizontal="center" vertical="center" wrapText="1"/>
    </xf>
    <xf numFmtId="3" fontId="73" fillId="0" borderId="86" xfId="51" applyNumberFormat="1" applyBorder="1" applyAlignment="1" applyProtection="1">
      <alignment horizontal="center" vertical="center"/>
    </xf>
    <xf numFmtId="0" fontId="74" fillId="20" borderId="86" xfId="51" applyFont="1" applyFill="1" applyBorder="1" applyAlignment="1" applyProtection="1">
      <alignment horizontal="left" vertical="center"/>
    </xf>
    <xf numFmtId="0" fontId="74" fillId="0" borderId="0" xfId="51" applyFont="1" applyAlignment="1" applyProtection="1">
      <alignment horizontal="center" vertical="center"/>
    </xf>
    <xf numFmtId="169" fontId="74" fillId="0" borderId="0" xfId="51" applyNumberFormat="1" applyFont="1" applyAlignment="1" applyProtection="1">
      <alignment vertical="center"/>
    </xf>
    <xf numFmtId="169" fontId="74" fillId="0" borderId="89" xfId="51" applyNumberFormat="1" applyFont="1" applyBorder="1" applyAlignment="1" applyProtection="1">
      <alignment vertical="center"/>
    </xf>
    <xf numFmtId="167" fontId="73" fillId="0" borderId="0" xfId="51" applyNumberFormat="1" applyAlignment="1" applyProtection="1">
      <alignment vertical="center"/>
    </xf>
    <xf numFmtId="49" fontId="73" fillId="0" borderId="86" xfId="51" applyNumberFormat="1" applyBorder="1" applyAlignment="1" applyProtection="1">
      <alignment horizontal="left" vertical="center" wrapText="1"/>
    </xf>
    <xf numFmtId="0" fontId="73" fillId="0" borderId="0" xfId="51" applyAlignment="1" applyProtection="1">
      <alignment horizontal="center" vertical="center"/>
    </xf>
    <xf numFmtId="49" fontId="73" fillId="0" borderId="0" xfId="51" applyNumberFormat="1" applyAlignment="1" applyProtection="1">
      <alignment horizontal="left" vertical="center" wrapText="1"/>
    </xf>
    <xf numFmtId="0" fontId="73" fillId="0" borderId="0" xfId="51" applyAlignment="1" applyProtection="1">
      <alignment horizontal="left" vertical="center" wrapText="1"/>
    </xf>
    <xf numFmtId="180" fontId="0" fillId="0" borderId="91" xfId="52" applyFont="1" applyBorder="1" applyAlignment="1" applyProtection="1">
      <alignment vertical="center"/>
    </xf>
    <xf numFmtId="0" fontId="74" fillId="20" borderId="90" xfId="51" applyFont="1" applyFill="1" applyBorder="1" applyAlignment="1" applyProtection="1">
      <alignment horizontal="left" vertical="center"/>
    </xf>
    <xf numFmtId="0" fontId="73" fillId="0" borderId="89" xfId="51" applyBorder="1" applyAlignment="1" applyProtection="1">
      <alignment vertical="center"/>
    </xf>
    <xf numFmtId="0" fontId="74" fillId="20" borderId="86" xfId="51" applyFont="1" applyFill="1" applyBorder="1" applyAlignment="1" applyProtection="1">
      <alignment horizontal="center" vertical="center"/>
    </xf>
    <xf numFmtId="180" fontId="0" fillId="0" borderId="0" xfId="52" applyFont="1" applyProtection="1"/>
    <xf numFmtId="180" fontId="76" fillId="0" borderId="0" xfId="52" applyFont="1" applyFill="1" applyBorder="1" applyAlignment="1" applyProtection="1">
      <alignment horizontal="right"/>
      <protection locked="0"/>
    </xf>
    <xf numFmtId="180" fontId="76" fillId="0" borderId="0" xfId="52" applyFont="1" applyFill="1" applyBorder="1" applyAlignment="1" applyProtection="1">
      <alignment horizontal="left"/>
      <protection locked="0"/>
    </xf>
    <xf numFmtId="49" fontId="10" fillId="16" borderId="0" xfId="40" applyNumberFormat="1" applyFont="1" applyFill="1" applyAlignment="1" applyProtection="1">
      <alignment horizontal="left"/>
      <protection locked="0"/>
    </xf>
    <xf numFmtId="49" fontId="49" fillId="0" borderId="0" xfId="40" applyNumberFormat="1" applyFont="1" applyAlignment="1" applyProtection="1">
      <alignment horizontal="left"/>
    </xf>
    <xf numFmtId="164" fontId="49" fillId="0" borderId="0" xfId="40" applyNumberFormat="1" applyFont="1" applyAlignment="1" applyProtection="1">
      <alignment horizontal="right"/>
    </xf>
    <xf numFmtId="49" fontId="49" fillId="0" borderId="0" xfId="40" applyNumberFormat="1" applyFont="1" applyAlignment="1" applyProtection="1">
      <alignment horizontal="center" vertical="center"/>
    </xf>
    <xf numFmtId="173" fontId="49" fillId="0" borderId="0" xfId="40" applyNumberFormat="1" applyFont="1" applyAlignment="1" applyProtection="1">
      <alignment horizontal="right" vertical="center"/>
    </xf>
    <xf numFmtId="174" fontId="49" fillId="0" borderId="0" xfId="40" applyNumberFormat="1" applyFont="1" applyAlignment="1" applyProtection="1">
      <alignment horizontal="right"/>
    </xf>
    <xf numFmtId="0" fontId="27" fillId="0" borderId="0" xfId="40" applyFont="1" applyProtection="1"/>
    <xf numFmtId="0" fontId="70" fillId="0" borderId="0" xfId="40" applyFont="1" applyProtection="1"/>
    <xf numFmtId="0" fontId="40" fillId="0" borderId="0" xfId="40" applyProtection="1"/>
    <xf numFmtId="49" fontId="40" fillId="0" borderId="0" xfId="40" applyNumberFormat="1" applyAlignment="1" applyProtection="1">
      <alignment horizontal="left"/>
    </xf>
    <xf numFmtId="164" fontId="40" fillId="0" borderId="0" xfId="40" applyNumberFormat="1" applyAlignment="1" applyProtection="1">
      <alignment horizontal="right"/>
    </xf>
    <xf numFmtId="49" fontId="40" fillId="0" borderId="0" xfId="40" applyNumberFormat="1" applyAlignment="1" applyProtection="1">
      <alignment horizontal="center" vertical="center"/>
    </xf>
    <xf numFmtId="173" fontId="40" fillId="0" borderId="0" xfId="40" applyNumberFormat="1" applyAlignment="1" applyProtection="1">
      <alignment horizontal="right" vertical="center"/>
    </xf>
    <xf numFmtId="174" fontId="40" fillId="0" borderId="0" xfId="40" applyNumberFormat="1" applyProtection="1"/>
    <xf numFmtId="0" fontId="48" fillId="0" borderId="0" xfId="40" applyFont="1" applyProtection="1"/>
    <xf numFmtId="4" fontId="40" fillId="0" borderId="0" xfId="42" applyNumberFormat="1" applyFont="1" applyAlignment="1" applyProtection="1">
      <alignment horizontal="right"/>
    </xf>
    <xf numFmtId="49" fontId="51" fillId="0" borderId="0" xfId="42" applyNumberFormat="1" applyAlignment="1" applyProtection="1">
      <alignment horizontal="center" vertical="center"/>
    </xf>
    <xf numFmtId="176" fontId="51" fillId="0" borderId="0" xfId="42" applyNumberFormat="1" applyAlignment="1" applyProtection="1">
      <alignment horizontal="right" vertical="center"/>
    </xf>
    <xf numFmtId="0" fontId="51" fillId="0" borderId="0" xfId="42" applyProtection="1"/>
    <xf numFmtId="49" fontId="45" fillId="0" borderId="0" xfId="42" applyNumberFormat="1" applyFont="1" applyAlignment="1" applyProtection="1">
      <alignment horizontal="left"/>
    </xf>
    <xf numFmtId="176" fontId="45" fillId="0" borderId="0" xfId="42" applyNumberFormat="1" applyFont="1" applyProtection="1"/>
    <xf numFmtId="174" fontId="40" fillId="0" borderId="0" xfId="40" applyNumberFormat="1" applyBorder="1" applyProtection="1"/>
    <xf numFmtId="174" fontId="40" fillId="0" borderId="8" xfId="40" applyNumberFormat="1" applyBorder="1" applyProtection="1"/>
    <xf numFmtId="49" fontId="45" fillId="0" borderId="0" xfId="40" applyNumberFormat="1" applyFont="1" applyAlignment="1" applyProtection="1">
      <alignment horizontal="left"/>
    </xf>
    <xf numFmtId="174" fontId="45" fillId="0" borderId="0" xfId="40" applyNumberFormat="1" applyFont="1" applyProtection="1"/>
    <xf numFmtId="174" fontId="40" fillId="0" borderId="0" xfId="40" applyNumberFormat="1" applyAlignment="1" applyProtection="1">
      <alignment horizontal="right" vertical="center"/>
    </xf>
    <xf numFmtId="49" fontId="48" fillId="0" borderId="53" xfId="40" applyNumberFormat="1" applyFont="1" applyBorder="1" applyAlignment="1" applyProtection="1">
      <alignment horizontal="left" vertical="center"/>
    </xf>
    <xf numFmtId="164" fontId="48" fillId="0" borderId="52" xfId="40" applyNumberFormat="1" applyFont="1" applyBorder="1" applyProtection="1"/>
    <xf numFmtId="49" fontId="48" fillId="0" borderId="52" xfId="40" applyNumberFormat="1" applyFont="1" applyBorder="1" applyAlignment="1" applyProtection="1">
      <alignment horizontal="centerContinuous" vertical="center"/>
    </xf>
    <xf numFmtId="174" fontId="48" fillId="0" borderId="52" xfId="40" applyNumberFormat="1" applyFont="1" applyBorder="1" applyAlignment="1" applyProtection="1">
      <alignment horizontal="centerContinuous" vertical="center"/>
    </xf>
    <xf numFmtId="174" fontId="48" fillId="0" borderId="51" xfId="40" applyNumberFormat="1" applyFont="1" applyBorder="1" applyProtection="1"/>
    <xf numFmtId="173" fontId="45" fillId="0" borderId="0" xfId="40" applyNumberFormat="1" applyFont="1" applyAlignment="1" applyProtection="1">
      <alignment horizontal="right" vertical="center"/>
    </xf>
    <xf numFmtId="173" fontId="45" fillId="0" borderId="0" xfId="40" applyNumberFormat="1" applyFont="1" applyProtection="1"/>
    <xf numFmtId="49" fontId="40" fillId="0" borderId="50" xfId="40" applyNumberFormat="1" applyBorder="1" applyAlignment="1" applyProtection="1">
      <alignment horizontal="left"/>
    </xf>
    <xf numFmtId="164" fontId="40" fillId="0" borderId="46" xfId="40" applyNumberFormat="1" applyBorder="1" applyAlignment="1" applyProtection="1">
      <alignment horizontal="left"/>
    </xf>
    <xf numFmtId="49" fontId="40" fillId="0" borderId="45" xfId="40" applyNumberFormat="1" applyBorder="1" applyAlignment="1" applyProtection="1">
      <alignment horizontal="center" vertical="center"/>
    </xf>
    <xf numFmtId="173" fontId="40" fillId="0" borderId="44" xfId="40" applyNumberFormat="1" applyBorder="1" applyAlignment="1" applyProtection="1">
      <alignment horizontal="right" vertical="center"/>
    </xf>
    <xf numFmtId="49" fontId="40" fillId="0" borderId="48" xfId="40" applyNumberFormat="1" applyBorder="1" applyAlignment="1" applyProtection="1">
      <alignment horizontal="left"/>
    </xf>
    <xf numFmtId="164" fontId="40" fillId="0" borderId="49" xfId="40" applyNumberFormat="1" applyBorder="1" applyAlignment="1" applyProtection="1">
      <alignment horizontal="right"/>
    </xf>
    <xf numFmtId="173" fontId="40" fillId="0" borderId="17" xfId="40" applyNumberFormat="1" applyBorder="1" applyAlignment="1" applyProtection="1">
      <alignment horizontal="right" vertical="center"/>
    </xf>
    <xf numFmtId="49" fontId="40" fillId="0" borderId="47" xfId="40" applyNumberFormat="1" applyBorder="1" applyAlignment="1" applyProtection="1">
      <alignment horizontal="left"/>
    </xf>
    <xf numFmtId="164" fontId="40" fillId="0" borderId="16" xfId="40" applyNumberFormat="1" applyBorder="1" applyAlignment="1" applyProtection="1">
      <alignment horizontal="right"/>
    </xf>
    <xf numFmtId="49" fontId="40" fillId="0" borderId="15" xfId="40" applyNumberFormat="1" applyBorder="1" applyAlignment="1" applyProtection="1">
      <alignment horizontal="center" vertical="center"/>
    </xf>
    <xf numFmtId="173" fontId="40" fillId="0" borderId="14" xfId="40" applyNumberFormat="1" applyBorder="1" applyAlignment="1" applyProtection="1">
      <alignment horizontal="right" vertical="center"/>
    </xf>
    <xf numFmtId="0" fontId="1" fillId="0" borderId="0" xfId="0" applyFont="1" applyAlignment="1">
      <alignment horizontal="right" vertical="top"/>
    </xf>
    <xf numFmtId="49" fontId="1" fillId="0" borderId="0" xfId="0" applyNumberFormat="1" applyFont="1" applyAlignment="1">
      <alignment horizontal="center" vertical="top"/>
    </xf>
    <xf numFmtId="49" fontId="1" fillId="0" borderId="0" xfId="0" applyNumberFormat="1" applyFont="1" applyAlignment="1">
      <alignment vertical="top"/>
    </xf>
    <xf numFmtId="49" fontId="15" fillId="0" borderId="0" xfId="0" applyNumberFormat="1" applyFont="1" applyAlignment="1">
      <alignment horizontal="left" vertical="top" wrapText="1"/>
    </xf>
    <xf numFmtId="167" fontId="15" fillId="0" borderId="0" xfId="0" applyNumberFormat="1" applyFont="1" applyAlignment="1">
      <alignment vertical="top"/>
    </xf>
    <xf numFmtId="0" fontId="15" fillId="0" borderId="0" xfId="0" applyFont="1" applyAlignment="1">
      <alignment vertical="top"/>
    </xf>
    <xf numFmtId="4" fontId="15" fillId="0" borderId="0" xfId="0" applyNumberFormat="1" applyFont="1" applyAlignment="1">
      <alignment vertical="top"/>
    </xf>
    <xf numFmtId="169" fontId="15" fillId="0" borderId="0" xfId="0" applyNumberFormat="1" applyFont="1" applyAlignment="1">
      <alignment vertical="top"/>
    </xf>
    <xf numFmtId="0" fontId="15" fillId="0" borderId="0" xfId="0" applyFont="1" applyAlignment="1">
      <alignment horizontal="center" vertical="top"/>
    </xf>
    <xf numFmtId="170" fontId="15" fillId="0" borderId="0" xfId="0" applyNumberFormat="1" applyFont="1" applyAlignment="1">
      <alignment vertical="top"/>
    </xf>
    <xf numFmtId="0" fontId="1" fillId="0" borderId="0" xfId="0" applyFont="1" applyAlignment="1">
      <alignment vertical="top"/>
    </xf>
    <xf numFmtId="0" fontId="1" fillId="0" borderId="0" xfId="0" applyFont="1"/>
    <xf numFmtId="167" fontId="1" fillId="0" borderId="0" xfId="0" applyNumberFormat="1" applyFont="1" applyAlignment="1">
      <alignment vertical="top"/>
    </xf>
    <xf numFmtId="4" fontId="1" fillId="0" borderId="0" xfId="0" applyNumberFormat="1" applyFont="1" applyAlignment="1">
      <alignment vertical="top"/>
    </xf>
    <xf numFmtId="169" fontId="1" fillId="0" borderId="0" xfId="0" applyNumberFormat="1" applyFont="1" applyAlignment="1">
      <alignment vertical="top"/>
    </xf>
    <xf numFmtId="0" fontId="1" fillId="0" borderId="0" xfId="0" applyFont="1" applyAlignment="1">
      <alignment horizontal="center" vertical="top"/>
    </xf>
    <xf numFmtId="170" fontId="1" fillId="0" borderId="0" xfId="0" applyNumberFormat="1" applyFont="1" applyAlignment="1">
      <alignment vertical="top"/>
    </xf>
    <xf numFmtId="0" fontId="3" fillId="0" borderId="0" xfId="0" applyFont="1"/>
    <xf numFmtId="4" fontId="1" fillId="0" borderId="0" xfId="0" applyNumberFormat="1" applyFont="1"/>
    <xf numFmtId="169" fontId="1" fillId="0" borderId="0" xfId="0" applyNumberFormat="1" applyFont="1"/>
    <xf numFmtId="167" fontId="1" fillId="0" borderId="0" xfId="0" applyNumberFormat="1" applyFont="1"/>
    <xf numFmtId="49" fontId="1" fillId="0" borderId="0" xfId="0" applyNumberFormat="1" applyFont="1"/>
    <xf numFmtId="49" fontId="1" fillId="0" borderId="0" xfId="0" applyNumberFormat="1" applyFont="1" applyAlignment="1">
      <alignment horizontal="center"/>
    </xf>
    <xf numFmtId="0" fontId="2" fillId="0" borderId="0" xfId="0" applyFont="1"/>
    <xf numFmtId="0" fontId="1" fillId="0" borderId="3" xfId="0" applyFont="1" applyBorder="1" applyAlignment="1">
      <alignment horizontal="center"/>
    </xf>
    <xf numFmtId="0" fontId="1" fillId="0" borderId="25" xfId="0" applyFont="1" applyBorder="1" applyAlignment="1">
      <alignment horizontal="centerContinuous"/>
    </xf>
    <xf numFmtId="0" fontId="1" fillId="0" borderId="6" xfId="0" applyFont="1" applyBorder="1" applyAlignment="1">
      <alignment horizontal="centerContinuous"/>
    </xf>
    <xf numFmtId="0" fontId="1" fillId="0" borderId="7" xfId="0" applyFont="1" applyBorder="1" applyAlignment="1">
      <alignment horizontal="centerContinuous"/>
    </xf>
    <xf numFmtId="0" fontId="1" fillId="0" borderId="4" xfId="0" applyFont="1" applyBorder="1" applyAlignment="1">
      <alignment horizontal="center"/>
    </xf>
    <xf numFmtId="49" fontId="1" fillId="0" borderId="3" xfId="0" applyNumberFormat="1" applyFont="1" applyBorder="1" applyAlignment="1">
      <alignment horizontal="left"/>
    </xf>
    <xf numFmtId="0" fontId="1" fillId="0" borderId="3" xfId="0" applyFont="1" applyBorder="1" applyAlignment="1">
      <alignment horizontal="right"/>
    </xf>
    <xf numFmtId="0" fontId="1" fillId="0" borderId="39" xfId="0" applyFont="1" applyBorder="1" applyAlignment="1">
      <alignment horizontal="center"/>
    </xf>
    <xf numFmtId="0" fontId="1" fillId="0" borderId="39" xfId="0" applyFont="1" applyBorder="1" applyAlignment="1">
      <alignment horizontal="center" vertical="center"/>
    </xf>
    <xf numFmtId="0" fontId="1" fillId="0" borderId="5" xfId="0" applyFont="1" applyBorder="1" applyAlignment="1">
      <alignment horizontal="center"/>
    </xf>
    <xf numFmtId="0" fontId="6" fillId="0" borderId="39" xfId="0" applyFont="1" applyBorder="1" applyAlignment="1" applyProtection="1">
      <alignment horizontal="center"/>
      <protection locked="0"/>
    </xf>
    <xf numFmtId="0" fontId="1" fillId="0" borderId="39" xfId="0" applyFont="1" applyBorder="1" applyAlignment="1" applyProtection="1">
      <alignment horizontal="center"/>
      <protection locked="0"/>
    </xf>
    <xf numFmtId="167" fontId="1" fillId="0" borderId="39" xfId="0" applyNumberFormat="1" applyFont="1" applyBorder="1"/>
    <xf numFmtId="0" fontId="1" fillId="0" borderId="39" xfId="0" applyFont="1" applyBorder="1"/>
    <xf numFmtId="49" fontId="1" fillId="0" borderId="39" xfId="0" applyNumberFormat="1" applyFont="1" applyBorder="1" applyAlignment="1">
      <alignment horizontal="left"/>
    </xf>
    <xf numFmtId="0" fontId="1" fillId="0" borderId="39" xfId="0" applyFont="1" applyBorder="1" applyAlignment="1">
      <alignment horizontal="right"/>
    </xf>
    <xf numFmtId="49" fontId="1" fillId="0" borderId="0" xfId="0" applyNumberFormat="1" applyFont="1" applyAlignment="1">
      <alignment horizontal="left" vertical="top" wrapText="1"/>
    </xf>
    <xf numFmtId="4" fontId="1" fillId="16" borderId="0" xfId="0" applyNumberFormat="1" applyFont="1" applyFill="1" applyAlignment="1">
      <alignment vertical="top"/>
    </xf>
    <xf numFmtId="49" fontId="3" fillId="0" borderId="0" xfId="0" applyNumberFormat="1" applyFont="1" applyAlignment="1">
      <alignment vertical="top"/>
    </xf>
    <xf numFmtId="49" fontId="1" fillId="0" borderId="0" xfId="0" applyNumberFormat="1" applyFont="1" applyAlignment="1">
      <alignment horizontal="right" vertical="top" wrapText="1"/>
    </xf>
    <xf numFmtId="4" fontId="3" fillId="0" borderId="0" xfId="0" applyNumberFormat="1" applyFont="1" applyAlignment="1">
      <alignment vertical="top"/>
    </xf>
    <xf numFmtId="169" fontId="3" fillId="0" borderId="0" xfId="0" applyNumberFormat="1" applyFont="1" applyAlignment="1">
      <alignment vertical="top"/>
    </xf>
    <xf numFmtId="167" fontId="3" fillId="0" borderId="0" xfId="0" applyNumberFormat="1" applyFont="1" applyAlignment="1">
      <alignment vertical="top"/>
    </xf>
    <xf numFmtId="49" fontId="16" fillId="0" borderId="0" xfId="0" applyNumberFormat="1" applyFont="1" applyAlignment="1">
      <alignment horizontal="left" vertical="top" wrapText="1"/>
    </xf>
    <xf numFmtId="167" fontId="16" fillId="0" borderId="0" xfId="0" applyNumberFormat="1" applyFont="1" applyAlignment="1">
      <alignment vertical="top"/>
    </xf>
    <xf numFmtId="0" fontId="16" fillId="0" borderId="0" xfId="0" applyFont="1" applyAlignment="1">
      <alignment vertical="top"/>
    </xf>
    <xf numFmtId="4" fontId="16" fillId="0" borderId="0" xfId="0" applyNumberFormat="1" applyFont="1" applyAlignment="1">
      <alignment vertical="top"/>
    </xf>
    <xf numFmtId="169" fontId="16" fillId="0" borderId="0" xfId="0" applyNumberFormat="1" applyFont="1" applyAlignment="1">
      <alignment vertical="top"/>
    </xf>
    <xf numFmtId="0" fontId="16" fillId="0" borderId="0" xfId="0" applyFont="1" applyAlignment="1">
      <alignment horizontal="center" vertical="top"/>
    </xf>
    <xf numFmtId="170" fontId="16" fillId="0" borderId="0" xfId="0" applyNumberFormat="1" applyFont="1" applyAlignment="1">
      <alignment vertical="top"/>
    </xf>
    <xf numFmtId="0" fontId="95" fillId="0" borderId="0" xfId="0" applyFont="1"/>
    <xf numFmtId="49" fontId="3" fillId="0" borderId="0" xfId="0" applyNumberFormat="1" applyFont="1" applyAlignment="1">
      <alignment horizontal="left" vertical="top" wrapText="1"/>
    </xf>
    <xf numFmtId="167" fontId="1" fillId="12" borderId="0" xfId="0" applyNumberFormat="1" applyFont="1" applyFill="1" applyAlignment="1" applyProtection="1">
      <alignment vertical="top"/>
    </xf>
    <xf numFmtId="39" fontId="17" fillId="0" borderId="0" xfId="32" applyNumberFormat="1" applyAlignment="1" applyProtection="1">
      <alignment vertical="top"/>
    </xf>
    <xf numFmtId="173" fontId="44" fillId="0" borderId="13" xfId="0" applyNumberFormat="1" applyFont="1" applyBorder="1" applyAlignment="1">
      <alignment horizontal="center" vertical="center"/>
    </xf>
    <xf numFmtId="173" fontId="44" fillId="0" borderId="33" xfId="0" applyNumberFormat="1" applyFont="1" applyBorder="1" applyAlignment="1">
      <alignment horizontal="center" vertical="center"/>
    </xf>
    <xf numFmtId="49" fontId="35" fillId="13" borderId="26" xfId="0" applyNumberFormat="1" applyFont="1" applyFill="1" applyBorder="1" applyAlignment="1">
      <alignment horizontal="left" vertical="center"/>
    </xf>
    <xf numFmtId="49" fontId="35" fillId="13" borderId="13" xfId="0" applyNumberFormat="1" applyFont="1" applyFill="1" applyBorder="1" applyAlignment="1">
      <alignment vertical="center" wrapText="1"/>
    </xf>
    <xf numFmtId="49" fontId="30" fillId="13" borderId="13" xfId="0" applyNumberFormat="1" applyFont="1" applyFill="1" applyBorder="1" applyAlignment="1">
      <alignment horizontal="center" vertical="center"/>
    </xf>
    <xf numFmtId="0" fontId="30" fillId="13" borderId="13" xfId="54" applyFont="1" applyFill="1" applyBorder="1" applyAlignment="1">
      <alignment horizontal="center" vertical="center" wrapText="1"/>
    </xf>
    <xf numFmtId="49" fontId="35" fillId="14" borderId="26" xfId="0" applyNumberFormat="1" applyFont="1" applyFill="1" applyBorder="1" applyAlignment="1">
      <alignment horizontal="left" vertical="center" wrapText="1"/>
    </xf>
    <xf numFmtId="49" fontId="35" fillId="14" borderId="13" xfId="0" applyNumberFormat="1" applyFont="1" applyFill="1" applyBorder="1" applyAlignment="1">
      <alignment horizontal="left" vertical="center" wrapText="1"/>
    </xf>
    <xf numFmtId="49" fontId="35" fillId="14" borderId="33" xfId="0" applyNumberFormat="1" applyFont="1" applyFill="1" applyBorder="1" applyAlignment="1">
      <alignment horizontal="left" vertical="center" wrapText="1"/>
    </xf>
    <xf numFmtId="49" fontId="30" fillId="0" borderId="26" xfId="0" applyNumberFormat="1" applyFont="1" applyBorder="1" applyAlignment="1">
      <alignment horizontal="left" vertical="center"/>
    </xf>
    <xf numFmtId="4" fontId="30" fillId="0" borderId="13" xfId="55" applyNumberFormat="1" applyFont="1" applyBorder="1" applyAlignment="1">
      <alignment vertical="top" wrapText="1"/>
    </xf>
    <xf numFmtId="49" fontId="30" fillId="0" borderId="13" xfId="0" applyNumberFormat="1" applyFont="1" applyBorder="1" applyAlignment="1">
      <alignment horizontal="center" vertical="center"/>
    </xf>
    <xf numFmtId="0" fontId="30" fillId="12" borderId="13" xfId="54" applyFont="1" applyFill="1" applyBorder="1" applyAlignment="1">
      <alignment horizontal="center" vertical="center" wrapText="1"/>
    </xf>
    <xf numFmtId="49" fontId="98" fillId="12" borderId="26" xfId="0" applyNumberFormat="1" applyFont="1" applyFill="1" applyBorder="1" applyAlignment="1">
      <alignment horizontal="left" vertical="center"/>
    </xf>
    <xf numFmtId="4" fontId="98" fillId="12" borderId="13" xfId="55" applyNumberFormat="1" applyFont="1" applyFill="1" applyBorder="1" applyAlignment="1">
      <alignment vertical="top" wrapText="1"/>
    </xf>
    <xf numFmtId="49" fontId="98" fillId="12" borderId="13" xfId="0" applyNumberFormat="1" applyFont="1" applyFill="1" applyBorder="1" applyAlignment="1">
      <alignment horizontal="center" vertical="center"/>
    </xf>
    <xf numFmtId="0" fontId="98" fillId="12" borderId="13" xfId="54" applyFont="1" applyFill="1" applyBorder="1" applyAlignment="1">
      <alignment horizontal="center" vertical="center" wrapText="1"/>
    </xf>
    <xf numFmtId="174" fontId="98" fillId="16" borderId="13" xfId="39" applyNumberFormat="1" applyFont="1" applyFill="1" applyBorder="1" applyAlignment="1" applyProtection="1">
      <alignment vertical="center"/>
      <protection locked="0"/>
    </xf>
    <xf numFmtId="49" fontId="30" fillId="12" borderId="26" xfId="0" applyNumberFormat="1" applyFont="1" applyFill="1" applyBorder="1" applyAlignment="1">
      <alignment horizontal="left" vertical="center"/>
    </xf>
    <xf numFmtId="4" fontId="30" fillId="12" borderId="13" xfId="55" applyNumberFormat="1" applyFont="1" applyFill="1" applyBorder="1" applyAlignment="1">
      <alignment vertical="top" wrapText="1"/>
    </xf>
    <xf numFmtId="49" fontId="30" fillId="12" borderId="13" xfId="0" applyNumberFormat="1" applyFont="1" applyFill="1" applyBorder="1" applyAlignment="1">
      <alignment horizontal="center" vertical="center"/>
    </xf>
    <xf numFmtId="174" fontId="98" fillId="16" borderId="13" xfId="36" applyNumberFormat="1" applyFont="1" applyFill="1" applyBorder="1" applyAlignment="1" applyProtection="1">
      <alignment vertical="center"/>
      <protection locked="0"/>
    </xf>
    <xf numFmtId="4" fontId="30" fillId="0" borderId="13" xfId="55" applyNumberFormat="1" applyFont="1" applyBorder="1" applyAlignment="1">
      <alignment horizontal="center" vertical="top" wrapText="1"/>
    </xf>
    <xf numFmtId="49" fontId="35" fillId="16" borderId="13" xfId="0" applyNumberFormat="1" applyFont="1" applyFill="1" applyBorder="1" applyAlignment="1" applyProtection="1">
      <alignment horizontal="left" vertical="center" wrapText="1"/>
      <protection locked="0"/>
    </xf>
    <xf numFmtId="49" fontId="30" fillId="0" borderId="13" xfId="0" applyNumberFormat="1" applyFont="1" applyBorder="1" applyAlignment="1">
      <alignment horizontal="left" vertical="center" wrapText="1"/>
    </xf>
    <xf numFmtId="49" fontId="30" fillId="0" borderId="13" xfId="0" applyNumberFormat="1" applyFont="1" applyBorder="1" applyAlignment="1">
      <alignment vertical="center" wrapText="1"/>
    </xf>
    <xf numFmtId="0" fontId="30" fillId="0" borderId="13" xfId="54" applyFont="1" applyBorder="1" applyAlignment="1">
      <alignment horizontal="center" vertical="center" wrapText="1"/>
    </xf>
    <xf numFmtId="49" fontId="30" fillId="0" borderId="13" xfId="0" applyNumberFormat="1" applyFont="1" applyBorder="1" applyAlignment="1">
      <alignment horizontal="left" vertical="center"/>
    </xf>
    <xf numFmtId="49" fontId="30" fillId="0" borderId="0" xfId="0" applyNumberFormat="1" applyFont="1" applyAlignment="1">
      <alignment horizontal="center" vertical="center"/>
    </xf>
    <xf numFmtId="0" fontId="30" fillId="0" borderId="13" xfId="0" applyFont="1" applyBorder="1" applyAlignment="1">
      <alignment horizontal="center" vertical="center" wrapText="1"/>
    </xf>
    <xf numFmtId="9" fontId="30" fillId="0" borderId="13" xfId="0" applyNumberFormat="1" applyFont="1" applyBorder="1" applyAlignment="1">
      <alignment horizontal="center" vertical="center"/>
    </xf>
    <xf numFmtId="4" fontId="30" fillId="0" borderId="0" xfId="55" applyNumberFormat="1" applyFont="1" applyAlignment="1">
      <alignment vertical="top" wrapText="1"/>
    </xf>
    <xf numFmtId="4" fontId="30" fillId="0" borderId="25" xfId="55" applyNumberFormat="1" applyFont="1" applyBorder="1" applyAlignment="1">
      <alignment vertical="top" wrapText="1"/>
    </xf>
    <xf numFmtId="4" fontId="30" fillId="0" borderId="1" xfId="55" applyNumberFormat="1" applyFont="1" applyBorder="1" applyAlignment="1">
      <alignment vertical="top" wrapText="1"/>
    </xf>
    <xf numFmtId="4" fontId="30" fillId="0" borderId="104" xfId="55" applyNumberFormat="1" applyFont="1" applyBorder="1" applyAlignment="1">
      <alignment vertical="top" wrapText="1"/>
    </xf>
    <xf numFmtId="49" fontId="30" fillId="0" borderId="26" xfId="0" applyNumberFormat="1" applyFont="1" applyBorder="1" applyAlignment="1">
      <alignment horizontal="left" vertical="center" wrapText="1"/>
    </xf>
    <xf numFmtId="0" fontId="30" fillId="0" borderId="13" xfId="0" applyFont="1" applyBorder="1"/>
    <xf numFmtId="0" fontId="30" fillId="0" borderId="13" xfId="0" applyFont="1" applyBorder="1" applyAlignment="1">
      <alignment vertical="top"/>
    </xf>
    <xf numFmtId="0" fontId="30" fillId="0" borderId="13" xfId="0" applyFont="1" applyBorder="1" applyAlignment="1">
      <alignment wrapText="1"/>
    </xf>
    <xf numFmtId="0" fontId="39" fillId="0" borderId="0" xfId="0" applyFont="1"/>
    <xf numFmtId="49" fontId="0" fillId="0" borderId="13" xfId="0" applyNumberFormat="1" applyBorder="1" applyAlignment="1">
      <alignment vertical="top" wrapText="1"/>
    </xf>
    <xf numFmtId="49" fontId="0" fillId="0" borderId="13" xfId="0" applyNumberFormat="1" applyBorder="1" applyAlignment="1">
      <alignment vertical="center" wrapText="1"/>
    </xf>
    <xf numFmtId="49" fontId="30" fillId="0" borderId="26" xfId="0" applyNumberFormat="1" applyFont="1" applyBorder="1" applyAlignment="1">
      <alignment horizontal="center" vertical="center"/>
    </xf>
    <xf numFmtId="49" fontId="38" fillId="14" borderId="13" xfId="0" applyNumberFormat="1" applyFont="1" applyFill="1" applyBorder="1" applyAlignment="1">
      <alignment horizontal="center" vertical="center"/>
    </xf>
    <xf numFmtId="1" fontId="38" fillId="14" borderId="13" xfId="0" applyNumberFormat="1" applyFont="1" applyFill="1" applyBorder="1" applyAlignment="1">
      <alignment horizontal="center" vertical="center"/>
    </xf>
    <xf numFmtId="49" fontId="0" fillId="12" borderId="13" xfId="0" applyNumberFormat="1" applyFill="1" applyBorder="1" applyAlignment="1">
      <alignment vertical="center" wrapText="1"/>
    </xf>
    <xf numFmtId="49" fontId="30" fillId="12" borderId="13" xfId="0" applyNumberFormat="1" applyFont="1" applyFill="1" applyBorder="1" applyAlignment="1">
      <alignment vertical="center" wrapText="1"/>
    </xf>
    <xf numFmtId="0" fontId="0" fillId="0" borderId="13" xfId="0" applyBorder="1" applyAlignment="1">
      <alignment horizontal="center" vertical="center" wrapText="1"/>
    </xf>
    <xf numFmtId="1" fontId="30" fillId="0" borderId="13" xfId="0" applyNumberFormat="1" applyFont="1" applyBorder="1" applyAlignment="1">
      <alignment horizontal="center" vertical="center"/>
    </xf>
    <xf numFmtId="1" fontId="30" fillId="0" borderId="34" xfId="0" applyNumberFormat="1" applyFont="1" applyBorder="1" applyAlignment="1">
      <alignment horizontal="center" vertical="center"/>
    </xf>
    <xf numFmtId="1" fontId="30" fillId="12" borderId="13" xfId="0" applyNumberFormat="1" applyFont="1" applyFill="1" applyBorder="1" applyAlignment="1">
      <alignment horizontal="center" vertical="center"/>
    </xf>
    <xf numFmtId="9" fontId="30" fillId="12" borderId="13" xfId="0" applyNumberFormat="1" applyFont="1" applyFill="1" applyBorder="1" applyAlignment="1">
      <alignment horizontal="center" vertical="center"/>
    </xf>
    <xf numFmtId="49" fontId="30" fillId="0" borderId="49" xfId="0" applyNumberFormat="1" applyFont="1" applyBorder="1" applyAlignment="1">
      <alignment horizontal="left" vertical="center"/>
    </xf>
    <xf numFmtId="174" fontId="38" fillId="0" borderId="13" xfId="0" applyNumberFormat="1" applyFont="1" applyBorder="1" applyAlignment="1">
      <alignment vertical="center"/>
    </xf>
    <xf numFmtId="49" fontId="30" fillId="14" borderId="26" xfId="0" applyNumberFormat="1" applyFont="1" applyFill="1" applyBorder="1" applyAlignment="1">
      <alignment horizontal="left" vertical="center" wrapText="1"/>
    </xf>
    <xf numFmtId="49" fontId="36" fillId="14" borderId="13" xfId="0" applyNumberFormat="1" applyFont="1" applyFill="1" applyBorder="1" applyAlignment="1">
      <alignment vertical="center" wrapText="1"/>
    </xf>
    <xf numFmtId="49" fontId="0" fillId="14" borderId="13" xfId="0" applyNumberFormat="1" applyFill="1" applyBorder="1" applyAlignment="1">
      <alignment horizontal="left" vertical="center"/>
    </xf>
    <xf numFmtId="174" fontId="38" fillId="14" borderId="13" xfId="0" applyNumberFormat="1" applyFont="1" applyFill="1" applyBorder="1" applyAlignment="1">
      <alignment vertical="center"/>
    </xf>
    <xf numFmtId="0" fontId="0" fillId="0" borderId="26" xfId="0" applyBorder="1" applyAlignment="1">
      <alignment horizontal="center" vertical="center" wrapText="1"/>
    </xf>
    <xf numFmtId="49" fontId="36" fillId="0" borderId="13" xfId="0" applyNumberFormat="1" applyFont="1" applyBorder="1" applyAlignment="1">
      <alignment vertical="center" wrapText="1"/>
    </xf>
    <xf numFmtId="0" fontId="0" fillId="0" borderId="32" xfId="0" applyBorder="1" applyAlignment="1">
      <alignment horizontal="center" vertical="center" wrapText="1"/>
    </xf>
    <xf numFmtId="0" fontId="0" fillId="0" borderId="25" xfId="0" applyBorder="1" applyAlignment="1">
      <alignment horizontal="center" vertical="center" wrapText="1"/>
    </xf>
    <xf numFmtId="0" fontId="0" fillId="13" borderId="28" xfId="0" applyFill="1" applyBorder="1" applyAlignment="1">
      <alignment horizontal="center" vertical="center" wrapText="1"/>
    </xf>
    <xf numFmtId="0" fontId="30" fillId="13" borderId="22" xfId="0" applyFont="1" applyFill="1" applyBorder="1" applyAlignment="1">
      <alignment horizontal="center" vertical="center" wrapText="1"/>
    </xf>
    <xf numFmtId="0" fontId="0" fillId="0" borderId="49" xfId="0" applyBorder="1" applyAlignment="1">
      <alignment horizontal="center" vertical="center" wrapText="1"/>
    </xf>
    <xf numFmtId="49" fontId="0" fillId="0" borderId="0" xfId="0" applyNumberFormat="1" applyAlignment="1">
      <alignment vertical="center" wrapText="1"/>
    </xf>
    <xf numFmtId="0" fontId="0" fillId="0" borderId="0" xfId="0" applyAlignment="1">
      <alignment horizontal="center" vertical="center" wrapText="1"/>
    </xf>
    <xf numFmtId="0" fontId="30" fillId="12" borderId="0" xfId="0" applyFont="1" applyFill="1" applyAlignment="1">
      <alignment horizontal="center" vertical="center" wrapText="1"/>
    </xf>
    <xf numFmtId="4" fontId="17" fillId="0" borderId="0" xfId="32" applyNumberFormat="1" applyAlignment="1" applyProtection="1">
      <alignment horizontal="right" vertical="top"/>
    </xf>
    <xf numFmtId="4" fontId="73" fillId="0" borderId="95" xfId="51" applyNumberFormat="1" applyBorder="1" applyProtection="1"/>
    <xf numFmtId="4" fontId="73" fillId="0" borderId="0" xfId="51" applyNumberFormat="1" applyProtection="1"/>
    <xf numFmtId="4" fontId="73" fillId="0" borderId="99" xfId="51" applyNumberFormat="1" applyBorder="1" applyAlignment="1" applyProtection="1">
      <alignment vertical="center"/>
    </xf>
    <xf numFmtId="4" fontId="73" fillId="0" borderId="98" xfId="51" applyNumberFormat="1" applyBorder="1" applyAlignment="1" applyProtection="1">
      <alignment vertical="center"/>
    </xf>
    <xf numFmtId="4" fontId="73" fillId="0" borderId="89" xfId="51" applyNumberFormat="1" applyBorder="1" applyProtection="1"/>
    <xf numFmtId="4" fontId="73" fillId="0" borderId="84" xfId="51" applyNumberFormat="1" applyBorder="1" applyAlignment="1" applyProtection="1">
      <alignment vertical="center"/>
    </xf>
    <xf numFmtId="4" fontId="73" fillId="0" borderId="82" xfId="51" applyNumberFormat="1" applyBorder="1" applyAlignment="1" applyProtection="1">
      <alignment vertical="center"/>
    </xf>
    <xf numFmtId="4" fontId="73" fillId="0" borderId="95" xfId="51" applyNumberFormat="1" applyBorder="1" applyAlignment="1" applyProtection="1">
      <alignment vertical="center"/>
    </xf>
    <xf numFmtId="4" fontId="0" fillId="0" borderId="0" xfId="52" applyNumberFormat="1" applyFont="1" applyBorder="1" applyAlignment="1" applyProtection="1">
      <alignment vertical="center"/>
    </xf>
    <xf numFmtId="4" fontId="0" fillId="0" borderId="91" xfId="52" applyNumberFormat="1" applyFont="1" applyBorder="1" applyAlignment="1" applyProtection="1">
      <alignment vertical="center"/>
    </xf>
    <xf numFmtId="0" fontId="1" fillId="0" borderId="0" xfId="0" applyFont="1" applyProtection="1">
      <protection locked="0"/>
    </xf>
    <xf numFmtId="4" fontId="1" fillId="0" borderId="0" xfId="0" applyNumberFormat="1" applyFont="1" applyProtection="1">
      <protection locked="0"/>
    </xf>
    <xf numFmtId="49" fontId="1" fillId="0" borderId="0" xfId="0" applyNumberFormat="1" applyFont="1" applyProtection="1">
      <protection locked="0"/>
    </xf>
    <xf numFmtId="169" fontId="1" fillId="0" borderId="0" xfId="0" applyNumberFormat="1" applyFont="1" applyProtection="1">
      <protection locked="0"/>
    </xf>
    <xf numFmtId="0" fontId="25" fillId="16" borderId="0" xfId="32" applyFont="1" applyFill="1" applyAlignment="1" applyProtection="1">
      <alignment horizontal="left"/>
      <protection locked="0"/>
    </xf>
    <xf numFmtId="173" fontId="0" fillId="12" borderId="45" xfId="0" applyNumberFormat="1" applyFill="1" applyBorder="1"/>
    <xf numFmtId="173" fontId="0" fillId="12" borderId="44" xfId="0" applyNumberFormat="1" applyFill="1" applyBorder="1"/>
    <xf numFmtId="173" fontId="0" fillId="12" borderId="19" xfId="0" applyNumberFormat="1" applyFill="1" applyBorder="1"/>
    <xf numFmtId="173" fontId="0" fillId="12" borderId="18" xfId="0" applyNumberFormat="1" applyFill="1" applyBorder="1"/>
    <xf numFmtId="173" fontId="0" fillId="12" borderId="0" xfId="0" applyNumberFormat="1" applyFill="1"/>
    <xf numFmtId="173" fontId="0" fillId="12" borderId="17" xfId="0" applyNumberFormat="1" applyFill="1" applyBorder="1"/>
    <xf numFmtId="173" fontId="0" fillId="12" borderId="42" xfId="0" applyNumberFormat="1" applyFill="1" applyBorder="1"/>
    <xf numFmtId="173" fontId="0" fillId="12" borderId="41" xfId="0" applyNumberFormat="1" applyFill="1" applyBorder="1"/>
    <xf numFmtId="4" fontId="1" fillId="12" borderId="0" xfId="0" applyNumberFormat="1" applyFont="1" applyFill="1" applyAlignment="1" applyProtection="1">
      <alignment vertical="top"/>
    </xf>
    <xf numFmtId="49" fontId="100" fillId="24" borderId="108" xfId="0" applyNumberFormat="1" applyFont="1" applyFill="1" applyBorder="1" applyAlignment="1">
      <alignment horizontal="left"/>
    </xf>
    <xf numFmtId="0" fontId="101" fillId="24" borderId="0" xfId="0" applyFont="1" applyFill="1" applyAlignment="1">
      <alignment horizontal="left"/>
    </xf>
    <xf numFmtId="0" fontId="101" fillId="24" borderId="109" xfId="0" applyFont="1" applyFill="1" applyBorder="1" applyAlignment="1">
      <alignment horizontal="left"/>
    </xf>
    <xf numFmtId="0" fontId="100" fillId="24" borderId="108" xfId="0" applyFont="1" applyFill="1" applyBorder="1" applyAlignment="1">
      <alignment horizontal="left" vertical="center"/>
    </xf>
    <xf numFmtId="0" fontId="100" fillId="24" borderId="0" xfId="0" applyFont="1" applyFill="1" applyAlignment="1">
      <alignment horizontal="left"/>
    </xf>
    <xf numFmtId="0" fontId="100" fillId="24" borderId="0" xfId="0" applyFont="1" applyFill="1" applyAlignment="1">
      <alignment horizontal="left" vertical="center"/>
    </xf>
    <xf numFmtId="0" fontId="102" fillId="24" borderId="0" xfId="0" applyFont="1" applyFill="1" applyAlignment="1">
      <alignment horizontal="left"/>
    </xf>
    <xf numFmtId="0" fontId="102" fillId="24" borderId="109" xfId="0" applyFont="1" applyFill="1" applyBorder="1" applyAlignment="1">
      <alignment horizontal="left"/>
    </xf>
    <xf numFmtId="0" fontId="103" fillId="24" borderId="108" xfId="0" applyFont="1" applyFill="1" applyBorder="1" applyAlignment="1">
      <alignment horizontal="left"/>
    </xf>
    <xf numFmtId="0" fontId="102" fillId="24" borderId="0" xfId="0" applyFont="1" applyFill="1" applyAlignment="1">
      <alignment horizontal="left" vertical="top" wrapText="1"/>
    </xf>
    <xf numFmtId="183" fontId="102" fillId="24" borderId="0" xfId="0" applyNumberFormat="1" applyFont="1" applyFill="1" applyAlignment="1">
      <alignment horizontal="right" vertical="top"/>
    </xf>
    <xf numFmtId="184" fontId="102" fillId="24" borderId="0" xfId="0" applyNumberFormat="1" applyFont="1" applyFill="1" applyAlignment="1">
      <alignment horizontal="right" vertical="top"/>
    </xf>
    <xf numFmtId="184" fontId="102" fillId="24" borderId="109" xfId="0" applyNumberFormat="1" applyFont="1" applyFill="1" applyBorder="1" applyAlignment="1">
      <alignment horizontal="right" vertical="top"/>
    </xf>
    <xf numFmtId="49" fontId="101" fillId="24" borderId="108" xfId="0" applyNumberFormat="1" applyFont="1" applyFill="1" applyBorder="1" applyAlignment="1">
      <alignment horizontal="left"/>
    </xf>
    <xf numFmtId="49" fontId="101" fillId="24" borderId="0" xfId="0" applyNumberFormat="1" applyFont="1" applyFill="1" applyAlignment="1">
      <alignment horizontal="left"/>
    </xf>
    <xf numFmtId="0" fontId="101" fillId="24" borderId="0" xfId="0" applyFont="1" applyFill="1" applyAlignment="1">
      <alignment horizontal="left" vertical="top" wrapText="1"/>
    </xf>
    <xf numFmtId="184" fontId="101" fillId="24" borderId="109" xfId="0" applyNumberFormat="1" applyFont="1" applyFill="1" applyBorder="1" applyAlignment="1">
      <alignment horizontal="right" vertical="top"/>
    </xf>
    <xf numFmtId="0" fontId="103" fillId="24" borderId="110" xfId="0" applyFont="1" applyFill="1" applyBorder="1" applyAlignment="1">
      <alignment horizontal="left"/>
    </xf>
    <xf numFmtId="0" fontId="103" fillId="24" borderId="82" xfId="0" applyFont="1" applyFill="1" applyBorder="1" applyAlignment="1">
      <alignment horizontal="left"/>
    </xf>
    <xf numFmtId="0" fontId="103" fillId="24" borderId="111" xfId="0" applyFont="1" applyFill="1" applyBorder="1" applyAlignment="1">
      <alignment horizontal="left"/>
    </xf>
    <xf numFmtId="49" fontId="104" fillId="24" borderId="112" xfId="0" applyNumberFormat="1" applyFont="1" applyFill="1" applyBorder="1" applyAlignment="1">
      <alignment horizontal="center" vertical="center" wrapText="1"/>
    </xf>
    <xf numFmtId="0" fontId="103" fillId="24" borderId="113" xfId="0" applyFont="1" applyFill="1" applyBorder="1" applyAlignment="1">
      <alignment horizontal="left"/>
    </xf>
    <xf numFmtId="0" fontId="103" fillId="24" borderId="95" xfId="0" applyFont="1" applyFill="1" applyBorder="1" applyAlignment="1">
      <alignment horizontal="left"/>
    </xf>
    <xf numFmtId="0" fontId="103" fillId="24" borderId="114" xfId="0" applyFont="1" applyFill="1" applyBorder="1" applyAlignment="1">
      <alignment horizontal="left"/>
    </xf>
    <xf numFmtId="185" fontId="105" fillId="24" borderId="108" xfId="0" applyNumberFormat="1" applyFont="1" applyFill="1" applyBorder="1" applyAlignment="1">
      <alignment horizontal="center"/>
    </xf>
    <xf numFmtId="49" fontId="105" fillId="24" borderId="0" xfId="0" applyNumberFormat="1" applyFont="1" applyFill="1" applyAlignment="1">
      <alignment horizontal="left" wrapText="1"/>
    </xf>
    <xf numFmtId="0" fontId="105" fillId="24" borderId="0" xfId="0" applyFont="1" applyFill="1" applyAlignment="1">
      <alignment horizontal="left" wrapText="1"/>
    </xf>
    <xf numFmtId="183" fontId="105" fillId="24" borderId="0" xfId="0" applyNumberFormat="1" applyFont="1" applyFill="1" applyAlignment="1">
      <alignment horizontal="right"/>
    </xf>
    <xf numFmtId="184" fontId="105" fillId="24" borderId="0" xfId="0" applyNumberFormat="1" applyFont="1" applyFill="1" applyAlignment="1">
      <alignment horizontal="right"/>
    </xf>
    <xf numFmtId="184" fontId="105" fillId="24" borderId="109" xfId="0" applyNumberFormat="1" applyFont="1" applyFill="1" applyBorder="1" applyAlignment="1">
      <alignment horizontal="right"/>
    </xf>
    <xf numFmtId="185" fontId="106" fillId="24" borderId="110" xfId="0" applyNumberFormat="1" applyFont="1" applyFill="1" applyBorder="1" applyAlignment="1">
      <alignment horizontal="center"/>
    </xf>
    <xf numFmtId="49" fontId="106" fillId="24" borderId="82" xfId="0" applyNumberFormat="1" applyFont="1" applyFill="1" applyBorder="1" applyAlignment="1">
      <alignment horizontal="left" wrapText="1"/>
    </xf>
    <xf numFmtId="0" fontId="106" fillId="24" borderId="82" xfId="0" applyFont="1" applyFill="1" applyBorder="1" applyAlignment="1">
      <alignment horizontal="left" wrapText="1"/>
    </xf>
    <xf numFmtId="183" fontId="106" fillId="24" borderId="82" xfId="0" applyNumberFormat="1" applyFont="1" applyFill="1" applyBorder="1" applyAlignment="1">
      <alignment horizontal="right"/>
    </xf>
    <xf numFmtId="184" fontId="106" fillId="24" borderId="82" xfId="0" applyNumberFormat="1" applyFont="1" applyFill="1" applyBorder="1" applyAlignment="1">
      <alignment horizontal="right"/>
    </xf>
    <xf numFmtId="184" fontId="106" fillId="24" borderId="111" xfId="0" applyNumberFormat="1" applyFont="1" applyFill="1" applyBorder="1" applyAlignment="1">
      <alignment horizontal="right"/>
    </xf>
    <xf numFmtId="185" fontId="102" fillId="24" borderId="112" xfId="0" applyNumberFormat="1" applyFont="1" applyFill="1" applyBorder="1" applyAlignment="1">
      <alignment horizontal="center"/>
    </xf>
    <xf numFmtId="49" fontId="102" fillId="24" borderId="112" xfId="0" applyNumberFormat="1" applyFont="1" applyFill="1" applyBorder="1" applyAlignment="1">
      <alignment horizontal="left" wrapText="1"/>
    </xf>
    <xf numFmtId="183" fontId="102" fillId="24" borderId="112" xfId="0" applyNumberFormat="1" applyFont="1" applyFill="1" applyBorder="1" applyAlignment="1">
      <alignment horizontal="right"/>
    </xf>
    <xf numFmtId="184" fontId="102" fillId="16" borderId="112" xfId="0" applyNumberFormat="1" applyFont="1" applyFill="1" applyBorder="1" applyAlignment="1">
      <alignment horizontal="right"/>
    </xf>
    <xf numFmtId="184" fontId="102" fillId="24" borderId="112" xfId="0" applyNumberFormat="1" applyFont="1" applyFill="1" applyBorder="1" applyAlignment="1">
      <alignment horizontal="right"/>
    </xf>
    <xf numFmtId="185" fontId="106" fillId="24" borderId="115" xfId="0" applyNumberFormat="1" applyFont="1" applyFill="1" applyBorder="1" applyAlignment="1">
      <alignment horizontal="center"/>
    </xf>
    <xf numFmtId="49" fontId="106" fillId="24" borderId="116" xfId="0" applyNumberFormat="1" applyFont="1" applyFill="1" applyBorder="1" applyAlignment="1">
      <alignment horizontal="left" wrapText="1"/>
    </xf>
    <xf numFmtId="0" fontId="106" fillId="24" borderId="116" xfId="0" applyFont="1" applyFill="1" applyBorder="1" applyAlignment="1">
      <alignment horizontal="left" wrapText="1"/>
    </xf>
    <xf numFmtId="183" fontId="106" fillId="24" borderId="116" xfId="0" applyNumberFormat="1" applyFont="1" applyFill="1" applyBorder="1" applyAlignment="1">
      <alignment horizontal="right"/>
    </xf>
    <xf numFmtId="184" fontId="106" fillId="16" borderId="116" xfId="0" applyNumberFormat="1" applyFont="1" applyFill="1" applyBorder="1" applyAlignment="1">
      <alignment horizontal="right"/>
    </xf>
    <xf numFmtId="184" fontId="106" fillId="24" borderId="117" xfId="0" applyNumberFormat="1" applyFont="1" applyFill="1" applyBorder="1" applyAlignment="1">
      <alignment horizontal="right"/>
    </xf>
    <xf numFmtId="185" fontId="107" fillId="24" borderId="112" xfId="0" applyNumberFormat="1" applyFont="1" applyFill="1" applyBorder="1" applyAlignment="1">
      <alignment horizontal="center"/>
    </xf>
    <xf numFmtId="49" fontId="107" fillId="24" borderId="112" xfId="0" applyNumberFormat="1" applyFont="1" applyFill="1" applyBorder="1" applyAlignment="1">
      <alignment horizontal="left" wrapText="1"/>
    </xf>
    <xf numFmtId="183" fontId="107" fillId="24" borderId="112" xfId="0" applyNumberFormat="1" applyFont="1" applyFill="1" applyBorder="1" applyAlignment="1">
      <alignment horizontal="right"/>
    </xf>
    <xf numFmtId="184" fontId="107" fillId="16" borderId="112" xfId="0" applyNumberFormat="1" applyFont="1" applyFill="1" applyBorder="1" applyAlignment="1">
      <alignment horizontal="right"/>
    </xf>
    <xf numFmtId="185" fontId="105" fillId="24" borderId="113" xfId="0" applyNumberFormat="1" applyFont="1" applyFill="1" applyBorder="1" applyAlignment="1">
      <alignment horizontal="center"/>
    </xf>
    <xf numFmtId="49" fontId="105" fillId="24" borderId="95" xfId="0" applyNumberFormat="1" applyFont="1" applyFill="1" applyBorder="1" applyAlignment="1">
      <alignment horizontal="left" wrapText="1"/>
    </xf>
    <xf numFmtId="0" fontId="105" fillId="24" borderId="95" xfId="0" applyFont="1" applyFill="1" applyBorder="1" applyAlignment="1">
      <alignment horizontal="left" wrapText="1"/>
    </xf>
    <xf numFmtId="183" fontId="105" fillId="24" borderId="95" xfId="0" applyNumberFormat="1" applyFont="1" applyFill="1" applyBorder="1" applyAlignment="1">
      <alignment horizontal="right"/>
    </xf>
    <xf numFmtId="184" fontId="105" fillId="16" borderId="95" xfId="0" applyNumberFormat="1" applyFont="1" applyFill="1" applyBorder="1" applyAlignment="1">
      <alignment horizontal="right"/>
    </xf>
    <xf numFmtId="184" fontId="105" fillId="24" borderId="114" xfId="0" applyNumberFormat="1" applyFont="1" applyFill="1" applyBorder="1" applyAlignment="1">
      <alignment horizontal="right"/>
    </xf>
    <xf numFmtId="184" fontId="106" fillId="16" borderId="82" xfId="0" applyNumberFormat="1" applyFont="1" applyFill="1" applyBorder="1" applyAlignment="1">
      <alignment horizontal="right"/>
    </xf>
    <xf numFmtId="183" fontId="102" fillId="16" borderId="112" xfId="0" applyNumberFormat="1" applyFont="1" applyFill="1" applyBorder="1" applyAlignment="1" applyProtection="1">
      <alignment horizontal="right"/>
      <protection locked="0"/>
    </xf>
    <xf numFmtId="0" fontId="102" fillId="24" borderId="112" xfId="0" applyFont="1" applyFill="1" applyBorder="1" applyAlignment="1">
      <alignment horizontal="left" wrapText="1"/>
    </xf>
    <xf numFmtId="49" fontId="108" fillId="24" borderId="112" xfId="0" applyNumberFormat="1" applyFont="1" applyFill="1" applyBorder="1" applyAlignment="1">
      <alignment horizontal="left" wrapText="1"/>
    </xf>
    <xf numFmtId="49" fontId="108" fillId="24" borderId="112" xfId="0" applyNumberFormat="1" applyFont="1" applyFill="1" applyBorder="1" applyAlignment="1">
      <alignment horizontal="left" vertical="center" wrapText="1"/>
    </xf>
    <xf numFmtId="186" fontId="102" fillId="24" borderId="112" xfId="0" applyNumberFormat="1" applyFont="1" applyFill="1" applyBorder="1" applyAlignment="1">
      <alignment horizontal="center"/>
    </xf>
    <xf numFmtId="186" fontId="102" fillId="24" borderId="112" xfId="0" applyNumberFormat="1" applyFont="1" applyFill="1" applyBorder="1" applyAlignment="1">
      <alignment horizontal="left" wrapText="1"/>
    </xf>
    <xf numFmtId="186" fontId="102" fillId="24" borderId="112" xfId="0" applyNumberFormat="1" applyFont="1" applyFill="1" applyBorder="1" applyAlignment="1">
      <alignment horizontal="right"/>
    </xf>
    <xf numFmtId="186" fontId="102" fillId="16" borderId="112" xfId="0" applyNumberFormat="1" applyFont="1" applyFill="1" applyBorder="1" applyAlignment="1">
      <alignment horizontal="right"/>
    </xf>
    <xf numFmtId="49" fontId="60" fillId="24" borderId="112" xfId="0" applyNumberFormat="1" applyFont="1" applyFill="1" applyBorder="1" applyAlignment="1">
      <alignment horizontal="left" vertical="center" wrapText="1"/>
    </xf>
    <xf numFmtId="49" fontId="60" fillId="24" borderId="118" xfId="0" applyNumberFormat="1" applyFont="1" applyFill="1" applyBorder="1" applyAlignment="1">
      <alignment horizontal="left" vertical="center" wrapText="1"/>
    </xf>
    <xf numFmtId="49" fontId="60" fillId="24" borderId="119" xfId="0" applyNumberFormat="1" applyFont="1" applyFill="1" applyBorder="1" applyAlignment="1">
      <alignment horizontal="left" vertical="center" wrapText="1"/>
    </xf>
    <xf numFmtId="49" fontId="58" fillId="24" borderId="112" xfId="0" applyNumberFormat="1" applyFont="1" applyFill="1" applyBorder="1" applyAlignment="1">
      <alignment horizontal="left" vertical="center" wrapText="1"/>
    </xf>
    <xf numFmtId="0" fontId="60" fillId="24" borderId="112" xfId="0" applyFont="1" applyFill="1" applyBorder="1" applyAlignment="1">
      <alignment horizontal="left" vertical="center" wrapText="1"/>
    </xf>
    <xf numFmtId="49" fontId="109" fillId="24" borderId="112" xfId="0" applyNumberFormat="1" applyFont="1" applyFill="1" applyBorder="1" applyAlignment="1">
      <alignment horizontal="left" vertical="center" wrapText="1"/>
    </xf>
    <xf numFmtId="167" fontId="60" fillId="16" borderId="112" xfId="0" applyNumberFormat="1" applyFont="1" applyFill="1" applyBorder="1" applyAlignment="1">
      <alignment horizontal="right"/>
    </xf>
    <xf numFmtId="0" fontId="60" fillId="24" borderId="112" xfId="0" applyFont="1" applyFill="1" applyBorder="1" applyAlignment="1">
      <alignment horizontal="left" wrapText="1"/>
    </xf>
    <xf numFmtId="183" fontId="60" fillId="24" borderId="112" xfId="0" applyNumberFormat="1" applyFont="1" applyFill="1" applyBorder="1" applyAlignment="1">
      <alignment horizontal="right"/>
    </xf>
    <xf numFmtId="184" fontId="60" fillId="24" borderId="112" xfId="0" applyNumberFormat="1" applyFont="1" applyFill="1" applyBorder="1" applyAlignment="1">
      <alignment horizontal="right"/>
    </xf>
    <xf numFmtId="49" fontId="60" fillId="24" borderId="112" xfId="0" applyNumberFormat="1" applyFont="1" applyFill="1" applyBorder="1" applyAlignment="1">
      <alignment horizontal="left" wrapText="1"/>
    </xf>
    <xf numFmtId="167" fontId="60" fillId="16" borderId="112" xfId="0" applyNumberFormat="1" applyFont="1" applyFill="1" applyBorder="1" applyAlignment="1">
      <alignment horizontal="center" vertical="center"/>
    </xf>
    <xf numFmtId="185" fontId="110" fillId="24" borderId="112" xfId="0" applyNumberFormat="1" applyFont="1" applyFill="1" applyBorder="1" applyAlignment="1">
      <alignment horizontal="center"/>
    </xf>
    <xf numFmtId="0" fontId="110" fillId="24" borderId="112" xfId="0" applyFont="1" applyFill="1" applyBorder="1" applyAlignment="1">
      <alignment horizontal="left" wrapText="1"/>
    </xf>
    <xf numFmtId="49" fontId="111" fillId="24" borderId="112" xfId="0" applyNumberFormat="1" applyFont="1" applyFill="1" applyBorder="1" applyAlignment="1">
      <alignment vertical="center" wrapText="1"/>
    </xf>
    <xf numFmtId="0" fontId="112" fillId="24" borderId="112" xfId="0" applyFont="1" applyFill="1" applyBorder="1" applyAlignment="1">
      <alignment horizontal="center" vertical="center"/>
    </xf>
    <xf numFmtId="0" fontId="112" fillId="24" borderId="112" xfId="0" applyFont="1" applyFill="1" applyBorder="1" applyAlignment="1">
      <alignment horizontal="right"/>
    </xf>
    <xf numFmtId="167" fontId="112" fillId="16" borderId="112" xfId="0" applyNumberFormat="1" applyFont="1" applyFill="1" applyBorder="1" applyAlignment="1">
      <alignment horizontal="right"/>
    </xf>
    <xf numFmtId="184" fontId="110" fillId="24" borderId="112" xfId="0" applyNumberFormat="1" applyFont="1" applyFill="1" applyBorder="1" applyAlignment="1">
      <alignment horizontal="right"/>
    </xf>
    <xf numFmtId="185" fontId="113" fillId="24" borderId="112" xfId="0" applyNumberFormat="1" applyFont="1" applyFill="1" applyBorder="1" applyAlignment="1">
      <alignment horizontal="center"/>
    </xf>
    <xf numFmtId="0" fontId="113" fillId="24" borderId="112" xfId="0" applyFont="1" applyFill="1" applyBorder="1" applyAlignment="1">
      <alignment horizontal="left" wrapText="1"/>
    </xf>
    <xf numFmtId="49" fontId="114" fillId="24" borderId="112" xfId="0" applyNumberFormat="1" applyFont="1" applyFill="1" applyBorder="1" applyAlignment="1">
      <alignment horizontal="left" wrapText="1"/>
    </xf>
    <xf numFmtId="183" fontId="114" fillId="24" borderId="112" xfId="0" applyNumberFormat="1" applyFont="1" applyFill="1" applyBorder="1" applyAlignment="1">
      <alignment horizontal="right"/>
    </xf>
    <xf numFmtId="184" fontId="114" fillId="16" borderId="112" xfId="0" applyNumberFormat="1" applyFont="1" applyFill="1" applyBorder="1" applyAlignment="1">
      <alignment horizontal="right"/>
    </xf>
    <xf numFmtId="185" fontId="115" fillId="24" borderId="112" xfId="0" applyNumberFormat="1" applyFont="1" applyFill="1" applyBorder="1" applyAlignment="1">
      <alignment horizontal="center"/>
    </xf>
    <xf numFmtId="0" fontId="115" fillId="24" borderId="112" xfId="0" applyFont="1" applyFill="1" applyBorder="1" applyAlignment="1">
      <alignment horizontal="left" wrapText="1"/>
    </xf>
    <xf numFmtId="49" fontId="116" fillId="24" borderId="112" xfId="0" applyNumberFormat="1" applyFont="1" applyFill="1" applyBorder="1" applyAlignment="1">
      <alignment horizontal="left" wrapText="1"/>
    </xf>
    <xf numFmtId="183" fontId="116" fillId="24" borderId="112" xfId="0" applyNumberFormat="1" applyFont="1" applyFill="1" applyBorder="1" applyAlignment="1">
      <alignment horizontal="right"/>
    </xf>
    <xf numFmtId="184" fontId="116" fillId="16" borderId="112" xfId="0" applyNumberFormat="1" applyFont="1" applyFill="1" applyBorder="1" applyAlignment="1">
      <alignment horizontal="right"/>
    </xf>
    <xf numFmtId="0" fontId="117" fillId="24" borderId="112" xfId="0" applyFont="1" applyFill="1" applyBorder="1" applyAlignment="1">
      <alignment horizontal="left" wrapText="1"/>
    </xf>
    <xf numFmtId="49" fontId="118" fillId="24" borderId="112" xfId="0" applyNumberFormat="1" applyFont="1" applyFill="1" applyBorder="1" applyAlignment="1">
      <alignment horizontal="left" vertical="center" wrapText="1"/>
    </xf>
    <xf numFmtId="49" fontId="117" fillId="24" borderId="112" xfId="0" applyNumberFormat="1" applyFont="1" applyFill="1" applyBorder="1" applyAlignment="1">
      <alignment horizontal="left" wrapText="1"/>
    </xf>
    <xf numFmtId="183" fontId="117" fillId="24" borderId="112" xfId="0" applyNumberFormat="1" applyFont="1" applyFill="1" applyBorder="1" applyAlignment="1">
      <alignment horizontal="right"/>
    </xf>
    <xf numFmtId="167" fontId="118" fillId="16" borderId="112" xfId="0" applyNumberFormat="1" applyFont="1" applyFill="1" applyBorder="1" applyAlignment="1">
      <alignment horizontal="center" vertical="center"/>
    </xf>
    <xf numFmtId="49" fontId="118" fillId="24" borderId="112" xfId="0" applyNumberFormat="1" applyFont="1" applyFill="1" applyBorder="1" applyAlignment="1">
      <alignment horizontal="left" wrapText="1"/>
    </xf>
    <xf numFmtId="183" fontId="118" fillId="24" borderId="112" xfId="0" applyNumberFormat="1" applyFont="1" applyFill="1" applyBorder="1" applyAlignment="1">
      <alignment horizontal="right"/>
    </xf>
    <xf numFmtId="184" fontId="117" fillId="16" borderId="112" xfId="0" applyNumberFormat="1" applyFont="1" applyFill="1" applyBorder="1" applyAlignment="1">
      <alignment horizontal="right"/>
    </xf>
    <xf numFmtId="49" fontId="21" fillId="24" borderId="112" xfId="0" applyNumberFormat="1" applyFont="1" applyFill="1" applyBorder="1" applyAlignment="1">
      <alignment horizontal="left" wrapText="1"/>
    </xf>
    <xf numFmtId="49" fontId="58" fillId="24" borderId="112" xfId="0" applyNumberFormat="1" applyFont="1" applyFill="1" applyBorder="1" applyAlignment="1">
      <alignment vertical="center" wrapText="1"/>
    </xf>
    <xf numFmtId="185" fontId="96" fillId="24" borderId="112" xfId="0" applyNumberFormat="1" applyFont="1" applyFill="1" applyBorder="1" applyAlignment="1">
      <alignment horizontal="center"/>
    </xf>
    <xf numFmtId="49" fontId="96" fillId="24" borderId="112" xfId="0" applyNumberFormat="1" applyFont="1" applyFill="1" applyBorder="1" applyAlignment="1">
      <alignment horizontal="left" wrapText="1"/>
    </xf>
    <xf numFmtId="183" fontId="96" fillId="24" borderId="112" xfId="0" applyNumberFormat="1" applyFont="1" applyFill="1" applyBorder="1" applyAlignment="1">
      <alignment horizontal="right"/>
    </xf>
    <xf numFmtId="184" fontId="96" fillId="16" borderId="112" xfId="0" applyNumberFormat="1" applyFont="1" applyFill="1" applyBorder="1" applyAlignment="1">
      <alignment horizontal="right"/>
    </xf>
    <xf numFmtId="184" fontId="96" fillId="24" borderId="112" xfId="0" applyNumberFormat="1" applyFont="1" applyFill="1" applyBorder="1" applyAlignment="1">
      <alignment horizontal="right"/>
    </xf>
    <xf numFmtId="185" fontId="119" fillId="24" borderId="112" xfId="0" applyNumberFormat="1" applyFont="1" applyFill="1" applyBorder="1" applyAlignment="1">
      <alignment horizontal="center"/>
    </xf>
    <xf numFmtId="49" fontId="119" fillId="24" borderId="112" xfId="0" applyNumberFormat="1" applyFont="1" applyFill="1" applyBorder="1" applyAlignment="1">
      <alignment horizontal="left" wrapText="1"/>
    </xf>
    <xf numFmtId="183" fontId="119" fillId="24" borderId="112" xfId="0" applyNumberFormat="1" applyFont="1" applyFill="1" applyBorder="1" applyAlignment="1">
      <alignment horizontal="right"/>
    </xf>
    <xf numFmtId="184" fontId="119" fillId="16" borderId="112" xfId="0" applyNumberFormat="1" applyFont="1" applyFill="1" applyBorder="1" applyAlignment="1">
      <alignment horizontal="right"/>
    </xf>
    <xf numFmtId="184" fontId="119" fillId="24" borderId="112" xfId="0" applyNumberFormat="1" applyFont="1" applyFill="1" applyBorder="1" applyAlignment="1">
      <alignment horizontal="right"/>
    </xf>
    <xf numFmtId="0" fontId="0" fillId="24" borderId="112" xfId="0" applyFill="1" applyBorder="1" applyAlignment="1">
      <alignment vertical="top" wrapText="1"/>
    </xf>
    <xf numFmtId="49" fontId="60" fillId="24" borderId="112" xfId="0" applyNumberFormat="1" applyFont="1" applyFill="1" applyBorder="1" applyAlignment="1">
      <alignment horizontal="center" vertical="center"/>
    </xf>
    <xf numFmtId="0" fontId="60" fillId="24" borderId="112" xfId="0" applyFont="1" applyFill="1" applyBorder="1" applyAlignment="1">
      <alignment horizontal="right"/>
    </xf>
    <xf numFmtId="0" fontId="60" fillId="24" borderId="112" xfId="0" applyFont="1" applyFill="1" applyBorder="1" applyAlignment="1">
      <alignment horizontal="center" vertical="center"/>
    </xf>
    <xf numFmtId="49" fontId="60" fillId="24" borderId="112" xfId="0" applyNumberFormat="1" applyFont="1" applyFill="1" applyBorder="1" applyAlignment="1">
      <alignment vertical="center" wrapText="1"/>
    </xf>
    <xf numFmtId="0" fontId="112" fillId="24" borderId="112" xfId="0" applyFont="1" applyFill="1" applyBorder="1" applyAlignment="1">
      <alignment horizontal="left" vertical="center" wrapText="1"/>
    </xf>
    <xf numFmtId="49" fontId="60" fillId="24" borderId="112" xfId="0" applyNumberFormat="1" applyFont="1" applyFill="1" applyBorder="1" applyAlignment="1">
      <alignment horizontal="center" vertical="center" wrapText="1"/>
    </xf>
    <xf numFmtId="0" fontId="60" fillId="24" borderId="112" xfId="0" applyFont="1" applyFill="1" applyBorder="1" applyAlignment="1">
      <alignment horizontal="right" wrapText="1"/>
    </xf>
    <xf numFmtId="185" fontId="105" fillId="24" borderId="115" xfId="0" applyNumberFormat="1" applyFont="1" applyFill="1" applyBorder="1" applyAlignment="1">
      <alignment horizontal="center"/>
    </xf>
    <xf numFmtId="49" fontId="105" fillId="24" borderId="116" xfId="0" applyNumberFormat="1" applyFont="1" applyFill="1" applyBorder="1" applyAlignment="1">
      <alignment horizontal="left" wrapText="1"/>
    </xf>
    <xf numFmtId="0" fontId="0" fillId="24" borderId="116" xfId="0" applyFill="1" applyBorder="1" applyAlignment="1">
      <alignment vertical="top" wrapText="1"/>
    </xf>
    <xf numFmtId="0" fontId="0" fillId="24" borderId="116" xfId="0" applyFill="1" applyBorder="1" applyAlignment="1">
      <alignment vertical="top"/>
    </xf>
    <xf numFmtId="0" fontId="0" fillId="16" borderId="116" xfId="0" applyFill="1" applyBorder="1" applyAlignment="1">
      <alignment vertical="top"/>
    </xf>
    <xf numFmtId="184" fontId="105" fillId="24" borderId="117" xfId="0" applyNumberFormat="1" applyFont="1" applyFill="1" applyBorder="1" applyAlignment="1">
      <alignment horizontal="right"/>
    </xf>
    <xf numFmtId="0" fontId="105" fillId="24" borderId="116" xfId="0" applyFont="1" applyFill="1" applyBorder="1" applyAlignment="1">
      <alignment horizontal="left" wrapText="1"/>
    </xf>
    <xf numFmtId="183" fontId="105" fillId="24" borderId="116" xfId="0" applyNumberFormat="1" applyFont="1" applyFill="1" applyBorder="1" applyAlignment="1">
      <alignment horizontal="right"/>
    </xf>
    <xf numFmtId="184" fontId="105" fillId="16" borderId="116" xfId="0" applyNumberFormat="1" applyFont="1" applyFill="1" applyBorder="1" applyAlignment="1">
      <alignment horizontal="right"/>
    </xf>
    <xf numFmtId="184" fontId="105" fillId="24" borderId="95" xfId="0" applyNumberFormat="1" applyFont="1" applyFill="1" applyBorder="1" applyAlignment="1">
      <alignment horizontal="right"/>
    </xf>
    <xf numFmtId="185" fontId="121" fillId="24" borderId="120" xfId="0" applyNumberFormat="1" applyFont="1" applyFill="1" applyBorder="1" applyAlignment="1">
      <alignment horizontal="center" vertical="top"/>
    </xf>
    <xf numFmtId="0" fontId="0" fillId="24" borderId="121" xfId="0" applyFill="1" applyBorder="1" applyAlignment="1">
      <alignment vertical="top" wrapText="1"/>
    </xf>
    <xf numFmtId="183" fontId="121" fillId="24" borderId="121" xfId="0" applyNumberFormat="1" applyFont="1" applyFill="1" applyBorder="1" applyAlignment="1">
      <alignment horizontal="right" vertical="top"/>
    </xf>
    <xf numFmtId="184" fontId="121" fillId="24" borderId="121" xfId="0" applyNumberFormat="1" applyFont="1" applyFill="1" applyBorder="1" applyAlignment="1">
      <alignment horizontal="right" vertical="top"/>
    </xf>
    <xf numFmtId="184" fontId="121" fillId="24" borderId="122" xfId="0" applyNumberFormat="1" applyFont="1" applyFill="1" applyBorder="1" applyAlignment="1">
      <alignment horizontal="right" vertical="top"/>
    </xf>
    <xf numFmtId="0" fontId="101" fillId="16" borderId="0" xfId="0" applyFont="1" applyFill="1" applyAlignment="1" applyProtection="1">
      <alignment horizontal="left"/>
      <protection locked="0"/>
    </xf>
    <xf numFmtId="184" fontId="101" fillId="16" borderId="0" xfId="0" applyNumberFormat="1" applyFont="1" applyFill="1" applyAlignment="1" applyProtection="1">
      <alignment horizontal="right" vertical="top"/>
      <protection locked="0"/>
    </xf>
    <xf numFmtId="49" fontId="49" fillId="16" borderId="0" xfId="40" applyNumberFormat="1" applyFont="1" applyFill="1" applyAlignment="1" applyProtection="1">
      <alignment horizontal="right" vertical="center"/>
    </xf>
    <xf numFmtId="49" fontId="52" fillId="0" borderId="0" xfId="40" applyNumberFormat="1" applyFont="1" applyAlignment="1" applyProtection="1">
      <alignment horizontal="center"/>
    </xf>
    <xf numFmtId="49" fontId="40" fillId="0" borderId="0" xfId="40" applyNumberFormat="1" applyAlignment="1" applyProtection="1">
      <alignment horizontal="left"/>
    </xf>
    <xf numFmtId="0" fontId="40" fillId="0" borderId="0" xfId="40" applyProtection="1"/>
    <xf numFmtId="0" fontId="50" fillId="0" borderId="0" xfId="41" applyProtection="1"/>
    <xf numFmtId="49" fontId="40" fillId="0" borderId="8" xfId="40" applyNumberFormat="1" applyBorder="1" applyAlignment="1" applyProtection="1">
      <alignment horizontal="left"/>
    </xf>
    <xf numFmtId="0" fontId="40" fillId="0" borderId="8" xfId="40" applyBorder="1" applyProtection="1"/>
    <xf numFmtId="0" fontId="50" fillId="0" borderId="8" xfId="41" applyBorder="1" applyProtection="1"/>
    <xf numFmtId="49" fontId="10" fillId="0" borderId="0" xfId="40" applyNumberFormat="1" applyFont="1" applyBorder="1" applyAlignment="1" applyProtection="1">
      <alignment horizontal="left"/>
    </xf>
    <xf numFmtId="0" fontId="40" fillId="0" borderId="0" xfId="40" applyBorder="1" applyProtection="1"/>
    <xf numFmtId="0" fontId="50" fillId="0" borderId="0" xfId="41" applyBorder="1" applyProtection="1"/>
    <xf numFmtId="0" fontId="1" fillId="16" borderId="0" xfId="0" applyFont="1" applyFill="1" applyAlignment="1" applyProtection="1">
      <alignment horizontal="left"/>
      <protection locked="0"/>
    </xf>
    <xf numFmtId="0" fontId="1" fillId="16" borderId="0" xfId="0" applyFont="1" applyFill="1" applyProtection="1">
      <protection locked="0"/>
    </xf>
    <xf numFmtId="0" fontId="27" fillId="0" borderId="0" xfId="32" applyFont="1" applyAlignment="1" applyProtection="1">
      <alignment horizontal="center"/>
    </xf>
    <xf numFmtId="0" fontId="27" fillId="0" borderId="0" xfId="32" applyFont="1" applyAlignment="1" applyProtection="1">
      <alignment horizontal="center" vertical="center"/>
    </xf>
    <xf numFmtId="0" fontId="25" fillId="0" borderId="0" xfId="32" applyFont="1" applyAlignment="1" applyProtection="1">
      <alignment horizontal="left" vertical="center"/>
    </xf>
    <xf numFmtId="0" fontId="25" fillId="0" borderId="0" xfId="32" applyFont="1" applyAlignment="1" applyProtection="1">
      <alignment horizontal="left" vertical="center" wrapText="1"/>
    </xf>
    <xf numFmtId="39" fontId="25" fillId="16" borderId="0" xfId="32" applyNumberFormat="1" applyFont="1" applyFill="1" applyAlignment="1" applyProtection="1">
      <alignment horizontal="right" vertical="top"/>
      <protection locked="0"/>
    </xf>
    <xf numFmtId="39" fontId="25" fillId="16" borderId="0" xfId="32" applyNumberFormat="1" applyFont="1" applyFill="1" applyAlignment="1" applyProtection="1">
      <alignment horizontal="left"/>
      <protection locked="0"/>
    </xf>
    <xf numFmtId="49" fontId="99" fillId="24" borderId="105" xfId="0" applyNumberFormat="1" applyFont="1" applyFill="1" applyBorder="1" applyAlignment="1">
      <alignment horizontal="center"/>
    </xf>
    <xf numFmtId="0" fontId="99" fillId="24" borderId="106" xfId="0" applyFont="1" applyFill="1" applyBorder="1" applyAlignment="1">
      <alignment horizontal="center" vertical="center"/>
    </xf>
    <xf numFmtId="0" fontId="99" fillId="24" borderId="107" xfId="0" applyFont="1" applyFill="1" applyBorder="1" applyAlignment="1">
      <alignment horizontal="center" vertical="center"/>
    </xf>
    <xf numFmtId="49" fontId="101" fillId="24" borderId="108" xfId="0" applyNumberFormat="1" applyFont="1" applyFill="1" applyBorder="1" applyAlignment="1">
      <alignment horizontal="left" vertical="center"/>
    </xf>
    <xf numFmtId="0" fontId="101" fillId="24" borderId="0" xfId="0" applyFont="1" applyFill="1" applyAlignment="1">
      <alignment horizontal="left" vertical="center" wrapText="1"/>
    </xf>
    <xf numFmtId="174" fontId="33" fillId="13" borderId="22" xfId="35" applyNumberFormat="1" applyFont="1" applyFill="1" applyBorder="1" applyAlignment="1" applyProtection="1">
      <alignment horizontal="center" vertical="center" wrapText="1"/>
    </xf>
    <xf numFmtId="0" fontId="0" fillId="0" borderId="21" xfId="0" applyBorder="1" applyAlignment="1">
      <alignment horizontal="center" vertical="center" wrapText="1"/>
    </xf>
    <xf numFmtId="49" fontId="30" fillId="0" borderId="20" xfId="0" applyNumberFormat="1" applyFont="1" applyBorder="1" applyAlignment="1">
      <alignment horizontal="left" vertical="top" wrapText="1"/>
    </xf>
    <xf numFmtId="49" fontId="30" fillId="0" borderId="19" xfId="0" applyNumberFormat="1" applyFont="1" applyBorder="1" applyAlignment="1">
      <alignment horizontal="left" vertical="top" wrapText="1"/>
    </xf>
    <xf numFmtId="49" fontId="30" fillId="0" borderId="18" xfId="0" applyNumberFormat="1" applyFont="1" applyBorder="1" applyAlignment="1">
      <alignment horizontal="left" vertical="top" wrapText="1"/>
    </xf>
    <xf numFmtId="49" fontId="30" fillId="0" borderId="49" xfId="0" applyNumberFormat="1" applyFont="1" applyBorder="1" applyAlignment="1">
      <alignment horizontal="left" vertical="top" wrapText="1"/>
    </xf>
    <xf numFmtId="49" fontId="30" fillId="0" borderId="0" xfId="0" applyNumberFormat="1" applyFont="1" applyAlignment="1">
      <alignment horizontal="left" vertical="top" wrapText="1"/>
    </xf>
    <xf numFmtId="49" fontId="30" fillId="0" borderId="17" xfId="0" applyNumberFormat="1" applyFont="1" applyBorder="1" applyAlignment="1">
      <alignment horizontal="left" vertical="top" wrapText="1"/>
    </xf>
    <xf numFmtId="49" fontId="30" fillId="0" borderId="16" xfId="0" applyNumberFormat="1" applyFont="1" applyBorder="1" applyAlignment="1">
      <alignment horizontal="left" vertical="top" wrapText="1"/>
    </xf>
    <xf numFmtId="49" fontId="30" fillId="0" borderId="15" xfId="0" applyNumberFormat="1" applyFont="1" applyBorder="1" applyAlignment="1">
      <alignment horizontal="left" vertical="top" wrapText="1"/>
    </xf>
    <xf numFmtId="49" fontId="30" fillId="0" borderId="14" xfId="0" applyNumberFormat="1" applyFont="1" applyBorder="1" applyAlignment="1">
      <alignment horizontal="left" vertical="top" wrapText="1"/>
    </xf>
    <xf numFmtId="49" fontId="18" fillId="12" borderId="46" xfId="0" applyNumberFormat="1" applyFont="1" applyFill="1" applyBorder="1" applyAlignment="1">
      <alignment horizontal="left" vertical="center" wrapText="1"/>
    </xf>
    <xf numFmtId="0" fontId="37" fillId="12" borderId="45" xfId="0" applyFont="1" applyFill="1" applyBorder="1" applyAlignment="1">
      <alignment horizontal="left" vertical="center" wrapText="1"/>
    </xf>
    <xf numFmtId="0" fontId="30" fillId="12" borderId="20" xfId="0" applyFont="1" applyFill="1" applyBorder="1" applyAlignment="1">
      <alignment horizontal="left" vertical="top" wrapText="1"/>
    </xf>
    <xf numFmtId="0" fontId="0" fillId="12" borderId="19" xfId="0" applyFill="1" applyBorder="1" applyAlignment="1">
      <alignment horizontal="left" vertical="top" wrapText="1"/>
    </xf>
    <xf numFmtId="0" fontId="0" fillId="12" borderId="49" xfId="0" applyFill="1" applyBorder="1" applyAlignment="1">
      <alignment horizontal="left" vertical="top" wrapText="1"/>
    </xf>
    <xf numFmtId="0" fontId="0" fillId="12" borderId="0" xfId="0" applyFill="1" applyAlignment="1">
      <alignment horizontal="left" vertical="top" wrapText="1"/>
    </xf>
    <xf numFmtId="0" fontId="0" fillId="12" borderId="43" xfId="0" applyFill="1" applyBorder="1" applyAlignment="1">
      <alignment horizontal="left" vertical="top" wrapText="1"/>
    </xf>
    <xf numFmtId="0" fontId="0" fillId="12" borderId="42" xfId="0" applyFill="1" applyBorder="1" applyAlignment="1">
      <alignment horizontal="left" vertical="top" wrapText="1"/>
    </xf>
    <xf numFmtId="49" fontId="26" fillId="23" borderId="40" xfId="0" applyNumberFormat="1" applyFont="1" applyFill="1" applyBorder="1" applyAlignment="1" applyProtection="1">
      <alignment vertical="center"/>
      <protection locked="0"/>
    </xf>
    <xf numFmtId="49" fontId="26" fillId="23" borderId="39" xfId="0" applyNumberFormat="1" applyFont="1" applyFill="1" applyBorder="1" applyAlignment="1" applyProtection="1">
      <alignment vertical="center"/>
      <protection locked="0"/>
    </xf>
    <xf numFmtId="0" fontId="0" fillId="16" borderId="39" xfId="0" applyFill="1" applyBorder="1" applyAlignment="1" applyProtection="1">
      <alignment vertical="center"/>
      <protection locked="0"/>
    </xf>
    <xf numFmtId="0" fontId="0" fillId="16" borderId="38" xfId="0" applyFill="1" applyBorder="1" applyAlignment="1" applyProtection="1">
      <alignment vertical="center"/>
      <protection locked="0"/>
    </xf>
    <xf numFmtId="49" fontId="44" fillId="15" borderId="26" xfId="0" applyNumberFormat="1" applyFont="1" applyFill="1" applyBorder="1" applyAlignment="1">
      <alignment horizontal="center" vertical="center" wrapText="1"/>
    </xf>
    <xf numFmtId="0" fontId="28" fillId="0" borderId="26" xfId="0" applyFont="1" applyBorder="1" applyAlignment="1">
      <alignment horizontal="center" vertical="center"/>
    </xf>
    <xf numFmtId="49" fontId="45" fillId="15" borderId="13" xfId="0" applyNumberFormat="1" applyFont="1" applyFill="1" applyBorder="1" applyAlignment="1">
      <alignment horizontal="center" vertical="center" wrapText="1"/>
    </xf>
    <xf numFmtId="0" fontId="30" fillId="0" borderId="13" xfId="0" applyFont="1" applyBorder="1" applyAlignment="1">
      <alignment horizontal="center" vertical="center" wrapText="1"/>
    </xf>
    <xf numFmtId="49" fontId="44" fillId="15" borderId="13" xfId="0" applyNumberFormat="1" applyFont="1" applyFill="1" applyBorder="1" applyAlignment="1">
      <alignment horizontal="center" vertical="center" shrinkToFit="1"/>
    </xf>
    <xf numFmtId="0" fontId="28" fillId="0" borderId="13" xfId="0" applyFont="1" applyBorder="1" applyAlignment="1">
      <alignment horizontal="center" vertical="center" shrinkToFit="1"/>
    </xf>
    <xf numFmtId="49" fontId="44" fillId="15" borderId="13" xfId="0" applyNumberFormat="1" applyFont="1" applyFill="1" applyBorder="1" applyAlignment="1">
      <alignment horizontal="center" vertical="center" wrapText="1"/>
    </xf>
    <xf numFmtId="173" fontId="44" fillId="0" borderId="25" xfId="0" applyNumberFormat="1" applyFont="1" applyBorder="1" applyAlignment="1">
      <alignment horizontal="center" vertical="center"/>
    </xf>
    <xf numFmtId="173" fontId="44" fillId="0" borderId="37" xfId="0" applyNumberFormat="1" applyFont="1" applyBorder="1" applyAlignment="1">
      <alignment horizontal="center" vertical="center"/>
    </xf>
    <xf numFmtId="173" fontId="44" fillId="0" borderId="35" xfId="0" applyNumberFormat="1" applyFont="1" applyBorder="1" applyAlignment="1">
      <alignment horizontal="center" vertical="center"/>
    </xf>
    <xf numFmtId="173" fontId="44" fillId="0" borderId="36" xfId="0" applyNumberFormat="1" applyFont="1" applyBorder="1" applyAlignment="1">
      <alignment horizontal="center" vertical="center"/>
    </xf>
    <xf numFmtId="172" fontId="34" fillId="13" borderId="30" xfId="35" applyFont="1" applyFill="1" applyBorder="1" applyAlignment="1" applyProtection="1">
      <alignment horizontal="center" vertical="center" wrapText="1"/>
    </xf>
    <xf numFmtId="172" fontId="34" fillId="13" borderId="29" xfId="35" applyFont="1" applyFill="1" applyBorder="1" applyAlignment="1" applyProtection="1">
      <alignment horizontal="center" vertical="center" wrapText="1"/>
    </xf>
    <xf numFmtId="172" fontId="34" fillId="13" borderId="24" xfId="35" applyFont="1" applyFill="1" applyBorder="1" applyAlignment="1" applyProtection="1">
      <alignment horizontal="center" vertical="center" wrapText="1"/>
    </xf>
    <xf numFmtId="172" fontId="34" fillId="13" borderId="23" xfId="35" applyFont="1" applyFill="1" applyBorder="1" applyAlignment="1" applyProtection="1">
      <alignment horizontal="center" vertical="center" wrapText="1"/>
    </xf>
    <xf numFmtId="174" fontId="33" fillId="13" borderId="28" xfId="35" applyNumberFormat="1" applyFont="1" applyFill="1" applyBorder="1" applyAlignment="1" applyProtection="1">
      <alignment horizontal="center" vertical="center" wrapText="1"/>
    </xf>
    <xf numFmtId="0" fontId="0" fillId="0" borderId="27" xfId="0" applyBorder="1" applyAlignment="1">
      <alignment horizontal="center" vertical="center" wrapText="1"/>
    </xf>
    <xf numFmtId="0" fontId="62" fillId="19" borderId="0" xfId="43" applyFont="1" applyFill="1" applyAlignment="1" applyProtection="1">
      <alignment horizontal="left"/>
    </xf>
    <xf numFmtId="0" fontId="61" fillId="18" borderId="58" xfId="43" applyFont="1" applyFill="1" applyBorder="1" applyAlignment="1" applyProtection="1">
      <alignment horizontal="center" vertical="top"/>
    </xf>
    <xf numFmtId="0" fontId="61" fillId="18" borderId="57" xfId="43" applyFont="1" applyFill="1" applyBorder="1" applyAlignment="1" applyProtection="1">
      <alignment horizontal="center" vertical="top"/>
    </xf>
    <xf numFmtId="0" fontId="61" fillId="18" borderId="78" xfId="43" applyFont="1" applyFill="1" applyBorder="1" applyAlignment="1" applyProtection="1">
      <alignment horizontal="center" vertical="top"/>
    </xf>
    <xf numFmtId="174" fontId="59" fillId="4" borderId="57" xfId="43" applyNumberFormat="1" applyFont="1" applyFill="1" applyBorder="1" applyAlignment="1" applyProtection="1">
      <alignment vertical="center"/>
    </xf>
    <xf numFmtId="174" fontId="30" fillId="0" borderId="78" xfId="43" applyNumberFormat="1" applyFont="1" applyBorder="1" applyAlignment="1" applyProtection="1">
      <alignment vertical="center"/>
    </xf>
    <xf numFmtId="180" fontId="76" fillId="0" borderId="91" xfId="52" applyFont="1" applyBorder="1" applyAlignment="1" applyProtection="1"/>
    <xf numFmtId="180" fontId="76" fillId="0" borderId="91" xfId="52" applyFont="1" applyBorder="1" applyAlignment="1" applyProtection="1">
      <alignment vertical="center"/>
    </xf>
    <xf numFmtId="0" fontId="73" fillId="0" borderId="86" xfId="51" applyBorder="1" applyAlignment="1" applyProtection="1">
      <alignment horizontal="left" vertical="center" wrapText="1"/>
    </xf>
    <xf numFmtId="0" fontId="73" fillId="0" borderId="86" xfId="51" applyBorder="1" applyAlignment="1" applyProtection="1">
      <alignment vertical="center"/>
    </xf>
    <xf numFmtId="180" fontId="0" fillId="16" borderId="86" xfId="52" applyFont="1" applyFill="1" applyBorder="1" applyAlignment="1" applyProtection="1">
      <alignment vertical="center"/>
      <protection locked="0"/>
    </xf>
    <xf numFmtId="180" fontId="0" fillId="0" borderId="86" xfId="52" applyFont="1" applyBorder="1" applyAlignment="1" applyProtection="1">
      <alignment vertical="center"/>
    </xf>
    <xf numFmtId="0" fontId="78" fillId="0" borderId="0" xfId="51" applyFont="1" applyAlignment="1" applyProtection="1">
      <alignment horizontal="left" vertical="center" wrapText="1"/>
    </xf>
    <xf numFmtId="180" fontId="0" fillId="16" borderId="93" xfId="52" applyFont="1" applyFill="1" applyBorder="1" applyAlignment="1" applyProtection="1">
      <alignment vertical="center"/>
      <protection locked="0"/>
    </xf>
    <xf numFmtId="180" fontId="0" fillId="16" borderId="92" xfId="52" applyFont="1" applyFill="1" applyBorder="1" applyAlignment="1" applyProtection="1">
      <alignment vertical="center"/>
      <protection locked="0"/>
    </xf>
    <xf numFmtId="0" fontId="78" fillId="0" borderId="0" xfId="51" applyFont="1" applyAlignment="1" applyProtection="1">
      <alignment horizontal="left" vertical="center"/>
    </xf>
    <xf numFmtId="0" fontId="73" fillId="0" borderId="0" xfId="51" applyAlignment="1" applyProtection="1">
      <alignment vertical="center"/>
    </xf>
    <xf numFmtId="0" fontId="78" fillId="21" borderId="91" xfId="51" applyFont="1" applyFill="1" applyBorder="1" applyAlignment="1" applyProtection="1">
      <alignment horizontal="center" vertical="center" wrapText="1"/>
    </xf>
    <xf numFmtId="0" fontId="73" fillId="21" borderId="91" xfId="51" applyFill="1" applyBorder="1" applyAlignment="1" applyProtection="1">
      <alignment horizontal="center" vertical="center" wrapText="1"/>
    </xf>
    <xf numFmtId="180" fontId="79" fillId="21" borderId="91" xfId="52" applyFont="1" applyFill="1" applyBorder="1" applyAlignment="1" applyProtection="1">
      <alignment horizontal="center" vertical="center" wrapText="1"/>
    </xf>
    <xf numFmtId="180" fontId="0" fillId="21" borderId="91" xfId="52" applyFont="1" applyFill="1" applyBorder="1" applyAlignment="1" applyProtection="1">
      <alignment horizontal="center" vertical="center" wrapText="1"/>
    </xf>
    <xf numFmtId="0" fontId="73" fillId="21" borderId="92" xfId="51" applyFill="1" applyBorder="1" applyAlignment="1" applyProtection="1">
      <alignment horizontal="center" vertical="center" wrapText="1"/>
    </xf>
    <xf numFmtId="0" fontId="73" fillId="0" borderId="93" xfId="51" applyBorder="1" applyAlignment="1" applyProtection="1">
      <alignment horizontal="left" vertical="center" wrapText="1"/>
    </xf>
    <xf numFmtId="0" fontId="73" fillId="0" borderId="91" xfId="51" applyBorder="1" applyAlignment="1" applyProtection="1">
      <alignment horizontal="left" vertical="center" wrapText="1"/>
    </xf>
    <xf numFmtId="0" fontId="73" fillId="0" borderId="92" xfId="51" applyBorder="1" applyAlignment="1" applyProtection="1">
      <alignment horizontal="left" vertical="center" wrapText="1"/>
    </xf>
    <xf numFmtId="180" fontId="76" fillId="0" borderId="85" xfId="52" applyFont="1" applyBorder="1" applyAlignment="1" applyProtection="1"/>
    <xf numFmtId="180" fontId="76" fillId="0" borderId="85" xfId="52" applyFont="1" applyBorder="1" applyAlignment="1" applyProtection="1">
      <alignment vertical="center"/>
    </xf>
    <xf numFmtId="0" fontId="86" fillId="0" borderId="0" xfId="51" applyFont="1" applyAlignment="1" applyProtection="1">
      <alignment horizontal="left" vertical="center"/>
    </xf>
    <xf numFmtId="0" fontId="85" fillId="0" borderId="0" xfId="51" applyFont="1" applyAlignment="1" applyProtection="1">
      <alignment vertical="center"/>
    </xf>
    <xf numFmtId="180" fontId="86" fillId="16" borderId="0" xfId="52" applyFont="1" applyFill="1" applyBorder="1" applyAlignment="1" applyProtection="1">
      <alignment vertical="center"/>
      <protection locked="0"/>
    </xf>
    <xf numFmtId="180" fontId="85" fillId="16" borderId="0" xfId="52" applyFont="1" applyFill="1" applyBorder="1" applyAlignment="1" applyProtection="1">
      <alignment vertical="center"/>
      <protection locked="0"/>
    </xf>
    <xf numFmtId="180" fontId="83" fillId="22" borderId="0" xfId="52" applyFont="1" applyFill="1" applyBorder="1" applyAlignment="1" applyProtection="1">
      <alignment vertical="center"/>
    </xf>
    <xf numFmtId="180" fontId="82" fillId="22" borderId="0" xfId="52" applyFont="1" applyFill="1" applyBorder="1" applyAlignment="1" applyProtection="1">
      <alignment vertical="center"/>
    </xf>
    <xf numFmtId="0" fontId="81" fillId="0" borderId="0" xfId="51" applyFont="1" applyAlignment="1" applyProtection="1">
      <alignment horizontal="center" vertical="center"/>
    </xf>
    <xf numFmtId="0" fontId="77" fillId="0" borderId="0" xfId="51" applyFont="1" applyAlignment="1" applyProtection="1">
      <alignment horizontal="left" vertical="center" wrapText="1"/>
    </xf>
    <xf numFmtId="0" fontId="73" fillId="0" borderId="0" xfId="51" applyProtection="1"/>
    <xf numFmtId="0" fontId="80" fillId="0" borderId="0" xfId="51" applyFont="1" applyAlignment="1" applyProtection="1">
      <alignment horizontal="left" vertical="center" wrapText="1"/>
    </xf>
    <xf numFmtId="181" fontId="78" fillId="0" borderId="0" xfId="51" applyNumberFormat="1" applyFont="1" applyAlignment="1" applyProtection="1">
      <alignment horizontal="left" vertical="center"/>
    </xf>
    <xf numFmtId="180" fontId="86" fillId="0" borderId="0" xfId="52" applyFont="1" applyBorder="1" applyAlignment="1" applyProtection="1"/>
    <xf numFmtId="180" fontId="86" fillId="0" borderId="0" xfId="52" applyFont="1" applyBorder="1" applyAlignment="1" applyProtection="1">
      <alignment vertical="center"/>
    </xf>
    <xf numFmtId="180" fontId="87" fillId="0" borderId="0" xfId="52" applyFont="1" applyBorder="1" applyAlignment="1" applyProtection="1">
      <alignment vertical="center"/>
    </xf>
    <xf numFmtId="180" fontId="0" fillId="0" borderId="0" xfId="52" applyFont="1" applyBorder="1" applyAlignment="1" applyProtection="1">
      <alignment vertical="center"/>
    </xf>
    <xf numFmtId="4" fontId="74" fillId="0" borderId="0" xfId="51" applyNumberFormat="1" applyFont="1" applyAlignment="1" applyProtection="1">
      <alignment vertical="center"/>
    </xf>
    <xf numFmtId="0" fontId="78" fillId="16" borderId="0" xfId="51" applyFont="1" applyFill="1" applyAlignment="1" applyProtection="1">
      <alignment horizontal="left" vertical="center"/>
      <protection locked="0"/>
    </xf>
    <xf numFmtId="0" fontId="73" fillId="16" borderId="0" xfId="51" applyFill="1" applyAlignment="1" applyProtection="1">
      <alignment vertical="center"/>
      <protection locked="0"/>
    </xf>
    <xf numFmtId="0" fontId="89" fillId="22" borderId="0" xfId="51" applyFont="1" applyFill="1" applyAlignment="1" applyProtection="1">
      <alignment horizontal="center" vertical="center"/>
    </xf>
    <xf numFmtId="0" fontId="88" fillId="22" borderId="0" xfId="51" applyFont="1" applyFill="1" applyAlignment="1" applyProtection="1">
      <alignment vertical="center"/>
    </xf>
    <xf numFmtId="4" fontId="80" fillId="21" borderId="102" xfId="51" applyNumberFormat="1" applyFont="1" applyFill="1" applyBorder="1" applyAlignment="1" applyProtection="1">
      <alignment vertical="center"/>
    </xf>
    <xf numFmtId="4" fontId="80" fillId="21" borderId="101" xfId="51" applyNumberFormat="1" applyFont="1" applyFill="1" applyBorder="1" applyAlignment="1" applyProtection="1">
      <alignment vertical="center"/>
    </xf>
    <xf numFmtId="0" fontId="80" fillId="0" borderId="0" xfId="51" applyFont="1" applyAlignment="1" applyProtection="1">
      <alignment horizontal="left" vertical="top" wrapText="1"/>
    </xf>
    <xf numFmtId="181" fontId="78" fillId="12" borderId="0" xfId="51" applyNumberFormat="1" applyFont="1" applyFill="1" applyAlignment="1" applyProtection="1">
      <alignment horizontal="left" vertical="center"/>
    </xf>
    <xf numFmtId="0" fontId="78" fillId="12" borderId="0" xfId="51" applyFont="1" applyFill="1" applyAlignment="1" applyProtection="1">
      <alignment horizontal="left" vertical="center"/>
    </xf>
    <xf numFmtId="4" fontId="92" fillId="0" borderId="0" xfId="51" applyNumberFormat="1" applyFont="1" applyAlignment="1" applyProtection="1">
      <alignment vertical="center"/>
    </xf>
    <xf numFmtId="4" fontId="91" fillId="0" borderId="85" xfId="51" applyNumberFormat="1" applyFont="1" applyBorder="1" applyAlignment="1" applyProtection="1">
      <alignment vertical="center"/>
    </xf>
  </cellXfs>
  <cellStyles count="56">
    <cellStyle name="1 000 Sk" xfId="11" xr:uid="{00000000-0005-0000-0000-00003C000000}"/>
    <cellStyle name="1 000,-  Sk" xfId="2" xr:uid="{00000000-0005-0000-0000-000016000000}"/>
    <cellStyle name="1 000,- Kč" xfId="7" xr:uid="{00000000-0005-0000-0000-00002F000000}"/>
    <cellStyle name="1 000,- Sk" xfId="10" xr:uid="{00000000-0005-0000-0000-00003A000000}"/>
    <cellStyle name="1000 Sk_fakturuj99" xfId="4" xr:uid="{00000000-0005-0000-0000-00001F000000}"/>
    <cellStyle name="20 % – Zvýraznění1" xfId="8" xr:uid="{00000000-0005-0000-0000-000035000000}"/>
    <cellStyle name="20 % – Zvýraznění2" xfId="9" xr:uid="{00000000-0005-0000-0000-000039000000}"/>
    <cellStyle name="20 % – Zvýraznění3" xfId="3" xr:uid="{00000000-0005-0000-0000-00001D000000}"/>
    <cellStyle name="20 % – Zvýraznění4" xfId="12" xr:uid="{00000000-0005-0000-0000-00003D000000}"/>
    <cellStyle name="20 % – Zvýraznění5" xfId="13" xr:uid="{00000000-0005-0000-0000-00003E000000}"/>
    <cellStyle name="20 % – Zvýraznění6" xfId="14" xr:uid="{00000000-0005-0000-0000-00003F000000}"/>
    <cellStyle name="40 % – Zvýraznění1" xfId="5" xr:uid="{00000000-0005-0000-0000-000021000000}"/>
    <cellStyle name="40 % – Zvýraznění2" xfId="15" xr:uid="{00000000-0005-0000-0000-000040000000}"/>
    <cellStyle name="40 % – Zvýraznění3" xfId="16" xr:uid="{00000000-0005-0000-0000-000041000000}"/>
    <cellStyle name="40 % – Zvýraznění4" xfId="17" xr:uid="{00000000-0005-0000-0000-000042000000}"/>
    <cellStyle name="40 % – Zvýraznění5" xfId="6" xr:uid="{00000000-0005-0000-0000-000024000000}"/>
    <cellStyle name="40 % – Zvýraznění6" xfId="18" xr:uid="{00000000-0005-0000-0000-000043000000}"/>
    <cellStyle name="60 % – Zvýraznění1" xfId="19" xr:uid="{00000000-0005-0000-0000-000044000000}"/>
    <cellStyle name="60 % – Zvýraznění2" xfId="20" xr:uid="{00000000-0005-0000-0000-000045000000}"/>
    <cellStyle name="60 % – Zvýraznění3" xfId="21" xr:uid="{00000000-0005-0000-0000-000046000000}"/>
    <cellStyle name="60 % – Zvýraznění4" xfId="22" xr:uid="{00000000-0005-0000-0000-000047000000}"/>
    <cellStyle name="60 % – Zvýraznění5" xfId="23" xr:uid="{00000000-0005-0000-0000-000048000000}"/>
    <cellStyle name="60 % – Zvýraznění6" xfId="24" xr:uid="{00000000-0005-0000-0000-000049000000}"/>
    <cellStyle name="Celkem" xfId="25" xr:uid="{00000000-0005-0000-0000-00004A000000}"/>
    <cellStyle name="Čiarka 2" xfId="33" xr:uid="{B84F368D-7FB0-4170-99C0-ED747A1F8F7C}"/>
    <cellStyle name="Čiarka 3" xfId="35" xr:uid="{441A5E32-568F-44D7-A311-591068ACE6D7}"/>
    <cellStyle name="data" xfId="26" xr:uid="{00000000-0005-0000-0000-00004B000000}"/>
    <cellStyle name="Hypertextové prepojenie" xfId="46" builtinId="8"/>
    <cellStyle name="Hypertextové prepojenie 2" xfId="50" xr:uid="{022FCE56-60E9-4B6F-A30F-CB740A22CAF6}"/>
    <cellStyle name="Mena 2" xfId="37" xr:uid="{9C6ED966-3673-4D2C-88B9-F316182AD9A9}"/>
    <cellStyle name="Mena 3" xfId="52" xr:uid="{93FB1A79-7A01-4BC8-9D80-B33C604E78D8}"/>
    <cellStyle name="meny 2" xfId="36" xr:uid="{59214D00-DB40-419F-8C88-7EB3726CBF1D}"/>
    <cellStyle name="meny 2 2" xfId="39" xr:uid="{2D2DEF38-991C-45DA-BC46-CCD0832C366F}"/>
    <cellStyle name="Název" xfId="27" xr:uid="{00000000-0005-0000-0000-00004C000000}"/>
    <cellStyle name="Normálna" xfId="0" builtinId="0"/>
    <cellStyle name="Normálna 2" xfId="32" xr:uid="{5B211F9C-5031-4E6C-9620-A2DCC1ECC69D}"/>
    <cellStyle name="Normálna 3" xfId="34" xr:uid="{DD02A4B5-A008-4332-9C99-28AE1D491747}"/>
    <cellStyle name="Normálna 3 2" xfId="47" xr:uid="{C45218CA-419F-4A3A-A0CA-E835FC69D028}"/>
    <cellStyle name="Normálna 3 2 2" xfId="49" xr:uid="{46C6B9AE-32D0-4499-AB5F-60212886BB38}"/>
    <cellStyle name="Normálna 4" xfId="41" xr:uid="{B523042D-3528-495D-8FFC-430D004DADCD}"/>
    <cellStyle name="Normálna 5" xfId="43" xr:uid="{66BAD3CB-28B1-474B-BA38-0AD53D2E559B}"/>
    <cellStyle name="Normálna 6" xfId="51" xr:uid="{FECF7F8F-4757-4162-B0F6-F077C3644D9E}"/>
    <cellStyle name="Normálne 11" xfId="38" xr:uid="{E39CB41C-F385-4897-B077-B342616FF927}"/>
    <cellStyle name="Normálne 11 2" xfId="55" xr:uid="{728F465B-7AC2-46F4-BB65-2DF19CCD646A}"/>
    <cellStyle name="normálne 4" xfId="40" xr:uid="{02B5BAF2-F68B-4280-9725-2B0EFA94667A}"/>
    <cellStyle name="normálne 5" xfId="42" xr:uid="{551BF7A7-44B9-42D8-9946-392F569EE681}"/>
    <cellStyle name="normálne_fakturuj99" xfId="28" xr:uid="{00000000-0005-0000-0000-00004D000000}"/>
    <cellStyle name="normálne_KLs" xfId="1" xr:uid="{00000000-0005-0000-0000-000001000000}"/>
    <cellStyle name="normálne_Rozpočet SLSP ZA_MSP_PTV 0611_03" xfId="44" xr:uid="{60864376-0F0F-4787-9D3D-EAD6CA3ECC34}"/>
    <cellStyle name="normálne_Rozpočet SLSP ZA_MSP_PTV 0611_03 2" xfId="48" xr:uid="{54145B6C-FE7E-48AE-B525-7F362B1F2946}"/>
    <cellStyle name="normální 3" xfId="53" xr:uid="{A5E2D51E-47F4-4401-83EF-1FBFA94C8D93}"/>
    <cellStyle name="normální_List1 2" xfId="54" xr:uid="{7923DA36-DB6D-48CE-9A1D-CA74473A0741}"/>
    <cellStyle name="Štýl 1" xfId="45" xr:uid="{74D76894-AFAB-4D55-8E12-69A0C5928ABE}"/>
    <cellStyle name="TEXT" xfId="29" xr:uid="{00000000-0005-0000-0000-00004F000000}"/>
    <cellStyle name="Text upozornění" xfId="30" xr:uid="{00000000-0005-0000-0000-000050000000}"/>
    <cellStyle name="TEXT1" xfId="31" xr:uid="{00000000-0005-0000-0000-00005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419100</xdr:colOff>
          <xdr:row>0</xdr:row>
          <xdr:rowOff>0</xdr:rowOff>
        </xdr:from>
        <xdr:to>
          <xdr:col>7</xdr:col>
          <xdr:colOff>762000</xdr:colOff>
          <xdr:row>3</xdr:row>
          <xdr:rowOff>57150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400050</xdr:colOff>
          <xdr:row>0</xdr:row>
          <xdr:rowOff>0</xdr:rowOff>
        </xdr:from>
        <xdr:to>
          <xdr:col>7</xdr:col>
          <xdr:colOff>742950</xdr:colOff>
          <xdr:row>3</xdr:row>
          <xdr:rowOff>57150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400050</xdr:colOff>
          <xdr:row>0</xdr:row>
          <xdr:rowOff>0</xdr:rowOff>
        </xdr:from>
        <xdr:to>
          <xdr:col>7</xdr:col>
          <xdr:colOff>742950</xdr:colOff>
          <xdr:row>3</xdr:row>
          <xdr:rowOff>57150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jekcia\Projekcia%20Data\Z&#225;kazky\Rozpracovan&#233;\Ministerstvo%20financi&#237;\RSS\08%20MF%20r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skarDat\Celkovy&#769;Rozp-Parkovacie%20miesta%20v%20area&#769;li%20Oravskej%20poliklinik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ácia"/>
      <sheetName val="PSN"/>
      <sheetName val="PTV a AV"/>
      <sheetName val="EPS"/>
      <sheetName val="ŠK"/>
      <sheetName val="Bezpečnostné dvere"/>
      <sheetName val="Stavba Zmluva"/>
      <sheetName val="Elektro - Zmluva"/>
      <sheetName val="Rekapitulácia - naviac"/>
      <sheetName val="Stavba Naviac"/>
      <sheetName val="Elektro - naviac"/>
      <sheetName val="Výkony 1"/>
      <sheetName val="Výkony 2"/>
      <sheetName val="Výkony 3"/>
      <sheetName val="Výkony 4"/>
      <sheetName val="Výkony"/>
      <sheetName val="Nedorob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L14">
            <v>400</v>
          </cell>
        </row>
        <row r="17">
          <cell r="L17">
            <v>390.41509433962267</v>
          </cell>
        </row>
      </sheetData>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S"/>
      <sheetName val="Stav.časť-oporné múry"/>
      <sheetName val="Parkovisko-A-Stavebnéúpravy"/>
      <sheetName val="Parkovisko-A-Buraciepráce"/>
      <sheetName val="Parkovisko-B-Stavebnéúpravy"/>
      <sheetName val="Parkovisko-B-Buraciepráce"/>
      <sheetName val="Parkovisko-C-Stavebnéúpravy"/>
      <sheetName val="Parkovisko-C-Buraciepráce"/>
      <sheetName val="Priechod pre nevidiacich"/>
      <sheetName val="Kanalizácia"/>
      <sheetName val="Elektroinštaláci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image" Target="../media/image1.png"/><Relationship Id="rId2" Type="http://schemas.openxmlformats.org/officeDocument/2006/relationships/hyperlink" Target="http://www.fittich.sk/" TargetMode="External"/><Relationship Id="rId1" Type="http://schemas.openxmlformats.org/officeDocument/2006/relationships/hyperlink" Target="mailto:ba@fittich.sk"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image" Target="../media/image1.png"/><Relationship Id="rId2" Type="http://schemas.openxmlformats.org/officeDocument/2006/relationships/hyperlink" Target="http://www.fittich.sk/" TargetMode="External"/><Relationship Id="rId1" Type="http://schemas.openxmlformats.org/officeDocument/2006/relationships/hyperlink" Target="mailto:ba@fittich.sk" TargetMode="External"/><Relationship Id="rId6" Type="http://schemas.openxmlformats.org/officeDocument/2006/relationships/oleObject" Target="../embeddings/oleObject2.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image" Target="../media/image1.png"/><Relationship Id="rId2" Type="http://schemas.openxmlformats.org/officeDocument/2006/relationships/hyperlink" Target="http://www.fittich.sk/" TargetMode="External"/><Relationship Id="rId1" Type="http://schemas.openxmlformats.org/officeDocument/2006/relationships/hyperlink" Target="mailto:ba@fittich.sk" TargetMode="External"/><Relationship Id="rId6" Type="http://schemas.openxmlformats.org/officeDocument/2006/relationships/oleObject" Target="../embeddings/oleObject3.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7CD5-F980-4CA0-A064-25A664EA9887}">
  <dimension ref="A1:L35"/>
  <sheetViews>
    <sheetView tabSelected="1" topLeftCell="B1" workbookViewId="0">
      <selection activeCell="B1" sqref="B1"/>
    </sheetView>
  </sheetViews>
  <sheetFormatPr defaultRowHeight="12.75"/>
  <cols>
    <col min="1" max="1" width="0.42578125" style="399" hidden="1" customWidth="1"/>
    <col min="2" max="2" width="26.85546875" style="400" customWidth="1"/>
    <col min="3" max="3" width="8.140625" style="401" customWidth="1"/>
    <col min="4" max="4" width="3.28515625" style="402" customWidth="1"/>
    <col min="5" max="5" width="3.140625" style="402" customWidth="1"/>
    <col min="6" max="6" width="15" style="403" customWidth="1"/>
    <col min="7" max="7" width="27.42578125" style="404" customWidth="1"/>
    <col min="8" max="8" width="9.140625" style="399"/>
    <col min="9" max="9" width="17.7109375" style="399" customWidth="1"/>
    <col min="10" max="16384" width="9.140625" style="399"/>
  </cols>
  <sheetData>
    <row r="1" spans="2:12" s="397" customFormat="1" ht="18">
      <c r="B1" s="392" t="s">
        <v>3101</v>
      </c>
      <c r="C1" s="393"/>
      <c r="D1" s="394"/>
      <c r="E1" s="394"/>
      <c r="F1" s="395"/>
      <c r="G1" s="396" t="s">
        <v>3109</v>
      </c>
      <c r="I1" s="398"/>
      <c r="J1" s="398"/>
      <c r="K1" s="398"/>
      <c r="L1" s="398"/>
    </row>
    <row r="2" spans="2:12" s="397" customFormat="1" ht="18">
      <c r="B2" s="392" t="s">
        <v>3277</v>
      </c>
      <c r="C2" s="393"/>
      <c r="D2" s="726"/>
      <c r="E2" s="726"/>
      <c r="F2" s="726"/>
      <c r="G2" s="726"/>
      <c r="I2" s="398"/>
      <c r="J2" s="398"/>
      <c r="K2" s="398"/>
      <c r="L2" s="398"/>
    </row>
    <row r="3" spans="2:12" s="397" customFormat="1" ht="18">
      <c r="B3" s="392"/>
      <c r="C3" s="393"/>
      <c r="D3" s="394"/>
      <c r="E3" s="394"/>
      <c r="F3" s="395"/>
      <c r="G3" s="396"/>
    </row>
    <row r="4" spans="2:12" ht="21.75" customHeight="1">
      <c r="B4" s="727" t="s">
        <v>3100</v>
      </c>
      <c r="C4" s="727"/>
      <c r="D4" s="727"/>
      <c r="E4" s="727"/>
      <c r="F4" s="727"/>
      <c r="G4" s="727"/>
    </row>
    <row r="5" spans="2:12" s="405" customFormat="1" ht="17.25" customHeight="1">
      <c r="B5" s="400"/>
      <c r="C5" s="401"/>
      <c r="D5" s="402"/>
      <c r="E5" s="402"/>
      <c r="F5" s="403"/>
      <c r="G5" s="404"/>
    </row>
    <row r="6" spans="2:12" s="409" customFormat="1" ht="15">
      <c r="B6" s="410"/>
      <c r="C6" s="406"/>
      <c r="D6" s="407"/>
      <c r="E6" s="407"/>
      <c r="F6" s="408"/>
      <c r="G6" s="411"/>
    </row>
    <row r="7" spans="2:12" ht="15.75">
      <c r="B7" s="392" t="s">
        <v>3098</v>
      </c>
    </row>
    <row r="8" spans="2:12">
      <c r="B8" s="728" t="s">
        <v>3102</v>
      </c>
      <c r="C8" s="729"/>
      <c r="D8" s="402" t="s">
        <v>2</v>
      </c>
      <c r="E8" s="402" t="s">
        <v>2</v>
      </c>
      <c r="F8" s="403" t="s">
        <v>2</v>
      </c>
      <c r="G8" s="404">
        <f>Architektúra!E2416</f>
        <v>0</v>
      </c>
    </row>
    <row r="9" spans="2:12">
      <c r="B9" s="728" t="s">
        <v>3103</v>
      </c>
      <c r="C9" s="729"/>
      <c r="D9" s="730"/>
      <c r="E9" s="730"/>
      <c r="F9" s="730"/>
      <c r="G9" s="404">
        <f>Zdravotechnika!G209</f>
        <v>0</v>
      </c>
    </row>
    <row r="10" spans="2:12">
      <c r="B10" s="728" t="s">
        <v>3104</v>
      </c>
      <c r="C10" s="729"/>
      <c r="D10" s="730"/>
      <c r="E10" s="730"/>
      <c r="F10" s="730"/>
      <c r="G10" s="404">
        <f>Vykurovanie!G92</f>
        <v>0</v>
      </c>
    </row>
    <row r="11" spans="2:12">
      <c r="B11" s="728" t="s">
        <v>3105</v>
      </c>
      <c r="C11" s="729"/>
      <c r="D11" s="730"/>
      <c r="E11" s="730"/>
      <c r="F11" s="730"/>
      <c r="G11" s="404">
        <f>'Vzduchotechnika a úprava chlade'!G274</f>
        <v>0</v>
      </c>
    </row>
    <row r="12" spans="2:12">
      <c r="B12" s="728" t="s">
        <v>2972</v>
      </c>
      <c r="C12" s="729"/>
      <c r="D12" s="730"/>
      <c r="E12" s="730"/>
      <c r="F12" s="730"/>
      <c r="G12" s="404">
        <f>Elektroinštalácia!G287</f>
        <v>0</v>
      </c>
    </row>
    <row r="13" spans="2:12">
      <c r="B13" s="728" t="s">
        <v>3106</v>
      </c>
      <c r="C13" s="729"/>
      <c r="D13" s="730"/>
      <c r="E13" s="730"/>
      <c r="F13" s="730"/>
      <c r="G13" s="404">
        <f>'Elektrická požiarna signalizáci'!H19</f>
        <v>0</v>
      </c>
    </row>
    <row r="14" spans="2:12">
      <c r="B14" s="728" t="s">
        <v>3107</v>
      </c>
      <c r="C14" s="729"/>
      <c r="D14" s="730"/>
      <c r="E14" s="730"/>
      <c r="F14" s="730"/>
      <c r="G14" s="404">
        <f>'Elektrická zabezpečovacia signa'!H20</f>
        <v>0</v>
      </c>
    </row>
    <row r="15" spans="2:12">
      <c r="B15" s="734" t="s">
        <v>3298</v>
      </c>
      <c r="C15" s="735"/>
      <c r="D15" s="736"/>
      <c r="E15" s="736"/>
      <c r="F15" s="736"/>
      <c r="G15" s="412">
        <f>'Hlasová signalizácia požiaru'!L102</f>
        <v>0</v>
      </c>
    </row>
    <row r="16" spans="2:12">
      <c r="B16" s="731" t="s">
        <v>3108</v>
      </c>
      <c r="C16" s="732"/>
      <c r="D16" s="733"/>
      <c r="E16" s="733"/>
      <c r="F16" s="733"/>
      <c r="G16" s="413">
        <f>'Priemyselná televízia'!H20</f>
        <v>0</v>
      </c>
    </row>
    <row r="17" spans="1:7">
      <c r="B17" s="414" t="s">
        <v>3097</v>
      </c>
      <c r="G17" s="415">
        <f>SUM(G8:G16)</f>
        <v>0</v>
      </c>
    </row>
    <row r="18" spans="1:7" ht="18" customHeight="1">
      <c r="B18" s="392"/>
      <c r="G18" s="415"/>
    </row>
    <row r="19" spans="1:7">
      <c r="F19" s="416"/>
    </row>
    <row r="20" spans="1:7" ht="8.25" customHeight="1" thickBot="1">
      <c r="B20" s="400" t="s">
        <v>2</v>
      </c>
      <c r="C20" s="401" t="s">
        <v>2</v>
      </c>
      <c r="D20" s="402" t="s">
        <v>2</v>
      </c>
      <c r="E20" s="402" t="s">
        <v>2</v>
      </c>
      <c r="F20" s="416" t="s">
        <v>2</v>
      </c>
      <c r="G20" s="404" t="s">
        <v>2</v>
      </c>
    </row>
    <row r="21" spans="1:7" ht="21" thickBot="1">
      <c r="B21" s="417" t="s">
        <v>3096</v>
      </c>
      <c r="C21" s="418"/>
      <c r="D21" s="419"/>
      <c r="E21" s="419"/>
      <c r="F21" s="420"/>
      <c r="G21" s="421">
        <f>SUM(G17)</f>
        <v>0</v>
      </c>
    </row>
    <row r="22" spans="1:7" ht="12.75" customHeight="1">
      <c r="A22" s="405"/>
      <c r="F22" s="416"/>
    </row>
    <row r="23" spans="1:7">
      <c r="B23" s="400" t="s">
        <v>3</v>
      </c>
      <c r="C23" s="401">
        <v>20</v>
      </c>
      <c r="D23" s="402" t="s">
        <v>57</v>
      </c>
      <c r="E23" s="402" t="s">
        <v>3095</v>
      </c>
      <c r="F23" s="416">
        <f>ABS(G21)</f>
        <v>0</v>
      </c>
      <c r="G23" s="404">
        <f>ROUND(C23*F23*0.01,2)</f>
        <v>0</v>
      </c>
    </row>
    <row r="25" spans="1:7" ht="13.5" customHeight="1">
      <c r="B25" s="414" t="s">
        <v>3094</v>
      </c>
      <c r="C25" s="401" t="s">
        <v>2</v>
      </c>
      <c r="D25" s="402" t="s">
        <v>2</v>
      </c>
      <c r="E25" s="402" t="s">
        <v>2</v>
      </c>
      <c r="G25" s="415">
        <f>SUM(G21,G23)</f>
        <v>0</v>
      </c>
    </row>
    <row r="26" spans="1:7">
      <c r="F26" s="422"/>
      <c r="G26" s="423"/>
    </row>
    <row r="28" spans="1:7" ht="13.5" thickBot="1">
      <c r="B28" s="391" t="s">
        <v>3498</v>
      </c>
    </row>
    <row r="29" spans="1:7">
      <c r="B29" s="424" t="s">
        <v>3093</v>
      </c>
      <c r="C29" s="425" t="s">
        <v>3092</v>
      </c>
      <c r="D29" s="426"/>
      <c r="E29" s="426"/>
      <c r="F29" s="427"/>
      <c r="G29" s="263" t="s">
        <v>3091</v>
      </c>
    </row>
    <row r="30" spans="1:7">
      <c r="B30" s="428"/>
      <c r="C30" s="429"/>
      <c r="F30" s="430"/>
      <c r="G30" s="264"/>
    </row>
    <row r="31" spans="1:7">
      <c r="B31" s="428"/>
      <c r="C31" s="429"/>
      <c r="F31" s="430"/>
      <c r="G31" s="264"/>
    </row>
    <row r="32" spans="1:7">
      <c r="B32" s="428"/>
      <c r="C32" s="429"/>
      <c r="F32" s="430"/>
      <c r="G32" s="264"/>
    </row>
    <row r="33" spans="2:7">
      <c r="B33" s="428"/>
      <c r="C33" s="429"/>
      <c r="F33" s="430"/>
      <c r="G33" s="264"/>
    </row>
    <row r="34" spans="2:7">
      <c r="B34" s="428"/>
      <c r="C34" s="429"/>
      <c r="F34" s="430"/>
      <c r="G34" s="264"/>
    </row>
    <row r="35" spans="2:7" ht="13.5" thickBot="1">
      <c r="B35" s="431"/>
      <c r="C35" s="432"/>
      <c r="D35" s="433"/>
      <c r="E35" s="433"/>
      <c r="F35" s="434"/>
      <c r="G35" s="265"/>
    </row>
  </sheetData>
  <sheetProtection algorithmName="SHA-512" hashValue="XpK8z7EfLFpy6a3UdKUmmInzlZ9O1nmmR4NAa5YjugJhghNXj8uYcVC9+uR7cRSprFEtjuPa1/7uwrUZZN082A==" saltValue="h+6rphtZIb+imivcXO/IsA==" spinCount="100000" sheet="1" objects="1" scenarios="1"/>
  <mergeCells count="11">
    <mergeCell ref="D2:G2"/>
    <mergeCell ref="B4:G4"/>
    <mergeCell ref="B14:F14"/>
    <mergeCell ref="B16:F16"/>
    <mergeCell ref="B8:C8"/>
    <mergeCell ref="B9:F9"/>
    <mergeCell ref="B10:F10"/>
    <mergeCell ref="B11:F11"/>
    <mergeCell ref="B12:F12"/>
    <mergeCell ref="B13:F13"/>
    <mergeCell ref="B15:F15"/>
  </mergeCells>
  <pageMargins left="0.70866141732283461" right="0.70866141732283461" top="0.74803149606299213" bottom="0.74803149606299213" header="0.31496062992125984" footer="0.31496062992125984"/>
  <pageSetup paperSize="9" orientation="portrait" horizont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416"/>
  <sheetViews>
    <sheetView showGridLines="0" workbookViewId="0">
      <pane xSplit="4" ySplit="10" topLeftCell="E11" activePane="bottomRight" state="frozen"/>
      <selection pane="topRight"/>
      <selection pane="bottomLeft"/>
      <selection pane="bottomRight"/>
    </sheetView>
  </sheetViews>
  <sheetFormatPr defaultColWidth="9.140625" defaultRowHeight="12.75"/>
  <cols>
    <col min="1" max="1" width="6.7109375" style="5" customWidth="1"/>
    <col min="2" max="2" width="3.7109375" style="6" customWidth="1"/>
    <col min="3" max="3" width="13" style="7" customWidth="1"/>
    <col min="4" max="4" width="35.7109375" style="8" customWidth="1"/>
    <col min="5" max="5" width="10.7109375" style="9" customWidth="1"/>
    <col min="6" max="6" width="5.28515625" style="10" customWidth="1"/>
    <col min="7" max="7" width="8.7109375" style="11" customWidth="1"/>
    <col min="8" max="9" width="9.7109375" style="11" hidden="1" customWidth="1"/>
    <col min="10" max="10" width="9.7109375" style="11" customWidth="1"/>
    <col min="11" max="11" width="7.42578125" style="12" hidden="1" customWidth="1"/>
    <col min="12" max="12" width="8.28515625" style="12" hidden="1" customWidth="1"/>
    <col min="13" max="13" width="9.140625" style="9" hidden="1" customWidth="1"/>
    <col min="14" max="14" width="7" style="9" hidden="1" customWidth="1"/>
    <col min="15" max="15" width="3.5703125" style="10" customWidth="1"/>
    <col min="16" max="16" width="12.7109375" style="10" hidden="1" customWidth="1"/>
    <col min="17" max="19" width="13.28515625" style="9" hidden="1" customWidth="1"/>
    <col min="20" max="20" width="10.5703125" style="13" hidden="1" customWidth="1"/>
    <col min="21" max="21" width="10.28515625" style="13" hidden="1" customWidth="1"/>
    <col min="22" max="22" width="5.7109375" style="13" hidden="1" customWidth="1"/>
    <col min="23" max="23" width="9.140625" style="14" hidden="1" customWidth="1"/>
    <col min="24" max="25" width="5.7109375" style="10" hidden="1" customWidth="1"/>
    <col min="26" max="26" width="7.5703125" style="10" hidden="1" customWidth="1"/>
    <col min="27" max="27" width="24.85546875" style="10" hidden="1" customWidth="1"/>
    <col min="28" max="28" width="4.28515625" style="10" hidden="1" customWidth="1"/>
    <col min="29" max="29" width="8.28515625" style="10" hidden="1" customWidth="1"/>
    <col min="30" max="30" width="8.7109375" style="10" hidden="1" customWidth="1"/>
    <col min="31" max="34" width="9.140625" style="10" hidden="1" customWidth="1"/>
    <col min="35" max="35" width="9.140625" style="4"/>
    <col min="36" max="37" width="0" style="4" hidden="1" customWidth="1"/>
    <col min="38" max="16384" width="9.140625" style="4"/>
  </cols>
  <sheetData>
    <row r="1" spans="1:40" ht="24">
      <c r="A1" s="452" t="s">
        <v>69</v>
      </c>
      <c r="B1" s="446"/>
      <c r="C1" s="446"/>
      <c r="D1" s="446"/>
      <c r="E1" s="452" t="s">
        <v>3499</v>
      </c>
      <c r="F1" s="737"/>
      <c r="G1" s="737"/>
      <c r="H1" s="737"/>
      <c r="I1" s="737"/>
      <c r="J1" s="737"/>
      <c r="K1" s="737"/>
      <c r="L1" s="737"/>
      <c r="M1" s="737"/>
      <c r="N1" s="737"/>
      <c r="O1" s="737"/>
      <c r="P1" s="446"/>
      <c r="Q1" s="455"/>
      <c r="R1" s="455"/>
      <c r="S1" s="455"/>
      <c r="T1" s="446"/>
      <c r="U1" s="446"/>
      <c r="V1" s="446"/>
      <c r="W1" s="446"/>
      <c r="X1" s="446"/>
      <c r="Y1" s="446"/>
      <c r="Z1" s="1" t="s">
        <v>4</v>
      </c>
      <c r="AA1" s="25" t="s">
        <v>5</v>
      </c>
      <c r="AB1" s="1" t="s">
        <v>6</v>
      </c>
      <c r="AC1" s="1" t="s">
        <v>7</v>
      </c>
      <c r="AD1" s="1" t="s">
        <v>8</v>
      </c>
      <c r="AE1" s="19" t="s">
        <v>9</v>
      </c>
      <c r="AF1" s="20" t="s">
        <v>10</v>
      </c>
      <c r="AG1" s="446"/>
      <c r="AH1" s="446"/>
      <c r="AI1" s="446"/>
      <c r="AJ1" s="446"/>
      <c r="AK1" s="446"/>
      <c r="AL1" s="446"/>
      <c r="AM1" s="446"/>
      <c r="AN1" s="446"/>
    </row>
    <row r="2" spans="1:40">
      <c r="A2" s="452" t="s">
        <v>70</v>
      </c>
      <c r="B2" s="446"/>
      <c r="C2" s="446"/>
      <c r="D2" s="446"/>
      <c r="E2" s="452" t="s">
        <v>71</v>
      </c>
      <c r="F2" s="572"/>
      <c r="G2" s="573"/>
      <c r="H2" s="574"/>
      <c r="I2" s="572"/>
      <c r="J2" s="573"/>
      <c r="K2" s="575"/>
      <c r="L2" s="572"/>
      <c r="M2" s="572"/>
      <c r="N2" s="572"/>
      <c r="O2" s="572"/>
      <c r="P2" s="446"/>
      <c r="Q2" s="455"/>
      <c r="R2" s="455"/>
      <c r="S2" s="455"/>
      <c r="T2" s="446"/>
      <c r="U2" s="446"/>
      <c r="V2" s="446"/>
      <c r="W2" s="446"/>
      <c r="X2" s="446"/>
      <c r="Y2" s="446"/>
      <c r="Z2" s="1" t="s">
        <v>11</v>
      </c>
      <c r="AA2" s="2" t="s">
        <v>12</v>
      </c>
      <c r="AB2" s="2" t="s">
        <v>13</v>
      </c>
      <c r="AC2" s="2"/>
      <c r="AD2" s="3"/>
      <c r="AE2" s="19">
        <v>1</v>
      </c>
      <c r="AF2" s="21">
        <v>123.5</v>
      </c>
      <c r="AG2" s="446"/>
      <c r="AH2" s="446"/>
      <c r="AI2" s="446"/>
      <c r="AJ2" s="446"/>
      <c r="AK2" s="446"/>
      <c r="AL2" s="446"/>
      <c r="AM2" s="446"/>
      <c r="AN2" s="446"/>
    </row>
    <row r="3" spans="1:40">
      <c r="A3" s="452" t="s">
        <v>14</v>
      </c>
      <c r="B3" s="446"/>
      <c r="C3" s="738"/>
      <c r="D3" s="738"/>
      <c r="E3" s="452" t="s">
        <v>3500</v>
      </c>
      <c r="F3" s="737"/>
      <c r="G3" s="737"/>
      <c r="H3" s="737"/>
      <c r="I3" s="737"/>
      <c r="J3" s="737"/>
      <c r="K3" s="737"/>
      <c r="L3" s="737"/>
      <c r="M3" s="737"/>
      <c r="N3" s="737"/>
      <c r="O3" s="737"/>
      <c r="P3" s="446"/>
      <c r="Q3" s="455"/>
      <c r="R3" s="455"/>
      <c r="S3" s="455"/>
      <c r="T3" s="446"/>
      <c r="U3" s="446"/>
      <c r="V3" s="446"/>
      <c r="W3" s="446"/>
      <c r="X3" s="446"/>
      <c r="Y3" s="446"/>
      <c r="Z3" s="1" t="s">
        <v>15</v>
      </c>
      <c r="AA3" s="2" t="s">
        <v>16</v>
      </c>
      <c r="AB3" s="2" t="s">
        <v>13</v>
      </c>
      <c r="AC3" s="2" t="s">
        <v>17</v>
      </c>
      <c r="AD3" s="3" t="s">
        <v>18</v>
      </c>
      <c r="AE3" s="19">
        <v>2</v>
      </c>
      <c r="AF3" s="22">
        <v>123.46</v>
      </c>
      <c r="AG3" s="446"/>
      <c r="AH3" s="446"/>
      <c r="AI3" s="446"/>
      <c r="AJ3" s="446"/>
      <c r="AK3" s="446"/>
      <c r="AL3" s="446"/>
      <c r="AM3" s="446"/>
      <c r="AN3" s="446"/>
    </row>
    <row r="4" spans="1:40">
      <c r="A4" s="446"/>
      <c r="B4" s="446"/>
      <c r="C4" s="446"/>
      <c r="D4" s="446"/>
      <c r="E4" s="446"/>
      <c r="F4" s="446"/>
      <c r="G4" s="446"/>
      <c r="H4" s="446"/>
      <c r="I4" s="446"/>
      <c r="J4" s="446"/>
      <c r="K4" s="446"/>
      <c r="L4" s="446"/>
      <c r="M4" s="446"/>
      <c r="N4" s="446"/>
      <c r="O4" s="446"/>
      <c r="P4" s="446"/>
      <c r="Q4" s="455"/>
      <c r="R4" s="455"/>
      <c r="S4" s="455"/>
      <c r="T4" s="446"/>
      <c r="U4" s="446"/>
      <c r="V4" s="446"/>
      <c r="W4" s="446"/>
      <c r="X4" s="446"/>
      <c r="Y4" s="446"/>
      <c r="Z4" s="1" t="s">
        <v>19</v>
      </c>
      <c r="AA4" s="2" t="s">
        <v>20</v>
      </c>
      <c r="AB4" s="2" t="s">
        <v>13</v>
      </c>
      <c r="AC4" s="2"/>
      <c r="AD4" s="3"/>
      <c r="AE4" s="19">
        <v>3</v>
      </c>
      <c r="AF4" s="23">
        <v>123.45699999999999</v>
      </c>
      <c r="AG4" s="446"/>
      <c r="AH4" s="446"/>
      <c r="AI4" s="446"/>
      <c r="AJ4" s="446"/>
      <c r="AK4" s="446"/>
      <c r="AL4" s="446"/>
      <c r="AM4" s="446"/>
      <c r="AN4" s="446"/>
    </row>
    <row r="5" spans="1:40">
      <c r="A5" s="452" t="s">
        <v>72</v>
      </c>
      <c r="B5" s="446"/>
      <c r="C5" s="446"/>
      <c r="D5" s="446"/>
      <c r="E5" s="446"/>
      <c r="F5" s="446"/>
      <c r="G5" s="446"/>
      <c r="H5" s="446"/>
      <c r="I5" s="446"/>
      <c r="J5" s="446"/>
      <c r="K5" s="446"/>
      <c r="L5" s="446"/>
      <c r="M5" s="446"/>
      <c r="N5" s="446"/>
      <c r="O5" s="446"/>
      <c r="P5" s="446"/>
      <c r="Q5" s="455"/>
      <c r="R5" s="455"/>
      <c r="S5" s="455"/>
      <c r="T5" s="446"/>
      <c r="U5" s="446"/>
      <c r="V5" s="446"/>
      <c r="W5" s="446"/>
      <c r="X5" s="446"/>
      <c r="Y5" s="446"/>
      <c r="Z5" s="1" t="s">
        <v>21</v>
      </c>
      <c r="AA5" s="2" t="s">
        <v>16</v>
      </c>
      <c r="AB5" s="2" t="s">
        <v>13</v>
      </c>
      <c r="AC5" s="2" t="s">
        <v>17</v>
      </c>
      <c r="AD5" s="3" t="s">
        <v>18</v>
      </c>
      <c r="AE5" s="19">
        <v>4</v>
      </c>
      <c r="AF5" s="24">
        <v>123.4567</v>
      </c>
      <c r="AG5" s="446"/>
      <c r="AH5" s="446"/>
      <c r="AI5" s="446"/>
      <c r="AJ5" s="446"/>
      <c r="AK5" s="446"/>
      <c r="AL5" s="446"/>
      <c r="AM5" s="446"/>
      <c r="AN5" s="446"/>
    </row>
    <row r="6" spans="1:40">
      <c r="A6" s="452"/>
      <c r="B6" s="446"/>
      <c r="C6" s="446"/>
      <c r="D6" s="446"/>
      <c r="E6" s="446"/>
      <c r="F6" s="446"/>
      <c r="G6" s="446"/>
      <c r="H6" s="446"/>
      <c r="I6" s="446"/>
      <c r="J6" s="446"/>
      <c r="K6" s="446"/>
      <c r="L6" s="446"/>
      <c r="M6" s="446"/>
      <c r="N6" s="446"/>
      <c r="O6" s="446"/>
      <c r="P6" s="446"/>
      <c r="Q6" s="455"/>
      <c r="R6" s="455"/>
      <c r="S6" s="455"/>
      <c r="T6" s="446"/>
      <c r="U6" s="446"/>
      <c r="V6" s="446"/>
      <c r="W6" s="446"/>
      <c r="X6" s="446"/>
      <c r="Y6" s="446"/>
      <c r="Z6" s="446"/>
      <c r="AA6" s="446"/>
      <c r="AB6" s="446"/>
      <c r="AC6" s="446"/>
      <c r="AD6" s="446"/>
      <c r="AE6" s="19" t="s">
        <v>22</v>
      </c>
      <c r="AF6" s="22">
        <v>123.46</v>
      </c>
      <c r="AG6" s="446"/>
      <c r="AH6" s="446"/>
      <c r="AI6" s="446"/>
      <c r="AJ6" s="446"/>
      <c r="AK6" s="446"/>
      <c r="AL6" s="446"/>
      <c r="AM6" s="446"/>
      <c r="AN6" s="446"/>
    </row>
    <row r="7" spans="1:40">
      <c r="A7" s="452"/>
      <c r="B7" s="446"/>
      <c r="C7" s="446"/>
      <c r="D7" s="446"/>
      <c r="E7" s="446"/>
      <c r="F7" s="446"/>
      <c r="G7" s="446"/>
      <c r="H7" s="446"/>
      <c r="I7" s="446"/>
      <c r="J7" s="446"/>
      <c r="K7" s="446"/>
      <c r="L7" s="446"/>
      <c r="M7" s="446"/>
      <c r="N7" s="446"/>
      <c r="O7" s="446"/>
      <c r="P7" s="446"/>
      <c r="Q7" s="455"/>
      <c r="R7" s="455"/>
      <c r="S7" s="455"/>
      <c r="T7" s="446"/>
      <c r="U7" s="446"/>
      <c r="V7" s="446"/>
      <c r="W7" s="446"/>
      <c r="X7" s="446"/>
      <c r="Y7" s="446"/>
      <c r="Z7" s="446"/>
      <c r="AA7" s="446"/>
      <c r="AB7" s="446"/>
      <c r="AC7" s="446"/>
      <c r="AD7" s="446"/>
      <c r="AE7" s="446"/>
      <c r="AF7" s="446"/>
      <c r="AG7" s="446"/>
      <c r="AH7" s="446"/>
      <c r="AI7" s="446"/>
      <c r="AJ7" s="446"/>
      <c r="AK7" s="446"/>
      <c r="AL7" s="446"/>
      <c r="AM7" s="446"/>
      <c r="AN7" s="446"/>
    </row>
    <row r="8" spans="1:40" ht="13.5">
      <c r="A8" s="446" t="s">
        <v>73</v>
      </c>
      <c r="B8" s="457"/>
      <c r="C8" s="456"/>
      <c r="D8" s="458" t="str">
        <f>CONCATENATE(AA2," ",AB2," ",AC2," ",AD2)</f>
        <v xml:space="preserve">Prehľad rozpočtových nákladov v EUR  </v>
      </c>
      <c r="E8" s="455"/>
      <c r="F8" s="446"/>
      <c r="G8" s="453"/>
      <c r="H8" s="453"/>
      <c r="I8" s="453"/>
      <c r="J8" s="453"/>
      <c r="K8" s="454"/>
      <c r="L8" s="454"/>
      <c r="M8" s="455"/>
      <c r="N8" s="455"/>
      <c r="O8" s="446"/>
      <c r="P8" s="446"/>
      <c r="Q8" s="455"/>
      <c r="R8" s="455"/>
      <c r="S8" s="455"/>
      <c r="T8" s="446"/>
      <c r="U8" s="446"/>
      <c r="V8" s="446"/>
      <c r="W8" s="446"/>
      <c r="X8" s="446"/>
      <c r="Y8" s="446"/>
      <c r="Z8" s="446"/>
      <c r="AA8" s="446"/>
      <c r="AB8" s="446"/>
      <c r="AC8" s="446"/>
      <c r="AD8" s="446"/>
      <c r="AE8" s="446"/>
      <c r="AF8" s="446"/>
      <c r="AG8" s="446"/>
      <c r="AH8" s="446"/>
      <c r="AI8" s="446"/>
      <c r="AJ8" s="446"/>
      <c r="AK8" s="446"/>
      <c r="AL8" s="446"/>
      <c r="AM8" s="446"/>
      <c r="AN8" s="446"/>
    </row>
    <row r="9" spans="1:40">
      <c r="A9" s="459" t="s">
        <v>23</v>
      </c>
      <c r="B9" s="459" t="s">
        <v>24</v>
      </c>
      <c r="C9" s="459" t="s">
        <v>25</v>
      </c>
      <c r="D9" s="459" t="s">
        <v>26</v>
      </c>
      <c r="E9" s="459" t="s">
        <v>27</v>
      </c>
      <c r="F9" s="459" t="s">
        <v>28</v>
      </c>
      <c r="G9" s="459" t="s">
        <v>29</v>
      </c>
      <c r="H9" s="459" t="s">
        <v>30</v>
      </c>
      <c r="I9" s="459" t="s">
        <v>31</v>
      </c>
      <c r="J9" s="459" t="s">
        <v>32</v>
      </c>
      <c r="K9" s="460" t="s">
        <v>33</v>
      </c>
      <c r="L9" s="461"/>
      <c r="M9" s="462" t="s">
        <v>34</v>
      </c>
      <c r="N9" s="461"/>
      <c r="O9" s="459" t="s">
        <v>3</v>
      </c>
      <c r="P9" s="463" t="s">
        <v>35</v>
      </c>
      <c r="Q9" s="459" t="s">
        <v>27</v>
      </c>
      <c r="R9" s="459" t="s">
        <v>27</v>
      </c>
      <c r="S9" s="463" t="s">
        <v>27</v>
      </c>
      <c r="T9" s="15" t="s">
        <v>36</v>
      </c>
      <c r="U9" s="16" t="s">
        <v>37</v>
      </c>
      <c r="V9" s="17" t="s">
        <v>38</v>
      </c>
      <c r="W9" s="459" t="s">
        <v>39</v>
      </c>
      <c r="X9" s="459" t="s">
        <v>40</v>
      </c>
      <c r="Y9" s="459" t="s">
        <v>41</v>
      </c>
      <c r="Z9" s="464" t="s">
        <v>42</v>
      </c>
      <c r="AA9" s="464" t="s">
        <v>43</v>
      </c>
      <c r="AB9" s="459" t="s">
        <v>38</v>
      </c>
      <c r="AC9" s="459" t="s">
        <v>44</v>
      </c>
      <c r="AD9" s="459" t="s">
        <v>45</v>
      </c>
      <c r="AE9" s="465" t="s">
        <v>46</v>
      </c>
      <c r="AF9" s="465" t="s">
        <v>47</v>
      </c>
      <c r="AG9" s="465" t="s">
        <v>27</v>
      </c>
      <c r="AH9" s="465" t="s">
        <v>48</v>
      </c>
      <c r="AI9" s="446"/>
      <c r="AJ9" s="446" t="s">
        <v>74</v>
      </c>
      <c r="AK9" s="446" t="s">
        <v>76</v>
      </c>
      <c r="AL9" s="446"/>
      <c r="AM9" s="446"/>
      <c r="AN9" s="446"/>
    </row>
    <row r="10" spans="1:40">
      <c r="A10" s="466" t="s">
        <v>49</v>
      </c>
      <c r="B10" s="466" t="s">
        <v>50</v>
      </c>
      <c r="C10" s="467"/>
      <c r="D10" s="466" t="s">
        <v>51</v>
      </c>
      <c r="E10" s="466" t="s">
        <v>52</v>
      </c>
      <c r="F10" s="466" t="s">
        <v>53</v>
      </c>
      <c r="G10" s="466" t="s">
        <v>54</v>
      </c>
      <c r="H10" s="466" t="s">
        <v>55</v>
      </c>
      <c r="I10" s="466" t="s">
        <v>56</v>
      </c>
      <c r="J10" s="466"/>
      <c r="K10" s="466" t="s">
        <v>29</v>
      </c>
      <c r="L10" s="466" t="s">
        <v>32</v>
      </c>
      <c r="M10" s="468" t="s">
        <v>29</v>
      </c>
      <c r="N10" s="466" t="s">
        <v>32</v>
      </c>
      <c r="O10" s="466" t="s">
        <v>57</v>
      </c>
      <c r="P10" s="468"/>
      <c r="Q10" s="466" t="s">
        <v>58</v>
      </c>
      <c r="R10" s="466" t="s">
        <v>59</v>
      </c>
      <c r="S10" s="468" t="s">
        <v>60</v>
      </c>
      <c r="T10" s="18" t="s">
        <v>61</v>
      </c>
      <c r="U10" s="469" t="s">
        <v>62</v>
      </c>
      <c r="V10" s="470" t="s">
        <v>63</v>
      </c>
      <c r="W10" s="471"/>
      <c r="X10" s="472"/>
      <c r="Y10" s="472"/>
      <c r="Z10" s="473" t="s">
        <v>64</v>
      </c>
      <c r="AA10" s="473" t="s">
        <v>49</v>
      </c>
      <c r="AB10" s="466" t="s">
        <v>65</v>
      </c>
      <c r="AC10" s="472"/>
      <c r="AD10" s="472"/>
      <c r="AE10" s="474"/>
      <c r="AF10" s="474"/>
      <c r="AG10" s="474"/>
      <c r="AH10" s="474"/>
      <c r="AI10" s="446"/>
      <c r="AJ10" s="446" t="s">
        <v>75</v>
      </c>
      <c r="AK10" s="446" t="s">
        <v>77</v>
      </c>
      <c r="AL10" s="446"/>
      <c r="AM10" s="446"/>
      <c r="AN10" s="446"/>
    </row>
    <row r="11" spans="1:40">
      <c r="A11" s="435"/>
      <c r="B11" s="436"/>
      <c r="C11" s="437"/>
      <c r="D11" s="475"/>
      <c r="E11" s="447"/>
      <c r="F11" s="445"/>
      <c r="G11" s="476"/>
      <c r="H11" s="448"/>
      <c r="I11" s="448"/>
      <c r="J11" s="448"/>
      <c r="K11" s="449"/>
      <c r="L11" s="449"/>
      <c r="M11" s="447"/>
      <c r="N11" s="447"/>
      <c r="O11" s="445"/>
      <c r="P11" s="445"/>
      <c r="Q11" s="447"/>
      <c r="R11" s="447"/>
      <c r="S11" s="447"/>
      <c r="T11" s="450"/>
      <c r="U11" s="450"/>
      <c r="V11" s="450"/>
      <c r="W11" s="451"/>
      <c r="X11" s="445"/>
      <c r="Y11" s="445"/>
      <c r="Z11" s="445"/>
      <c r="AA11" s="445"/>
      <c r="AB11" s="445"/>
      <c r="AC11" s="445"/>
      <c r="AD11" s="445"/>
      <c r="AE11" s="445"/>
      <c r="AF11" s="445"/>
      <c r="AG11" s="445"/>
      <c r="AH11" s="445"/>
      <c r="AI11" s="446"/>
      <c r="AJ11" s="446"/>
      <c r="AK11" s="446"/>
      <c r="AL11" s="446"/>
      <c r="AM11" s="446"/>
      <c r="AN11" s="446"/>
    </row>
    <row r="12" spans="1:40">
      <c r="A12" s="435"/>
      <c r="B12" s="477" t="s">
        <v>78</v>
      </c>
      <c r="C12" s="437"/>
      <c r="D12" s="475"/>
      <c r="E12" s="447"/>
      <c r="F12" s="445"/>
      <c r="G12" s="41"/>
      <c r="H12" s="448"/>
      <c r="I12" s="448"/>
      <c r="J12" s="448"/>
      <c r="K12" s="449"/>
      <c r="L12" s="449"/>
      <c r="M12" s="447"/>
      <c r="N12" s="447"/>
      <c r="O12" s="445"/>
      <c r="P12" s="445"/>
      <c r="Q12" s="447"/>
      <c r="R12" s="447"/>
      <c r="S12" s="447"/>
      <c r="T12" s="450"/>
      <c r="U12" s="450"/>
      <c r="V12" s="450"/>
      <c r="W12" s="451"/>
      <c r="X12" s="445"/>
      <c r="Y12" s="445"/>
      <c r="Z12" s="445"/>
      <c r="AA12" s="445"/>
      <c r="AB12" s="445"/>
      <c r="AC12" s="445"/>
      <c r="AD12" s="445"/>
      <c r="AE12" s="445"/>
      <c r="AF12" s="445"/>
      <c r="AG12" s="445"/>
      <c r="AH12" s="445"/>
      <c r="AI12" s="446"/>
      <c r="AJ12" s="446"/>
      <c r="AK12" s="446"/>
      <c r="AL12" s="446"/>
      <c r="AM12" s="446"/>
      <c r="AN12" s="446"/>
    </row>
    <row r="13" spans="1:40">
      <c r="A13" s="435"/>
      <c r="B13" s="437" t="s">
        <v>79</v>
      </c>
      <c r="C13" s="437"/>
      <c r="D13" s="475"/>
      <c r="E13" s="447"/>
      <c r="F13" s="445"/>
      <c r="G13" s="41"/>
      <c r="H13" s="448"/>
      <c r="I13" s="448"/>
      <c r="J13" s="448"/>
      <c r="K13" s="449"/>
      <c r="L13" s="449"/>
      <c r="M13" s="447"/>
      <c r="N13" s="447"/>
      <c r="O13" s="445"/>
      <c r="P13" s="445"/>
      <c r="Q13" s="447"/>
      <c r="R13" s="447"/>
      <c r="S13" s="447"/>
      <c r="T13" s="450"/>
      <c r="U13" s="450"/>
      <c r="V13" s="450"/>
      <c r="W13" s="451"/>
      <c r="X13" s="445"/>
      <c r="Y13" s="445"/>
      <c r="Z13" s="445"/>
      <c r="AA13" s="445"/>
      <c r="AB13" s="445"/>
      <c r="AC13" s="445"/>
      <c r="AD13" s="445"/>
      <c r="AE13" s="445"/>
      <c r="AF13" s="445"/>
      <c r="AG13" s="445"/>
      <c r="AH13" s="445"/>
      <c r="AI13" s="446"/>
      <c r="AJ13" s="446"/>
      <c r="AK13" s="446"/>
      <c r="AL13" s="446"/>
      <c r="AM13" s="446"/>
      <c r="AN13" s="446"/>
    </row>
    <row r="14" spans="1:40" ht="25.5">
      <c r="A14" s="435">
        <v>1</v>
      </c>
      <c r="B14" s="436" t="s">
        <v>80</v>
      </c>
      <c r="C14" s="437" t="s">
        <v>81</v>
      </c>
      <c r="D14" s="475" t="s">
        <v>82</v>
      </c>
      <c r="E14" s="447">
        <v>14.56</v>
      </c>
      <c r="F14" s="445" t="s">
        <v>83</v>
      </c>
      <c r="G14" s="41"/>
      <c r="H14" s="448">
        <f>ROUND(E14*G14,2)</f>
        <v>0</v>
      </c>
      <c r="I14" s="448"/>
      <c r="J14" s="448">
        <f>ROUND(E14*G14,2)</f>
        <v>0</v>
      </c>
      <c r="K14" s="449"/>
      <c r="L14" s="449">
        <f>E14*K14</f>
        <v>0</v>
      </c>
      <c r="M14" s="447"/>
      <c r="N14" s="447">
        <f>E14*M14</f>
        <v>0</v>
      </c>
      <c r="O14" s="445">
        <v>20</v>
      </c>
      <c r="P14" s="445" t="s">
        <v>84</v>
      </c>
      <c r="Q14" s="447"/>
      <c r="R14" s="447"/>
      <c r="S14" s="447"/>
      <c r="T14" s="450"/>
      <c r="U14" s="450"/>
      <c r="V14" s="450" t="s">
        <v>67</v>
      </c>
      <c r="W14" s="451"/>
      <c r="X14" s="437" t="s">
        <v>81</v>
      </c>
      <c r="Y14" s="437" t="s">
        <v>81</v>
      </c>
      <c r="Z14" s="445" t="s">
        <v>85</v>
      </c>
      <c r="AA14" s="445"/>
      <c r="AB14" s="445">
        <v>1</v>
      </c>
      <c r="AC14" s="445"/>
      <c r="AD14" s="445"/>
      <c r="AE14" s="445"/>
      <c r="AF14" s="445"/>
      <c r="AG14" s="445"/>
      <c r="AH14" s="445"/>
      <c r="AI14" s="446"/>
      <c r="AJ14" s="446" t="s">
        <v>86</v>
      </c>
      <c r="AK14" s="446" t="s">
        <v>87</v>
      </c>
      <c r="AL14" s="446"/>
      <c r="AM14" s="446"/>
      <c r="AN14" s="446"/>
    </row>
    <row r="15" spans="1:40" ht="25.5">
      <c r="A15" s="435"/>
      <c r="B15" s="436"/>
      <c r="C15" s="437"/>
      <c r="D15" s="438" t="s">
        <v>88</v>
      </c>
      <c r="E15" s="439"/>
      <c r="F15" s="440"/>
      <c r="G15" s="42"/>
      <c r="H15" s="441"/>
      <c r="I15" s="441"/>
      <c r="J15" s="441"/>
      <c r="K15" s="442"/>
      <c r="L15" s="442"/>
      <c r="M15" s="439"/>
      <c r="N15" s="439"/>
      <c r="O15" s="440"/>
      <c r="P15" s="440"/>
      <c r="Q15" s="439"/>
      <c r="R15" s="439"/>
      <c r="S15" s="439"/>
      <c r="T15" s="443"/>
      <c r="U15" s="443"/>
      <c r="V15" s="443" t="s">
        <v>0</v>
      </c>
      <c r="W15" s="444"/>
      <c r="X15" s="440"/>
      <c r="Y15" s="445"/>
      <c r="Z15" s="445"/>
      <c r="AA15" s="445"/>
      <c r="AB15" s="445"/>
      <c r="AC15" s="445"/>
      <c r="AD15" s="445"/>
      <c r="AE15" s="445"/>
      <c r="AF15" s="445"/>
      <c r="AG15" s="445"/>
      <c r="AH15" s="445"/>
      <c r="AI15" s="446"/>
      <c r="AJ15" s="446"/>
      <c r="AK15" s="446"/>
      <c r="AL15" s="446"/>
      <c r="AM15" s="446"/>
      <c r="AN15" s="446"/>
    </row>
    <row r="16" spans="1:40">
      <c r="A16" s="435"/>
      <c r="B16" s="436"/>
      <c r="C16" s="437"/>
      <c r="D16" s="438" t="s">
        <v>89</v>
      </c>
      <c r="E16" s="439"/>
      <c r="F16" s="440"/>
      <c r="G16" s="42"/>
      <c r="H16" s="441"/>
      <c r="I16" s="441"/>
      <c r="J16" s="441"/>
      <c r="K16" s="442"/>
      <c r="L16" s="442"/>
      <c r="M16" s="439"/>
      <c r="N16" s="439"/>
      <c r="O16" s="440"/>
      <c r="P16" s="440"/>
      <c r="Q16" s="439"/>
      <c r="R16" s="439"/>
      <c r="S16" s="439"/>
      <c r="T16" s="443"/>
      <c r="U16" s="443"/>
      <c r="V16" s="443" t="s">
        <v>0</v>
      </c>
      <c r="W16" s="444"/>
      <c r="X16" s="440"/>
      <c r="Y16" s="445"/>
      <c r="Z16" s="445"/>
      <c r="AA16" s="445"/>
      <c r="AB16" s="445"/>
      <c r="AC16" s="445"/>
      <c r="AD16" s="445"/>
      <c r="AE16" s="445"/>
      <c r="AF16" s="445"/>
      <c r="AG16" s="445"/>
      <c r="AH16" s="445"/>
      <c r="AI16" s="446"/>
      <c r="AJ16" s="446"/>
      <c r="AK16" s="446"/>
      <c r="AL16" s="446"/>
      <c r="AM16" s="446"/>
      <c r="AN16" s="446"/>
    </row>
    <row r="17" spans="1:40" ht="25.5">
      <c r="A17" s="435">
        <v>2</v>
      </c>
      <c r="B17" s="436" t="s">
        <v>80</v>
      </c>
      <c r="C17" s="437" t="s">
        <v>90</v>
      </c>
      <c r="D17" s="475" t="s">
        <v>91</v>
      </c>
      <c r="E17" s="447">
        <v>55.5</v>
      </c>
      <c r="F17" s="445" t="s">
        <v>83</v>
      </c>
      <c r="G17" s="41"/>
      <c r="H17" s="448">
        <f>ROUND(E17*G17,2)</f>
        <v>0</v>
      </c>
      <c r="I17" s="448"/>
      <c r="J17" s="448">
        <f>ROUND(E17*G17,2)</f>
        <v>0</v>
      </c>
      <c r="K17" s="449"/>
      <c r="L17" s="449">
        <f>E17*K17</f>
        <v>0</v>
      </c>
      <c r="M17" s="447"/>
      <c r="N17" s="447">
        <f>E17*M17</f>
        <v>0</v>
      </c>
      <c r="O17" s="445">
        <v>20</v>
      </c>
      <c r="P17" s="445" t="s">
        <v>92</v>
      </c>
      <c r="Q17" s="447"/>
      <c r="R17" s="447"/>
      <c r="S17" s="447"/>
      <c r="T17" s="450"/>
      <c r="U17" s="450"/>
      <c r="V17" s="450" t="s">
        <v>67</v>
      </c>
      <c r="W17" s="451"/>
      <c r="X17" s="437" t="s">
        <v>90</v>
      </c>
      <c r="Y17" s="437" t="s">
        <v>90</v>
      </c>
      <c r="Z17" s="445" t="s">
        <v>85</v>
      </c>
      <c r="AA17" s="445"/>
      <c r="AB17" s="445">
        <v>1</v>
      </c>
      <c r="AC17" s="445"/>
      <c r="AD17" s="445"/>
      <c r="AE17" s="445"/>
      <c r="AF17" s="445"/>
      <c r="AG17" s="445"/>
      <c r="AH17" s="445"/>
      <c r="AI17" s="446"/>
      <c r="AJ17" s="446" t="s">
        <v>86</v>
      </c>
      <c r="AK17" s="446" t="s">
        <v>87</v>
      </c>
      <c r="AL17" s="446"/>
      <c r="AM17" s="446"/>
      <c r="AN17" s="446"/>
    </row>
    <row r="18" spans="1:40" ht="25.5">
      <c r="A18" s="435"/>
      <c r="B18" s="436"/>
      <c r="C18" s="437"/>
      <c r="D18" s="438" t="s">
        <v>88</v>
      </c>
      <c r="E18" s="439"/>
      <c r="F18" s="440"/>
      <c r="G18" s="42"/>
      <c r="H18" s="441"/>
      <c r="I18" s="441"/>
      <c r="J18" s="441"/>
      <c r="K18" s="442"/>
      <c r="L18" s="442"/>
      <c r="M18" s="439"/>
      <c r="N18" s="439"/>
      <c r="O18" s="440"/>
      <c r="P18" s="440"/>
      <c r="Q18" s="439"/>
      <c r="R18" s="439"/>
      <c r="S18" s="439"/>
      <c r="T18" s="443"/>
      <c r="U18" s="443"/>
      <c r="V18" s="443" t="s">
        <v>0</v>
      </c>
      <c r="W18" s="444"/>
      <c r="X18" s="440"/>
      <c r="Y18" s="445"/>
      <c r="Z18" s="445"/>
      <c r="AA18" s="445"/>
      <c r="AB18" s="445"/>
      <c r="AC18" s="445"/>
      <c r="AD18" s="445"/>
      <c r="AE18" s="445"/>
      <c r="AF18" s="445"/>
      <c r="AG18" s="445"/>
      <c r="AH18" s="445"/>
      <c r="AI18" s="446"/>
      <c r="AJ18" s="446"/>
      <c r="AK18" s="446"/>
      <c r="AL18" s="446"/>
      <c r="AM18" s="446"/>
      <c r="AN18" s="446"/>
    </row>
    <row r="19" spans="1:40">
      <c r="A19" s="435"/>
      <c r="B19" s="436"/>
      <c r="C19" s="437"/>
      <c r="D19" s="438" t="s">
        <v>93</v>
      </c>
      <c r="E19" s="439"/>
      <c r="F19" s="440"/>
      <c r="G19" s="42"/>
      <c r="H19" s="441"/>
      <c r="I19" s="441"/>
      <c r="J19" s="441"/>
      <c r="K19" s="442"/>
      <c r="L19" s="442"/>
      <c r="M19" s="439"/>
      <c r="N19" s="439"/>
      <c r="O19" s="440"/>
      <c r="P19" s="440"/>
      <c r="Q19" s="439"/>
      <c r="R19" s="439"/>
      <c r="S19" s="439"/>
      <c r="T19" s="443"/>
      <c r="U19" s="443"/>
      <c r="V19" s="443" t="s">
        <v>0</v>
      </c>
      <c r="W19" s="444"/>
      <c r="X19" s="440"/>
      <c r="Y19" s="445"/>
      <c r="Z19" s="445"/>
      <c r="AA19" s="445"/>
      <c r="AB19" s="445"/>
      <c r="AC19" s="445"/>
      <c r="AD19" s="445"/>
      <c r="AE19" s="445"/>
      <c r="AF19" s="445"/>
      <c r="AG19" s="445"/>
      <c r="AH19" s="445"/>
      <c r="AI19" s="446"/>
      <c r="AJ19" s="446"/>
      <c r="AK19" s="446"/>
      <c r="AL19" s="446"/>
      <c r="AM19" s="446"/>
      <c r="AN19" s="446"/>
    </row>
    <row r="20" spans="1:40" ht="25.5">
      <c r="A20" s="435">
        <v>3</v>
      </c>
      <c r="B20" s="436" t="s">
        <v>80</v>
      </c>
      <c r="C20" s="437" t="s">
        <v>94</v>
      </c>
      <c r="D20" s="475" t="s">
        <v>95</v>
      </c>
      <c r="E20" s="447">
        <v>14.56</v>
      </c>
      <c r="F20" s="445" t="s">
        <v>96</v>
      </c>
      <c r="G20" s="41"/>
      <c r="H20" s="448">
        <f>ROUND(E20*G20,2)</f>
        <v>0</v>
      </c>
      <c r="I20" s="448"/>
      <c r="J20" s="448">
        <f>ROUND(E20*G20,2)</f>
        <v>0</v>
      </c>
      <c r="K20" s="449"/>
      <c r="L20" s="449">
        <f>E20*K20</f>
        <v>0</v>
      </c>
      <c r="M20" s="447"/>
      <c r="N20" s="447">
        <f>E20*M20</f>
        <v>0</v>
      </c>
      <c r="O20" s="445">
        <v>20</v>
      </c>
      <c r="P20" s="445" t="s">
        <v>97</v>
      </c>
      <c r="Q20" s="447"/>
      <c r="R20" s="447"/>
      <c r="S20" s="447"/>
      <c r="T20" s="450"/>
      <c r="U20" s="450"/>
      <c r="V20" s="450" t="s">
        <v>67</v>
      </c>
      <c r="W20" s="451"/>
      <c r="X20" s="437" t="s">
        <v>94</v>
      </c>
      <c r="Y20" s="437" t="s">
        <v>94</v>
      </c>
      <c r="Z20" s="445" t="s">
        <v>85</v>
      </c>
      <c r="AA20" s="445"/>
      <c r="AB20" s="445">
        <v>1</v>
      </c>
      <c r="AC20" s="445"/>
      <c r="AD20" s="445"/>
      <c r="AE20" s="445"/>
      <c r="AF20" s="445"/>
      <c r="AG20" s="445"/>
      <c r="AH20" s="445"/>
      <c r="AI20" s="446"/>
      <c r="AJ20" s="446" t="s">
        <v>86</v>
      </c>
      <c r="AK20" s="446" t="s">
        <v>87</v>
      </c>
      <c r="AL20" s="446"/>
      <c r="AM20" s="446"/>
      <c r="AN20" s="446"/>
    </row>
    <row r="21" spans="1:40" ht="25.5">
      <c r="A21" s="435"/>
      <c r="B21" s="436"/>
      <c r="C21" s="437"/>
      <c r="D21" s="438" t="s">
        <v>88</v>
      </c>
      <c r="E21" s="439"/>
      <c r="F21" s="440"/>
      <c r="G21" s="42"/>
      <c r="H21" s="441"/>
      <c r="I21" s="441"/>
      <c r="J21" s="441"/>
      <c r="K21" s="442"/>
      <c r="L21" s="442"/>
      <c r="M21" s="439"/>
      <c r="N21" s="439"/>
      <c r="O21" s="440"/>
      <c r="P21" s="440"/>
      <c r="Q21" s="439"/>
      <c r="R21" s="439"/>
      <c r="S21" s="439"/>
      <c r="T21" s="443"/>
      <c r="U21" s="443"/>
      <c r="V21" s="443" t="s">
        <v>0</v>
      </c>
      <c r="W21" s="444"/>
      <c r="X21" s="440"/>
      <c r="Y21" s="445"/>
      <c r="Z21" s="445"/>
      <c r="AA21" s="445"/>
      <c r="AB21" s="445"/>
      <c r="AC21" s="445"/>
      <c r="AD21" s="445"/>
      <c r="AE21" s="445"/>
      <c r="AF21" s="445"/>
      <c r="AG21" s="445"/>
      <c r="AH21" s="445"/>
      <c r="AI21" s="446"/>
      <c r="AJ21" s="446"/>
      <c r="AK21" s="446"/>
      <c r="AL21" s="446"/>
      <c r="AM21" s="446"/>
      <c r="AN21" s="446"/>
    </row>
    <row r="22" spans="1:40">
      <c r="A22" s="435"/>
      <c r="B22" s="436"/>
      <c r="C22" s="437"/>
      <c r="D22" s="438" t="s">
        <v>89</v>
      </c>
      <c r="E22" s="439"/>
      <c r="F22" s="440"/>
      <c r="G22" s="42"/>
      <c r="H22" s="441"/>
      <c r="I22" s="441"/>
      <c r="J22" s="441"/>
      <c r="K22" s="442"/>
      <c r="L22" s="442"/>
      <c r="M22" s="439"/>
      <c r="N22" s="439"/>
      <c r="O22" s="440"/>
      <c r="P22" s="440"/>
      <c r="Q22" s="439"/>
      <c r="R22" s="439"/>
      <c r="S22" s="439"/>
      <c r="T22" s="443"/>
      <c r="U22" s="443"/>
      <c r="V22" s="443" t="s">
        <v>0</v>
      </c>
      <c r="W22" s="444"/>
      <c r="X22" s="440"/>
      <c r="Y22" s="445"/>
      <c r="Z22" s="445"/>
      <c r="AA22" s="445"/>
      <c r="AB22" s="445"/>
      <c r="AC22" s="445"/>
      <c r="AD22" s="445"/>
      <c r="AE22" s="445"/>
      <c r="AF22" s="445"/>
      <c r="AG22" s="445"/>
      <c r="AH22" s="445"/>
      <c r="AI22" s="446"/>
      <c r="AJ22" s="446"/>
      <c r="AK22" s="446"/>
      <c r="AL22" s="446"/>
      <c r="AM22" s="446"/>
      <c r="AN22" s="446"/>
    </row>
    <row r="23" spans="1:40" ht="25.5">
      <c r="A23" s="435">
        <v>4</v>
      </c>
      <c r="B23" s="436" t="s">
        <v>80</v>
      </c>
      <c r="C23" s="437" t="s">
        <v>98</v>
      </c>
      <c r="D23" s="475" t="s">
        <v>99</v>
      </c>
      <c r="E23" s="447">
        <v>14.56</v>
      </c>
      <c r="F23" s="445" t="s">
        <v>96</v>
      </c>
      <c r="G23" s="41"/>
      <c r="H23" s="448">
        <f>ROUND(E23*G23,2)</f>
        <v>0</v>
      </c>
      <c r="I23" s="448"/>
      <c r="J23" s="448">
        <f>ROUND(E23*G23,2)</f>
        <v>0</v>
      </c>
      <c r="K23" s="449"/>
      <c r="L23" s="449">
        <f>E23*K23</f>
        <v>0</v>
      </c>
      <c r="M23" s="447"/>
      <c r="N23" s="447">
        <f>E23*M23</f>
        <v>0</v>
      </c>
      <c r="O23" s="445">
        <v>20</v>
      </c>
      <c r="P23" s="445" t="s">
        <v>100</v>
      </c>
      <c r="Q23" s="447"/>
      <c r="R23" s="447"/>
      <c r="S23" s="447"/>
      <c r="T23" s="450"/>
      <c r="U23" s="450"/>
      <c r="V23" s="450" t="s">
        <v>67</v>
      </c>
      <c r="W23" s="451"/>
      <c r="X23" s="437" t="s">
        <v>98</v>
      </c>
      <c r="Y23" s="437" t="s">
        <v>98</v>
      </c>
      <c r="Z23" s="445" t="s">
        <v>85</v>
      </c>
      <c r="AA23" s="445"/>
      <c r="AB23" s="445">
        <v>1</v>
      </c>
      <c r="AC23" s="445"/>
      <c r="AD23" s="445"/>
      <c r="AE23" s="445"/>
      <c r="AF23" s="445"/>
      <c r="AG23" s="445"/>
      <c r="AH23" s="445"/>
      <c r="AI23" s="446"/>
      <c r="AJ23" s="446" t="s">
        <v>86</v>
      </c>
      <c r="AK23" s="446" t="s">
        <v>87</v>
      </c>
      <c r="AL23" s="446"/>
      <c r="AM23" s="446"/>
      <c r="AN23" s="446"/>
    </row>
    <row r="24" spans="1:40" ht="25.5">
      <c r="A24" s="435"/>
      <c r="B24" s="436"/>
      <c r="C24" s="437"/>
      <c r="D24" s="438" t="s">
        <v>88</v>
      </c>
      <c r="E24" s="439"/>
      <c r="F24" s="440"/>
      <c r="G24" s="42"/>
      <c r="H24" s="441"/>
      <c r="I24" s="441"/>
      <c r="J24" s="441"/>
      <c r="K24" s="442"/>
      <c r="L24" s="442"/>
      <c r="M24" s="439"/>
      <c r="N24" s="439"/>
      <c r="O24" s="440"/>
      <c r="P24" s="440"/>
      <c r="Q24" s="439"/>
      <c r="R24" s="439"/>
      <c r="S24" s="439"/>
      <c r="T24" s="443"/>
      <c r="U24" s="443"/>
      <c r="V24" s="443" t="s">
        <v>0</v>
      </c>
      <c r="W24" s="444"/>
      <c r="X24" s="440"/>
      <c r="Y24" s="445"/>
      <c r="Z24" s="445"/>
      <c r="AA24" s="445"/>
      <c r="AB24" s="445"/>
      <c r="AC24" s="445"/>
      <c r="AD24" s="445"/>
      <c r="AE24" s="445"/>
      <c r="AF24" s="445"/>
      <c r="AG24" s="445"/>
      <c r="AH24" s="445"/>
      <c r="AI24" s="446"/>
      <c r="AJ24" s="446"/>
      <c r="AK24" s="446"/>
      <c r="AL24" s="446"/>
      <c r="AM24" s="446"/>
      <c r="AN24" s="446"/>
    </row>
    <row r="25" spans="1:40">
      <c r="A25" s="435"/>
      <c r="B25" s="436"/>
      <c r="C25" s="437"/>
      <c r="D25" s="438" t="s">
        <v>89</v>
      </c>
      <c r="E25" s="439"/>
      <c r="F25" s="440"/>
      <c r="G25" s="42"/>
      <c r="H25" s="441"/>
      <c r="I25" s="441"/>
      <c r="J25" s="441"/>
      <c r="K25" s="442"/>
      <c r="L25" s="442"/>
      <c r="M25" s="439"/>
      <c r="N25" s="439"/>
      <c r="O25" s="440"/>
      <c r="P25" s="440"/>
      <c r="Q25" s="439"/>
      <c r="R25" s="439"/>
      <c r="S25" s="439"/>
      <c r="T25" s="443"/>
      <c r="U25" s="443"/>
      <c r="V25" s="443" t="s">
        <v>0</v>
      </c>
      <c r="W25" s="444"/>
      <c r="X25" s="440"/>
      <c r="Y25" s="445"/>
      <c r="Z25" s="445"/>
      <c r="AA25" s="445"/>
      <c r="AB25" s="445"/>
      <c r="AC25" s="445"/>
      <c r="AD25" s="445"/>
      <c r="AE25" s="445"/>
      <c r="AF25" s="445"/>
      <c r="AG25" s="445"/>
      <c r="AH25" s="445"/>
      <c r="AI25" s="446"/>
      <c r="AJ25" s="446"/>
      <c r="AK25" s="446"/>
      <c r="AL25" s="446"/>
      <c r="AM25" s="446"/>
      <c r="AN25" s="446"/>
    </row>
    <row r="26" spans="1:40" ht="38.25">
      <c r="A26" s="435">
        <v>5</v>
      </c>
      <c r="B26" s="436" t="s">
        <v>80</v>
      </c>
      <c r="C26" s="437" t="s">
        <v>101</v>
      </c>
      <c r="D26" s="475" t="s">
        <v>102</v>
      </c>
      <c r="E26" s="447">
        <v>829.92</v>
      </c>
      <c r="F26" s="445" t="s">
        <v>96</v>
      </c>
      <c r="G26" s="41"/>
      <c r="H26" s="448">
        <f>ROUND(E26*G26,2)</f>
        <v>0</v>
      </c>
      <c r="I26" s="448"/>
      <c r="J26" s="448">
        <f>ROUND(E26*G26,2)</f>
        <v>0</v>
      </c>
      <c r="K26" s="449"/>
      <c r="L26" s="449">
        <f>E26*K26</f>
        <v>0</v>
      </c>
      <c r="M26" s="447"/>
      <c r="N26" s="447">
        <f>E26*M26</f>
        <v>0</v>
      </c>
      <c r="O26" s="445">
        <v>20</v>
      </c>
      <c r="P26" s="445" t="s">
        <v>103</v>
      </c>
      <c r="Q26" s="447"/>
      <c r="R26" s="447"/>
      <c r="S26" s="447"/>
      <c r="T26" s="450"/>
      <c r="U26" s="450"/>
      <c r="V26" s="450" t="s">
        <v>67</v>
      </c>
      <c r="W26" s="451"/>
      <c r="X26" s="437" t="s">
        <v>101</v>
      </c>
      <c r="Y26" s="437" t="s">
        <v>101</v>
      </c>
      <c r="Z26" s="445" t="s">
        <v>85</v>
      </c>
      <c r="AA26" s="445"/>
      <c r="AB26" s="445">
        <v>1</v>
      </c>
      <c r="AC26" s="445"/>
      <c r="AD26" s="445"/>
      <c r="AE26" s="445"/>
      <c r="AF26" s="445"/>
      <c r="AG26" s="445"/>
      <c r="AH26" s="445"/>
      <c r="AI26" s="446"/>
      <c r="AJ26" s="446" t="s">
        <v>86</v>
      </c>
      <c r="AK26" s="446" t="s">
        <v>87</v>
      </c>
      <c r="AL26" s="446"/>
      <c r="AM26" s="446"/>
      <c r="AN26" s="446"/>
    </row>
    <row r="27" spans="1:40" ht="25.5">
      <c r="A27" s="435"/>
      <c r="B27" s="436"/>
      <c r="C27" s="437"/>
      <c r="D27" s="438" t="s">
        <v>88</v>
      </c>
      <c r="E27" s="439"/>
      <c r="F27" s="440"/>
      <c r="G27" s="42"/>
      <c r="H27" s="441"/>
      <c r="I27" s="441"/>
      <c r="J27" s="441"/>
      <c r="K27" s="442"/>
      <c r="L27" s="442"/>
      <c r="M27" s="439"/>
      <c r="N27" s="439"/>
      <c r="O27" s="440"/>
      <c r="P27" s="440"/>
      <c r="Q27" s="439"/>
      <c r="R27" s="439"/>
      <c r="S27" s="439"/>
      <c r="T27" s="443"/>
      <c r="U27" s="443"/>
      <c r="V27" s="443" t="s">
        <v>0</v>
      </c>
      <c r="W27" s="444"/>
      <c r="X27" s="440"/>
      <c r="Y27" s="445"/>
      <c r="Z27" s="445"/>
      <c r="AA27" s="445"/>
      <c r="AB27" s="445"/>
      <c r="AC27" s="445"/>
      <c r="AD27" s="445"/>
      <c r="AE27" s="445"/>
      <c r="AF27" s="445"/>
      <c r="AG27" s="445"/>
      <c r="AH27" s="445"/>
      <c r="AI27" s="446"/>
      <c r="AJ27" s="446"/>
      <c r="AK27" s="446"/>
      <c r="AL27" s="446"/>
      <c r="AM27" s="446"/>
      <c r="AN27" s="446"/>
    </row>
    <row r="28" spans="1:40">
      <c r="A28" s="435"/>
      <c r="B28" s="436"/>
      <c r="C28" s="437"/>
      <c r="D28" s="438" t="s">
        <v>104</v>
      </c>
      <c r="E28" s="439"/>
      <c r="F28" s="440"/>
      <c r="G28" s="42"/>
      <c r="H28" s="441"/>
      <c r="I28" s="441"/>
      <c r="J28" s="441"/>
      <c r="K28" s="442"/>
      <c r="L28" s="442"/>
      <c r="M28" s="439"/>
      <c r="N28" s="439"/>
      <c r="O28" s="440"/>
      <c r="P28" s="440"/>
      <c r="Q28" s="439"/>
      <c r="R28" s="439"/>
      <c r="S28" s="439"/>
      <c r="T28" s="443"/>
      <c r="U28" s="443"/>
      <c r="V28" s="443" t="s">
        <v>0</v>
      </c>
      <c r="W28" s="444"/>
      <c r="X28" s="440"/>
      <c r="Y28" s="445"/>
      <c r="Z28" s="445"/>
      <c r="AA28" s="445"/>
      <c r="AB28" s="445"/>
      <c r="AC28" s="445"/>
      <c r="AD28" s="445"/>
      <c r="AE28" s="445"/>
      <c r="AF28" s="445"/>
      <c r="AG28" s="445"/>
      <c r="AH28" s="445"/>
      <c r="AI28" s="446"/>
      <c r="AJ28" s="446"/>
      <c r="AK28" s="446"/>
      <c r="AL28" s="446"/>
      <c r="AM28" s="446"/>
      <c r="AN28" s="446"/>
    </row>
    <row r="29" spans="1:40" ht="25.5">
      <c r="A29" s="435">
        <v>6</v>
      </c>
      <c r="B29" s="436" t="s">
        <v>80</v>
      </c>
      <c r="C29" s="437" t="s">
        <v>105</v>
      </c>
      <c r="D29" s="475" t="s">
        <v>106</v>
      </c>
      <c r="E29" s="447">
        <v>14.56</v>
      </c>
      <c r="F29" s="445" t="s">
        <v>96</v>
      </c>
      <c r="G29" s="41"/>
      <c r="H29" s="448">
        <f>ROUND(E29*G29,2)</f>
        <v>0</v>
      </c>
      <c r="I29" s="448"/>
      <c r="J29" s="448">
        <f>ROUND(E29*G29,2)</f>
        <v>0</v>
      </c>
      <c r="K29" s="449"/>
      <c r="L29" s="449">
        <f>E29*K29</f>
        <v>0</v>
      </c>
      <c r="M29" s="447"/>
      <c r="N29" s="447">
        <f>E29*M29</f>
        <v>0</v>
      </c>
      <c r="O29" s="445">
        <v>20</v>
      </c>
      <c r="P29" s="445" t="s">
        <v>107</v>
      </c>
      <c r="Q29" s="447"/>
      <c r="R29" s="447"/>
      <c r="S29" s="447"/>
      <c r="T29" s="450"/>
      <c r="U29" s="450"/>
      <c r="V29" s="450" t="s">
        <v>67</v>
      </c>
      <c r="W29" s="451"/>
      <c r="X29" s="437" t="s">
        <v>105</v>
      </c>
      <c r="Y29" s="437" t="s">
        <v>105</v>
      </c>
      <c r="Z29" s="445" t="s">
        <v>85</v>
      </c>
      <c r="AA29" s="445"/>
      <c r="AB29" s="445">
        <v>1</v>
      </c>
      <c r="AC29" s="445"/>
      <c r="AD29" s="445"/>
      <c r="AE29" s="445"/>
      <c r="AF29" s="445"/>
      <c r="AG29" s="445"/>
      <c r="AH29" s="445"/>
      <c r="AI29" s="446"/>
      <c r="AJ29" s="446" t="s">
        <v>86</v>
      </c>
      <c r="AK29" s="446" t="s">
        <v>87</v>
      </c>
      <c r="AL29" s="446"/>
      <c r="AM29" s="446"/>
      <c r="AN29" s="446"/>
    </row>
    <row r="30" spans="1:40" ht="25.5">
      <c r="A30" s="435"/>
      <c r="B30" s="436"/>
      <c r="C30" s="437"/>
      <c r="D30" s="438" t="s">
        <v>88</v>
      </c>
      <c r="E30" s="439"/>
      <c r="F30" s="440"/>
      <c r="G30" s="42"/>
      <c r="H30" s="441"/>
      <c r="I30" s="441"/>
      <c r="J30" s="441"/>
      <c r="K30" s="442"/>
      <c r="L30" s="442"/>
      <c r="M30" s="439"/>
      <c r="N30" s="439"/>
      <c r="O30" s="440"/>
      <c r="P30" s="440"/>
      <c r="Q30" s="439"/>
      <c r="R30" s="439"/>
      <c r="S30" s="439"/>
      <c r="T30" s="443"/>
      <c r="U30" s="443"/>
      <c r="V30" s="443" t="s">
        <v>0</v>
      </c>
      <c r="W30" s="444"/>
      <c r="X30" s="440"/>
      <c r="Y30" s="445"/>
      <c r="Z30" s="445"/>
      <c r="AA30" s="445"/>
      <c r="AB30" s="445"/>
      <c r="AC30" s="445"/>
      <c r="AD30" s="445"/>
      <c r="AE30" s="445"/>
      <c r="AF30" s="445"/>
      <c r="AG30" s="445"/>
      <c r="AH30" s="445"/>
      <c r="AI30" s="446"/>
      <c r="AJ30" s="446"/>
      <c r="AK30" s="446"/>
      <c r="AL30" s="446"/>
      <c r="AM30" s="446"/>
      <c r="AN30" s="446"/>
    </row>
    <row r="31" spans="1:40">
      <c r="A31" s="435"/>
      <c r="B31" s="436"/>
      <c r="C31" s="437"/>
      <c r="D31" s="438" t="s">
        <v>89</v>
      </c>
      <c r="E31" s="439"/>
      <c r="F31" s="440"/>
      <c r="G31" s="42"/>
      <c r="H31" s="441"/>
      <c r="I31" s="441"/>
      <c r="J31" s="441"/>
      <c r="K31" s="442"/>
      <c r="L31" s="442"/>
      <c r="M31" s="439"/>
      <c r="N31" s="439"/>
      <c r="O31" s="440"/>
      <c r="P31" s="440"/>
      <c r="Q31" s="439"/>
      <c r="R31" s="439"/>
      <c r="S31" s="439"/>
      <c r="T31" s="443"/>
      <c r="U31" s="443"/>
      <c r="V31" s="443" t="s">
        <v>0</v>
      </c>
      <c r="W31" s="444"/>
      <c r="X31" s="440"/>
      <c r="Y31" s="445"/>
      <c r="Z31" s="445"/>
      <c r="AA31" s="445"/>
      <c r="AB31" s="445"/>
      <c r="AC31" s="445"/>
      <c r="AD31" s="445"/>
      <c r="AE31" s="445"/>
      <c r="AF31" s="445"/>
      <c r="AG31" s="445"/>
      <c r="AH31" s="445"/>
      <c r="AI31" s="446"/>
      <c r="AJ31" s="446"/>
      <c r="AK31" s="446"/>
      <c r="AL31" s="446"/>
      <c r="AM31" s="446"/>
      <c r="AN31" s="446"/>
    </row>
    <row r="32" spans="1:40">
      <c r="A32" s="435">
        <v>7</v>
      </c>
      <c r="B32" s="436" t="s">
        <v>80</v>
      </c>
      <c r="C32" s="437" t="s">
        <v>108</v>
      </c>
      <c r="D32" s="475" t="s">
        <v>109</v>
      </c>
      <c r="E32" s="447">
        <v>14.56</v>
      </c>
      <c r="F32" s="445" t="s">
        <v>96</v>
      </c>
      <c r="G32" s="41"/>
      <c r="H32" s="448">
        <f>ROUND(E32*G32,2)</f>
        <v>0</v>
      </c>
      <c r="I32" s="448"/>
      <c r="J32" s="448">
        <f>ROUND(E32*G32,2)</f>
        <v>0</v>
      </c>
      <c r="K32" s="449"/>
      <c r="L32" s="449">
        <f>E32*K32</f>
        <v>0</v>
      </c>
      <c r="M32" s="447"/>
      <c r="N32" s="447">
        <f>E32*M32</f>
        <v>0</v>
      </c>
      <c r="O32" s="445">
        <v>20</v>
      </c>
      <c r="P32" s="445" t="s">
        <v>110</v>
      </c>
      <c r="Q32" s="447"/>
      <c r="R32" s="447"/>
      <c r="S32" s="447"/>
      <c r="T32" s="450"/>
      <c r="U32" s="450"/>
      <c r="V32" s="450" t="s">
        <v>67</v>
      </c>
      <c r="W32" s="451"/>
      <c r="X32" s="437" t="s">
        <v>108</v>
      </c>
      <c r="Y32" s="437" t="s">
        <v>108</v>
      </c>
      <c r="Z32" s="445" t="s">
        <v>85</v>
      </c>
      <c r="AA32" s="445"/>
      <c r="AB32" s="445">
        <v>1</v>
      </c>
      <c r="AC32" s="445"/>
      <c r="AD32" s="445"/>
      <c r="AE32" s="445"/>
      <c r="AF32" s="445"/>
      <c r="AG32" s="445"/>
      <c r="AH32" s="445"/>
      <c r="AI32" s="446"/>
      <c r="AJ32" s="446" t="s">
        <v>86</v>
      </c>
      <c r="AK32" s="446" t="s">
        <v>87</v>
      </c>
      <c r="AL32" s="446"/>
      <c r="AM32" s="446"/>
      <c r="AN32" s="446"/>
    </row>
    <row r="33" spans="1:40" ht="25.5">
      <c r="A33" s="435"/>
      <c r="B33" s="436"/>
      <c r="C33" s="437"/>
      <c r="D33" s="438" t="s">
        <v>88</v>
      </c>
      <c r="E33" s="439"/>
      <c r="F33" s="440"/>
      <c r="G33" s="42"/>
      <c r="H33" s="441"/>
      <c r="I33" s="441"/>
      <c r="J33" s="441"/>
      <c r="K33" s="442"/>
      <c r="L33" s="442"/>
      <c r="M33" s="439"/>
      <c r="N33" s="439"/>
      <c r="O33" s="440"/>
      <c r="P33" s="440"/>
      <c r="Q33" s="439"/>
      <c r="R33" s="439"/>
      <c r="S33" s="439"/>
      <c r="T33" s="443"/>
      <c r="U33" s="443"/>
      <c r="V33" s="443" t="s">
        <v>0</v>
      </c>
      <c r="W33" s="444"/>
      <c r="X33" s="440"/>
      <c r="Y33" s="445"/>
      <c r="Z33" s="445"/>
      <c r="AA33" s="445"/>
      <c r="AB33" s="445"/>
      <c r="AC33" s="445"/>
      <c r="AD33" s="445"/>
      <c r="AE33" s="445"/>
      <c r="AF33" s="445"/>
      <c r="AG33" s="445"/>
      <c r="AH33" s="445"/>
      <c r="AI33" s="446"/>
      <c r="AJ33" s="446"/>
      <c r="AK33" s="446"/>
      <c r="AL33" s="446"/>
      <c r="AM33" s="446"/>
      <c r="AN33" s="446"/>
    </row>
    <row r="34" spans="1:40">
      <c r="A34" s="435"/>
      <c r="B34" s="436"/>
      <c r="C34" s="437"/>
      <c r="D34" s="438" t="s">
        <v>89</v>
      </c>
      <c r="E34" s="439"/>
      <c r="F34" s="440"/>
      <c r="G34" s="42"/>
      <c r="H34" s="441"/>
      <c r="I34" s="441"/>
      <c r="J34" s="441"/>
      <c r="K34" s="442"/>
      <c r="L34" s="442"/>
      <c r="M34" s="439"/>
      <c r="N34" s="439"/>
      <c r="O34" s="440"/>
      <c r="P34" s="440"/>
      <c r="Q34" s="439"/>
      <c r="R34" s="439"/>
      <c r="S34" s="439"/>
      <c r="T34" s="443"/>
      <c r="U34" s="443"/>
      <c r="V34" s="443" t="s">
        <v>0</v>
      </c>
      <c r="W34" s="444"/>
      <c r="X34" s="440"/>
      <c r="Y34" s="445"/>
      <c r="Z34" s="445"/>
      <c r="AA34" s="445"/>
      <c r="AB34" s="445"/>
      <c r="AC34" s="445"/>
      <c r="AD34" s="445"/>
      <c r="AE34" s="445"/>
      <c r="AF34" s="445"/>
      <c r="AG34" s="445"/>
      <c r="AH34" s="445"/>
      <c r="AI34" s="446"/>
      <c r="AJ34" s="446"/>
      <c r="AK34" s="446"/>
      <c r="AL34" s="446"/>
      <c r="AM34" s="446"/>
      <c r="AN34" s="446"/>
    </row>
    <row r="35" spans="1:40" ht="25.5">
      <c r="A35" s="435">
        <v>8</v>
      </c>
      <c r="B35" s="436" t="s">
        <v>80</v>
      </c>
      <c r="C35" s="437" t="s">
        <v>111</v>
      </c>
      <c r="D35" s="475" t="s">
        <v>112</v>
      </c>
      <c r="E35" s="447">
        <v>24.751999999999999</v>
      </c>
      <c r="F35" s="445" t="s">
        <v>113</v>
      </c>
      <c r="G35" s="41"/>
      <c r="H35" s="448">
        <f>ROUND(E35*G35,2)</f>
        <v>0</v>
      </c>
      <c r="I35" s="448"/>
      <c r="J35" s="448">
        <f>ROUND(E35*G35,2)</f>
        <v>0</v>
      </c>
      <c r="K35" s="449"/>
      <c r="L35" s="449">
        <f>E35*K35</f>
        <v>0</v>
      </c>
      <c r="M35" s="447"/>
      <c r="N35" s="447">
        <f>E35*M35</f>
        <v>0</v>
      </c>
      <c r="O35" s="445">
        <v>20</v>
      </c>
      <c r="P35" s="445" t="s">
        <v>114</v>
      </c>
      <c r="Q35" s="447"/>
      <c r="R35" s="447"/>
      <c r="S35" s="447"/>
      <c r="T35" s="450"/>
      <c r="U35" s="450"/>
      <c r="V35" s="450" t="s">
        <v>67</v>
      </c>
      <c r="W35" s="451"/>
      <c r="X35" s="437" t="s">
        <v>111</v>
      </c>
      <c r="Y35" s="437" t="s">
        <v>111</v>
      </c>
      <c r="Z35" s="445" t="s">
        <v>85</v>
      </c>
      <c r="AA35" s="445"/>
      <c r="AB35" s="445">
        <v>1</v>
      </c>
      <c r="AC35" s="445"/>
      <c r="AD35" s="445"/>
      <c r="AE35" s="445"/>
      <c r="AF35" s="445"/>
      <c r="AG35" s="445"/>
      <c r="AH35" s="445"/>
      <c r="AI35" s="446"/>
      <c r="AJ35" s="446" t="s">
        <v>86</v>
      </c>
      <c r="AK35" s="446" t="s">
        <v>87</v>
      </c>
      <c r="AL35" s="446"/>
      <c r="AM35" s="446"/>
      <c r="AN35" s="446"/>
    </row>
    <row r="36" spans="1:40" ht="25.5">
      <c r="A36" s="435"/>
      <c r="B36" s="436"/>
      <c r="C36" s="437"/>
      <c r="D36" s="438" t="s">
        <v>88</v>
      </c>
      <c r="E36" s="439"/>
      <c r="F36" s="440"/>
      <c r="G36" s="42"/>
      <c r="H36" s="441"/>
      <c r="I36" s="441"/>
      <c r="J36" s="441"/>
      <c r="K36" s="442"/>
      <c r="L36" s="442"/>
      <c r="M36" s="439"/>
      <c r="N36" s="439"/>
      <c r="O36" s="440"/>
      <c r="P36" s="440"/>
      <c r="Q36" s="439"/>
      <c r="R36" s="439"/>
      <c r="S36" s="439"/>
      <c r="T36" s="443"/>
      <c r="U36" s="443"/>
      <c r="V36" s="443" t="s">
        <v>0</v>
      </c>
      <c r="W36" s="444"/>
      <c r="X36" s="440"/>
      <c r="Y36" s="445"/>
      <c r="Z36" s="445"/>
      <c r="AA36" s="445"/>
      <c r="AB36" s="445"/>
      <c r="AC36" s="445"/>
      <c r="AD36" s="445"/>
      <c r="AE36" s="445"/>
      <c r="AF36" s="445"/>
      <c r="AG36" s="445"/>
      <c r="AH36" s="445"/>
      <c r="AI36" s="446"/>
      <c r="AJ36" s="446"/>
      <c r="AK36" s="446"/>
      <c r="AL36" s="446"/>
      <c r="AM36" s="446"/>
      <c r="AN36" s="446"/>
    </row>
    <row r="37" spans="1:40">
      <c r="A37" s="435"/>
      <c r="B37" s="436"/>
      <c r="C37" s="437"/>
      <c r="D37" s="438" t="s">
        <v>115</v>
      </c>
      <c r="E37" s="439"/>
      <c r="F37" s="440"/>
      <c r="G37" s="42"/>
      <c r="H37" s="441"/>
      <c r="I37" s="441"/>
      <c r="J37" s="441"/>
      <c r="K37" s="442"/>
      <c r="L37" s="442"/>
      <c r="M37" s="439"/>
      <c r="N37" s="439"/>
      <c r="O37" s="440"/>
      <c r="P37" s="440"/>
      <c r="Q37" s="439"/>
      <c r="R37" s="439"/>
      <c r="S37" s="439"/>
      <c r="T37" s="443"/>
      <c r="U37" s="443"/>
      <c r="V37" s="443" t="s">
        <v>0</v>
      </c>
      <c r="W37" s="444"/>
      <c r="X37" s="440"/>
      <c r="Y37" s="445"/>
      <c r="Z37" s="445"/>
      <c r="AA37" s="445"/>
      <c r="AB37" s="445"/>
      <c r="AC37" s="445"/>
      <c r="AD37" s="445"/>
      <c r="AE37" s="445"/>
      <c r="AF37" s="445"/>
      <c r="AG37" s="445"/>
      <c r="AH37" s="445"/>
      <c r="AI37" s="446"/>
      <c r="AJ37" s="446"/>
      <c r="AK37" s="446"/>
      <c r="AL37" s="446"/>
      <c r="AM37" s="446"/>
      <c r="AN37" s="446"/>
    </row>
    <row r="38" spans="1:40">
      <c r="A38" s="435"/>
      <c r="B38" s="436"/>
      <c r="C38" s="437"/>
      <c r="D38" s="478" t="s">
        <v>116</v>
      </c>
      <c r="E38" s="479">
        <f>J38</f>
        <v>0</v>
      </c>
      <c r="F38" s="445"/>
      <c r="G38" s="41"/>
      <c r="H38" s="479">
        <f>SUM(H12:H37)</f>
        <v>0</v>
      </c>
      <c r="I38" s="479">
        <f>SUM(I12:I37)</f>
        <v>0</v>
      </c>
      <c r="J38" s="479">
        <f>SUM(J12:J37)</f>
        <v>0</v>
      </c>
      <c r="K38" s="449"/>
      <c r="L38" s="480">
        <f>SUM(L12:L37)</f>
        <v>0</v>
      </c>
      <c r="M38" s="447"/>
      <c r="N38" s="481">
        <f>SUM(N12:N37)</f>
        <v>0</v>
      </c>
      <c r="O38" s="445"/>
      <c r="P38" s="445"/>
      <c r="Q38" s="447"/>
      <c r="R38" s="447"/>
      <c r="S38" s="447"/>
      <c r="T38" s="450"/>
      <c r="U38" s="450"/>
      <c r="V38" s="450"/>
      <c r="W38" s="451">
        <f>SUM(W12:W37)</f>
        <v>0</v>
      </c>
      <c r="X38" s="445"/>
      <c r="Y38" s="445"/>
      <c r="Z38" s="445"/>
      <c r="AA38" s="445"/>
      <c r="AB38" s="445"/>
      <c r="AC38" s="445"/>
      <c r="AD38" s="445"/>
      <c r="AE38" s="445"/>
      <c r="AF38" s="445"/>
      <c r="AG38" s="445"/>
      <c r="AH38" s="445"/>
      <c r="AI38" s="446"/>
      <c r="AJ38" s="446"/>
      <c r="AK38" s="446"/>
      <c r="AL38" s="446"/>
      <c r="AM38" s="446"/>
      <c r="AN38" s="446"/>
    </row>
    <row r="39" spans="1:40">
      <c r="A39" s="435"/>
      <c r="B39" s="436"/>
      <c r="C39" s="437"/>
      <c r="D39" s="475"/>
      <c r="E39" s="447"/>
      <c r="F39" s="445"/>
      <c r="G39" s="41"/>
      <c r="H39" s="448"/>
      <c r="I39" s="448"/>
      <c r="J39" s="448"/>
      <c r="K39" s="449"/>
      <c r="L39" s="449"/>
      <c r="M39" s="447"/>
      <c r="N39" s="447"/>
      <c r="O39" s="445"/>
      <c r="P39" s="445"/>
      <c r="Q39" s="447"/>
      <c r="R39" s="447"/>
      <c r="S39" s="447"/>
      <c r="T39" s="450"/>
      <c r="U39" s="450"/>
      <c r="V39" s="450"/>
      <c r="W39" s="451"/>
      <c r="X39" s="445"/>
      <c r="Y39" s="445"/>
      <c r="Z39" s="445"/>
      <c r="AA39" s="445"/>
      <c r="AB39" s="445"/>
      <c r="AC39" s="445"/>
      <c r="AD39" s="445"/>
      <c r="AE39" s="445"/>
      <c r="AF39" s="445"/>
      <c r="AG39" s="445"/>
      <c r="AH39" s="445"/>
      <c r="AI39" s="446"/>
      <c r="AJ39" s="446"/>
      <c r="AK39" s="446"/>
      <c r="AL39" s="446"/>
      <c r="AM39" s="446"/>
      <c r="AN39" s="446"/>
    </row>
    <row r="40" spans="1:40">
      <c r="A40" s="435"/>
      <c r="B40" s="437" t="s">
        <v>117</v>
      </c>
      <c r="C40" s="437"/>
      <c r="D40" s="475"/>
      <c r="E40" s="447"/>
      <c r="F40" s="445"/>
      <c r="G40" s="41"/>
      <c r="H40" s="448"/>
      <c r="I40" s="448"/>
      <c r="J40" s="448"/>
      <c r="K40" s="449"/>
      <c r="L40" s="449"/>
      <c r="M40" s="447"/>
      <c r="N40" s="447"/>
      <c r="O40" s="445"/>
      <c r="P40" s="445"/>
      <c r="Q40" s="447"/>
      <c r="R40" s="447"/>
      <c r="S40" s="447"/>
      <c r="T40" s="450"/>
      <c r="U40" s="450"/>
      <c r="V40" s="450"/>
      <c r="W40" s="451"/>
      <c r="X40" s="445"/>
      <c r="Y40" s="445"/>
      <c r="Z40" s="445"/>
      <c r="AA40" s="445"/>
      <c r="AB40" s="445"/>
      <c r="AC40" s="445"/>
      <c r="AD40" s="445"/>
      <c r="AE40" s="445"/>
      <c r="AF40" s="445"/>
      <c r="AG40" s="445"/>
      <c r="AH40" s="445"/>
      <c r="AI40" s="446"/>
      <c r="AJ40" s="446"/>
      <c r="AK40" s="446"/>
      <c r="AL40" s="446"/>
      <c r="AM40" s="446"/>
      <c r="AN40" s="446"/>
    </row>
    <row r="41" spans="1:40">
      <c r="A41" s="435">
        <v>9</v>
      </c>
      <c r="B41" s="436" t="s">
        <v>80</v>
      </c>
      <c r="C41" s="437" t="s">
        <v>118</v>
      </c>
      <c r="D41" s="475" t="s">
        <v>119</v>
      </c>
      <c r="E41" s="447">
        <v>220</v>
      </c>
      <c r="F41" s="445" t="s">
        <v>83</v>
      </c>
      <c r="G41" s="41"/>
      <c r="H41" s="448">
        <f>ROUND(E41*G41,2)</f>
        <v>0</v>
      </c>
      <c r="I41" s="448"/>
      <c r="J41" s="448">
        <f>ROUND(E41*G41,2)</f>
        <v>0</v>
      </c>
      <c r="K41" s="449"/>
      <c r="L41" s="449">
        <f>E41*K41</f>
        <v>0</v>
      </c>
      <c r="M41" s="447"/>
      <c r="N41" s="447">
        <f>E41*M41</f>
        <v>0</v>
      </c>
      <c r="O41" s="445">
        <v>20</v>
      </c>
      <c r="P41" s="445" t="s">
        <v>120</v>
      </c>
      <c r="Q41" s="447"/>
      <c r="R41" s="447"/>
      <c r="S41" s="447"/>
      <c r="T41" s="450"/>
      <c r="U41" s="450"/>
      <c r="V41" s="450" t="s">
        <v>67</v>
      </c>
      <c r="W41" s="451"/>
      <c r="X41" s="437" t="s">
        <v>118</v>
      </c>
      <c r="Y41" s="437" t="s">
        <v>118</v>
      </c>
      <c r="Z41" s="445" t="s">
        <v>85</v>
      </c>
      <c r="AA41" s="445"/>
      <c r="AB41" s="445">
        <v>1</v>
      </c>
      <c r="AC41" s="445"/>
      <c r="AD41" s="445"/>
      <c r="AE41" s="445"/>
      <c r="AF41" s="445"/>
      <c r="AG41" s="445"/>
      <c r="AH41" s="445"/>
      <c r="AI41" s="446"/>
      <c r="AJ41" s="446" t="s">
        <v>86</v>
      </c>
      <c r="AK41" s="446" t="s">
        <v>87</v>
      </c>
      <c r="AL41" s="446"/>
      <c r="AM41" s="446"/>
      <c r="AN41" s="446"/>
    </row>
    <row r="42" spans="1:40" ht="25.5">
      <c r="A42" s="435"/>
      <c r="B42" s="436"/>
      <c r="C42" s="437"/>
      <c r="D42" s="438" t="s">
        <v>88</v>
      </c>
      <c r="E42" s="439"/>
      <c r="F42" s="440"/>
      <c r="G42" s="42"/>
      <c r="H42" s="441"/>
      <c r="I42" s="441"/>
      <c r="J42" s="441"/>
      <c r="K42" s="442"/>
      <c r="L42" s="442"/>
      <c r="M42" s="439"/>
      <c r="N42" s="439"/>
      <c r="O42" s="440"/>
      <c r="P42" s="440"/>
      <c r="Q42" s="439"/>
      <c r="R42" s="439"/>
      <c r="S42" s="439"/>
      <c r="T42" s="443"/>
      <c r="U42" s="443"/>
      <c r="V42" s="443" t="s">
        <v>0</v>
      </c>
      <c r="W42" s="444"/>
      <c r="X42" s="440"/>
      <c r="Y42" s="445"/>
      <c r="Z42" s="445"/>
      <c r="AA42" s="445"/>
      <c r="AB42" s="445"/>
      <c r="AC42" s="445"/>
      <c r="AD42" s="445"/>
      <c r="AE42" s="445"/>
      <c r="AF42" s="445"/>
      <c r="AG42" s="445"/>
      <c r="AH42" s="445"/>
      <c r="AI42" s="446"/>
      <c r="AJ42" s="446"/>
      <c r="AK42" s="446"/>
      <c r="AL42" s="446"/>
      <c r="AM42" s="446"/>
      <c r="AN42" s="446"/>
    </row>
    <row r="43" spans="1:40">
      <c r="A43" s="435"/>
      <c r="B43" s="436"/>
      <c r="C43" s="437"/>
      <c r="D43" s="438" t="s">
        <v>121</v>
      </c>
      <c r="E43" s="439"/>
      <c r="F43" s="440"/>
      <c r="G43" s="42"/>
      <c r="H43" s="441"/>
      <c r="I43" s="441"/>
      <c r="J43" s="441"/>
      <c r="K43" s="442"/>
      <c r="L43" s="442"/>
      <c r="M43" s="439"/>
      <c r="N43" s="439"/>
      <c r="O43" s="440"/>
      <c r="P43" s="440"/>
      <c r="Q43" s="439"/>
      <c r="R43" s="439"/>
      <c r="S43" s="439"/>
      <c r="T43" s="443"/>
      <c r="U43" s="443"/>
      <c r="V43" s="443" t="s">
        <v>0</v>
      </c>
      <c r="W43" s="444"/>
      <c r="X43" s="440"/>
      <c r="Y43" s="445"/>
      <c r="Z43" s="445"/>
      <c r="AA43" s="445"/>
      <c r="AB43" s="445"/>
      <c r="AC43" s="445"/>
      <c r="AD43" s="445"/>
      <c r="AE43" s="445"/>
      <c r="AF43" s="445"/>
      <c r="AG43" s="445"/>
      <c r="AH43" s="445"/>
      <c r="AI43" s="446"/>
      <c r="AJ43" s="446"/>
      <c r="AK43" s="446"/>
      <c r="AL43" s="446"/>
      <c r="AM43" s="446"/>
      <c r="AN43" s="446"/>
    </row>
    <row r="44" spans="1:40" ht="25.5">
      <c r="A44" s="435">
        <v>10</v>
      </c>
      <c r="B44" s="436" t="s">
        <v>80</v>
      </c>
      <c r="C44" s="437" t="s">
        <v>122</v>
      </c>
      <c r="D44" s="475" t="s">
        <v>123</v>
      </c>
      <c r="E44" s="447">
        <v>653.17600000000004</v>
      </c>
      <c r="F44" s="445" t="s">
        <v>83</v>
      </c>
      <c r="G44" s="41"/>
      <c r="H44" s="448">
        <f>ROUND(E44*G44,2)</f>
        <v>0</v>
      </c>
      <c r="I44" s="448"/>
      <c r="J44" s="448">
        <f>ROUND(E44*G44,2)</f>
        <v>0</v>
      </c>
      <c r="K44" s="449"/>
      <c r="L44" s="449">
        <f>E44*K44</f>
        <v>0</v>
      </c>
      <c r="M44" s="447"/>
      <c r="N44" s="447">
        <f>E44*M44</f>
        <v>0</v>
      </c>
      <c r="O44" s="445">
        <v>20</v>
      </c>
      <c r="P44" s="445" t="s">
        <v>124</v>
      </c>
      <c r="Q44" s="447"/>
      <c r="R44" s="447"/>
      <c r="S44" s="447"/>
      <c r="T44" s="450"/>
      <c r="U44" s="450"/>
      <c r="V44" s="450" t="s">
        <v>67</v>
      </c>
      <c r="W44" s="451"/>
      <c r="X44" s="437" t="s">
        <v>122</v>
      </c>
      <c r="Y44" s="437" t="s">
        <v>122</v>
      </c>
      <c r="Z44" s="445" t="s">
        <v>85</v>
      </c>
      <c r="AA44" s="445"/>
      <c r="AB44" s="445">
        <v>1</v>
      </c>
      <c r="AC44" s="445"/>
      <c r="AD44" s="445"/>
      <c r="AE44" s="445"/>
      <c r="AF44" s="445"/>
      <c r="AG44" s="445"/>
      <c r="AH44" s="445"/>
      <c r="AI44" s="446"/>
      <c r="AJ44" s="446" t="s">
        <v>86</v>
      </c>
      <c r="AK44" s="446" t="s">
        <v>87</v>
      </c>
      <c r="AL44" s="446"/>
      <c r="AM44" s="446"/>
      <c r="AN44" s="446"/>
    </row>
    <row r="45" spans="1:40" ht="25.5">
      <c r="A45" s="435"/>
      <c r="B45" s="436"/>
      <c r="C45" s="437"/>
      <c r="D45" s="438" t="s">
        <v>88</v>
      </c>
      <c r="E45" s="439"/>
      <c r="F45" s="440"/>
      <c r="G45" s="42"/>
      <c r="H45" s="441"/>
      <c r="I45" s="441"/>
      <c r="J45" s="441"/>
      <c r="K45" s="442"/>
      <c r="L45" s="442"/>
      <c r="M45" s="439"/>
      <c r="N45" s="439"/>
      <c r="O45" s="440"/>
      <c r="P45" s="440"/>
      <c r="Q45" s="439"/>
      <c r="R45" s="439"/>
      <c r="S45" s="439"/>
      <c r="T45" s="443"/>
      <c r="U45" s="443"/>
      <c r="V45" s="443" t="s">
        <v>0</v>
      </c>
      <c r="W45" s="444"/>
      <c r="X45" s="440"/>
      <c r="Y45" s="445"/>
      <c r="Z45" s="445"/>
      <c r="AA45" s="445"/>
      <c r="AB45" s="445"/>
      <c r="AC45" s="445"/>
      <c r="AD45" s="445"/>
      <c r="AE45" s="445"/>
      <c r="AF45" s="445"/>
      <c r="AG45" s="445"/>
      <c r="AH45" s="445"/>
      <c r="AI45" s="446"/>
      <c r="AJ45" s="446"/>
      <c r="AK45" s="446"/>
      <c r="AL45" s="446"/>
      <c r="AM45" s="446"/>
      <c r="AN45" s="446"/>
    </row>
    <row r="46" spans="1:40">
      <c r="A46" s="435"/>
      <c r="B46" s="436"/>
      <c r="C46" s="437"/>
      <c r="D46" s="438" t="s">
        <v>125</v>
      </c>
      <c r="E46" s="439"/>
      <c r="F46" s="440"/>
      <c r="G46" s="42"/>
      <c r="H46" s="441"/>
      <c r="I46" s="441"/>
      <c r="J46" s="441"/>
      <c r="K46" s="442"/>
      <c r="L46" s="442"/>
      <c r="M46" s="439"/>
      <c r="N46" s="439"/>
      <c r="O46" s="440"/>
      <c r="P46" s="440"/>
      <c r="Q46" s="439"/>
      <c r="R46" s="439"/>
      <c r="S46" s="439"/>
      <c r="T46" s="443"/>
      <c r="U46" s="443"/>
      <c r="V46" s="443" t="s">
        <v>0</v>
      </c>
      <c r="W46" s="444"/>
      <c r="X46" s="440"/>
      <c r="Y46" s="445"/>
      <c r="Z46" s="445"/>
      <c r="AA46" s="445"/>
      <c r="AB46" s="445"/>
      <c r="AC46" s="445"/>
      <c r="AD46" s="445"/>
      <c r="AE46" s="445"/>
      <c r="AF46" s="445"/>
      <c r="AG46" s="445"/>
      <c r="AH46" s="445"/>
      <c r="AI46" s="446"/>
      <c r="AJ46" s="446"/>
      <c r="AK46" s="446"/>
      <c r="AL46" s="446"/>
      <c r="AM46" s="446"/>
      <c r="AN46" s="446"/>
    </row>
    <row r="47" spans="1:40" ht="25.5">
      <c r="A47" s="435">
        <v>11</v>
      </c>
      <c r="B47" s="436" t="s">
        <v>80</v>
      </c>
      <c r="C47" s="437" t="s">
        <v>126</v>
      </c>
      <c r="D47" s="475" t="s">
        <v>127</v>
      </c>
      <c r="E47" s="447">
        <v>72</v>
      </c>
      <c r="F47" s="445" t="s">
        <v>83</v>
      </c>
      <c r="G47" s="41"/>
      <c r="H47" s="448">
        <f>ROUND(E47*G47,2)</f>
        <v>0</v>
      </c>
      <c r="I47" s="448"/>
      <c r="J47" s="448">
        <f>ROUND(E47*G47,2)</f>
        <v>0</v>
      </c>
      <c r="K47" s="449"/>
      <c r="L47" s="449">
        <f>E47*K47</f>
        <v>0</v>
      </c>
      <c r="M47" s="447"/>
      <c r="N47" s="447">
        <f>E47*M47</f>
        <v>0</v>
      </c>
      <c r="O47" s="445">
        <v>20</v>
      </c>
      <c r="P47" s="445" t="s">
        <v>128</v>
      </c>
      <c r="Q47" s="447"/>
      <c r="R47" s="447"/>
      <c r="S47" s="447"/>
      <c r="T47" s="450"/>
      <c r="U47" s="450"/>
      <c r="V47" s="450" t="s">
        <v>67</v>
      </c>
      <c r="W47" s="451"/>
      <c r="X47" s="437" t="s">
        <v>126</v>
      </c>
      <c r="Y47" s="437" t="s">
        <v>126</v>
      </c>
      <c r="Z47" s="445" t="s">
        <v>85</v>
      </c>
      <c r="AA47" s="445"/>
      <c r="AB47" s="445">
        <v>1</v>
      </c>
      <c r="AC47" s="445"/>
      <c r="AD47" s="445"/>
      <c r="AE47" s="445"/>
      <c r="AF47" s="445"/>
      <c r="AG47" s="445"/>
      <c r="AH47" s="445"/>
      <c r="AI47" s="446"/>
      <c r="AJ47" s="446" t="s">
        <v>86</v>
      </c>
      <c r="AK47" s="446" t="s">
        <v>87</v>
      </c>
      <c r="AL47" s="446"/>
      <c r="AM47" s="446"/>
      <c r="AN47" s="446"/>
    </row>
    <row r="48" spans="1:40" ht="25.5">
      <c r="A48" s="435"/>
      <c r="B48" s="436"/>
      <c r="C48" s="437"/>
      <c r="D48" s="438" t="s">
        <v>88</v>
      </c>
      <c r="E48" s="439"/>
      <c r="F48" s="440"/>
      <c r="G48" s="42"/>
      <c r="H48" s="441"/>
      <c r="I48" s="441"/>
      <c r="J48" s="441"/>
      <c r="K48" s="442"/>
      <c r="L48" s="442"/>
      <c r="M48" s="439"/>
      <c r="N48" s="439"/>
      <c r="O48" s="440"/>
      <c r="P48" s="440"/>
      <c r="Q48" s="439"/>
      <c r="R48" s="439"/>
      <c r="S48" s="439"/>
      <c r="T48" s="443"/>
      <c r="U48" s="443"/>
      <c r="V48" s="443" t="s">
        <v>0</v>
      </c>
      <c r="W48" s="444"/>
      <c r="X48" s="440"/>
      <c r="Y48" s="445"/>
      <c r="Z48" s="445"/>
      <c r="AA48" s="445"/>
      <c r="AB48" s="445"/>
      <c r="AC48" s="445"/>
      <c r="AD48" s="445"/>
      <c r="AE48" s="445"/>
      <c r="AF48" s="445"/>
      <c r="AG48" s="445"/>
      <c r="AH48" s="445"/>
      <c r="AI48" s="446"/>
      <c r="AJ48" s="446"/>
      <c r="AK48" s="446"/>
      <c r="AL48" s="446"/>
      <c r="AM48" s="446"/>
      <c r="AN48" s="446"/>
    </row>
    <row r="49" spans="1:40">
      <c r="A49" s="435"/>
      <c r="B49" s="436"/>
      <c r="C49" s="437"/>
      <c r="D49" s="438" t="s">
        <v>129</v>
      </c>
      <c r="E49" s="439"/>
      <c r="F49" s="440"/>
      <c r="G49" s="42"/>
      <c r="H49" s="441"/>
      <c r="I49" s="441"/>
      <c r="J49" s="441"/>
      <c r="K49" s="442"/>
      <c r="L49" s="442"/>
      <c r="M49" s="439"/>
      <c r="N49" s="439"/>
      <c r="O49" s="440"/>
      <c r="P49" s="440"/>
      <c r="Q49" s="439"/>
      <c r="R49" s="439"/>
      <c r="S49" s="439"/>
      <c r="T49" s="443"/>
      <c r="U49" s="443"/>
      <c r="V49" s="443" t="s">
        <v>0</v>
      </c>
      <c r="W49" s="444"/>
      <c r="X49" s="440"/>
      <c r="Y49" s="445"/>
      <c r="Z49" s="445"/>
      <c r="AA49" s="445"/>
      <c r="AB49" s="445"/>
      <c r="AC49" s="445"/>
      <c r="AD49" s="445"/>
      <c r="AE49" s="445"/>
      <c r="AF49" s="445"/>
      <c r="AG49" s="445"/>
      <c r="AH49" s="445"/>
      <c r="AI49" s="446"/>
      <c r="AJ49" s="446"/>
      <c r="AK49" s="446"/>
      <c r="AL49" s="446"/>
      <c r="AM49" s="446"/>
      <c r="AN49" s="446"/>
    </row>
    <row r="50" spans="1:40" ht="25.5">
      <c r="A50" s="435">
        <v>12</v>
      </c>
      <c r="B50" s="436" t="s">
        <v>80</v>
      </c>
      <c r="C50" s="437" t="s">
        <v>130</v>
      </c>
      <c r="D50" s="475" t="s">
        <v>131</v>
      </c>
      <c r="E50" s="447">
        <v>1</v>
      </c>
      <c r="F50" s="445" t="s">
        <v>132</v>
      </c>
      <c r="G50" s="41"/>
      <c r="H50" s="448">
        <f>ROUND(E50*G50,2)</f>
        <v>0</v>
      </c>
      <c r="I50" s="448"/>
      <c r="J50" s="448">
        <f>ROUND(E50*G50,2)</f>
        <v>0</v>
      </c>
      <c r="K50" s="449"/>
      <c r="L50" s="449">
        <f>E50*K50</f>
        <v>0</v>
      </c>
      <c r="M50" s="447"/>
      <c r="N50" s="447">
        <f>E50*M50</f>
        <v>0</v>
      </c>
      <c r="O50" s="445">
        <v>20</v>
      </c>
      <c r="P50" s="445" t="s">
        <v>84</v>
      </c>
      <c r="Q50" s="447"/>
      <c r="R50" s="447"/>
      <c r="S50" s="447"/>
      <c r="T50" s="450"/>
      <c r="U50" s="450"/>
      <c r="V50" s="450" t="s">
        <v>67</v>
      </c>
      <c r="W50" s="451"/>
      <c r="X50" s="437" t="s">
        <v>130</v>
      </c>
      <c r="Y50" s="437" t="s">
        <v>130</v>
      </c>
      <c r="Z50" s="445" t="s">
        <v>85</v>
      </c>
      <c r="AA50" s="445"/>
      <c r="AB50" s="445">
        <v>1</v>
      </c>
      <c r="AC50" s="445"/>
      <c r="AD50" s="445"/>
      <c r="AE50" s="445"/>
      <c r="AF50" s="445"/>
      <c r="AG50" s="445"/>
      <c r="AH50" s="445"/>
      <c r="AI50" s="446"/>
      <c r="AJ50" s="446" t="s">
        <v>86</v>
      </c>
      <c r="AK50" s="446" t="s">
        <v>87</v>
      </c>
      <c r="AL50" s="446"/>
      <c r="AM50" s="446"/>
      <c r="AN50" s="446"/>
    </row>
    <row r="51" spans="1:40" ht="25.5">
      <c r="A51" s="435"/>
      <c r="B51" s="436"/>
      <c r="C51" s="437"/>
      <c r="D51" s="438" t="s">
        <v>133</v>
      </c>
      <c r="E51" s="439"/>
      <c r="F51" s="440"/>
      <c r="G51" s="42"/>
      <c r="H51" s="441"/>
      <c r="I51" s="441"/>
      <c r="J51" s="441"/>
      <c r="K51" s="442"/>
      <c r="L51" s="442"/>
      <c r="M51" s="439"/>
      <c r="N51" s="439"/>
      <c r="O51" s="440"/>
      <c r="P51" s="440"/>
      <c r="Q51" s="439"/>
      <c r="R51" s="439"/>
      <c r="S51" s="439"/>
      <c r="T51" s="443"/>
      <c r="U51" s="443"/>
      <c r="V51" s="443" t="s">
        <v>0</v>
      </c>
      <c r="W51" s="444"/>
      <c r="X51" s="440"/>
      <c r="Y51" s="445"/>
      <c r="Z51" s="445"/>
      <c r="AA51" s="445"/>
      <c r="AB51" s="445"/>
      <c r="AC51" s="445"/>
      <c r="AD51" s="445"/>
      <c r="AE51" s="445"/>
      <c r="AF51" s="445"/>
      <c r="AG51" s="445"/>
      <c r="AH51" s="445"/>
      <c r="AI51" s="446"/>
      <c r="AJ51" s="446"/>
      <c r="AK51" s="446"/>
      <c r="AL51" s="446"/>
      <c r="AM51" s="446"/>
      <c r="AN51" s="446"/>
    </row>
    <row r="52" spans="1:40">
      <c r="A52" s="435"/>
      <c r="B52" s="436"/>
      <c r="C52" s="437"/>
      <c r="D52" s="438" t="s">
        <v>134</v>
      </c>
      <c r="E52" s="439"/>
      <c r="F52" s="440"/>
      <c r="G52" s="42"/>
      <c r="H52" s="441"/>
      <c r="I52" s="441"/>
      <c r="J52" s="441"/>
      <c r="K52" s="442"/>
      <c r="L52" s="442"/>
      <c r="M52" s="439"/>
      <c r="N52" s="439"/>
      <c r="O52" s="440"/>
      <c r="P52" s="440"/>
      <c r="Q52" s="439"/>
      <c r="R52" s="439"/>
      <c r="S52" s="439"/>
      <c r="T52" s="443"/>
      <c r="U52" s="443"/>
      <c r="V52" s="443" t="s">
        <v>0</v>
      </c>
      <c r="W52" s="444"/>
      <c r="X52" s="440"/>
      <c r="Y52" s="445"/>
      <c r="Z52" s="445"/>
      <c r="AA52" s="445"/>
      <c r="AB52" s="445"/>
      <c r="AC52" s="445"/>
      <c r="AD52" s="445"/>
      <c r="AE52" s="445"/>
      <c r="AF52" s="445"/>
      <c r="AG52" s="445"/>
      <c r="AH52" s="445"/>
      <c r="AI52" s="446"/>
      <c r="AJ52" s="446"/>
      <c r="AK52" s="446"/>
      <c r="AL52" s="446"/>
      <c r="AM52" s="446"/>
      <c r="AN52" s="446"/>
    </row>
    <row r="53" spans="1:40" ht="25.5">
      <c r="A53" s="435">
        <v>13</v>
      </c>
      <c r="B53" s="436" t="s">
        <v>80</v>
      </c>
      <c r="C53" s="437" t="s">
        <v>135</v>
      </c>
      <c r="D53" s="475" t="s">
        <v>136</v>
      </c>
      <c r="E53" s="447">
        <v>1</v>
      </c>
      <c r="F53" s="445" t="s">
        <v>132</v>
      </c>
      <c r="G53" s="41"/>
      <c r="H53" s="448">
        <f>ROUND(E53*G53,2)</f>
        <v>0</v>
      </c>
      <c r="I53" s="448"/>
      <c r="J53" s="448">
        <f>ROUND(E53*G53,2)</f>
        <v>0</v>
      </c>
      <c r="K53" s="449"/>
      <c r="L53" s="449">
        <f>E53*K53</f>
        <v>0</v>
      </c>
      <c r="M53" s="447"/>
      <c r="N53" s="447">
        <f>E53*M53</f>
        <v>0</v>
      </c>
      <c r="O53" s="445">
        <v>20</v>
      </c>
      <c r="P53" s="445" t="s">
        <v>84</v>
      </c>
      <c r="Q53" s="447"/>
      <c r="R53" s="447"/>
      <c r="S53" s="447"/>
      <c r="T53" s="450"/>
      <c r="U53" s="450"/>
      <c r="V53" s="450" t="s">
        <v>67</v>
      </c>
      <c r="W53" s="451"/>
      <c r="X53" s="437" t="s">
        <v>135</v>
      </c>
      <c r="Y53" s="437" t="s">
        <v>135</v>
      </c>
      <c r="Z53" s="445" t="s">
        <v>85</v>
      </c>
      <c r="AA53" s="445"/>
      <c r="AB53" s="445">
        <v>1</v>
      </c>
      <c r="AC53" s="445"/>
      <c r="AD53" s="445"/>
      <c r="AE53" s="445"/>
      <c r="AF53" s="445"/>
      <c r="AG53" s="445"/>
      <c r="AH53" s="445"/>
      <c r="AI53" s="446"/>
      <c r="AJ53" s="446" t="s">
        <v>86</v>
      </c>
      <c r="AK53" s="446" t="s">
        <v>87</v>
      </c>
      <c r="AL53" s="446"/>
      <c r="AM53" s="446"/>
      <c r="AN53" s="446"/>
    </row>
    <row r="54" spans="1:40">
      <c r="A54" s="435"/>
      <c r="B54" s="436"/>
      <c r="C54" s="437"/>
      <c r="D54" s="438" t="s">
        <v>137</v>
      </c>
      <c r="E54" s="439"/>
      <c r="F54" s="440"/>
      <c r="G54" s="42"/>
      <c r="H54" s="441"/>
      <c r="I54" s="441"/>
      <c r="J54" s="441"/>
      <c r="K54" s="442"/>
      <c r="L54" s="442"/>
      <c r="M54" s="439"/>
      <c r="N54" s="439"/>
      <c r="O54" s="440"/>
      <c r="P54" s="440"/>
      <c r="Q54" s="439"/>
      <c r="R54" s="439"/>
      <c r="S54" s="439"/>
      <c r="T54" s="443"/>
      <c r="U54" s="443"/>
      <c r="V54" s="443" t="s">
        <v>0</v>
      </c>
      <c r="W54" s="444"/>
      <c r="X54" s="440"/>
      <c r="Y54" s="445"/>
      <c r="Z54" s="445"/>
      <c r="AA54" s="445"/>
      <c r="AB54" s="445"/>
      <c r="AC54" s="445"/>
      <c r="AD54" s="445"/>
      <c r="AE54" s="445"/>
      <c r="AF54" s="445"/>
      <c r="AG54" s="445"/>
      <c r="AH54" s="445"/>
      <c r="AI54" s="446"/>
      <c r="AJ54" s="446"/>
      <c r="AK54" s="446"/>
      <c r="AL54" s="446"/>
      <c r="AM54" s="446"/>
      <c r="AN54" s="446"/>
    </row>
    <row r="55" spans="1:40">
      <c r="A55" s="435"/>
      <c r="B55" s="436"/>
      <c r="C55" s="437"/>
      <c r="D55" s="438" t="s">
        <v>134</v>
      </c>
      <c r="E55" s="439"/>
      <c r="F55" s="440"/>
      <c r="G55" s="42"/>
      <c r="H55" s="441"/>
      <c r="I55" s="441"/>
      <c r="J55" s="441"/>
      <c r="K55" s="442"/>
      <c r="L55" s="442"/>
      <c r="M55" s="439"/>
      <c r="N55" s="439"/>
      <c r="O55" s="440"/>
      <c r="P55" s="440"/>
      <c r="Q55" s="439"/>
      <c r="R55" s="439"/>
      <c r="S55" s="439"/>
      <c r="T55" s="443"/>
      <c r="U55" s="443"/>
      <c r="V55" s="443" t="s">
        <v>0</v>
      </c>
      <c r="W55" s="444"/>
      <c r="X55" s="440"/>
      <c r="Y55" s="445"/>
      <c r="Z55" s="445"/>
      <c r="AA55" s="445"/>
      <c r="AB55" s="445"/>
      <c r="AC55" s="445"/>
      <c r="AD55" s="445"/>
      <c r="AE55" s="445"/>
      <c r="AF55" s="445"/>
      <c r="AG55" s="445"/>
      <c r="AH55" s="445"/>
      <c r="AI55" s="446"/>
      <c r="AJ55" s="446"/>
      <c r="AK55" s="446"/>
      <c r="AL55" s="446"/>
      <c r="AM55" s="446"/>
      <c r="AN55" s="446"/>
    </row>
    <row r="56" spans="1:40" ht="25.5">
      <c r="A56" s="435">
        <v>14</v>
      </c>
      <c r="B56" s="436" t="s">
        <v>80</v>
      </c>
      <c r="C56" s="437" t="s">
        <v>138</v>
      </c>
      <c r="D56" s="475" t="s">
        <v>139</v>
      </c>
      <c r="E56" s="447">
        <v>1.575</v>
      </c>
      <c r="F56" s="445" t="s">
        <v>83</v>
      </c>
      <c r="G56" s="41"/>
      <c r="H56" s="448">
        <f>ROUND(E56*G56,2)</f>
        <v>0</v>
      </c>
      <c r="I56" s="448"/>
      <c r="J56" s="448">
        <f>ROUND(E56*G56,2)</f>
        <v>0</v>
      </c>
      <c r="K56" s="449"/>
      <c r="L56" s="449">
        <f>E56*K56</f>
        <v>0</v>
      </c>
      <c r="M56" s="447"/>
      <c r="N56" s="447">
        <f>E56*M56</f>
        <v>0</v>
      </c>
      <c r="O56" s="445">
        <v>20</v>
      </c>
      <c r="P56" s="445" t="s">
        <v>92</v>
      </c>
      <c r="Q56" s="447"/>
      <c r="R56" s="447"/>
      <c r="S56" s="447"/>
      <c r="T56" s="450"/>
      <c r="U56" s="450"/>
      <c r="V56" s="450" t="s">
        <v>67</v>
      </c>
      <c r="W56" s="451"/>
      <c r="X56" s="437" t="s">
        <v>138</v>
      </c>
      <c r="Y56" s="437" t="s">
        <v>138</v>
      </c>
      <c r="Z56" s="445" t="s">
        <v>85</v>
      </c>
      <c r="AA56" s="445"/>
      <c r="AB56" s="445">
        <v>1</v>
      </c>
      <c r="AC56" s="445"/>
      <c r="AD56" s="445"/>
      <c r="AE56" s="445"/>
      <c r="AF56" s="445"/>
      <c r="AG56" s="445"/>
      <c r="AH56" s="445"/>
      <c r="AI56" s="446"/>
      <c r="AJ56" s="446" t="s">
        <v>86</v>
      </c>
      <c r="AK56" s="446" t="s">
        <v>87</v>
      </c>
      <c r="AL56" s="446"/>
      <c r="AM56" s="446"/>
      <c r="AN56" s="446"/>
    </row>
    <row r="57" spans="1:40" ht="25.5">
      <c r="A57" s="435"/>
      <c r="B57" s="436"/>
      <c r="C57" s="437"/>
      <c r="D57" s="438" t="s">
        <v>133</v>
      </c>
      <c r="E57" s="439"/>
      <c r="F57" s="440"/>
      <c r="G57" s="42"/>
      <c r="H57" s="441"/>
      <c r="I57" s="441"/>
      <c r="J57" s="441"/>
      <c r="K57" s="442"/>
      <c r="L57" s="442"/>
      <c r="M57" s="439"/>
      <c r="N57" s="439"/>
      <c r="O57" s="440"/>
      <c r="P57" s="440"/>
      <c r="Q57" s="439"/>
      <c r="R57" s="439"/>
      <c r="S57" s="439"/>
      <c r="T57" s="443"/>
      <c r="U57" s="443"/>
      <c r="V57" s="443" t="s">
        <v>0</v>
      </c>
      <c r="W57" s="444"/>
      <c r="X57" s="440"/>
      <c r="Y57" s="445"/>
      <c r="Z57" s="445"/>
      <c r="AA57" s="445"/>
      <c r="AB57" s="445"/>
      <c r="AC57" s="445"/>
      <c r="AD57" s="445"/>
      <c r="AE57" s="445"/>
      <c r="AF57" s="445"/>
      <c r="AG57" s="445"/>
      <c r="AH57" s="445"/>
      <c r="AI57" s="446"/>
      <c r="AJ57" s="446"/>
      <c r="AK57" s="446"/>
      <c r="AL57" s="446"/>
      <c r="AM57" s="446"/>
      <c r="AN57" s="446"/>
    </row>
    <row r="58" spans="1:40">
      <c r="A58" s="435"/>
      <c r="B58" s="436"/>
      <c r="C58" s="437"/>
      <c r="D58" s="438" t="s">
        <v>140</v>
      </c>
      <c r="E58" s="439"/>
      <c r="F58" s="440"/>
      <c r="G58" s="42"/>
      <c r="H58" s="441"/>
      <c r="I58" s="441"/>
      <c r="J58" s="441"/>
      <c r="K58" s="442"/>
      <c r="L58" s="442"/>
      <c r="M58" s="439"/>
      <c r="N58" s="439"/>
      <c r="O58" s="440"/>
      <c r="P58" s="440"/>
      <c r="Q58" s="439"/>
      <c r="R58" s="439"/>
      <c r="S58" s="439"/>
      <c r="T58" s="443"/>
      <c r="U58" s="443"/>
      <c r="V58" s="443" t="s">
        <v>0</v>
      </c>
      <c r="W58" s="444"/>
      <c r="X58" s="440"/>
      <c r="Y58" s="445"/>
      <c r="Z58" s="445"/>
      <c r="AA58" s="445"/>
      <c r="AB58" s="445"/>
      <c r="AC58" s="445"/>
      <c r="AD58" s="445"/>
      <c r="AE58" s="445"/>
      <c r="AF58" s="445"/>
      <c r="AG58" s="445"/>
      <c r="AH58" s="445"/>
      <c r="AI58" s="446"/>
      <c r="AJ58" s="446"/>
      <c r="AK58" s="446"/>
      <c r="AL58" s="446"/>
      <c r="AM58" s="446"/>
      <c r="AN58" s="446"/>
    </row>
    <row r="59" spans="1:40" ht="25.5">
      <c r="A59" s="435">
        <v>15</v>
      </c>
      <c r="B59" s="436" t="s">
        <v>141</v>
      </c>
      <c r="C59" s="437" t="s">
        <v>142</v>
      </c>
      <c r="D59" s="475" t="s">
        <v>143</v>
      </c>
      <c r="E59" s="447">
        <v>21.962</v>
      </c>
      <c r="F59" s="445" t="s">
        <v>83</v>
      </c>
      <c r="G59" s="41"/>
      <c r="H59" s="448">
        <f>ROUND(E59*G59,2)</f>
        <v>0</v>
      </c>
      <c r="I59" s="448"/>
      <c r="J59" s="448">
        <f>ROUND(E59*G59,2)</f>
        <v>0</v>
      </c>
      <c r="K59" s="449">
        <v>0.12205000000000001</v>
      </c>
      <c r="L59" s="449">
        <f>E59*K59</f>
        <v>2.6804621000000002</v>
      </c>
      <c r="M59" s="447"/>
      <c r="N59" s="447">
        <f>E59*M59</f>
        <v>0</v>
      </c>
      <c r="O59" s="445">
        <v>20</v>
      </c>
      <c r="P59" s="445" t="s">
        <v>144</v>
      </c>
      <c r="Q59" s="447"/>
      <c r="R59" s="447"/>
      <c r="S59" s="447"/>
      <c r="T59" s="450"/>
      <c r="U59" s="450"/>
      <c r="V59" s="450" t="s">
        <v>67</v>
      </c>
      <c r="W59" s="451">
        <v>13.573</v>
      </c>
      <c r="X59" s="437" t="s">
        <v>145</v>
      </c>
      <c r="Y59" s="437" t="s">
        <v>142</v>
      </c>
      <c r="Z59" s="445" t="s">
        <v>146</v>
      </c>
      <c r="AA59" s="445"/>
      <c r="AB59" s="445">
        <v>1</v>
      </c>
      <c r="AC59" s="445"/>
      <c r="AD59" s="445"/>
      <c r="AE59" s="445"/>
      <c r="AF59" s="445"/>
      <c r="AG59" s="445"/>
      <c r="AH59" s="445"/>
      <c r="AI59" s="446"/>
      <c r="AJ59" s="446" t="s">
        <v>86</v>
      </c>
      <c r="AK59" s="446" t="s">
        <v>87</v>
      </c>
      <c r="AL59" s="446"/>
      <c r="AM59" s="446"/>
      <c r="AN59" s="446"/>
    </row>
    <row r="60" spans="1:40">
      <c r="A60" s="435"/>
      <c r="B60" s="436"/>
      <c r="C60" s="437"/>
      <c r="D60" s="438" t="s">
        <v>147</v>
      </c>
      <c r="E60" s="439"/>
      <c r="F60" s="440"/>
      <c r="G60" s="42"/>
      <c r="H60" s="441"/>
      <c r="I60" s="441"/>
      <c r="J60" s="441"/>
      <c r="K60" s="442"/>
      <c r="L60" s="442"/>
      <c r="M60" s="439"/>
      <c r="N60" s="439"/>
      <c r="O60" s="440"/>
      <c r="P60" s="440"/>
      <c r="Q60" s="439"/>
      <c r="R60" s="439"/>
      <c r="S60" s="439"/>
      <c r="T60" s="443"/>
      <c r="U60" s="443"/>
      <c r="V60" s="443" t="s">
        <v>0</v>
      </c>
      <c r="W60" s="444"/>
      <c r="X60" s="440"/>
      <c r="Y60" s="445"/>
      <c r="Z60" s="445"/>
      <c r="AA60" s="445"/>
      <c r="AB60" s="445"/>
      <c r="AC60" s="445"/>
      <c r="AD60" s="445"/>
      <c r="AE60" s="445"/>
      <c r="AF60" s="445"/>
      <c r="AG60" s="445"/>
      <c r="AH60" s="445"/>
      <c r="AI60" s="446"/>
      <c r="AJ60" s="446"/>
      <c r="AK60" s="446"/>
      <c r="AL60" s="446"/>
      <c r="AM60" s="446"/>
      <c r="AN60" s="446"/>
    </row>
    <row r="61" spans="1:40">
      <c r="A61" s="435"/>
      <c r="B61" s="436"/>
      <c r="C61" s="437"/>
      <c r="D61" s="438" t="s">
        <v>148</v>
      </c>
      <c r="E61" s="439"/>
      <c r="F61" s="440"/>
      <c r="G61" s="42"/>
      <c r="H61" s="441"/>
      <c r="I61" s="441"/>
      <c r="J61" s="441"/>
      <c r="K61" s="442"/>
      <c r="L61" s="442"/>
      <c r="M61" s="439"/>
      <c r="N61" s="439"/>
      <c r="O61" s="440"/>
      <c r="P61" s="440"/>
      <c r="Q61" s="439"/>
      <c r="R61" s="439"/>
      <c r="S61" s="439"/>
      <c r="T61" s="443"/>
      <c r="U61" s="443"/>
      <c r="V61" s="443" t="s">
        <v>0</v>
      </c>
      <c r="W61" s="444"/>
      <c r="X61" s="440"/>
      <c r="Y61" s="445"/>
      <c r="Z61" s="445"/>
      <c r="AA61" s="445"/>
      <c r="AB61" s="445"/>
      <c r="AC61" s="445"/>
      <c r="AD61" s="445"/>
      <c r="AE61" s="445"/>
      <c r="AF61" s="445"/>
      <c r="AG61" s="445"/>
      <c r="AH61" s="445"/>
      <c r="AI61" s="446"/>
      <c r="AJ61" s="446"/>
      <c r="AK61" s="446"/>
      <c r="AL61" s="446"/>
      <c r="AM61" s="446"/>
      <c r="AN61" s="446"/>
    </row>
    <row r="62" spans="1:40">
      <c r="A62" s="435"/>
      <c r="B62" s="436"/>
      <c r="C62" s="437"/>
      <c r="D62" s="438" t="s">
        <v>149</v>
      </c>
      <c r="E62" s="439"/>
      <c r="F62" s="440"/>
      <c r="G62" s="42"/>
      <c r="H62" s="441"/>
      <c r="I62" s="441"/>
      <c r="J62" s="441"/>
      <c r="K62" s="442"/>
      <c r="L62" s="442"/>
      <c r="M62" s="439"/>
      <c r="N62" s="439"/>
      <c r="O62" s="440"/>
      <c r="P62" s="440"/>
      <c r="Q62" s="439"/>
      <c r="R62" s="439"/>
      <c r="S62" s="439"/>
      <c r="T62" s="443"/>
      <c r="U62" s="443"/>
      <c r="V62" s="443" t="s">
        <v>0</v>
      </c>
      <c r="W62" s="444"/>
      <c r="X62" s="440"/>
      <c r="Y62" s="445"/>
      <c r="Z62" s="445"/>
      <c r="AA62" s="445"/>
      <c r="AB62" s="445"/>
      <c r="AC62" s="445"/>
      <c r="AD62" s="445"/>
      <c r="AE62" s="445"/>
      <c r="AF62" s="445"/>
      <c r="AG62" s="445"/>
      <c r="AH62" s="445"/>
      <c r="AI62" s="446"/>
      <c r="AJ62" s="446"/>
      <c r="AK62" s="446"/>
      <c r="AL62" s="446"/>
      <c r="AM62" s="446"/>
      <c r="AN62" s="446"/>
    </row>
    <row r="63" spans="1:40">
      <c r="A63" s="435"/>
      <c r="B63" s="436"/>
      <c r="C63" s="437"/>
      <c r="D63" s="438" t="s">
        <v>148</v>
      </c>
      <c r="E63" s="439"/>
      <c r="F63" s="440"/>
      <c r="G63" s="42"/>
      <c r="H63" s="441"/>
      <c r="I63" s="441"/>
      <c r="J63" s="441"/>
      <c r="K63" s="442"/>
      <c r="L63" s="442"/>
      <c r="M63" s="439"/>
      <c r="N63" s="439"/>
      <c r="O63" s="440"/>
      <c r="P63" s="440"/>
      <c r="Q63" s="439"/>
      <c r="R63" s="439"/>
      <c r="S63" s="439"/>
      <c r="T63" s="443"/>
      <c r="U63" s="443"/>
      <c r="V63" s="443" t="s">
        <v>0</v>
      </c>
      <c r="W63" s="444"/>
      <c r="X63" s="440"/>
      <c r="Y63" s="445"/>
      <c r="Z63" s="445"/>
      <c r="AA63" s="445"/>
      <c r="AB63" s="445"/>
      <c r="AC63" s="445"/>
      <c r="AD63" s="445"/>
      <c r="AE63" s="445"/>
      <c r="AF63" s="445"/>
      <c r="AG63" s="445"/>
      <c r="AH63" s="445"/>
      <c r="AI63" s="446"/>
      <c r="AJ63" s="446"/>
      <c r="AK63" s="446"/>
      <c r="AL63" s="446"/>
      <c r="AM63" s="446"/>
      <c r="AN63" s="446"/>
    </row>
    <row r="64" spans="1:40">
      <c r="A64" s="435"/>
      <c r="B64" s="436"/>
      <c r="C64" s="437"/>
      <c r="D64" s="438" t="s">
        <v>150</v>
      </c>
      <c r="E64" s="439"/>
      <c r="F64" s="440"/>
      <c r="G64" s="42"/>
      <c r="H64" s="441"/>
      <c r="I64" s="441"/>
      <c r="J64" s="441"/>
      <c r="K64" s="442"/>
      <c r="L64" s="442"/>
      <c r="M64" s="439"/>
      <c r="N64" s="439"/>
      <c r="O64" s="440"/>
      <c r="P64" s="440"/>
      <c r="Q64" s="439"/>
      <c r="R64" s="439"/>
      <c r="S64" s="439"/>
      <c r="T64" s="443"/>
      <c r="U64" s="443"/>
      <c r="V64" s="443" t="s">
        <v>0</v>
      </c>
      <c r="W64" s="444"/>
      <c r="X64" s="440"/>
      <c r="Y64" s="445"/>
      <c r="Z64" s="445"/>
      <c r="AA64" s="445"/>
      <c r="AB64" s="445"/>
      <c r="AC64" s="445"/>
      <c r="AD64" s="445"/>
      <c r="AE64" s="445"/>
      <c r="AF64" s="445"/>
      <c r="AG64" s="445"/>
      <c r="AH64" s="445"/>
      <c r="AI64" s="446"/>
      <c r="AJ64" s="446"/>
      <c r="AK64" s="446"/>
      <c r="AL64" s="446"/>
      <c r="AM64" s="446"/>
      <c r="AN64" s="446"/>
    </row>
    <row r="65" spans="1:40">
      <c r="A65" s="435"/>
      <c r="B65" s="436"/>
      <c r="C65" s="437"/>
      <c r="D65" s="438" t="s">
        <v>151</v>
      </c>
      <c r="E65" s="439"/>
      <c r="F65" s="440"/>
      <c r="G65" s="42"/>
      <c r="H65" s="441"/>
      <c r="I65" s="441"/>
      <c r="J65" s="441"/>
      <c r="K65" s="442"/>
      <c r="L65" s="442"/>
      <c r="M65" s="439"/>
      <c r="N65" s="439"/>
      <c r="O65" s="440"/>
      <c r="P65" s="440"/>
      <c r="Q65" s="439"/>
      <c r="R65" s="439"/>
      <c r="S65" s="439"/>
      <c r="T65" s="443"/>
      <c r="U65" s="443"/>
      <c r="V65" s="443" t="s">
        <v>0</v>
      </c>
      <c r="W65" s="444"/>
      <c r="X65" s="440"/>
      <c r="Y65" s="445"/>
      <c r="Z65" s="445"/>
      <c r="AA65" s="445"/>
      <c r="AB65" s="445"/>
      <c r="AC65" s="445"/>
      <c r="AD65" s="445"/>
      <c r="AE65" s="445"/>
      <c r="AF65" s="445"/>
      <c r="AG65" s="445"/>
      <c r="AH65" s="445"/>
      <c r="AI65" s="446"/>
      <c r="AJ65" s="446"/>
      <c r="AK65" s="446"/>
      <c r="AL65" s="446"/>
      <c r="AM65" s="446"/>
      <c r="AN65" s="446"/>
    </row>
    <row r="66" spans="1:40">
      <c r="A66" s="435"/>
      <c r="B66" s="436"/>
      <c r="C66" s="437"/>
      <c r="D66" s="438" t="s">
        <v>152</v>
      </c>
      <c r="E66" s="439"/>
      <c r="F66" s="440"/>
      <c r="G66" s="42"/>
      <c r="H66" s="441"/>
      <c r="I66" s="441"/>
      <c r="J66" s="441"/>
      <c r="K66" s="442"/>
      <c r="L66" s="442"/>
      <c r="M66" s="439"/>
      <c r="N66" s="439"/>
      <c r="O66" s="440"/>
      <c r="P66" s="440"/>
      <c r="Q66" s="439"/>
      <c r="R66" s="439"/>
      <c r="S66" s="439"/>
      <c r="T66" s="443"/>
      <c r="U66" s="443"/>
      <c r="V66" s="443" t="s">
        <v>0</v>
      </c>
      <c r="W66" s="444"/>
      <c r="X66" s="440"/>
      <c r="Y66" s="445"/>
      <c r="Z66" s="445"/>
      <c r="AA66" s="445"/>
      <c r="AB66" s="445"/>
      <c r="AC66" s="445"/>
      <c r="AD66" s="445"/>
      <c r="AE66" s="445"/>
      <c r="AF66" s="445"/>
      <c r="AG66" s="445"/>
      <c r="AH66" s="445"/>
      <c r="AI66" s="446"/>
      <c r="AJ66" s="446"/>
      <c r="AK66" s="446"/>
      <c r="AL66" s="446"/>
      <c r="AM66" s="446"/>
      <c r="AN66" s="446"/>
    </row>
    <row r="67" spans="1:40" ht="25.5">
      <c r="A67" s="435">
        <v>16</v>
      </c>
      <c r="B67" s="436" t="s">
        <v>141</v>
      </c>
      <c r="C67" s="437" t="s">
        <v>153</v>
      </c>
      <c r="D67" s="475" t="s">
        <v>154</v>
      </c>
      <c r="E67" s="447">
        <v>4.9740000000000002</v>
      </c>
      <c r="F67" s="445" t="s">
        <v>83</v>
      </c>
      <c r="G67" s="41"/>
      <c r="H67" s="448">
        <f>ROUND(E67*G67,2)</f>
        <v>0</v>
      </c>
      <c r="I67" s="448"/>
      <c r="J67" s="448">
        <f>ROUND(E67*G67,2)</f>
        <v>0</v>
      </c>
      <c r="K67" s="449">
        <v>0.14000000000000001</v>
      </c>
      <c r="L67" s="449">
        <f>E67*K67</f>
        <v>0.69636000000000009</v>
      </c>
      <c r="M67" s="447"/>
      <c r="N67" s="447">
        <f>E67*M67</f>
        <v>0</v>
      </c>
      <c r="O67" s="445">
        <v>20</v>
      </c>
      <c r="P67" s="445" t="s">
        <v>155</v>
      </c>
      <c r="Q67" s="447"/>
      <c r="R67" s="447"/>
      <c r="S67" s="447"/>
      <c r="T67" s="450"/>
      <c r="U67" s="450"/>
      <c r="V67" s="450" t="s">
        <v>67</v>
      </c>
      <c r="W67" s="451">
        <v>3.74</v>
      </c>
      <c r="X67" s="437" t="s">
        <v>156</v>
      </c>
      <c r="Y67" s="437" t="s">
        <v>153</v>
      </c>
      <c r="Z67" s="445" t="s">
        <v>146</v>
      </c>
      <c r="AA67" s="445"/>
      <c r="AB67" s="445">
        <v>1</v>
      </c>
      <c r="AC67" s="445"/>
      <c r="AD67" s="445"/>
      <c r="AE67" s="445"/>
      <c r="AF67" s="445"/>
      <c r="AG67" s="445"/>
      <c r="AH67" s="445"/>
      <c r="AI67" s="446"/>
      <c r="AJ67" s="446" t="s">
        <v>86</v>
      </c>
      <c r="AK67" s="446" t="s">
        <v>87</v>
      </c>
      <c r="AL67" s="446"/>
      <c r="AM67" s="446"/>
      <c r="AN67" s="446"/>
    </row>
    <row r="68" spans="1:40">
      <c r="A68" s="435"/>
      <c r="B68" s="436"/>
      <c r="C68" s="437"/>
      <c r="D68" s="438" t="s">
        <v>147</v>
      </c>
      <c r="E68" s="439"/>
      <c r="F68" s="440"/>
      <c r="G68" s="42"/>
      <c r="H68" s="441"/>
      <c r="I68" s="441"/>
      <c r="J68" s="441"/>
      <c r="K68" s="442"/>
      <c r="L68" s="442"/>
      <c r="M68" s="439"/>
      <c r="N68" s="439"/>
      <c r="O68" s="440"/>
      <c r="P68" s="440"/>
      <c r="Q68" s="439"/>
      <c r="R68" s="439"/>
      <c r="S68" s="439"/>
      <c r="T68" s="443"/>
      <c r="U68" s="443"/>
      <c r="V68" s="443" t="s">
        <v>0</v>
      </c>
      <c r="W68" s="444"/>
      <c r="X68" s="440"/>
      <c r="Y68" s="445"/>
      <c r="Z68" s="445"/>
      <c r="AA68" s="445"/>
      <c r="AB68" s="445"/>
      <c r="AC68" s="445"/>
      <c r="AD68" s="445"/>
      <c r="AE68" s="445"/>
      <c r="AF68" s="445"/>
      <c r="AG68" s="445"/>
      <c r="AH68" s="445"/>
      <c r="AI68" s="446"/>
      <c r="AJ68" s="446"/>
      <c r="AK68" s="446"/>
      <c r="AL68" s="446"/>
      <c r="AM68" s="446"/>
      <c r="AN68" s="446"/>
    </row>
    <row r="69" spans="1:40">
      <c r="A69" s="435"/>
      <c r="B69" s="436"/>
      <c r="C69" s="437"/>
      <c r="D69" s="438" t="s">
        <v>157</v>
      </c>
      <c r="E69" s="439"/>
      <c r="F69" s="440"/>
      <c r="G69" s="42"/>
      <c r="H69" s="441"/>
      <c r="I69" s="441"/>
      <c r="J69" s="441"/>
      <c r="K69" s="442"/>
      <c r="L69" s="442"/>
      <c r="M69" s="439"/>
      <c r="N69" s="439"/>
      <c r="O69" s="440"/>
      <c r="P69" s="440"/>
      <c r="Q69" s="439"/>
      <c r="R69" s="439"/>
      <c r="S69" s="439"/>
      <c r="T69" s="443"/>
      <c r="U69" s="443"/>
      <c r="V69" s="443" t="s">
        <v>0</v>
      </c>
      <c r="W69" s="444"/>
      <c r="X69" s="440"/>
      <c r="Y69" s="445"/>
      <c r="Z69" s="445"/>
      <c r="AA69" s="445"/>
      <c r="AB69" s="445"/>
      <c r="AC69" s="445"/>
      <c r="AD69" s="445"/>
      <c r="AE69" s="445"/>
      <c r="AF69" s="445"/>
      <c r="AG69" s="445"/>
      <c r="AH69" s="445"/>
      <c r="AI69" s="446"/>
      <c r="AJ69" s="446"/>
      <c r="AK69" s="446"/>
      <c r="AL69" s="446"/>
      <c r="AM69" s="446"/>
      <c r="AN69" s="446"/>
    </row>
    <row r="70" spans="1:40">
      <c r="A70" s="435"/>
      <c r="B70" s="436"/>
      <c r="C70" s="437"/>
      <c r="D70" s="438" t="s">
        <v>149</v>
      </c>
      <c r="E70" s="439"/>
      <c r="F70" s="440"/>
      <c r="G70" s="42"/>
      <c r="H70" s="441"/>
      <c r="I70" s="441"/>
      <c r="J70" s="441"/>
      <c r="K70" s="442"/>
      <c r="L70" s="442"/>
      <c r="M70" s="439"/>
      <c r="N70" s="439"/>
      <c r="O70" s="440"/>
      <c r="P70" s="440"/>
      <c r="Q70" s="439"/>
      <c r="R70" s="439"/>
      <c r="S70" s="439"/>
      <c r="T70" s="443"/>
      <c r="U70" s="443"/>
      <c r="V70" s="443" t="s">
        <v>0</v>
      </c>
      <c r="W70" s="444"/>
      <c r="X70" s="440"/>
      <c r="Y70" s="445"/>
      <c r="Z70" s="445"/>
      <c r="AA70" s="445"/>
      <c r="AB70" s="445"/>
      <c r="AC70" s="445"/>
      <c r="AD70" s="445"/>
      <c r="AE70" s="445"/>
      <c r="AF70" s="445"/>
      <c r="AG70" s="445"/>
      <c r="AH70" s="445"/>
      <c r="AI70" s="446"/>
      <c r="AJ70" s="446"/>
      <c r="AK70" s="446"/>
      <c r="AL70" s="446"/>
      <c r="AM70" s="446"/>
      <c r="AN70" s="446"/>
    </row>
    <row r="71" spans="1:40">
      <c r="A71" s="435"/>
      <c r="B71" s="436"/>
      <c r="C71" s="437"/>
      <c r="D71" s="438" t="s">
        <v>157</v>
      </c>
      <c r="E71" s="439"/>
      <c r="F71" s="440"/>
      <c r="G71" s="42"/>
      <c r="H71" s="441"/>
      <c r="I71" s="441"/>
      <c r="J71" s="441"/>
      <c r="K71" s="442"/>
      <c r="L71" s="442"/>
      <c r="M71" s="439"/>
      <c r="N71" s="439"/>
      <c r="O71" s="440"/>
      <c r="P71" s="440"/>
      <c r="Q71" s="439"/>
      <c r="R71" s="439"/>
      <c r="S71" s="439"/>
      <c r="T71" s="443"/>
      <c r="U71" s="443"/>
      <c r="V71" s="443" t="s">
        <v>0</v>
      </c>
      <c r="W71" s="444"/>
      <c r="X71" s="440"/>
      <c r="Y71" s="445"/>
      <c r="Z71" s="445"/>
      <c r="AA71" s="445"/>
      <c r="AB71" s="445"/>
      <c r="AC71" s="445"/>
      <c r="AD71" s="445"/>
      <c r="AE71" s="445"/>
      <c r="AF71" s="445"/>
      <c r="AG71" s="445"/>
      <c r="AH71" s="445"/>
      <c r="AI71" s="446"/>
      <c r="AJ71" s="446"/>
      <c r="AK71" s="446"/>
      <c r="AL71" s="446"/>
      <c r="AM71" s="446"/>
      <c r="AN71" s="446"/>
    </row>
    <row r="72" spans="1:40">
      <c r="A72" s="435"/>
      <c r="B72" s="436"/>
      <c r="C72" s="437"/>
      <c r="D72" s="438" t="s">
        <v>150</v>
      </c>
      <c r="E72" s="439"/>
      <c r="F72" s="440"/>
      <c r="G72" s="42"/>
      <c r="H72" s="441"/>
      <c r="I72" s="441"/>
      <c r="J72" s="441"/>
      <c r="K72" s="442"/>
      <c r="L72" s="442"/>
      <c r="M72" s="439"/>
      <c r="N72" s="439"/>
      <c r="O72" s="440"/>
      <c r="P72" s="440"/>
      <c r="Q72" s="439"/>
      <c r="R72" s="439"/>
      <c r="S72" s="439"/>
      <c r="T72" s="443"/>
      <c r="U72" s="443"/>
      <c r="V72" s="443" t="s">
        <v>0</v>
      </c>
      <c r="W72" s="444"/>
      <c r="X72" s="440"/>
      <c r="Y72" s="445"/>
      <c r="Z72" s="445"/>
      <c r="AA72" s="445"/>
      <c r="AB72" s="445"/>
      <c r="AC72" s="445"/>
      <c r="AD72" s="445"/>
      <c r="AE72" s="445"/>
      <c r="AF72" s="445"/>
      <c r="AG72" s="445"/>
      <c r="AH72" s="445"/>
      <c r="AI72" s="446"/>
      <c r="AJ72" s="446"/>
      <c r="AK72" s="446"/>
      <c r="AL72" s="446"/>
      <c r="AM72" s="446"/>
      <c r="AN72" s="446"/>
    </row>
    <row r="73" spans="1:40">
      <c r="A73" s="435"/>
      <c r="B73" s="436"/>
      <c r="C73" s="437"/>
      <c r="D73" s="438" t="s">
        <v>157</v>
      </c>
      <c r="E73" s="439"/>
      <c r="F73" s="440"/>
      <c r="G73" s="42"/>
      <c r="H73" s="441"/>
      <c r="I73" s="441"/>
      <c r="J73" s="441"/>
      <c r="K73" s="442"/>
      <c r="L73" s="442"/>
      <c r="M73" s="439"/>
      <c r="N73" s="439"/>
      <c r="O73" s="440"/>
      <c r="P73" s="440"/>
      <c r="Q73" s="439"/>
      <c r="R73" s="439"/>
      <c r="S73" s="439"/>
      <c r="T73" s="443"/>
      <c r="U73" s="443"/>
      <c r="V73" s="443" t="s">
        <v>0</v>
      </c>
      <c r="W73" s="444"/>
      <c r="X73" s="440"/>
      <c r="Y73" s="445"/>
      <c r="Z73" s="445"/>
      <c r="AA73" s="445"/>
      <c r="AB73" s="445"/>
      <c r="AC73" s="445"/>
      <c r="AD73" s="445"/>
      <c r="AE73" s="445"/>
      <c r="AF73" s="445"/>
      <c r="AG73" s="445"/>
      <c r="AH73" s="445"/>
      <c r="AI73" s="446"/>
      <c r="AJ73" s="446"/>
      <c r="AK73" s="446"/>
      <c r="AL73" s="446"/>
      <c r="AM73" s="446"/>
      <c r="AN73" s="446"/>
    </row>
    <row r="74" spans="1:40">
      <c r="A74" s="435"/>
      <c r="B74" s="436"/>
      <c r="C74" s="437"/>
      <c r="D74" s="478" t="s">
        <v>158</v>
      </c>
      <c r="E74" s="479">
        <f>J74</f>
        <v>0</v>
      </c>
      <c r="F74" s="445"/>
      <c r="G74" s="41"/>
      <c r="H74" s="479">
        <f>SUM(H40:H73)</f>
        <v>0</v>
      </c>
      <c r="I74" s="479">
        <f>SUM(I40:I73)</f>
        <v>0</v>
      </c>
      <c r="J74" s="479">
        <f>SUM(J40:J73)</f>
        <v>0</v>
      </c>
      <c r="K74" s="449"/>
      <c r="L74" s="480">
        <f>SUM(L40:L73)</f>
        <v>3.3768221</v>
      </c>
      <c r="M74" s="447"/>
      <c r="N74" s="481">
        <f>SUM(N40:N73)</f>
        <v>0</v>
      </c>
      <c r="O74" s="445"/>
      <c r="P74" s="445"/>
      <c r="Q74" s="447"/>
      <c r="R74" s="447"/>
      <c r="S74" s="447"/>
      <c r="T74" s="450"/>
      <c r="U74" s="450"/>
      <c r="V74" s="450"/>
      <c r="W74" s="451">
        <f>SUM(W40:W73)</f>
        <v>17.313000000000002</v>
      </c>
      <c r="X74" s="445"/>
      <c r="Y74" s="445"/>
      <c r="Z74" s="445"/>
      <c r="AA74" s="445"/>
      <c r="AB74" s="445"/>
      <c r="AC74" s="445"/>
      <c r="AD74" s="445"/>
      <c r="AE74" s="445"/>
      <c r="AF74" s="445"/>
      <c r="AG74" s="445"/>
      <c r="AH74" s="445"/>
      <c r="AI74" s="446"/>
      <c r="AJ74" s="446"/>
      <c r="AK74" s="446"/>
      <c r="AL74" s="446"/>
      <c r="AM74" s="446"/>
      <c r="AN74" s="446"/>
    </row>
    <row r="75" spans="1:40">
      <c r="A75" s="435"/>
      <c r="B75" s="436"/>
      <c r="C75" s="437"/>
      <c r="D75" s="475"/>
      <c r="E75" s="447"/>
      <c r="F75" s="445"/>
      <c r="G75" s="41"/>
      <c r="H75" s="448"/>
      <c r="I75" s="448"/>
      <c r="J75" s="448"/>
      <c r="K75" s="449"/>
      <c r="L75" s="449"/>
      <c r="M75" s="447"/>
      <c r="N75" s="447"/>
      <c r="O75" s="445"/>
      <c r="P75" s="445"/>
      <c r="Q75" s="447"/>
      <c r="R75" s="447"/>
      <c r="S75" s="447"/>
      <c r="T75" s="450"/>
      <c r="U75" s="450"/>
      <c r="V75" s="450"/>
      <c r="W75" s="451"/>
      <c r="X75" s="445"/>
      <c r="Y75" s="445"/>
      <c r="Z75" s="445"/>
      <c r="AA75" s="445"/>
      <c r="AB75" s="445"/>
      <c r="AC75" s="445"/>
      <c r="AD75" s="445"/>
      <c r="AE75" s="445"/>
      <c r="AF75" s="445"/>
      <c r="AG75" s="445"/>
      <c r="AH75" s="445"/>
      <c r="AI75" s="446"/>
      <c r="AJ75" s="446"/>
      <c r="AK75" s="446"/>
      <c r="AL75" s="446"/>
      <c r="AM75" s="446"/>
      <c r="AN75" s="446"/>
    </row>
    <row r="76" spans="1:40">
      <c r="A76" s="435"/>
      <c r="B76" s="437" t="s">
        <v>159</v>
      </c>
      <c r="C76" s="437"/>
      <c r="D76" s="475"/>
      <c r="E76" s="447"/>
      <c r="F76" s="445"/>
      <c r="G76" s="41"/>
      <c r="H76" s="448"/>
      <c r="I76" s="448"/>
      <c r="J76" s="448"/>
      <c r="K76" s="449"/>
      <c r="L76" s="449"/>
      <c r="M76" s="447"/>
      <c r="N76" s="447"/>
      <c r="O76" s="445"/>
      <c r="P76" s="445"/>
      <c r="Q76" s="447"/>
      <c r="R76" s="447"/>
      <c r="S76" s="447"/>
      <c r="T76" s="450"/>
      <c r="U76" s="450"/>
      <c r="V76" s="450"/>
      <c r="W76" s="451"/>
      <c r="X76" s="445"/>
      <c r="Y76" s="445"/>
      <c r="Z76" s="445"/>
      <c r="AA76" s="445"/>
      <c r="AB76" s="445"/>
      <c r="AC76" s="445"/>
      <c r="AD76" s="445"/>
      <c r="AE76" s="445"/>
      <c r="AF76" s="445"/>
      <c r="AG76" s="445"/>
      <c r="AH76" s="445"/>
      <c r="AI76" s="446"/>
      <c r="AJ76" s="446"/>
      <c r="AK76" s="446"/>
      <c r="AL76" s="446"/>
      <c r="AM76" s="446"/>
      <c r="AN76" s="446"/>
    </row>
    <row r="77" spans="1:40" ht="25.5">
      <c r="A77" s="435">
        <v>17</v>
      </c>
      <c r="B77" s="436" t="s">
        <v>80</v>
      </c>
      <c r="C77" s="437" t="s">
        <v>160</v>
      </c>
      <c r="D77" s="475" t="s">
        <v>161</v>
      </c>
      <c r="E77" s="447">
        <v>0.26700000000000002</v>
      </c>
      <c r="F77" s="445" t="s">
        <v>96</v>
      </c>
      <c r="G77" s="41"/>
      <c r="H77" s="448">
        <f>ROUND(E77*G77,2)</f>
        <v>0</v>
      </c>
      <c r="I77" s="448"/>
      <c r="J77" s="448">
        <f>ROUND(E77*G77,2)</f>
        <v>0</v>
      </c>
      <c r="K77" s="449"/>
      <c r="L77" s="449">
        <f>E77*K77</f>
        <v>0</v>
      </c>
      <c r="M77" s="447"/>
      <c r="N77" s="447">
        <f>E77*M77</f>
        <v>0</v>
      </c>
      <c r="O77" s="445">
        <v>20</v>
      </c>
      <c r="P77" s="445" t="s">
        <v>92</v>
      </c>
      <c r="Q77" s="447"/>
      <c r="R77" s="447"/>
      <c r="S77" s="447"/>
      <c r="T77" s="450"/>
      <c r="U77" s="450"/>
      <c r="V77" s="450" t="s">
        <v>67</v>
      </c>
      <c r="W77" s="451"/>
      <c r="X77" s="437" t="s">
        <v>160</v>
      </c>
      <c r="Y77" s="437" t="s">
        <v>160</v>
      </c>
      <c r="Z77" s="445" t="s">
        <v>85</v>
      </c>
      <c r="AA77" s="445"/>
      <c r="AB77" s="445">
        <v>1</v>
      </c>
      <c r="AC77" s="445"/>
      <c r="AD77" s="445"/>
      <c r="AE77" s="445"/>
      <c r="AF77" s="445"/>
      <c r="AG77" s="445"/>
      <c r="AH77" s="445"/>
      <c r="AI77" s="446"/>
      <c r="AJ77" s="446" t="s">
        <v>86</v>
      </c>
      <c r="AK77" s="446" t="s">
        <v>87</v>
      </c>
      <c r="AL77" s="446"/>
      <c r="AM77" s="446"/>
      <c r="AN77" s="446"/>
    </row>
    <row r="78" spans="1:40">
      <c r="A78" s="435"/>
      <c r="B78" s="436"/>
      <c r="C78" s="437"/>
      <c r="D78" s="438" t="s">
        <v>137</v>
      </c>
      <c r="E78" s="439"/>
      <c r="F78" s="440"/>
      <c r="G78" s="42"/>
      <c r="H78" s="441"/>
      <c r="I78" s="441"/>
      <c r="J78" s="441"/>
      <c r="K78" s="442"/>
      <c r="L78" s="442"/>
      <c r="M78" s="439"/>
      <c r="N78" s="439"/>
      <c r="O78" s="440"/>
      <c r="P78" s="440"/>
      <c r="Q78" s="439"/>
      <c r="R78" s="439"/>
      <c r="S78" s="439"/>
      <c r="T78" s="443"/>
      <c r="U78" s="443"/>
      <c r="V78" s="443" t="s">
        <v>0</v>
      </c>
      <c r="W78" s="444"/>
      <c r="X78" s="440"/>
      <c r="Y78" s="445"/>
      <c r="Z78" s="445"/>
      <c r="AA78" s="445"/>
      <c r="AB78" s="445"/>
      <c r="AC78" s="445"/>
      <c r="AD78" s="445"/>
      <c r="AE78" s="445"/>
      <c r="AF78" s="445"/>
      <c r="AG78" s="445"/>
      <c r="AH78" s="445"/>
      <c r="AI78" s="446"/>
      <c r="AJ78" s="446"/>
      <c r="AK78" s="446"/>
      <c r="AL78" s="446"/>
      <c r="AM78" s="446"/>
      <c r="AN78" s="446"/>
    </row>
    <row r="79" spans="1:40">
      <c r="A79" s="435"/>
      <c r="B79" s="436"/>
      <c r="C79" s="437"/>
      <c r="D79" s="438" t="s">
        <v>162</v>
      </c>
      <c r="E79" s="439"/>
      <c r="F79" s="440"/>
      <c r="G79" s="42"/>
      <c r="H79" s="441"/>
      <c r="I79" s="441"/>
      <c r="J79" s="441"/>
      <c r="K79" s="442"/>
      <c r="L79" s="442"/>
      <c r="M79" s="439"/>
      <c r="N79" s="439"/>
      <c r="O79" s="440"/>
      <c r="P79" s="440"/>
      <c r="Q79" s="439"/>
      <c r="R79" s="439"/>
      <c r="S79" s="439"/>
      <c r="T79" s="443"/>
      <c r="U79" s="443"/>
      <c r="V79" s="443" t="s">
        <v>0</v>
      </c>
      <c r="W79" s="444"/>
      <c r="X79" s="440"/>
      <c r="Y79" s="445"/>
      <c r="Z79" s="445"/>
      <c r="AA79" s="445"/>
      <c r="AB79" s="445"/>
      <c r="AC79" s="445"/>
      <c r="AD79" s="445"/>
      <c r="AE79" s="445"/>
      <c r="AF79" s="445"/>
      <c r="AG79" s="445"/>
      <c r="AH79" s="445"/>
      <c r="AI79" s="446"/>
      <c r="AJ79" s="446"/>
      <c r="AK79" s="446"/>
      <c r="AL79" s="446"/>
      <c r="AM79" s="446"/>
      <c r="AN79" s="446"/>
    </row>
    <row r="80" spans="1:40">
      <c r="A80" s="435">
        <v>18</v>
      </c>
      <c r="B80" s="436" t="s">
        <v>80</v>
      </c>
      <c r="C80" s="437" t="s">
        <v>163</v>
      </c>
      <c r="D80" s="475" t="s">
        <v>164</v>
      </c>
      <c r="E80" s="447">
        <v>2.7330000000000001</v>
      </c>
      <c r="F80" s="445" t="s">
        <v>83</v>
      </c>
      <c r="G80" s="41"/>
      <c r="H80" s="448">
        <f>ROUND(E80*G80,2)</f>
        <v>0</v>
      </c>
      <c r="I80" s="448"/>
      <c r="J80" s="448">
        <f>ROUND(E80*G80,2)</f>
        <v>0</v>
      </c>
      <c r="K80" s="449"/>
      <c r="L80" s="449">
        <f>E80*K80</f>
        <v>0</v>
      </c>
      <c r="M80" s="447"/>
      <c r="N80" s="447">
        <f>E80*M80</f>
        <v>0</v>
      </c>
      <c r="O80" s="445">
        <v>20</v>
      </c>
      <c r="P80" s="445" t="s">
        <v>97</v>
      </c>
      <c r="Q80" s="447"/>
      <c r="R80" s="447"/>
      <c r="S80" s="447"/>
      <c r="T80" s="450"/>
      <c r="U80" s="450"/>
      <c r="V80" s="450" t="s">
        <v>67</v>
      </c>
      <c r="W80" s="451"/>
      <c r="X80" s="437" t="s">
        <v>163</v>
      </c>
      <c r="Y80" s="437" t="s">
        <v>163</v>
      </c>
      <c r="Z80" s="445" t="s">
        <v>85</v>
      </c>
      <c r="AA80" s="445"/>
      <c r="AB80" s="445">
        <v>1</v>
      </c>
      <c r="AC80" s="445"/>
      <c r="AD80" s="445"/>
      <c r="AE80" s="445"/>
      <c r="AF80" s="445"/>
      <c r="AG80" s="445"/>
      <c r="AH80" s="445"/>
      <c r="AI80" s="446"/>
      <c r="AJ80" s="446" t="s">
        <v>86</v>
      </c>
      <c r="AK80" s="446" t="s">
        <v>87</v>
      </c>
      <c r="AL80" s="446"/>
      <c r="AM80" s="446"/>
      <c r="AN80" s="446"/>
    </row>
    <row r="81" spans="1:40">
      <c r="A81" s="435"/>
      <c r="B81" s="436"/>
      <c r="C81" s="437"/>
      <c r="D81" s="438" t="s">
        <v>137</v>
      </c>
      <c r="E81" s="439"/>
      <c r="F81" s="440"/>
      <c r="G81" s="42"/>
      <c r="H81" s="441"/>
      <c r="I81" s="441"/>
      <c r="J81" s="441"/>
      <c r="K81" s="442"/>
      <c r="L81" s="442"/>
      <c r="M81" s="439"/>
      <c r="N81" s="439"/>
      <c r="O81" s="440"/>
      <c r="P81" s="440"/>
      <c r="Q81" s="439"/>
      <c r="R81" s="439"/>
      <c r="S81" s="439"/>
      <c r="T81" s="443"/>
      <c r="U81" s="443"/>
      <c r="V81" s="443" t="s">
        <v>0</v>
      </c>
      <c r="W81" s="444"/>
      <c r="X81" s="440"/>
      <c r="Y81" s="445"/>
      <c r="Z81" s="445"/>
      <c r="AA81" s="445"/>
      <c r="AB81" s="445"/>
      <c r="AC81" s="445"/>
      <c r="AD81" s="445"/>
      <c r="AE81" s="445"/>
      <c r="AF81" s="445"/>
      <c r="AG81" s="445"/>
      <c r="AH81" s="445"/>
      <c r="AI81" s="446"/>
      <c r="AJ81" s="446"/>
      <c r="AK81" s="446"/>
      <c r="AL81" s="446"/>
      <c r="AM81" s="446"/>
      <c r="AN81" s="446"/>
    </row>
    <row r="82" spans="1:40">
      <c r="A82" s="435"/>
      <c r="B82" s="436"/>
      <c r="C82" s="437"/>
      <c r="D82" s="438" t="s">
        <v>165</v>
      </c>
      <c r="E82" s="439"/>
      <c r="F82" s="440"/>
      <c r="G82" s="42"/>
      <c r="H82" s="441"/>
      <c r="I82" s="441"/>
      <c r="J82" s="441"/>
      <c r="K82" s="442"/>
      <c r="L82" s="442"/>
      <c r="M82" s="439"/>
      <c r="N82" s="439"/>
      <c r="O82" s="440"/>
      <c r="P82" s="440"/>
      <c r="Q82" s="439"/>
      <c r="R82" s="439"/>
      <c r="S82" s="439"/>
      <c r="T82" s="443"/>
      <c r="U82" s="443"/>
      <c r="V82" s="443" t="s">
        <v>0</v>
      </c>
      <c r="W82" s="444"/>
      <c r="X82" s="440"/>
      <c r="Y82" s="445"/>
      <c r="Z82" s="445"/>
      <c r="AA82" s="445"/>
      <c r="AB82" s="445"/>
      <c r="AC82" s="445"/>
      <c r="AD82" s="445"/>
      <c r="AE82" s="445"/>
      <c r="AF82" s="445"/>
      <c r="AG82" s="445"/>
      <c r="AH82" s="445"/>
      <c r="AI82" s="446"/>
      <c r="AJ82" s="446"/>
      <c r="AK82" s="446"/>
      <c r="AL82" s="446"/>
      <c r="AM82" s="446"/>
      <c r="AN82" s="446"/>
    </row>
    <row r="83" spans="1:40">
      <c r="A83" s="435">
        <v>19</v>
      </c>
      <c r="B83" s="436" t="s">
        <v>80</v>
      </c>
      <c r="C83" s="437" t="s">
        <v>166</v>
      </c>
      <c r="D83" s="475" t="s">
        <v>167</v>
      </c>
      <c r="E83" s="447">
        <v>2.7330000000000001</v>
      </c>
      <c r="F83" s="445" t="s">
        <v>83</v>
      </c>
      <c r="G83" s="41"/>
      <c r="H83" s="448">
        <f>ROUND(E83*G83,2)</f>
        <v>0</v>
      </c>
      <c r="I83" s="448"/>
      <c r="J83" s="448">
        <f>ROUND(E83*G83,2)</f>
        <v>0</v>
      </c>
      <c r="K83" s="449"/>
      <c r="L83" s="449">
        <f>E83*K83</f>
        <v>0</v>
      </c>
      <c r="M83" s="447"/>
      <c r="N83" s="447">
        <f>E83*M83</f>
        <v>0</v>
      </c>
      <c r="O83" s="445">
        <v>20</v>
      </c>
      <c r="P83" s="445" t="s">
        <v>100</v>
      </c>
      <c r="Q83" s="447"/>
      <c r="R83" s="447"/>
      <c r="S83" s="447"/>
      <c r="T83" s="450"/>
      <c r="U83" s="450"/>
      <c r="V83" s="450" t="s">
        <v>67</v>
      </c>
      <c r="W83" s="451"/>
      <c r="X83" s="437" t="s">
        <v>166</v>
      </c>
      <c r="Y83" s="437" t="s">
        <v>166</v>
      </c>
      <c r="Z83" s="445" t="s">
        <v>85</v>
      </c>
      <c r="AA83" s="445"/>
      <c r="AB83" s="445">
        <v>1</v>
      </c>
      <c r="AC83" s="445"/>
      <c r="AD83" s="445"/>
      <c r="AE83" s="445"/>
      <c r="AF83" s="445"/>
      <c r="AG83" s="445"/>
      <c r="AH83" s="445"/>
      <c r="AI83" s="446"/>
      <c r="AJ83" s="446" t="s">
        <v>86</v>
      </c>
      <c r="AK83" s="446" t="s">
        <v>87</v>
      </c>
      <c r="AL83" s="446"/>
      <c r="AM83" s="446"/>
      <c r="AN83" s="446"/>
    </row>
    <row r="84" spans="1:40">
      <c r="A84" s="435"/>
      <c r="B84" s="436"/>
      <c r="C84" s="437"/>
      <c r="D84" s="438" t="s">
        <v>137</v>
      </c>
      <c r="E84" s="439"/>
      <c r="F84" s="440"/>
      <c r="G84" s="42"/>
      <c r="H84" s="441"/>
      <c r="I84" s="441"/>
      <c r="J84" s="441"/>
      <c r="K84" s="442"/>
      <c r="L84" s="442"/>
      <c r="M84" s="439"/>
      <c r="N84" s="439"/>
      <c r="O84" s="440"/>
      <c r="P84" s="440"/>
      <c r="Q84" s="439"/>
      <c r="R84" s="439"/>
      <c r="S84" s="439"/>
      <c r="T84" s="443"/>
      <c r="U84" s="443"/>
      <c r="V84" s="443" t="s">
        <v>0</v>
      </c>
      <c r="W84" s="444"/>
      <c r="X84" s="440"/>
      <c r="Y84" s="445"/>
      <c r="Z84" s="445"/>
      <c r="AA84" s="445"/>
      <c r="AB84" s="445"/>
      <c r="AC84" s="445"/>
      <c r="AD84" s="445"/>
      <c r="AE84" s="445"/>
      <c r="AF84" s="445"/>
      <c r="AG84" s="445"/>
      <c r="AH84" s="445"/>
      <c r="AI84" s="446"/>
      <c r="AJ84" s="446"/>
      <c r="AK84" s="446"/>
      <c r="AL84" s="446"/>
      <c r="AM84" s="446"/>
      <c r="AN84" s="446"/>
    </row>
    <row r="85" spans="1:40">
      <c r="A85" s="435"/>
      <c r="B85" s="436"/>
      <c r="C85" s="437"/>
      <c r="D85" s="438" t="s">
        <v>165</v>
      </c>
      <c r="E85" s="439"/>
      <c r="F85" s="440"/>
      <c r="G85" s="42"/>
      <c r="H85" s="441"/>
      <c r="I85" s="441"/>
      <c r="J85" s="441"/>
      <c r="K85" s="442"/>
      <c r="L85" s="442"/>
      <c r="M85" s="439"/>
      <c r="N85" s="439"/>
      <c r="O85" s="440"/>
      <c r="P85" s="440"/>
      <c r="Q85" s="439"/>
      <c r="R85" s="439"/>
      <c r="S85" s="439"/>
      <c r="T85" s="443"/>
      <c r="U85" s="443"/>
      <c r="V85" s="443" t="s">
        <v>0</v>
      </c>
      <c r="W85" s="444"/>
      <c r="X85" s="440"/>
      <c r="Y85" s="445"/>
      <c r="Z85" s="445"/>
      <c r="AA85" s="445"/>
      <c r="AB85" s="445"/>
      <c r="AC85" s="445"/>
      <c r="AD85" s="445"/>
      <c r="AE85" s="445"/>
      <c r="AF85" s="445"/>
      <c r="AG85" s="445"/>
      <c r="AH85" s="445"/>
      <c r="AI85" s="446"/>
      <c r="AJ85" s="446"/>
      <c r="AK85" s="446"/>
      <c r="AL85" s="446"/>
      <c r="AM85" s="446"/>
      <c r="AN85" s="446"/>
    </row>
    <row r="86" spans="1:40" ht="25.5">
      <c r="A86" s="435">
        <v>20</v>
      </c>
      <c r="B86" s="436" t="s">
        <v>80</v>
      </c>
      <c r="C86" s="437" t="s">
        <v>168</v>
      </c>
      <c r="D86" s="475" t="s">
        <v>169</v>
      </c>
      <c r="E86" s="447">
        <v>8.4000000000000005E-2</v>
      </c>
      <c r="F86" s="445" t="s">
        <v>113</v>
      </c>
      <c r="G86" s="41"/>
      <c r="H86" s="448">
        <f>ROUND(E86*G86,2)</f>
        <v>0</v>
      </c>
      <c r="I86" s="448"/>
      <c r="J86" s="448">
        <f>ROUND(E86*G86,2)</f>
        <v>0</v>
      </c>
      <c r="K86" s="449"/>
      <c r="L86" s="449">
        <f>E86*K86</f>
        <v>0</v>
      </c>
      <c r="M86" s="447"/>
      <c r="N86" s="447">
        <f>E86*M86</f>
        <v>0</v>
      </c>
      <c r="O86" s="445">
        <v>20</v>
      </c>
      <c r="P86" s="445" t="s">
        <v>103</v>
      </c>
      <c r="Q86" s="447"/>
      <c r="R86" s="447"/>
      <c r="S86" s="447"/>
      <c r="T86" s="450"/>
      <c r="U86" s="450"/>
      <c r="V86" s="450" t="s">
        <v>67</v>
      </c>
      <c r="W86" s="451"/>
      <c r="X86" s="437" t="s">
        <v>168</v>
      </c>
      <c r="Y86" s="437" t="s">
        <v>168</v>
      </c>
      <c r="Z86" s="445" t="s">
        <v>85</v>
      </c>
      <c r="AA86" s="445"/>
      <c r="AB86" s="445">
        <v>1</v>
      </c>
      <c r="AC86" s="445"/>
      <c r="AD86" s="445"/>
      <c r="AE86" s="445"/>
      <c r="AF86" s="445"/>
      <c r="AG86" s="445"/>
      <c r="AH86" s="445"/>
      <c r="AI86" s="446"/>
      <c r="AJ86" s="446" t="s">
        <v>86</v>
      </c>
      <c r="AK86" s="446" t="s">
        <v>87</v>
      </c>
      <c r="AL86" s="446"/>
      <c r="AM86" s="446"/>
      <c r="AN86" s="446"/>
    </row>
    <row r="87" spans="1:40">
      <c r="A87" s="435"/>
      <c r="B87" s="436"/>
      <c r="C87" s="437"/>
      <c r="D87" s="438" t="s">
        <v>137</v>
      </c>
      <c r="E87" s="439"/>
      <c r="F87" s="440"/>
      <c r="G87" s="42"/>
      <c r="H87" s="441"/>
      <c r="I87" s="441"/>
      <c r="J87" s="441"/>
      <c r="K87" s="442"/>
      <c r="L87" s="442"/>
      <c r="M87" s="439"/>
      <c r="N87" s="439"/>
      <c r="O87" s="440"/>
      <c r="P87" s="440"/>
      <c r="Q87" s="439"/>
      <c r="R87" s="439"/>
      <c r="S87" s="439"/>
      <c r="T87" s="443"/>
      <c r="U87" s="443"/>
      <c r="V87" s="443" t="s">
        <v>0</v>
      </c>
      <c r="W87" s="444"/>
      <c r="X87" s="440"/>
      <c r="Y87" s="445"/>
      <c r="Z87" s="445"/>
      <c r="AA87" s="445"/>
      <c r="AB87" s="445"/>
      <c r="AC87" s="445"/>
      <c r="AD87" s="445"/>
      <c r="AE87" s="445"/>
      <c r="AF87" s="445"/>
      <c r="AG87" s="445"/>
      <c r="AH87" s="445"/>
      <c r="AI87" s="446"/>
      <c r="AJ87" s="446"/>
      <c r="AK87" s="446"/>
      <c r="AL87" s="446"/>
      <c r="AM87" s="446"/>
      <c r="AN87" s="446"/>
    </row>
    <row r="88" spans="1:40">
      <c r="A88" s="435"/>
      <c r="B88" s="436"/>
      <c r="C88" s="437"/>
      <c r="D88" s="438" t="s">
        <v>170</v>
      </c>
      <c r="E88" s="439"/>
      <c r="F88" s="440"/>
      <c r="G88" s="42"/>
      <c r="H88" s="441"/>
      <c r="I88" s="441"/>
      <c r="J88" s="441"/>
      <c r="K88" s="442"/>
      <c r="L88" s="442"/>
      <c r="M88" s="439"/>
      <c r="N88" s="439"/>
      <c r="O88" s="440"/>
      <c r="P88" s="440"/>
      <c r="Q88" s="439"/>
      <c r="R88" s="439"/>
      <c r="S88" s="439"/>
      <c r="T88" s="443"/>
      <c r="U88" s="443"/>
      <c r="V88" s="443" t="s">
        <v>0</v>
      </c>
      <c r="W88" s="444"/>
      <c r="X88" s="440"/>
      <c r="Y88" s="445"/>
      <c r="Z88" s="445"/>
      <c r="AA88" s="445"/>
      <c r="AB88" s="445"/>
      <c r="AC88" s="445"/>
      <c r="AD88" s="445"/>
      <c r="AE88" s="445"/>
      <c r="AF88" s="445"/>
      <c r="AG88" s="445"/>
      <c r="AH88" s="445"/>
      <c r="AI88" s="446"/>
      <c r="AJ88" s="446"/>
      <c r="AK88" s="446"/>
      <c r="AL88" s="446"/>
      <c r="AM88" s="446"/>
      <c r="AN88" s="446"/>
    </row>
    <row r="89" spans="1:40" ht="38.25">
      <c r="A89" s="435">
        <v>21</v>
      </c>
      <c r="B89" s="436" t="s">
        <v>80</v>
      </c>
      <c r="C89" s="437" t="s">
        <v>171</v>
      </c>
      <c r="D89" s="475" t="s">
        <v>172</v>
      </c>
      <c r="E89" s="447">
        <v>1</v>
      </c>
      <c r="F89" s="445" t="s">
        <v>173</v>
      </c>
      <c r="G89" s="41"/>
      <c r="H89" s="448">
        <f>ROUND(E89*G89,2)</f>
        <v>0</v>
      </c>
      <c r="I89" s="448"/>
      <c r="J89" s="448">
        <f>ROUND(E89*G89,2)</f>
        <v>0</v>
      </c>
      <c r="K89" s="449"/>
      <c r="L89" s="449">
        <f>E89*K89</f>
        <v>0</v>
      </c>
      <c r="M89" s="447"/>
      <c r="N89" s="447">
        <f>E89*M89</f>
        <v>0</v>
      </c>
      <c r="O89" s="445">
        <v>20</v>
      </c>
      <c r="P89" s="445" t="s">
        <v>107</v>
      </c>
      <c r="Q89" s="447"/>
      <c r="R89" s="447"/>
      <c r="S89" s="447"/>
      <c r="T89" s="450"/>
      <c r="U89" s="450"/>
      <c r="V89" s="450" t="s">
        <v>67</v>
      </c>
      <c r="W89" s="451"/>
      <c r="X89" s="437" t="s">
        <v>171</v>
      </c>
      <c r="Y89" s="437" t="s">
        <v>171</v>
      </c>
      <c r="Z89" s="445" t="s">
        <v>85</v>
      </c>
      <c r="AA89" s="445"/>
      <c r="AB89" s="445">
        <v>1</v>
      </c>
      <c r="AC89" s="445"/>
      <c r="AD89" s="445"/>
      <c r="AE89" s="445"/>
      <c r="AF89" s="445"/>
      <c r="AG89" s="445"/>
      <c r="AH89" s="445"/>
      <c r="AI89" s="446"/>
      <c r="AJ89" s="446" t="s">
        <v>86</v>
      </c>
      <c r="AK89" s="446" t="s">
        <v>87</v>
      </c>
      <c r="AL89" s="446"/>
      <c r="AM89" s="446"/>
      <c r="AN89" s="446"/>
    </row>
    <row r="90" spans="1:40">
      <c r="A90" s="435"/>
      <c r="B90" s="436"/>
      <c r="C90" s="437"/>
      <c r="D90" s="438" t="s">
        <v>137</v>
      </c>
      <c r="E90" s="439"/>
      <c r="F90" s="440"/>
      <c r="G90" s="42"/>
      <c r="H90" s="441"/>
      <c r="I90" s="441"/>
      <c r="J90" s="441"/>
      <c r="K90" s="442"/>
      <c r="L90" s="442"/>
      <c r="M90" s="439"/>
      <c r="N90" s="439"/>
      <c r="O90" s="440"/>
      <c r="P90" s="440"/>
      <c r="Q90" s="439"/>
      <c r="R90" s="439"/>
      <c r="S90" s="439"/>
      <c r="T90" s="443"/>
      <c r="U90" s="443"/>
      <c r="V90" s="443" t="s">
        <v>0</v>
      </c>
      <c r="W90" s="444"/>
      <c r="X90" s="440"/>
      <c r="Y90" s="445"/>
      <c r="Z90" s="445"/>
      <c r="AA90" s="445"/>
      <c r="AB90" s="445"/>
      <c r="AC90" s="445"/>
      <c r="AD90" s="445"/>
      <c r="AE90" s="445"/>
      <c r="AF90" s="445"/>
      <c r="AG90" s="445"/>
      <c r="AH90" s="445"/>
      <c r="AI90" s="446"/>
      <c r="AJ90" s="446"/>
      <c r="AK90" s="446"/>
      <c r="AL90" s="446"/>
      <c r="AM90" s="446"/>
      <c r="AN90" s="446"/>
    </row>
    <row r="91" spans="1:40">
      <c r="A91" s="435"/>
      <c r="B91" s="436"/>
      <c r="C91" s="437"/>
      <c r="D91" s="438" t="s">
        <v>134</v>
      </c>
      <c r="E91" s="439"/>
      <c r="F91" s="440"/>
      <c r="G91" s="42"/>
      <c r="H91" s="441"/>
      <c r="I91" s="441"/>
      <c r="J91" s="441"/>
      <c r="K91" s="442"/>
      <c r="L91" s="442"/>
      <c r="M91" s="439"/>
      <c r="N91" s="439"/>
      <c r="O91" s="440"/>
      <c r="P91" s="440"/>
      <c r="Q91" s="439"/>
      <c r="R91" s="439"/>
      <c r="S91" s="439"/>
      <c r="T91" s="443"/>
      <c r="U91" s="443"/>
      <c r="V91" s="443" t="s">
        <v>0</v>
      </c>
      <c r="W91" s="444"/>
      <c r="X91" s="440"/>
      <c r="Y91" s="445"/>
      <c r="Z91" s="445"/>
      <c r="AA91" s="445"/>
      <c r="AB91" s="445"/>
      <c r="AC91" s="445"/>
      <c r="AD91" s="445"/>
      <c r="AE91" s="445"/>
      <c r="AF91" s="445"/>
      <c r="AG91" s="445"/>
      <c r="AH91" s="445"/>
      <c r="AI91" s="446"/>
      <c r="AJ91" s="446"/>
      <c r="AK91" s="446"/>
      <c r="AL91" s="446"/>
      <c r="AM91" s="446"/>
      <c r="AN91" s="446"/>
    </row>
    <row r="92" spans="1:40" ht="38.25">
      <c r="A92" s="435">
        <v>22</v>
      </c>
      <c r="B92" s="436" t="s">
        <v>80</v>
      </c>
      <c r="C92" s="437" t="s">
        <v>174</v>
      </c>
      <c r="D92" s="475" t="s">
        <v>175</v>
      </c>
      <c r="E92" s="447">
        <v>3</v>
      </c>
      <c r="F92" s="445" t="s">
        <v>96</v>
      </c>
      <c r="G92" s="41"/>
      <c r="H92" s="448">
        <f>ROUND(E92*G92,2)</f>
        <v>0</v>
      </c>
      <c r="I92" s="448"/>
      <c r="J92" s="448">
        <f>ROUND(E92*G92,2)</f>
        <v>0</v>
      </c>
      <c r="K92" s="449"/>
      <c r="L92" s="449">
        <f>E92*K92</f>
        <v>0</v>
      </c>
      <c r="M92" s="447"/>
      <c r="N92" s="447">
        <f>E92*M92</f>
        <v>0</v>
      </c>
      <c r="O92" s="445">
        <v>20</v>
      </c>
      <c r="P92" s="445" t="s">
        <v>176</v>
      </c>
      <c r="Q92" s="447"/>
      <c r="R92" s="447"/>
      <c r="S92" s="447"/>
      <c r="T92" s="450"/>
      <c r="U92" s="450"/>
      <c r="V92" s="450" t="s">
        <v>67</v>
      </c>
      <c r="W92" s="451"/>
      <c r="X92" s="437" t="s">
        <v>174</v>
      </c>
      <c r="Y92" s="437" t="s">
        <v>174</v>
      </c>
      <c r="Z92" s="445" t="s">
        <v>85</v>
      </c>
      <c r="AA92" s="445"/>
      <c r="AB92" s="445">
        <v>1</v>
      </c>
      <c r="AC92" s="445"/>
      <c r="AD92" s="445"/>
      <c r="AE92" s="445"/>
      <c r="AF92" s="445"/>
      <c r="AG92" s="445"/>
      <c r="AH92" s="445"/>
      <c r="AI92" s="446"/>
      <c r="AJ92" s="446" t="s">
        <v>86</v>
      </c>
      <c r="AK92" s="446" t="s">
        <v>87</v>
      </c>
      <c r="AL92" s="446"/>
      <c r="AM92" s="446"/>
      <c r="AN92" s="446"/>
    </row>
    <row r="93" spans="1:40" ht="25.5">
      <c r="A93" s="435"/>
      <c r="B93" s="436"/>
      <c r="C93" s="437"/>
      <c r="D93" s="438" t="s">
        <v>88</v>
      </c>
      <c r="E93" s="439"/>
      <c r="F93" s="440"/>
      <c r="G93" s="42"/>
      <c r="H93" s="441"/>
      <c r="I93" s="441"/>
      <c r="J93" s="441"/>
      <c r="K93" s="442"/>
      <c r="L93" s="442"/>
      <c r="M93" s="439"/>
      <c r="N93" s="439"/>
      <c r="O93" s="440"/>
      <c r="P93" s="440"/>
      <c r="Q93" s="439"/>
      <c r="R93" s="439"/>
      <c r="S93" s="439"/>
      <c r="T93" s="443"/>
      <c r="U93" s="443"/>
      <c r="V93" s="443" t="s">
        <v>0</v>
      </c>
      <c r="W93" s="444"/>
      <c r="X93" s="440"/>
      <c r="Y93" s="445"/>
      <c r="Z93" s="445"/>
      <c r="AA93" s="445"/>
      <c r="AB93" s="445"/>
      <c r="AC93" s="445"/>
      <c r="AD93" s="445"/>
      <c r="AE93" s="445"/>
      <c r="AF93" s="445"/>
      <c r="AG93" s="445"/>
      <c r="AH93" s="445"/>
      <c r="AI93" s="446"/>
      <c r="AJ93" s="446"/>
      <c r="AK93" s="446"/>
      <c r="AL93" s="446"/>
      <c r="AM93" s="446"/>
      <c r="AN93" s="446"/>
    </row>
    <row r="94" spans="1:40">
      <c r="A94" s="435"/>
      <c r="B94" s="436"/>
      <c r="C94" s="437"/>
      <c r="D94" s="438" t="s">
        <v>177</v>
      </c>
      <c r="E94" s="439"/>
      <c r="F94" s="440"/>
      <c r="G94" s="42"/>
      <c r="H94" s="441"/>
      <c r="I94" s="441"/>
      <c r="J94" s="441"/>
      <c r="K94" s="442"/>
      <c r="L94" s="442"/>
      <c r="M94" s="439"/>
      <c r="N94" s="439"/>
      <c r="O94" s="440"/>
      <c r="P94" s="440"/>
      <c r="Q94" s="439"/>
      <c r="R94" s="439"/>
      <c r="S94" s="439"/>
      <c r="T94" s="443"/>
      <c r="U94" s="443"/>
      <c r="V94" s="443" t="s">
        <v>0</v>
      </c>
      <c r="W94" s="444"/>
      <c r="X94" s="440"/>
      <c r="Y94" s="445"/>
      <c r="Z94" s="445"/>
      <c r="AA94" s="445"/>
      <c r="AB94" s="445"/>
      <c r="AC94" s="445"/>
      <c r="AD94" s="445"/>
      <c r="AE94" s="445"/>
      <c r="AF94" s="445"/>
      <c r="AG94" s="445"/>
      <c r="AH94" s="445"/>
      <c r="AI94" s="446"/>
      <c r="AJ94" s="446"/>
      <c r="AK94" s="446"/>
      <c r="AL94" s="446"/>
      <c r="AM94" s="446"/>
      <c r="AN94" s="446"/>
    </row>
    <row r="95" spans="1:40">
      <c r="A95" s="435">
        <v>23</v>
      </c>
      <c r="B95" s="436" t="s">
        <v>80</v>
      </c>
      <c r="C95" s="437" t="s">
        <v>178</v>
      </c>
      <c r="D95" s="475" t="s">
        <v>179</v>
      </c>
      <c r="E95" s="447">
        <v>2</v>
      </c>
      <c r="F95" s="445" t="s">
        <v>132</v>
      </c>
      <c r="G95" s="41"/>
      <c r="H95" s="448">
        <f>ROUND(E95*G95,2)</f>
        <v>0</v>
      </c>
      <c r="I95" s="448"/>
      <c r="J95" s="448">
        <f>ROUND(E95*G95,2)</f>
        <v>0</v>
      </c>
      <c r="K95" s="449"/>
      <c r="L95" s="449">
        <f>E95*K95</f>
        <v>0</v>
      </c>
      <c r="M95" s="447"/>
      <c r="N95" s="447">
        <f>E95*M95</f>
        <v>0</v>
      </c>
      <c r="O95" s="445">
        <v>20</v>
      </c>
      <c r="P95" s="445" t="s">
        <v>144</v>
      </c>
      <c r="Q95" s="447"/>
      <c r="R95" s="447"/>
      <c r="S95" s="447"/>
      <c r="T95" s="450"/>
      <c r="U95" s="450"/>
      <c r="V95" s="450" t="s">
        <v>67</v>
      </c>
      <c r="W95" s="451"/>
      <c r="X95" s="437" t="s">
        <v>178</v>
      </c>
      <c r="Y95" s="437" t="s">
        <v>178</v>
      </c>
      <c r="Z95" s="445" t="s">
        <v>85</v>
      </c>
      <c r="AA95" s="445"/>
      <c r="AB95" s="445">
        <v>1</v>
      </c>
      <c r="AC95" s="445"/>
      <c r="AD95" s="445"/>
      <c r="AE95" s="445"/>
      <c r="AF95" s="445"/>
      <c r="AG95" s="445"/>
      <c r="AH95" s="445"/>
      <c r="AI95" s="446"/>
      <c r="AJ95" s="446" t="s">
        <v>86</v>
      </c>
      <c r="AK95" s="446" t="s">
        <v>87</v>
      </c>
      <c r="AL95" s="446"/>
      <c r="AM95" s="446"/>
      <c r="AN95" s="446"/>
    </row>
    <row r="96" spans="1:40" ht="25.5">
      <c r="A96" s="435"/>
      <c r="B96" s="436"/>
      <c r="C96" s="437"/>
      <c r="D96" s="438" t="s">
        <v>88</v>
      </c>
      <c r="E96" s="439"/>
      <c r="F96" s="440"/>
      <c r="G96" s="42"/>
      <c r="H96" s="441"/>
      <c r="I96" s="441"/>
      <c r="J96" s="441"/>
      <c r="K96" s="442"/>
      <c r="L96" s="442"/>
      <c r="M96" s="439"/>
      <c r="N96" s="439"/>
      <c r="O96" s="440"/>
      <c r="P96" s="440"/>
      <c r="Q96" s="439"/>
      <c r="R96" s="439"/>
      <c r="S96" s="439"/>
      <c r="T96" s="443"/>
      <c r="U96" s="443"/>
      <c r="V96" s="443" t="s">
        <v>0</v>
      </c>
      <c r="W96" s="444"/>
      <c r="X96" s="440"/>
      <c r="Y96" s="445"/>
      <c r="Z96" s="445"/>
      <c r="AA96" s="445"/>
      <c r="AB96" s="445"/>
      <c r="AC96" s="445"/>
      <c r="AD96" s="445"/>
      <c r="AE96" s="445"/>
      <c r="AF96" s="445"/>
      <c r="AG96" s="445"/>
      <c r="AH96" s="445"/>
      <c r="AI96" s="446"/>
      <c r="AJ96" s="446"/>
      <c r="AK96" s="446"/>
      <c r="AL96" s="446"/>
      <c r="AM96" s="446"/>
      <c r="AN96" s="446"/>
    </row>
    <row r="97" spans="1:40">
      <c r="A97" s="435"/>
      <c r="B97" s="436"/>
      <c r="C97" s="437"/>
      <c r="D97" s="438" t="s">
        <v>180</v>
      </c>
      <c r="E97" s="439"/>
      <c r="F97" s="440"/>
      <c r="G97" s="42"/>
      <c r="H97" s="441"/>
      <c r="I97" s="441"/>
      <c r="J97" s="441"/>
      <c r="K97" s="442"/>
      <c r="L97" s="442"/>
      <c r="M97" s="439"/>
      <c r="N97" s="439"/>
      <c r="O97" s="440"/>
      <c r="P97" s="440"/>
      <c r="Q97" s="439"/>
      <c r="R97" s="439"/>
      <c r="S97" s="439"/>
      <c r="T97" s="443"/>
      <c r="U97" s="443"/>
      <c r="V97" s="443" t="s">
        <v>0</v>
      </c>
      <c r="W97" s="444"/>
      <c r="X97" s="440"/>
      <c r="Y97" s="445"/>
      <c r="Z97" s="445"/>
      <c r="AA97" s="445"/>
      <c r="AB97" s="445"/>
      <c r="AC97" s="445"/>
      <c r="AD97" s="445"/>
      <c r="AE97" s="445"/>
      <c r="AF97" s="445"/>
      <c r="AG97" s="445"/>
      <c r="AH97" s="445"/>
      <c r="AI97" s="446"/>
      <c r="AJ97" s="446"/>
      <c r="AK97" s="446"/>
      <c r="AL97" s="446"/>
      <c r="AM97" s="446"/>
      <c r="AN97" s="446"/>
    </row>
    <row r="98" spans="1:40">
      <c r="A98" s="435"/>
      <c r="B98" s="436"/>
      <c r="C98" s="437"/>
      <c r="D98" s="478" t="s">
        <v>181</v>
      </c>
      <c r="E98" s="479">
        <f>J98</f>
        <v>0</v>
      </c>
      <c r="F98" s="445"/>
      <c r="G98" s="41"/>
      <c r="H98" s="479">
        <f>SUM(H76:H97)</f>
        <v>0</v>
      </c>
      <c r="I98" s="479">
        <f>SUM(I76:I97)</f>
        <v>0</v>
      </c>
      <c r="J98" s="479">
        <f>SUM(J76:J97)</f>
        <v>0</v>
      </c>
      <c r="K98" s="449"/>
      <c r="L98" s="480">
        <f>SUM(L76:L97)</f>
        <v>0</v>
      </c>
      <c r="M98" s="447"/>
      <c r="N98" s="481">
        <f>SUM(N76:N97)</f>
        <v>0</v>
      </c>
      <c r="O98" s="445"/>
      <c r="P98" s="445"/>
      <c r="Q98" s="447"/>
      <c r="R98" s="447"/>
      <c r="S98" s="447"/>
      <c r="T98" s="450"/>
      <c r="U98" s="450"/>
      <c r="V98" s="450"/>
      <c r="W98" s="451">
        <f>SUM(W76:W97)</f>
        <v>0</v>
      </c>
      <c r="X98" s="445"/>
      <c r="Y98" s="445"/>
      <c r="Z98" s="445"/>
      <c r="AA98" s="445"/>
      <c r="AB98" s="445"/>
      <c r="AC98" s="445"/>
      <c r="AD98" s="445"/>
      <c r="AE98" s="445"/>
      <c r="AF98" s="445"/>
      <c r="AG98" s="445"/>
      <c r="AH98" s="445"/>
      <c r="AI98" s="446"/>
      <c r="AJ98" s="446"/>
      <c r="AK98" s="446"/>
      <c r="AL98" s="446"/>
      <c r="AM98" s="446"/>
      <c r="AN98" s="446"/>
    </row>
    <row r="99" spans="1:40">
      <c r="A99" s="435"/>
      <c r="B99" s="436"/>
      <c r="C99" s="437"/>
      <c r="D99" s="475"/>
      <c r="E99" s="447"/>
      <c r="F99" s="445"/>
      <c r="G99" s="41"/>
      <c r="H99" s="448"/>
      <c r="I99" s="448"/>
      <c r="J99" s="448"/>
      <c r="K99" s="449"/>
      <c r="L99" s="449"/>
      <c r="M99" s="447"/>
      <c r="N99" s="447"/>
      <c r="O99" s="445"/>
      <c r="P99" s="445"/>
      <c r="Q99" s="447"/>
      <c r="R99" s="447"/>
      <c r="S99" s="447"/>
      <c r="T99" s="450"/>
      <c r="U99" s="450"/>
      <c r="V99" s="450"/>
      <c r="W99" s="451"/>
      <c r="X99" s="445"/>
      <c r="Y99" s="445"/>
      <c r="Z99" s="445"/>
      <c r="AA99" s="445"/>
      <c r="AB99" s="445"/>
      <c r="AC99" s="445"/>
      <c r="AD99" s="445"/>
      <c r="AE99" s="445"/>
      <c r="AF99" s="445"/>
      <c r="AG99" s="445"/>
      <c r="AH99" s="445"/>
      <c r="AI99" s="446"/>
      <c r="AJ99" s="446"/>
      <c r="AK99" s="446"/>
      <c r="AL99" s="446"/>
      <c r="AM99" s="446"/>
      <c r="AN99" s="446"/>
    </row>
    <row r="100" spans="1:40">
      <c r="A100" s="435"/>
      <c r="B100" s="437" t="s">
        <v>182</v>
      </c>
      <c r="C100" s="437"/>
      <c r="D100" s="475"/>
      <c r="E100" s="447"/>
      <c r="F100" s="445"/>
      <c r="G100" s="41"/>
      <c r="H100" s="448"/>
      <c r="I100" s="448"/>
      <c r="J100" s="448"/>
      <c r="K100" s="449"/>
      <c r="L100" s="449"/>
      <c r="M100" s="447"/>
      <c r="N100" s="447"/>
      <c r="O100" s="445"/>
      <c r="P100" s="445"/>
      <c r="Q100" s="447"/>
      <c r="R100" s="447"/>
      <c r="S100" s="447"/>
      <c r="T100" s="450"/>
      <c r="U100" s="450"/>
      <c r="V100" s="450"/>
      <c r="W100" s="451"/>
      <c r="X100" s="445"/>
      <c r="Y100" s="445"/>
      <c r="Z100" s="445"/>
      <c r="AA100" s="445"/>
      <c r="AB100" s="445"/>
      <c r="AC100" s="445"/>
      <c r="AD100" s="445"/>
      <c r="AE100" s="445"/>
      <c r="AF100" s="445"/>
      <c r="AG100" s="445"/>
      <c r="AH100" s="445"/>
      <c r="AI100" s="446"/>
      <c r="AJ100" s="446"/>
      <c r="AK100" s="446"/>
      <c r="AL100" s="446"/>
      <c r="AM100" s="446"/>
      <c r="AN100" s="446"/>
    </row>
    <row r="101" spans="1:40" ht="25.5">
      <c r="A101" s="435">
        <v>24</v>
      </c>
      <c r="B101" s="436" t="s">
        <v>80</v>
      </c>
      <c r="C101" s="437" t="s">
        <v>183</v>
      </c>
      <c r="D101" s="475" t="s">
        <v>184</v>
      </c>
      <c r="E101" s="447">
        <v>50.96</v>
      </c>
      <c r="F101" s="445" t="s">
        <v>83</v>
      </c>
      <c r="G101" s="41"/>
      <c r="H101" s="448">
        <f>ROUND(E101*G101,2)</f>
        <v>0</v>
      </c>
      <c r="I101" s="448"/>
      <c r="J101" s="448">
        <f>ROUND(E101*G101,2)</f>
        <v>0</v>
      </c>
      <c r="K101" s="449"/>
      <c r="L101" s="449">
        <f>E101*K101</f>
        <v>0</v>
      </c>
      <c r="M101" s="447"/>
      <c r="N101" s="447">
        <f>E101*M101</f>
        <v>0</v>
      </c>
      <c r="O101" s="445">
        <v>20</v>
      </c>
      <c r="P101" s="445" t="s">
        <v>155</v>
      </c>
      <c r="Q101" s="447"/>
      <c r="R101" s="447"/>
      <c r="S101" s="447"/>
      <c r="T101" s="450"/>
      <c r="U101" s="450"/>
      <c r="V101" s="450" t="s">
        <v>67</v>
      </c>
      <c r="W101" s="451"/>
      <c r="X101" s="437" t="s">
        <v>183</v>
      </c>
      <c r="Y101" s="437" t="s">
        <v>183</v>
      </c>
      <c r="Z101" s="445" t="s">
        <v>85</v>
      </c>
      <c r="AA101" s="445"/>
      <c r="AB101" s="445">
        <v>1</v>
      </c>
      <c r="AC101" s="445"/>
      <c r="AD101" s="445"/>
      <c r="AE101" s="445"/>
      <c r="AF101" s="445"/>
      <c r="AG101" s="445"/>
      <c r="AH101" s="445"/>
      <c r="AI101" s="446"/>
      <c r="AJ101" s="446" t="s">
        <v>86</v>
      </c>
      <c r="AK101" s="446" t="s">
        <v>87</v>
      </c>
      <c r="AL101" s="446"/>
      <c r="AM101" s="446"/>
      <c r="AN101" s="446"/>
    </row>
    <row r="102" spans="1:40" ht="25.5">
      <c r="A102" s="435"/>
      <c r="B102" s="436"/>
      <c r="C102" s="437"/>
      <c r="D102" s="438" t="s">
        <v>88</v>
      </c>
      <c r="E102" s="439"/>
      <c r="F102" s="440"/>
      <c r="G102" s="42"/>
      <c r="H102" s="441"/>
      <c r="I102" s="441"/>
      <c r="J102" s="441"/>
      <c r="K102" s="442"/>
      <c r="L102" s="442"/>
      <c r="M102" s="439"/>
      <c r="N102" s="439"/>
      <c r="O102" s="440"/>
      <c r="P102" s="440"/>
      <c r="Q102" s="439"/>
      <c r="R102" s="439"/>
      <c r="S102" s="439"/>
      <c r="T102" s="443"/>
      <c r="U102" s="443"/>
      <c r="V102" s="443" t="s">
        <v>0</v>
      </c>
      <c r="W102" s="444"/>
      <c r="X102" s="440"/>
      <c r="Y102" s="445"/>
      <c r="Z102" s="445"/>
      <c r="AA102" s="445"/>
      <c r="AB102" s="445"/>
      <c r="AC102" s="445"/>
      <c r="AD102" s="445"/>
      <c r="AE102" s="445"/>
      <c r="AF102" s="445"/>
      <c r="AG102" s="445"/>
      <c r="AH102" s="445"/>
      <c r="AI102" s="446"/>
      <c r="AJ102" s="446"/>
      <c r="AK102" s="446"/>
      <c r="AL102" s="446"/>
      <c r="AM102" s="446"/>
      <c r="AN102" s="446"/>
    </row>
    <row r="103" spans="1:40">
      <c r="A103" s="435"/>
      <c r="B103" s="436"/>
      <c r="C103" s="437"/>
      <c r="D103" s="438" t="s">
        <v>185</v>
      </c>
      <c r="E103" s="439"/>
      <c r="F103" s="440"/>
      <c r="G103" s="42"/>
      <c r="H103" s="441"/>
      <c r="I103" s="441"/>
      <c r="J103" s="441"/>
      <c r="K103" s="442"/>
      <c r="L103" s="442"/>
      <c r="M103" s="439"/>
      <c r="N103" s="439"/>
      <c r="O103" s="440"/>
      <c r="P103" s="440"/>
      <c r="Q103" s="439"/>
      <c r="R103" s="439"/>
      <c r="S103" s="439"/>
      <c r="T103" s="443"/>
      <c r="U103" s="443"/>
      <c r="V103" s="443" t="s">
        <v>0</v>
      </c>
      <c r="W103" s="444"/>
      <c r="X103" s="440"/>
      <c r="Y103" s="445"/>
      <c r="Z103" s="445"/>
      <c r="AA103" s="445"/>
      <c r="AB103" s="445"/>
      <c r="AC103" s="445"/>
      <c r="AD103" s="445"/>
      <c r="AE103" s="445"/>
      <c r="AF103" s="445"/>
      <c r="AG103" s="445"/>
      <c r="AH103" s="445"/>
      <c r="AI103" s="446"/>
      <c r="AJ103" s="446"/>
      <c r="AK103" s="446"/>
      <c r="AL103" s="446"/>
      <c r="AM103" s="446"/>
      <c r="AN103" s="446"/>
    </row>
    <row r="104" spans="1:40" ht="38.25">
      <c r="A104" s="435">
        <v>25</v>
      </c>
      <c r="B104" s="436" t="s">
        <v>80</v>
      </c>
      <c r="C104" s="437" t="s">
        <v>186</v>
      </c>
      <c r="D104" s="475" t="s">
        <v>187</v>
      </c>
      <c r="E104" s="447">
        <v>50.96</v>
      </c>
      <c r="F104" s="445" t="s">
        <v>83</v>
      </c>
      <c r="G104" s="41"/>
      <c r="H104" s="448">
        <f>ROUND(E104*G104,2)</f>
        <v>0</v>
      </c>
      <c r="I104" s="448"/>
      <c r="J104" s="448">
        <f>ROUND(E104*G104,2)</f>
        <v>0</v>
      </c>
      <c r="K104" s="449"/>
      <c r="L104" s="449">
        <f>E104*K104</f>
        <v>0</v>
      </c>
      <c r="M104" s="447"/>
      <c r="N104" s="447">
        <f>E104*M104</f>
        <v>0</v>
      </c>
      <c r="O104" s="445">
        <v>20</v>
      </c>
      <c r="P104" s="445" t="s">
        <v>188</v>
      </c>
      <c r="Q104" s="447"/>
      <c r="R104" s="447"/>
      <c r="S104" s="447"/>
      <c r="T104" s="450"/>
      <c r="U104" s="450"/>
      <c r="V104" s="450" t="s">
        <v>67</v>
      </c>
      <c r="W104" s="451"/>
      <c r="X104" s="437" t="s">
        <v>186</v>
      </c>
      <c r="Y104" s="437" t="s">
        <v>186</v>
      </c>
      <c r="Z104" s="445" t="s">
        <v>85</v>
      </c>
      <c r="AA104" s="445"/>
      <c r="AB104" s="445">
        <v>1</v>
      </c>
      <c r="AC104" s="445"/>
      <c r="AD104" s="445"/>
      <c r="AE104" s="445"/>
      <c r="AF104" s="445"/>
      <c r="AG104" s="445"/>
      <c r="AH104" s="445"/>
      <c r="AI104" s="446"/>
      <c r="AJ104" s="446" t="s">
        <v>86</v>
      </c>
      <c r="AK104" s="446" t="s">
        <v>87</v>
      </c>
      <c r="AL104" s="446"/>
      <c r="AM104" s="446"/>
      <c r="AN104" s="446"/>
    </row>
    <row r="105" spans="1:40" ht="25.5">
      <c r="A105" s="435"/>
      <c r="B105" s="436"/>
      <c r="C105" s="437"/>
      <c r="D105" s="438" t="s">
        <v>88</v>
      </c>
      <c r="E105" s="439"/>
      <c r="F105" s="440"/>
      <c r="G105" s="42"/>
      <c r="H105" s="441"/>
      <c r="I105" s="441"/>
      <c r="J105" s="441"/>
      <c r="K105" s="442"/>
      <c r="L105" s="442"/>
      <c r="M105" s="439"/>
      <c r="N105" s="439"/>
      <c r="O105" s="440"/>
      <c r="P105" s="440"/>
      <c r="Q105" s="439"/>
      <c r="R105" s="439"/>
      <c r="S105" s="439"/>
      <c r="T105" s="443"/>
      <c r="U105" s="443"/>
      <c r="V105" s="443" t="s">
        <v>0</v>
      </c>
      <c r="W105" s="444"/>
      <c r="X105" s="440"/>
      <c r="Y105" s="445"/>
      <c r="Z105" s="445"/>
      <c r="AA105" s="445"/>
      <c r="AB105" s="445"/>
      <c r="AC105" s="445"/>
      <c r="AD105" s="445"/>
      <c r="AE105" s="445"/>
      <c r="AF105" s="445"/>
      <c r="AG105" s="445"/>
      <c r="AH105" s="445"/>
      <c r="AI105" s="446"/>
      <c r="AJ105" s="446"/>
      <c r="AK105" s="446"/>
      <c r="AL105" s="446"/>
      <c r="AM105" s="446"/>
      <c r="AN105" s="446"/>
    </row>
    <row r="106" spans="1:40">
      <c r="A106" s="435"/>
      <c r="B106" s="436"/>
      <c r="C106" s="437"/>
      <c r="D106" s="438" t="s">
        <v>185</v>
      </c>
      <c r="E106" s="439"/>
      <c r="F106" s="440"/>
      <c r="G106" s="42"/>
      <c r="H106" s="441"/>
      <c r="I106" s="441"/>
      <c r="J106" s="441"/>
      <c r="K106" s="442"/>
      <c r="L106" s="442"/>
      <c r="M106" s="439"/>
      <c r="N106" s="439"/>
      <c r="O106" s="440"/>
      <c r="P106" s="440"/>
      <c r="Q106" s="439"/>
      <c r="R106" s="439"/>
      <c r="S106" s="439"/>
      <c r="T106" s="443"/>
      <c r="U106" s="443"/>
      <c r="V106" s="443" t="s">
        <v>0</v>
      </c>
      <c r="W106" s="444"/>
      <c r="X106" s="440"/>
      <c r="Y106" s="445"/>
      <c r="Z106" s="445"/>
      <c r="AA106" s="445"/>
      <c r="AB106" s="445"/>
      <c r="AC106" s="445"/>
      <c r="AD106" s="445"/>
      <c r="AE106" s="445"/>
      <c r="AF106" s="445"/>
      <c r="AG106" s="445"/>
      <c r="AH106" s="445"/>
      <c r="AI106" s="446"/>
      <c r="AJ106" s="446"/>
      <c r="AK106" s="446"/>
      <c r="AL106" s="446"/>
      <c r="AM106" s="446"/>
      <c r="AN106" s="446"/>
    </row>
    <row r="107" spans="1:40" ht="25.5">
      <c r="A107" s="435">
        <v>26</v>
      </c>
      <c r="B107" s="436" t="s">
        <v>80</v>
      </c>
      <c r="C107" s="437" t="s">
        <v>189</v>
      </c>
      <c r="D107" s="475" t="s">
        <v>190</v>
      </c>
      <c r="E107" s="447">
        <v>55.5</v>
      </c>
      <c r="F107" s="445" t="s">
        <v>83</v>
      </c>
      <c r="G107" s="41"/>
      <c r="H107" s="448">
        <f>ROUND(E107*G107,2)</f>
        <v>0</v>
      </c>
      <c r="I107" s="448"/>
      <c r="J107" s="448">
        <f>ROUND(E107*G107,2)</f>
        <v>0</v>
      </c>
      <c r="K107" s="449"/>
      <c r="L107" s="449">
        <f>E107*K107</f>
        <v>0</v>
      </c>
      <c r="M107" s="447"/>
      <c r="N107" s="447">
        <f>E107*M107</f>
        <v>0</v>
      </c>
      <c r="O107" s="445">
        <v>20</v>
      </c>
      <c r="P107" s="445" t="s">
        <v>191</v>
      </c>
      <c r="Q107" s="447"/>
      <c r="R107" s="447"/>
      <c r="S107" s="447"/>
      <c r="T107" s="450"/>
      <c r="U107" s="450"/>
      <c r="V107" s="450" t="s">
        <v>67</v>
      </c>
      <c r="W107" s="451"/>
      <c r="X107" s="437" t="s">
        <v>189</v>
      </c>
      <c r="Y107" s="437" t="s">
        <v>189</v>
      </c>
      <c r="Z107" s="445" t="s">
        <v>85</v>
      </c>
      <c r="AA107" s="445"/>
      <c r="AB107" s="445">
        <v>1</v>
      </c>
      <c r="AC107" s="445"/>
      <c r="AD107" s="445"/>
      <c r="AE107" s="445"/>
      <c r="AF107" s="445"/>
      <c r="AG107" s="445"/>
      <c r="AH107" s="445"/>
      <c r="AI107" s="446"/>
      <c r="AJ107" s="446" t="s">
        <v>86</v>
      </c>
      <c r="AK107" s="446" t="s">
        <v>87</v>
      </c>
      <c r="AL107" s="446"/>
      <c r="AM107" s="446"/>
      <c r="AN107" s="446"/>
    </row>
    <row r="108" spans="1:40" ht="25.5">
      <c r="A108" s="435"/>
      <c r="B108" s="436"/>
      <c r="C108" s="437"/>
      <c r="D108" s="438" t="s">
        <v>88</v>
      </c>
      <c r="E108" s="439"/>
      <c r="F108" s="440"/>
      <c r="G108" s="42"/>
      <c r="H108" s="441"/>
      <c r="I108" s="441"/>
      <c r="J108" s="441"/>
      <c r="K108" s="442"/>
      <c r="L108" s="442"/>
      <c r="M108" s="439"/>
      <c r="N108" s="439"/>
      <c r="O108" s="440"/>
      <c r="P108" s="440"/>
      <c r="Q108" s="439"/>
      <c r="R108" s="439"/>
      <c r="S108" s="439"/>
      <c r="T108" s="443"/>
      <c r="U108" s="443"/>
      <c r="V108" s="443" t="s">
        <v>0</v>
      </c>
      <c r="W108" s="444"/>
      <c r="X108" s="440"/>
      <c r="Y108" s="445"/>
      <c r="Z108" s="445"/>
      <c r="AA108" s="445"/>
      <c r="AB108" s="445"/>
      <c r="AC108" s="445"/>
      <c r="AD108" s="445"/>
      <c r="AE108" s="445"/>
      <c r="AF108" s="445"/>
      <c r="AG108" s="445"/>
      <c r="AH108" s="445"/>
      <c r="AI108" s="446"/>
      <c r="AJ108" s="446"/>
      <c r="AK108" s="446"/>
      <c r="AL108" s="446"/>
      <c r="AM108" s="446"/>
      <c r="AN108" s="446"/>
    </row>
    <row r="109" spans="1:40">
      <c r="A109" s="435"/>
      <c r="B109" s="436"/>
      <c r="C109" s="437"/>
      <c r="D109" s="438" t="s">
        <v>93</v>
      </c>
      <c r="E109" s="439"/>
      <c r="F109" s="440"/>
      <c r="G109" s="42"/>
      <c r="H109" s="441"/>
      <c r="I109" s="441"/>
      <c r="J109" s="441"/>
      <c r="K109" s="442"/>
      <c r="L109" s="442"/>
      <c r="M109" s="439"/>
      <c r="N109" s="439"/>
      <c r="O109" s="440"/>
      <c r="P109" s="440"/>
      <c r="Q109" s="439"/>
      <c r="R109" s="439"/>
      <c r="S109" s="439"/>
      <c r="T109" s="443"/>
      <c r="U109" s="443"/>
      <c r="V109" s="443" t="s">
        <v>0</v>
      </c>
      <c r="W109" s="444"/>
      <c r="X109" s="440"/>
      <c r="Y109" s="445"/>
      <c r="Z109" s="445"/>
      <c r="AA109" s="445"/>
      <c r="AB109" s="445"/>
      <c r="AC109" s="445"/>
      <c r="AD109" s="445"/>
      <c r="AE109" s="445"/>
      <c r="AF109" s="445"/>
      <c r="AG109" s="445"/>
      <c r="AH109" s="445"/>
      <c r="AI109" s="446"/>
      <c r="AJ109" s="446"/>
      <c r="AK109" s="446"/>
      <c r="AL109" s="446"/>
      <c r="AM109" s="446"/>
      <c r="AN109" s="446"/>
    </row>
    <row r="110" spans="1:40">
      <c r="A110" s="435">
        <v>27</v>
      </c>
      <c r="B110" s="436" t="s">
        <v>192</v>
      </c>
      <c r="C110" s="437" t="s">
        <v>193</v>
      </c>
      <c r="D110" s="475" t="s">
        <v>194</v>
      </c>
      <c r="E110" s="447">
        <v>2.0419999999999998</v>
      </c>
      <c r="F110" s="445" t="s">
        <v>83</v>
      </c>
      <c r="G110" s="41"/>
      <c r="H110" s="448"/>
      <c r="I110" s="448">
        <f>ROUND(E110*G110,2)</f>
        <v>0</v>
      </c>
      <c r="J110" s="448">
        <f>ROUND(E110*G110,2)</f>
        <v>0</v>
      </c>
      <c r="K110" s="449"/>
      <c r="L110" s="449">
        <f>E110*K110</f>
        <v>0</v>
      </c>
      <c r="M110" s="447"/>
      <c r="N110" s="447">
        <f>E110*M110</f>
        <v>0</v>
      </c>
      <c r="O110" s="445">
        <v>20</v>
      </c>
      <c r="P110" s="445" t="s">
        <v>195</v>
      </c>
      <c r="Q110" s="447"/>
      <c r="R110" s="447"/>
      <c r="S110" s="447"/>
      <c r="T110" s="450"/>
      <c r="U110" s="450"/>
      <c r="V110" s="450" t="s">
        <v>66</v>
      </c>
      <c r="W110" s="451"/>
      <c r="X110" s="437" t="s">
        <v>193</v>
      </c>
      <c r="Y110" s="437" t="s">
        <v>193</v>
      </c>
      <c r="Z110" s="445" t="s">
        <v>85</v>
      </c>
      <c r="AA110" s="437" t="s">
        <v>196</v>
      </c>
      <c r="AB110" s="445">
        <v>2</v>
      </c>
      <c r="AC110" s="445"/>
      <c r="AD110" s="445"/>
      <c r="AE110" s="445"/>
      <c r="AF110" s="445"/>
      <c r="AG110" s="445"/>
      <c r="AH110" s="445"/>
      <c r="AI110" s="446"/>
      <c r="AJ110" s="446" t="s">
        <v>197</v>
      </c>
      <c r="AK110" s="446" t="s">
        <v>87</v>
      </c>
      <c r="AL110" s="446"/>
      <c r="AM110" s="446"/>
      <c r="AN110" s="446"/>
    </row>
    <row r="111" spans="1:40" ht="25.5">
      <c r="A111" s="435"/>
      <c r="B111" s="436"/>
      <c r="C111" s="437"/>
      <c r="D111" s="438" t="s">
        <v>88</v>
      </c>
      <c r="E111" s="439"/>
      <c r="F111" s="440"/>
      <c r="G111" s="42"/>
      <c r="H111" s="441"/>
      <c r="I111" s="441"/>
      <c r="J111" s="441"/>
      <c r="K111" s="442"/>
      <c r="L111" s="442"/>
      <c r="M111" s="439"/>
      <c r="N111" s="439"/>
      <c r="O111" s="440"/>
      <c r="P111" s="440"/>
      <c r="Q111" s="439"/>
      <c r="R111" s="439"/>
      <c r="S111" s="439"/>
      <c r="T111" s="443"/>
      <c r="U111" s="443"/>
      <c r="V111" s="443" t="s">
        <v>0</v>
      </c>
      <c r="W111" s="444"/>
      <c r="X111" s="440"/>
      <c r="Y111" s="445"/>
      <c r="Z111" s="445"/>
      <c r="AA111" s="445"/>
      <c r="AB111" s="445"/>
      <c r="AC111" s="445"/>
      <c r="AD111" s="445"/>
      <c r="AE111" s="445"/>
      <c r="AF111" s="445"/>
      <c r="AG111" s="445"/>
      <c r="AH111" s="445"/>
      <c r="AI111" s="446"/>
      <c r="AJ111" s="446"/>
      <c r="AK111" s="446"/>
      <c r="AL111" s="446"/>
      <c r="AM111" s="446"/>
      <c r="AN111" s="446"/>
    </row>
    <row r="112" spans="1:40">
      <c r="A112" s="435"/>
      <c r="B112" s="436"/>
      <c r="C112" s="437"/>
      <c r="D112" s="438" t="s">
        <v>198</v>
      </c>
      <c r="E112" s="439"/>
      <c r="F112" s="440"/>
      <c r="G112" s="42"/>
      <c r="H112" s="441"/>
      <c r="I112" s="441"/>
      <c r="J112" s="441"/>
      <c r="K112" s="442"/>
      <c r="L112" s="442"/>
      <c r="M112" s="439"/>
      <c r="N112" s="439"/>
      <c r="O112" s="440"/>
      <c r="P112" s="440"/>
      <c r="Q112" s="439"/>
      <c r="R112" s="439"/>
      <c r="S112" s="439"/>
      <c r="T112" s="443"/>
      <c r="U112" s="443"/>
      <c r="V112" s="443" t="s">
        <v>0</v>
      </c>
      <c r="W112" s="444"/>
      <c r="X112" s="440"/>
      <c r="Y112" s="445"/>
      <c r="Z112" s="445"/>
      <c r="AA112" s="445"/>
      <c r="AB112" s="445"/>
      <c r="AC112" s="445"/>
      <c r="AD112" s="445"/>
      <c r="AE112" s="445"/>
      <c r="AF112" s="445"/>
      <c r="AG112" s="445"/>
      <c r="AH112" s="445"/>
      <c r="AI112" s="446"/>
      <c r="AJ112" s="446"/>
      <c r="AK112" s="446"/>
      <c r="AL112" s="446"/>
      <c r="AM112" s="446"/>
      <c r="AN112" s="446"/>
    </row>
    <row r="113" spans="1:40">
      <c r="A113" s="435">
        <v>28</v>
      </c>
      <c r="B113" s="436" t="s">
        <v>80</v>
      </c>
      <c r="C113" s="437" t="s">
        <v>199</v>
      </c>
      <c r="D113" s="475" t="s">
        <v>200</v>
      </c>
      <c r="E113" s="447">
        <v>14.56</v>
      </c>
      <c r="F113" s="445" t="s">
        <v>83</v>
      </c>
      <c r="G113" s="41"/>
      <c r="H113" s="448">
        <f>ROUND(E113*G113,2)</f>
        <v>0</v>
      </c>
      <c r="I113" s="448"/>
      <c r="J113" s="448">
        <f>ROUND(E113*G113,2)</f>
        <v>0</v>
      </c>
      <c r="K113" s="449"/>
      <c r="L113" s="449">
        <f>E113*K113</f>
        <v>0</v>
      </c>
      <c r="M113" s="447"/>
      <c r="N113" s="447">
        <f>E113*M113</f>
        <v>0</v>
      </c>
      <c r="O113" s="445">
        <v>20</v>
      </c>
      <c r="P113" s="445" t="s">
        <v>201</v>
      </c>
      <c r="Q113" s="447"/>
      <c r="R113" s="447"/>
      <c r="S113" s="447"/>
      <c r="T113" s="450"/>
      <c r="U113" s="450"/>
      <c r="V113" s="450" t="s">
        <v>67</v>
      </c>
      <c r="W113" s="451"/>
      <c r="X113" s="437" t="s">
        <v>199</v>
      </c>
      <c r="Y113" s="437" t="s">
        <v>199</v>
      </c>
      <c r="Z113" s="445" t="s">
        <v>85</v>
      </c>
      <c r="AA113" s="445"/>
      <c r="AB113" s="445">
        <v>1</v>
      </c>
      <c r="AC113" s="445"/>
      <c r="AD113" s="445"/>
      <c r="AE113" s="445"/>
      <c r="AF113" s="445"/>
      <c r="AG113" s="445"/>
      <c r="AH113" s="445"/>
      <c r="AI113" s="446"/>
      <c r="AJ113" s="446" t="s">
        <v>86</v>
      </c>
      <c r="AK113" s="446" t="s">
        <v>87</v>
      </c>
      <c r="AL113" s="446"/>
      <c r="AM113" s="446"/>
      <c r="AN113" s="446"/>
    </row>
    <row r="114" spans="1:40" ht="25.5">
      <c r="A114" s="435"/>
      <c r="B114" s="436"/>
      <c r="C114" s="437"/>
      <c r="D114" s="438" t="s">
        <v>88</v>
      </c>
      <c r="E114" s="439"/>
      <c r="F114" s="440"/>
      <c r="G114" s="42"/>
      <c r="H114" s="441"/>
      <c r="I114" s="441"/>
      <c r="J114" s="441"/>
      <c r="K114" s="442"/>
      <c r="L114" s="442"/>
      <c r="M114" s="439"/>
      <c r="N114" s="439"/>
      <c r="O114" s="440"/>
      <c r="P114" s="440"/>
      <c r="Q114" s="439"/>
      <c r="R114" s="439"/>
      <c r="S114" s="439"/>
      <c r="T114" s="443"/>
      <c r="U114" s="443"/>
      <c r="V114" s="443" t="s">
        <v>0</v>
      </c>
      <c r="W114" s="444"/>
      <c r="X114" s="440"/>
      <c r="Y114" s="445"/>
      <c r="Z114" s="445"/>
      <c r="AA114" s="445"/>
      <c r="AB114" s="445"/>
      <c r="AC114" s="445"/>
      <c r="AD114" s="445"/>
      <c r="AE114" s="445"/>
      <c r="AF114" s="445"/>
      <c r="AG114" s="445"/>
      <c r="AH114" s="445"/>
      <c r="AI114" s="446"/>
      <c r="AJ114" s="446"/>
      <c r="AK114" s="446"/>
      <c r="AL114" s="446"/>
      <c r="AM114" s="446"/>
      <c r="AN114" s="446"/>
    </row>
    <row r="115" spans="1:40">
      <c r="A115" s="435"/>
      <c r="B115" s="436"/>
      <c r="C115" s="437"/>
      <c r="D115" s="438" t="s">
        <v>89</v>
      </c>
      <c r="E115" s="439"/>
      <c r="F115" s="440"/>
      <c r="G115" s="42"/>
      <c r="H115" s="441"/>
      <c r="I115" s="441"/>
      <c r="J115" s="441"/>
      <c r="K115" s="442"/>
      <c r="L115" s="442"/>
      <c r="M115" s="439"/>
      <c r="N115" s="439"/>
      <c r="O115" s="440"/>
      <c r="P115" s="440"/>
      <c r="Q115" s="439"/>
      <c r="R115" s="439"/>
      <c r="S115" s="439"/>
      <c r="T115" s="443"/>
      <c r="U115" s="443"/>
      <c r="V115" s="443" t="s">
        <v>0</v>
      </c>
      <c r="W115" s="444"/>
      <c r="X115" s="440"/>
      <c r="Y115" s="445"/>
      <c r="Z115" s="445"/>
      <c r="AA115" s="445"/>
      <c r="AB115" s="445"/>
      <c r="AC115" s="445"/>
      <c r="AD115" s="445"/>
      <c r="AE115" s="445"/>
      <c r="AF115" s="445"/>
      <c r="AG115" s="445"/>
      <c r="AH115" s="445"/>
      <c r="AI115" s="446"/>
      <c r="AJ115" s="446"/>
      <c r="AK115" s="446"/>
      <c r="AL115" s="446"/>
      <c r="AM115" s="446"/>
      <c r="AN115" s="446"/>
    </row>
    <row r="116" spans="1:40">
      <c r="A116" s="435"/>
      <c r="B116" s="436"/>
      <c r="C116" s="437"/>
      <c r="D116" s="478" t="s">
        <v>202</v>
      </c>
      <c r="E116" s="479">
        <f>J116</f>
        <v>0</v>
      </c>
      <c r="F116" s="445"/>
      <c r="G116" s="41"/>
      <c r="H116" s="479">
        <f>SUM(H100:H115)</f>
        <v>0</v>
      </c>
      <c r="I116" s="479">
        <f>SUM(I100:I115)</f>
        <v>0</v>
      </c>
      <c r="J116" s="479">
        <f>SUM(J100:J115)</f>
        <v>0</v>
      </c>
      <c r="K116" s="449"/>
      <c r="L116" s="480">
        <f>SUM(L100:L115)</f>
        <v>0</v>
      </c>
      <c r="M116" s="447"/>
      <c r="N116" s="481">
        <f>SUM(N100:N115)</f>
        <v>0</v>
      </c>
      <c r="O116" s="445"/>
      <c r="P116" s="445"/>
      <c r="Q116" s="447"/>
      <c r="R116" s="447"/>
      <c r="S116" s="447"/>
      <c r="T116" s="450"/>
      <c r="U116" s="450"/>
      <c r="V116" s="450"/>
      <c r="W116" s="451">
        <f>SUM(W100:W115)</f>
        <v>0</v>
      </c>
      <c r="X116" s="445"/>
      <c r="Y116" s="445"/>
      <c r="Z116" s="445"/>
      <c r="AA116" s="445"/>
      <c r="AB116" s="445"/>
      <c r="AC116" s="445"/>
      <c r="AD116" s="445"/>
      <c r="AE116" s="445"/>
      <c r="AF116" s="445"/>
      <c r="AG116" s="445"/>
      <c r="AH116" s="445"/>
      <c r="AI116" s="446"/>
      <c r="AJ116" s="446"/>
      <c r="AK116" s="446"/>
      <c r="AL116" s="446"/>
      <c r="AM116" s="446"/>
      <c r="AN116" s="446"/>
    </row>
    <row r="117" spans="1:40">
      <c r="A117" s="435"/>
      <c r="B117" s="436"/>
      <c r="C117" s="437"/>
      <c r="D117" s="475"/>
      <c r="E117" s="447"/>
      <c r="F117" s="445"/>
      <c r="G117" s="41"/>
      <c r="H117" s="448"/>
      <c r="I117" s="448"/>
      <c r="J117" s="448"/>
      <c r="K117" s="449"/>
      <c r="L117" s="449"/>
      <c r="M117" s="447"/>
      <c r="N117" s="447"/>
      <c r="O117" s="445"/>
      <c r="P117" s="445"/>
      <c r="Q117" s="447"/>
      <c r="R117" s="447"/>
      <c r="S117" s="447"/>
      <c r="T117" s="450"/>
      <c r="U117" s="450"/>
      <c r="V117" s="450"/>
      <c r="W117" s="451"/>
      <c r="X117" s="445"/>
      <c r="Y117" s="445"/>
      <c r="Z117" s="445"/>
      <c r="AA117" s="445"/>
      <c r="AB117" s="445"/>
      <c r="AC117" s="445"/>
      <c r="AD117" s="445"/>
      <c r="AE117" s="445"/>
      <c r="AF117" s="445"/>
      <c r="AG117" s="445"/>
      <c r="AH117" s="445"/>
      <c r="AI117" s="446"/>
      <c r="AJ117" s="446"/>
      <c r="AK117" s="446"/>
      <c r="AL117" s="446"/>
      <c r="AM117" s="446"/>
      <c r="AN117" s="446"/>
    </row>
    <row r="118" spans="1:40">
      <c r="A118" s="435"/>
      <c r="B118" s="437" t="s">
        <v>203</v>
      </c>
      <c r="C118" s="437"/>
      <c r="D118" s="475"/>
      <c r="E118" s="447"/>
      <c r="F118" s="445"/>
      <c r="G118" s="41"/>
      <c r="H118" s="448"/>
      <c r="I118" s="448"/>
      <c r="J118" s="448"/>
      <c r="K118" s="449"/>
      <c r="L118" s="449"/>
      <c r="M118" s="447"/>
      <c r="N118" s="447"/>
      <c r="O118" s="445"/>
      <c r="P118" s="445"/>
      <c r="Q118" s="447"/>
      <c r="R118" s="447"/>
      <c r="S118" s="447"/>
      <c r="T118" s="450"/>
      <c r="U118" s="450"/>
      <c r="V118" s="450"/>
      <c r="W118" s="451"/>
      <c r="X118" s="445"/>
      <c r="Y118" s="445"/>
      <c r="Z118" s="445"/>
      <c r="AA118" s="445"/>
      <c r="AB118" s="445"/>
      <c r="AC118" s="445"/>
      <c r="AD118" s="445"/>
      <c r="AE118" s="445"/>
      <c r="AF118" s="445"/>
      <c r="AG118" s="445"/>
      <c r="AH118" s="445"/>
      <c r="AI118" s="446"/>
      <c r="AJ118" s="446"/>
      <c r="AK118" s="446"/>
      <c r="AL118" s="446"/>
      <c r="AM118" s="446"/>
      <c r="AN118" s="446"/>
    </row>
    <row r="119" spans="1:40" ht="25.5">
      <c r="A119" s="435">
        <v>29</v>
      </c>
      <c r="B119" s="436" t="s">
        <v>204</v>
      </c>
      <c r="C119" s="437" t="s">
        <v>205</v>
      </c>
      <c r="D119" s="475" t="s">
        <v>206</v>
      </c>
      <c r="E119" s="447">
        <v>84.46</v>
      </c>
      <c r="F119" s="445" t="s">
        <v>83</v>
      </c>
      <c r="G119" s="41"/>
      <c r="H119" s="448">
        <f>ROUND(E119*G119,2)</f>
        <v>0</v>
      </c>
      <c r="I119" s="448"/>
      <c r="J119" s="448">
        <f>ROUND(E119*G119,2)</f>
        <v>0</v>
      </c>
      <c r="K119" s="449">
        <v>5.0600000000000003E-3</v>
      </c>
      <c r="L119" s="449">
        <f>E119*K119</f>
        <v>0.42736760000000001</v>
      </c>
      <c r="M119" s="447"/>
      <c r="N119" s="447">
        <f>E119*M119</f>
        <v>0</v>
      </c>
      <c r="O119" s="445">
        <v>20</v>
      </c>
      <c r="P119" s="445" t="s">
        <v>207</v>
      </c>
      <c r="Q119" s="447"/>
      <c r="R119" s="447"/>
      <c r="S119" s="447"/>
      <c r="T119" s="450"/>
      <c r="U119" s="450"/>
      <c r="V119" s="450" t="s">
        <v>67</v>
      </c>
      <c r="W119" s="451">
        <v>35.642000000000003</v>
      </c>
      <c r="X119" s="437" t="s">
        <v>205</v>
      </c>
      <c r="Y119" s="437" t="s">
        <v>205</v>
      </c>
      <c r="Z119" s="445" t="s">
        <v>208</v>
      </c>
      <c r="AA119" s="445"/>
      <c r="AB119" s="445">
        <v>1</v>
      </c>
      <c r="AC119" s="445"/>
      <c r="AD119" s="445"/>
      <c r="AE119" s="445"/>
      <c r="AF119" s="445"/>
      <c r="AG119" s="445"/>
      <c r="AH119" s="445"/>
      <c r="AI119" s="446"/>
      <c r="AJ119" s="446" t="s">
        <v>86</v>
      </c>
      <c r="AK119" s="446" t="s">
        <v>87</v>
      </c>
      <c r="AL119" s="446"/>
      <c r="AM119" s="446"/>
      <c r="AN119" s="446"/>
    </row>
    <row r="120" spans="1:40">
      <c r="A120" s="435"/>
      <c r="B120" s="436"/>
      <c r="C120" s="437"/>
      <c r="D120" s="438" t="s">
        <v>147</v>
      </c>
      <c r="E120" s="439"/>
      <c r="F120" s="440"/>
      <c r="G120" s="42"/>
      <c r="H120" s="441"/>
      <c r="I120" s="441"/>
      <c r="J120" s="441"/>
      <c r="K120" s="442"/>
      <c r="L120" s="442"/>
      <c r="M120" s="439"/>
      <c r="N120" s="439"/>
      <c r="O120" s="440"/>
      <c r="P120" s="440"/>
      <c r="Q120" s="439"/>
      <c r="R120" s="439"/>
      <c r="S120" s="439"/>
      <c r="T120" s="443"/>
      <c r="U120" s="443"/>
      <c r="V120" s="443" t="s">
        <v>0</v>
      </c>
      <c r="W120" s="444"/>
      <c r="X120" s="440"/>
      <c r="Y120" s="445"/>
      <c r="Z120" s="445"/>
      <c r="AA120" s="445"/>
      <c r="AB120" s="445"/>
      <c r="AC120" s="445"/>
      <c r="AD120" s="445"/>
      <c r="AE120" s="445"/>
      <c r="AF120" s="445"/>
      <c r="AG120" s="445"/>
      <c r="AH120" s="445"/>
      <c r="AI120" s="446"/>
      <c r="AJ120" s="446"/>
      <c r="AK120" s="446"/>
      <c r="AL120" s="446"/>
      <c r="AM120" s="446"/>
      <c r="AN120" s="446"/>
    </row>
    <row r="121" spans="1:40">
      <c r="A121" s="435"/>
      <c r="B121" s="436"/>
      <c r="C121" s="437"/>
      <c r="D121" s="438" t="s">
        <v>209</v>
      </c>
      <c r="E121" s="439"/>
      <c r="F121" s="440"/>
      <c r="G121" s="42"/>
      <c r="H121" s="441"/>
      <c r="I121" s="441"/>
      <c r="J121" s="441"/>
      <c r="K121" s="442"/>
      <c r="L121" s="442"/>
      <c r="M121" s="439"/>
      <c r="N121" s="439"/>
      <c r="O121" s="440"/>
      <c r="P121" s="440"/>
      <c r="Q121" s="439"/>
      <c r="R121" s="439"/>
      <c r="S121" s="439"/>
      <c r="T121" s="443"/>
      <c r="U121" s="443"/>
      <c r="V121" s="443" t="s">
        <v>0</v>
      </c>
      <c r="W121" s="444"/>
      <c r="X121" s="440"/>
      <c r="Y121" s="445"/>
      <c r="Z121" s="445"/>
      <c r="AA121" s="445"/>
      <c r="AB121" s="445"/>
      <c r="AC121" s="445"/>
      <c r="AD121" s="445"/>
      <c r="AE121" s="445"/>
      <c r="AF121" s="445"/>
      <c r="AG121" s="445"/>
      <c r="AH121" s="445"/>
      <c r="AI121" s="446"/>
      <c r="AJ121" s="446"/>
      <c r="AK121" s="446"/>
      <c r="AL121" s="446"/>
      <c r="AM121" s="446"/>
      <c r="AN121" s="446"/>
    </row>
    <row r="122" spans="1:40">
      <c r="A122" s="435"/>
      <c r="B122" s="436"/>
      <c r="C122" s="437"/>
      <c r="D122" s="438" t="s">
        <v>149</v>
      </c>
      <c r="E122" s="439"/>
      <c r="F122" s="440"/>
      <c r="G122" s="42"/>
      <c r="H122" s="441"/>
      <c r="I122" s="441"/>
      <c r="J122" s="441"/>
      <c r="K122" s="442"/>
      <c r="L122" s="442"/>
      <c r="M122" s="439"/>
      <c r="N122" s="439"/>
      <c r="O122" s="440"/>
      <c r="P122" s="440"/>
      <c r="Q122" s="439"/>
      <c r="R122" s="439"/>
      <c r="S122" s="439"/>
      <c r="T122" s="443"/>
      <c r="U122" s="443"/>
      <c r="V122" s="443" t="s">
        <v>0</v>
      </c>
      <c r="W122" s="444"/>
      <c r="X122" s="440"/>
      <c r="Y122" s="445"/>
      <c r="Z122" s="445"/>
      <c r="AA122" s="445"/>
      <c r="AB122" s="445"/>
      <c r="AC122" s="445"/>
      <c r="AD122" s="445"/>
      <c r="AE122" s="445"/>
      <c r="AF122" s="445"/>
      <c r="AG122" s="445"/>
      <c r="AH122" s="445"/>
      <c r="AI122" s="446"/>
      <c r="AJ122" s="446"/>
      <c r="AK122" s="446"/>
      <c r="AL122" s="446"/>
      <c r="AM122" s="446"/>
      <c r="AN122" s="446"/>
    </row>
    <row r="123" spans="1:40">
      <c r="A123" s="435"/>
      <c r="B123" s="436"/>
      <c r="C123" s="437"/>
      <c r="D123" s="438" t="s">
        <v>210</v>
      </c>
      <c r="E123" s="439"/>
      <c r="F123" s="440"/>
      <c r="G123" s="42"/>
      <c r="H123" s="441"/>
      <c r="I123" s="441"/>
      <c r="J123" s="441"/>
      <c r="K123" s="442"/>
      <c r="L123" s="442"/>
      <c r="M123" s="439"/>
      <c r="N123" s="439"/>
      <c r="O123" s="440"/>
      <c r="P123" s="440"/>
      <c r="Q123" s="439"/>
      <c r="R123" s="439"/>
      <c r="S123" s="439"/>
      <c r="T123" s="443"/>
      <c r="U123" s="443"/>
      <c r="V123" s="443" t="s">
        <v>0</v>
      </c>
      <c r="W123" s="444"/>
      <c r="X123" s="440"/>
      <c r="Y123" s="445"/>
      <c r="Z123" s="445"/>
      <c r="AA123" s="445"/>
      <c r="AB123" s="445"/>
      <c r="AC123" s="445"/>
      <c r="AD123" s="445"/>
      <c r="AE123" s="445"/>
      <c r="AF123" s="445"/>
      <c r="AG123" s="445"/>
      <c r="AH123" s="445"/>
      <c r="AI123" s="446"/>
      <c r="AJ123" s="446"/>
      <c r="AK123" s="446"/>
      <c r="AL123" s="446"/>
      <c r="AM123" s="446"/>
      <c r="AN123" s="446"/>
    </row>
    <row r="124" spans="1:40">
      <c r="A124" s="435"/>
      <c r="B124" s="436"/>
      <c r="C124" s="437"/>
      <c r="D124" s="438" t="s">
        <v>211</v>
      </c>
      <c r="E124" s="439"/>
      <c r="F124" s="440"/>
      <c r="G124" s="42"/>
      <c r="H124" s="441"/>
      <c r="I124" s="441"/>
      <c r="J124" s="441"/>
      <c r="K124" s="442"/>
      <c r="L124" s="442"/>
      <c r="M124" s="439"/>
      <c r="N124" s="439"/>
      <c r="O124" s="440"/>
      <c r="P124" s="440"/>
      <c r="Q124" s="439"/>
      <c r="R124" s="439"/>
      <c r="S124" s="439"/>
      <c r="T124" s="443"/>
      <c r="U124" s="443"/>
      <c r="V124" s="443" t="s">
        <v>0</v>
      </c>
      <c r="W124" s="444"/>
      <c r="X124" s="440"/>
      <c r="Y124" s="445"/>
      <c r="Z124" s="445"/>
      <c r="AA124" s="445"/>
      <c r="AB124" s="445"/>
      <c r="AC124" s="445"/>
      <c r="AD124" s="445"/>
      <c r="AE124" s="445"/>
      <c r="AF124" s="445"/>
      <c r="AG124" s="445"/>
      <c r="AH124" s="445"/>
      <c r="AI124" s="446"/>
      <c r="AJ124" s="446"/>
      <c r="AK124" s="446"/>
      <c r="AL124" s="446"/>
      <c r="AM124" s="446"/>
      <c r="AN124" s="446"/>
    </row>
    <row r="125" spans="1:40">
      <c r="A125" s="435"/>
      <c r="B125" s="436"/>
      <c r="C125" s="437"/>
      <c r="D125" s="438" t="s">
        <v>212</v>
      </c>
      <c r="E125" s="439"/>
      <c r="F125" s="440"/>
      <c r="G125" s="42"/>
      <c r="H125" s="441"/>
      <c r="I125" s="441"/>
      <c r="J125" s="441"/>
      <c r="K125" s="442"/>
      <c r="L125" s="442"/>
      <c r="M125" s="439"/>
      <c r="N125" s="439"/>
      <c r="O125" s="440"/>
      <c r="P125" s="440"/>
      <c r="Q125" s="439"/>
      <c r="R125" s="439"/>
      <c r="S125" s="439"/>
      <c r="T125" s="443"/>
      <c r="U125" s="443"/>
      <c r="V125" s="443" t="s">
        <v>0</v>
      </c>
      <c r="W125" s="444"/>
      <c r="X125" s="440"/>
      <c r="Y125" s="445"/>
      <c r="Z125" s="445"/>
      <c r="AA125" s="445"/>
      <c r="AB125" s="445"/>
      <c r="AC125" s="445"/>
      <c r="AD125" s="445"/>
      <c r="AE125" s="445"/>
      <c r="AF125" s="445"/>
      <c r="AG125" s="445"/>
      <c r="AH125" s="445"/>
      <c r="AI125" s="446"/>
      <c r="AJ125" s="446"/>
      <c r="AK125" s="446"/>
      <c r="AL125" s="446"/>
      <c r="AM125" s="446"/>
      <c r="AN125" s="446"/>
    </row>
    <row r="126" spans="1:40">
      <c r="A126" s="435"/>
      <c r="B126" s="436"/>
      <c r="C126" s="437"/>
      <c r="D126" s="438" t="s">
        <v>213</v>
      </c>
      <c r="E126" s="439"/>
      <c r="F126" s="440"/>
      <c r="G126" s="42"/>
      <c r="H126" s="441"/>
      <c r="I126" s="441"/>
      <c r="J126" s="441"/>
      <c r="K126" s="442"/>
      <c r="L126" s="442"/>
      <c r="M126" s="439"/>
      <c r="N126" s="439"/>
      <c r="O126" s="440"/>
      <c r="P126" s="440"/>
      <c r="Q126" s="439"/>
      <c r="R126" s="439"/>
      <c r="S126" s="439"/>
      <c r="T126" s="443"/>
      <c r="U126" s="443"/>
      <c r="V126" s="443" t="s">
        <v>0</v>
      </c>
      <c r="W126" s="444"/>
      <c r="X126" s="440"/>
      <c r="Y126" s="445"/>
      <c r="Z126" s="445"/>
      <c r="AA126" s="445"/>
      <c r="AB126" s="445"/>
      <c r="AC126" s="445"/>
      <c r="AD126" s="445"/>
      <c r="AE126" s="445"/>
      <c r="AF126" s="445"/>
      <c r="AG126" s="445"/>
      <c r="AH126" s="445"/>
      <c r="AI126" s="446"/>
      <c r="AJ126" s="446"/>
      <c r="AK126" s="446"/>
      <c r="AL126" s="446"/>
      <c r="AM126" s="446"/>
      <c r="AN126" s="446"/>
    </row>
    <row r="127" spans="1:40">
      <c r="A127" s="435"/>
      <c r="B127" s="436"/>
      <c r="C127" s="437"/>
      <c r="D127" s="438" t="s">
        <v>214</v>
      </c>
      <c r="E127" s="439"/>
      <c r="F127" s="440"/>
      <c r="G127" s="42"/>
      <c r="H127" s="441"/>
      <c r="I127" s="441"/>
      <c r="J127" s="441"/>
      <c r="K127" s="442"/>
      <c r="L127" s="442"/>
      <c r="M127" s="439"/>
      <c r="N127" s="439"/>
      <c r="O127" s="440"/>
      <c r="P127" s="440"/>
      <c r="Q127" s="439"/>
      <c r="R127" s="439"/>
      <c r="S127" s="439"/>
      <c r="T127" s="443"/>
      <c r="U127" s="443"/>
      <c r="V127" s="443" t="s">
        <v>0</v>
      </c>
      <c r="W127" s="444"/>
      <c r="X127" s="440"/>
      <c r="Y127" s="445"/>
      <c r="Z127" s="445"/>
      <c r="AA127" s="445"/>
      <c r="AB127" s="445"/>
      <c r="AC127" s="445"/>
      <c r="AD127" s="445"/>
      <c r="AE127" s="445"/>
      <c r="AF127" s="445"/>
      <c r="AG127" s="445"/>
      <c r="AH127" s="445"/>
      <c r="AI127" s="446"/>
      <c r="AJ127" s="446"/>
      <c r="AK127" s="446"/>
      <c r="AL127" s="446"/>
      <c r="AM127" s="446"/>
      <c r="AN127" s="446"/>
    </row>
    <row r="128" spans="1:40" ht="25.5">
      <c r="A128" s="435">
        <v>30</v>
      </c>
      <c r="B128" s="436" t="s">
        <v>141</v>
      </c>
      <c r="C128" s="437" t="s">
        <v>215</v>
      </c>
      <c r="D128" s="475" t="s">
        <v>216</v>
      </c>
      <c r="E128" s="447">
        <v>111.97499999999999</v>
      </c>
      <c r="F128" s="445" t="s">
        <v>83</v>
      </c>
      <c r="G128" s="41"/>
      <c r="H128" s="448">
        <f>ROUND(E128*G128,2)</f>
        <v>0</v>
      </c>
      <c r="I128" s="448"/>
      <c r="J128" s="448">
        <f>ROUND(E128*G128,2)</f>
        <v>0</v>
      </c>
      <c r="K128" s="449">
        <v>1.8890000000000001E-2</v>
      </c>
      <c r="L128" s="449">
        <f>E128*K128</f>
        <v>2.1152077500000002</v>
      </c>
      <c r="M128" s="447"/>
      <c r="N128" s="447">
        <f>E128*M128</f>
        <v>0</v>
      </c>
      <c r="O128" s="445">
        <v>20</v>
      </c>
      <c r="P128" s="445" t="s">
        <v>217</v>
      </c>
      <c r="Q128" s="447"/>
      <c r="R128" s="447"/>
      <c r="S128" s="447"/>
      <c r="T128" s="450"/>
      <c r="U128" s="450"/>
      <c r="V128" s="450" t="s">
        <v>67</v>
      </c>
      <c r="W128" s="451">
        <v>37.064</v>
      </c>
      <c r="X128" s="437" t="s">
        <v>218</v>
      </c>
      <c r="Y128" s="437" t="s">
        <v>215</v>
      </c>
      <c r="Z128" s="445" t="s">
        <v>219</v>
      </c>
      <c r="AA128" s="445"/>
      <c r="AB128" s="445">
        <v>1</v>
      </c>
      <c r="AC128" s="445"/>
      <c r="AD128" s="445"/>
      <c r="AE128" s="445"/>
      <c r="AF128" s="445"/>
      <c r="AG128" s="445"/>
      <c r="AH128" s="445"/>
      <c r="AI128" s="446"/>
      <c r="AJ128" s="446" t="s">
        <v>86</v>
      </c>
      <c r="AK128" s="446" t="s">
        <v>87</v>
      </c>
      <c r="AL128" s="446"/>
      <c r="AM128" s="446"/>
      <c r="AN128" s="446"/>
    </row>
    <row r="129" spans="1:40">
      <c r="A129" s="435"/>
      <c r="B129" s="436"/>
      <c r="C129" s="437"/>
      <c r="D129" s="438" t="s">
        <v>147</v>
      </c>
      <c r="E129" s="439"/>
      <c r="F129" s="440"/>
      <c r="G129" s="42"/>
      <c r="H129" s="441"/>
      <c r="I129" s="441"/>
      <c r="J129" s="441"/>
      <c r="K129" s="442"/>
      <c r="L129" s="442"/>
      <c r="M129" s="439"/>
      <c r="N129" s="439"/>
      <c r="O129" s="440"/>
      <c r="P129" s="440"/>
      <c r="Q129" s="439"/>
      <c r="R129" s="439"/>
      <c r="S129" s="439"/>
      <c r="T129" s="443"/>
      <c r="U129" s="443"/>
      <c r="V129" s="443" t="s">
        <v>0</v>
      </c>
      <c r="W129" s="444"/>
      <c r="X129" s="440"/>
      <c r="Y129" s="445"/>
      <c r="Z129" s="445"/>
      <c r="AA129" s="445"/>
      <c r="AB129" s="445"/>
      <c r="AC129" s="445"/>
      <c r="AD129" s="445"/>
      <c r="AE129" s="445"/>
      <c r="AF129" s="445"/>
      <c r="AG129" s="445"/>
      <c r="AH129" s="445"/>
      <c r="AI129" s="446"/>
      <c r="AJ129" s="446"/>
      <c r="AK129" s="446"/>
      <c r="AL129" s="446"/>
      <c r="AM129" s="446"/>
      <c r="AN129" s="446"/>
    </row>
    <row r="130" spans="1:40">
      <c r="A130" s="435"/>
      <c r="B130" s="436"/>
      <c r="C130" s="437"/>
      <c r="D130" s="438" t="s">
        <v>220</v>
      </c>
      <c r="E130" s="439"/>
      <c r="F130" s="440"/>
      <c r="G130" s="42"/>
      <c r="H130" s="441"/>
      <c r="I130" s="441"/>
      <c r="J130" s="441"/>
      <c r="K130" s="442"/>
      <c r="L130" s="442"/>
      <c r="M130" s="439"/>
      <c r="N130" s="439"/>
      <c r="O130" s="440"/>
      <c r="P130" s="440"/>
      <c r="Q130" s="439"/>
      <c r="R130" s="439"/>
      <c r="S130" s="439"/>
      <c r="T130" s="443"/>
      <c r="U130" s="443"/>
      <c r="V130" s="443" t="s">
        <v>0</v>
      </c>
      <c r="W130" s="444"/>
      <c r="X130" s="440"/>
      <c r="Y130" s="445"/>
      <c r="Z130" s="445"/>
      <c r="AA130" s="445"/>
      <c r="AB130" s="445"/>
      <c r="AC130" s="445"/>
      <c r="AD130" s="445"/>
      <c r="AE130" s="445"/>
      <c r="AF130" s="445"/>
      <c r="AG130" s="445"/>
      <c r="AH130" s="445"/>
      <c r="AI130" s="446"/>
      <c r="AJ130" s="446"/>
      <c r="AK130" s="446"/>
      <c r="AL130" s="446"/>
      <c r="AM130" s="446"/>
      <c r="AN130" s="446"/>
    </row>
    <row r="131" spans="1:40">
      <c r="A131" s="435"/>
      <c r="B131" s="436"/>
      <c r="C131" s="437"/>
      <c r="D131" s="438" t="s">
        <v>221</v>
      </c>
      <c r="E131" s="439"/>
      <c r="F131" s="440"/>
      <c r="G131" s="42"/>
      <c r="H131" s="441"/>
      <c r="I131" s="441"/>
      <c r="J131" s="441"/>
      <c r="K131" s="442"/>
      <c r="L131" s="442"/>
      <c r="M131" s="439"/>
      <c r="N131" s="439"/>
      <c r="O131" s="440"/>
      <c r="P131" s="440"/>
      <c r="Q131" s="439"/>
      <c r="R131" s="439"/>
      <c r="S131" s="439"/>
      <c r="T131" s="443"/>
      <c r="U131" s="443"/>
      <c r="V131" s="443" t="s">
        <v>0</v>
      </c>
      <c r="W131" s="444"/>
      <c r="X131" s="440"/>
      <c r="Y131" s="445"/>
      <c r="Z131" s="445"/>
      <c r="AA131" s="445"/>
      <c r="AB131" s="445"/>
      <c r="AC131" s="445"/>
      <c r="AD131" s="445"/>
      <c r="AE131" s="445"/>
      <c r="AF131" s="445"/>
      <c r="AG131" s="445"/>
      <c r="AH131" s="445"/>
      <c r="AI131" s="446"/>
      <c r="AJ131" s="446"/>
      <c r="AK131" s="446"/>
      <c r="AL131" s="446"/>
      <c r="AM131" s="446"/>
      <c r="AN131" s="446"/>
    </row>
    <row r="132" spans="1:40">
      <c r="A132" s="435"/>
      <c r="B132" s="436"/>
      <c r="C132" s="437"/>
      <c r="D132" s="438" t="s">
        <v>149</v>
      </c>
      <c r="E132" s="439"/>
      <c r="F132" s="440"/>
      <c r="G132" s="42"/>
      <c r="H132" s="441"/>
      <c r="I132" s="441"/>
      <c r="J132" s="441"/>
      <c r="K132" s="442"/>
      <c r="L132" s="442"/>
      <c r="M132" s="439"/>
      <c r="N132" s="439"/>
      <c r="O132" s="440"/>
      <c r="P132" s="440"/>
      <c r="Q132" s="439"/>
      <c r="R132" s="439"/>
      <c r="S132" s="439"/>
      <c r="T132" s="443"/>
      <c r="U132" s="443"/>
      <c r="V132" s="443" t="s">
        <v>0</v>
      </c>
      <c r="W132" s="444"/>
      <c r="X132" s="440"/>
      <c r="Y132" s="445"/>
      <c r="Z132" s="445"/>
      <c r="AA132" s="445"/>
      <c r="AB132" s="445"/>
      <c r="AC132" s="445"/>
      <c r="AD132" s="445"/>
      <c r="AE132" s="445"/>
      <c r="AF132" s="445"/>
      <c r="AG132" s="445"/>
      <c r="AH132" s="445"/>
      <c r="AI132" s="446"/>
      <c r="AJ132" s="446"/>
      <c r="AK132" s="446"/>
      <c r="AL132" s="446"/>
      <c r="AM132" s="446"/>
      <c r="AN132" s="446"/>
    </row>
    <row r="133" spans="1:40">
      <c r="A133" s="435"/>
      <c r="B133" s="436"/>
      <c r="C133" s="437"/>
      <c r="D133" s="438" t="s">
        <v>220</v>
      </c>
      <c r="E133" s="439"/>
      <c r="F133" s="440"/>
      <c r="G133" s="42"/>
      <c r="H133" s="441"/>
      <c r="I133" s="441"/>
      <c r="J133" s="441"/>
      <c r="K133" s="442"/>
      <c r="L133" s="442"/>
      <c r="M133" s="439"/>
      <c r="N133" s="439"/>
      <c r="O133" s="440"/>
      <c r="P133" s="440"/>
      <c r="Q133" s="439"/>
      <c r="R133" s="439"/>
      <c r="S133" s="439"/>
      <c r="T133" s="443"/>
      <c r="U133" s="443"/>
      <c r="V133" s="443" t="s">
        <v>0</v>
      </c>
      <c r="W133" s="444"/>
      <c r="X133" s="440"/>
      <c r="Y133" s="445"/>
      <c r="Z133" s="445"/>
      <c r="AA133" s="445"/>
      <c r="AB133" s="445"/>
      <c r="AC133" s="445"/>
      <c r="AD133" s="445"/>
      <c r="AE133" s="445"/>
      <c r="AF133" s="445"/>
      <c r="AG133" s="445"/>
      <c r="AH133" s="445"/>
      <c r="AI133" s="446"/>
      <c r="AJ133" s="446"/>
      <c r="AK133" s="446"/>
      <c r="AL133" s="446"/>
      <c r="AM133" s="446"/>
      <c r="AN133" s="446"/>
    </row>
    <row r="134" spans="1:40">
      <c r="A134" s="435"/>
      <c r="B134" s="436"/>
      <c r="C134" s="437"/>
      <c r="D134" s="438" t="s">
        <v>221</v>
      </c>
      <c r="E134" s="439"/>
      <c r="F134" s="440"/>
      <c r="G134" s="42"/>
      <c r="H134" s="441"/>
      <c r="I134" s="441"/>
      <c r="J134" s="441"/>
      <c r="K134" s="442"/>
      <c r="L134" s="442"/>
      <c r="M134" s="439"/>
      <c r="N134" s="439"/>
      <c r="O134" s="440"/>
      <c r="P134" s="440"/>
      <c r="Q134" s="439"/>
      <c r="R134" s="439"/>
      <c r="S134" s="439"/>
      <c r="T134" s="443"/>
      <c r="U134" s="443"/>
      <c r="V134" s="443" t="s">
        <v>0</v>
      </c>
      <c r="W134" s="444"/>
      <c r="X134" s="440"/>
      <c r="Y134" s="445"/>
      <c r="Z134" s="445"/>
      <c r="AA134" s="445"/>
      <c r="AB134" s="445"/>
      <c r="AC134" s="445"/>
      <c r="AD134" s="445"/>
      <c r="AE134" s="445"/>
      <c r="AF134" s="445"/>
      <c r="AG134" s="445"/>
      <c r="AH134" s="445"/>
      <c r="AI134" s="446"/>
      <c r="AJ134" s="446"/>
      <c r="AK134" s="446"/>
      <c r="AL134" s="446"/>
      <c r="AM134" s="446"/>
      <c r="AN134" s="446"/>
    </row>
    <row r="135" spans="1:40">
      <c r="A135" s="435"/>
      <c r="B135" s="436"/>
      <c r="C135" s="437"/>
      <c r="D135" s="438" t="s">
        <v>150</v>
      </c>
      <c r="E135" s="439"/>
      <c r="F135" s="440"/>
      <c r="G135" s="42"/>
      <c r="H135" s="441"/>
      <c r="I135" s="441"/>
      <c r="J135" s="441"/>
      <c r="K135" s="442"/>
      <c r="L135" s="442"/>
      <c r="M135" s="439"/>
      <c r="N135" s="439"/>
      <c r="O135" s="440"/>
      <c r="P135" s="440"/>
      <c r="Q135" s="439"/>
      <c r="R135" s="439"/>
      <c r="S135" s="439"/>
      <c r="T135" s="443"/>
      <c r="U135" s="443"/>
      <c r="V135" s="443" t="s">
        <v>0</v>
      </c>
      <c r="W135" s="444"/>
      <c r="X135" s="440"/>
      <c r="Y135" s="445"/>
      <c r="Z135" s="445"/>
      <c r="AA135" s="445"/>
      <c r="AB135" s="445"/>
      <c r="AC135" s="445"/>
      <c r="AD135" s="445"/>
      <c r="AE135" s="445"/>
      <c r="AF135" s="445"/>
      <c r="AG135" s="445"/>
      <c r="AH135" s="445"/>
      <c r="AI135" s="446"/>
      <c r="AJ135" s="446"/>
      <c r="AK135" s="446"/>
      <c r="AL135" s="446"/>
      <c r="AM135" s="446"/>
      <c r="AN135" s="446"/>
    </row>
    <row r="136" spans="1:40">
      <c r="A136" s="435"/>
      <c r="B136" s="436"/>
      <c r="C136" s="437"/>
      <c r="D136" s="438" t="s">
        <v>220</v>
      </c>
      <c r="E136" s="439"/>
      <c r="F136" s="440"/>
      <c r="G136" s="42"/>
      <c r="H136" s="441"/>
      <c r="I136" s="441"/>
      <c r="J136" s="441"/>
      <c r="K136" s="442"/>
      <c r="L136" s="442"/>
      <c r="M136" s="439"/>
      <c r="N136" s="439"/>
      <c r="O136" s="440"/>
      <c r="P136" s="440"/>
      <c r="Q136" s="439"/>
      <c r="R136" s="439"/>
      <c r="S136" s="439"/>
      <c r="T136" s="443"/>
      <c r="U136" s="443"/>
      <c r="V136" s="443" t="s">
        <v>0</v>
      </c>
      <c r="W136" s="444"/>
      <c r="X136" s="440"/>
      <c r="Y136" s="445"/>
      <c r="Z136" s="445"/>
      <c r="AA136" s="445"/>
      <c r="AB136" s="445"/>
      <c r="AC136" s="445"/>
      <c r="AD136" s="445"/>
      <c r="AE136" s="445"/>
      <c r="AF136" s="445"/>
      <c r="AG136" s="445"/>
      <c r="AH136" s="445"/>
      <c r="AI136" s="446"/>
      <c r="AJ136" s="446"/>
      <c r="AK136" s="446"/>
      <c r="AL136" s="446"/>
      <c r="AM136" s="446"/>
      <c r="AN136" s="446"/>
    </row>
    <row r="137" spans="1:40">
      <c r="A137" s="435"/>
      <c r="B137" s="436"/>
      <c r="C137" s="437"/>
      <c r="D137" s="438" t="s">
        <v>221</v>
      </c>
      <c r="E137" s="439"/>
      <c r="F137" s="440"/>
      <c r="G137" s="42"/>
      <c r="H137" s="441"/>
      <c r="I137" s="441"/>
      <c r="J137" s="441"/>
      <c r="K137" s="442"/>
      <c r="L137" s="442"/>
      <c r="M137" s="439"/>
      <c r="N137" s="439"/>
      <c r="O137" s="440"/>
      <c r="P137" s="440"/>
      <c r="Q137" s="439"/>
      <c r="R137" s="439"/>
      <c r="S137" s="439"/>
      <c r="T137" s="443"/>
      <c r="U137" s="443"/>
      <c r="V137" s="443" t="s">
        <v>0</v>
      </c>
      <c r="W137" s="444"/>
      <c r="X137" s="440"/>
      <c r="Y137" s="445"/>
      <c r="Z137" s="445"/>
      <c r="AA137" s="445"/>
      <c r="AB137" s="445"/>
      <c r="AC137" s="445"/>
      <c r="AD137" s="445"/>
      <c r="AE137" s="445"/>
      <c r="AF137" s="445"/>
      <c r="AG137" s="445"/>
      <c r="AH137" s="445"/>
      <c r="AI137" s="446"/>
      <c r="AJ137" s="446"/>
      <c r="AK137" s="446"/>
      <c r="AL137" s="446"/>
      <c r="AM137" s="446"/>
      <c r="AN137" s="446"/>
    </row>
    <row r="138" spans="1:40">
      <c r="A138" s="435">
        <v>31</v>
      </c>
      <c r="B138" s="436" t="s">
        <v>222</v>
      </c>
      <c r="C138" s="437" t="s">
        <v>223</v>
      </c>
      <c r="D138" s="475" t="s">
        <v>224</v>
      </c>
      <c r="E138" s="447">
        <v>44.27</v>
      </c>
      <c r="F138" s="445" t="s">
        <v>83</v>
      </c>
      <c r="G138" s="41"/>
      <c r="H138" s="448">
        <f>ROUND(E138*G138,2)</f>
        <v>0</v>
      </c>
      <c r="I138" s="448"/>
      <c r="J138" s="448">
        <f>ROUND(E138*G138,2)</f>
        <v>0</v>
      </c>
      <c r="K138" s="449">
        <v>5.0900000000000001E-2</v>
      </c>
      <c r="L138" s="449">
        <f>E138*K138</f>
        <v>2.2533430000000001</v>
      </c>
      <c r="M138" s="447"/>
      <c r="N138" s="447">
        <f>E138*M138</f>
        <v>0</v>
      </c>
      <c r="O138" s="445">
        <v>20</v>
      </c>
      <c r="P138" s="445" t="s">
        <v>225</v>
      </c>
      <c r="Q138" s="447"/>
      <c r="R138" s="447"/>
      <c r="S138" s="447"/>
      <c r="T138" s="450"/>
      <c r="U138" s="450"/>
      <c r="V138" s="450" t="s">
        <v>67</v>
      </c>
      <c r="W138" s="451">
        <v>21.117000000000001</v>
      </c>
      <c r="X138" s="437" t="s">
        <v>226</v>
      </c>
      <c r="Y138" s="437" t="s">
        <v>223</v>
      </c>
      <c r="Z138" s="445" t="s">
        <v>219</v>
      </c>
      <c r="AA138" s="445"/>
      <c r="AB138" s="445">
        <v>7</v>
      </c>
      <c r="AC138" s="445"/>
      <c r="AD138" s="445"/>
      <c r="AE138" s="445"/>
      <c r="AF138" s="445"/>
      <c r="AG138" s="445"/>
      <c r="AH138" s="445"/>
      <c r="AI138" s="446"/>
      <c r="AJ138" s="446" t="s">
        <v>86</v>
      </c>
      <c r="AK138" s="446" t="s">
        <v>87</v>
      </c>
      <c r="AL138" s="446"/>
      <c r="AM138" s="446"/>
      <c r="AN138" s="446"/>
    </row>
    <row r="139" spans="1:40">
      <c r="A139" s="435"/>
      <c r="B139" s="436"/>
      <c r="C139" s="437"/>
      <c r="D139" s="438" t="s">
        <v>147</v>
      </c>
      <c r="E139" s="439"/>
      <c r="F139" s="440"/>
      <c r="G139" s="42"/>
      <c r="H139" s="441"/>
      <c r="I139" s="441"/>
      <c r="J139" s="441"/>
      <c r="K139" s="442"/>
      <c r="L139" s="442"/>
      <c r="M139" s="439"/>
      <c r="N139" s="439"/>
      <c r="O139" s="440"/>
      <c r="P139" s="440"/>
      <c r="Q139" s="439"/>
      <c r="R139" s="439"/>
      <c r="S139" s="439"/>
      <c r="T139" s="443"/>
      <c r="U139" s="443"/>
      <c r="V139" s="443" t="s">
        <v>0</v>
      </c>
      <c r="W139" s="444"/>
      <c r="X139" s="440"/>
      <c r="Y139" s="445"/>
      <c r="Z139" s="445"/>
      <c r="AA139" s="445"/>
      <c r="AB139" s="445"/>
      <c r="AC139" s="445"/>
      <c r="AD139" s="445"/>
      <c r="AE139" s="445"/>
      <c r="AF139" s="445"/>
      <c r="AG139" s="445"/>
      <c r="AH139" s="445"/>
      <c r="AI139" s="446"/>
      <c r="AJ139" s="446"/>
      <c r="AK139" s="446"/>
      <c r="AL139" s="446"/>
      <c r="AM139" s="446"/>
      <c r="AN139" s="446"/>
    </row>
    <row r="140" spans="1:40">
      <c r="A140" s="435"/>
      <c r="B140" s="436"/>
      <c r="C140" s="437"/>
      <c r="D140" s="438" t="s">
        <v>227</v>
      </c>
      <c r="E140" s="439"/>
      <c r="F140" s="440"/>
      <c r="G140" s="42"/>
      <c r="H140" s="441"/>
      <c r="I140" s="441"/>
      <c r="J140" s="441"/>
      <c r="K140" s="442"/>
      <c r="L140" s="442"/>
      <c r="M140" s="439"/>
      <c r="N140" s="439"/>
      <c r="O140" s="440"/>
      <c r="P140" s="440"/>
      <c r="Q140" s="439"/>
      <c r="R140" s="439"/>
      <c r="S140" s="439"/>
      <c r="T140" s="443"/>
      <c r="U140" s="443"/>
      <c r="V140" s="443" t="s">
        <v>0</v>
      </c>
      <c r="W140" s="444"/>
      <c r="X140" s="440"/>
      <c r="Y140" s="445"/>
      <c r="Z140" s="445"/>
      <c r="AA140" s="445"/>
      <c r="AB140" s="445"/>
      <c r="AC140" s="445"/>
      <c r="AD140" s="445"/>
      <c r="AE140" s="445"/>
      <c r="AF140" s="445"/>
      <c r="AG140" s="445"/>
      <c r="AH140" s="445"/>
      <c r="AI140" s="446"/>
      <c r="AJ140" s="446"/>
      <c r="AK140" s="446"/>
      <c r="AL140" s="446"/>
      <c r="AM140" s="446"/>
      <c r="AN140" s="446"/>
    </row>
    <row r="141" spans="1:40">
      <c r="A141" s="435"/>
      <c r="B141" s="436"/>
      <c r="C141" s="437"/>
      <c r="D141" s="438" t="s">
        <v>228</v>
      </c>
      <c r="E141" s="439"/>
      <c r="F141" s="440"/>
      <c r="G141" s="42"/>
      <c r="H141" s="441"/>
      <c r="I141" s="441"/>
      <c r="J141" s="441"/>
      <c r="K141" s="442"/>
      <c r="L141" s="442"/>
      <c r="M141" s="439"/>
      <c r="N141" s="439"/>
      <c r="O141" s="440"/>
      <c r="P141" s="440"/>
      <c r="Q141" s="439"/>
      <c r="R141" s="439"/>
      <c r="S141" s="439"/>
      <c r="T141" s="443"/>
      <c r="U141" s="443"/>
      <c r="V141" s="443" t="s">
        <v>0</v>
      </c>
      <c r="W141" s="444"/>
      <c r="X141" s="440"/>
      <c r="Y141" s="445"/>
      <c r="Z141" s="445"/>
      <c r="AA141" s="445"/>
      <c r="AB141" s="445"/>
      <c r="AC141" s="445"/>
      <c r="AD141" s="445"/>
      <c r="AE141" s="445"/>
      <c r="AF141" s="445"/>
      <c r="AG141" s="445"/>
      <c r="AH141" s="445"/>
      <c r="AI141" s="446"/>
      <c r="AJ141" s="446"/>
      <c r="AK141" s="446"/>
      <c r="AL141" s="446"/>
      <c r="AM141" s="446"/>
      <c r="AN141" s="446"/>
    </row>
    <row r="142" spans="1:40">
      <c r="A142" s="435"/>
      <c r="B142" s="436"/>
      <c r="C142" s="437"/>
      <c r="D142" s="438" t="s">
        <v>149</v>
      </c>
      <c r="E142" s="439"/>
      <c r="F142" s="440"/>
      <c r="G142" s="42"/>
      <c r="H142" s="441"/>
      <c r="I142" s="441"/>
      <c r="J142" s="441"/>
      <c r="K142" s="442"/>
      <c r="L142" s="442"/>
      <c r="M142" s="439"/>
      <c r="N142" s="439"/>
      <c r="O142" s="440"/>
      <c r="P142" s="440"/>
      <c r="Q142" s="439"/>
      <c r="R142" s="439"/>
      <c r="S142" s="439"/>
      <c r="T142" s="443"/>
      <c r="U142" s="443"/>
      <c r="V142" s="443" t="s">
        <v>0</v>
      </c>
      <c r="W142" s="444"/>
      <c r="X142" s="440"/>
      <c r="Y142" s="445"/>
      <c r="Z142" s="445"/>
      <c r="AA142" s="445"/>
      <c r="AB142" s="445"/>
      <c r="AC142" s="445"/>
      <c r="AD142" s="445"/>
      <c r="AE142" s="445"/>
      <c r="AF142" s="445"/>
      <c r="AG142" s="445"/>
      <c r="AH142" s="445"/>
      <c r="AI142" s="446"/>
      <c r="AJ142" s="446"/>
      <c r="AK142" s="446"/>
      <c r="AL142" s="446"/>
      <c r="AM142" s="446"/>
      <c r="AN142" s="446"/>
    </row>
    <row r="143" spans="1:40">
      <c r="A143" s="435"/>
      <c r="B143" s="436"/>
      <c r="C143" s="437"/>
      <c r="D143" s="438" t="s">
        <v>229</v>
      </c>
      <c r="E143" s="439"/>
      <c r="F143" s="440"/>
      <c r="G143" s="42"/>
      <c r="H143" s="441"/>
      <c r="I143" s="441"/>
      <c r="J143" s="441"/>
      <c r="K143" s="442"/>
      <c r="L143" s="442"/>
      <c r="M143" s="439"/>
      <c r="N143" s="439"/>
      <c r="O143" s="440"/>
      <c r="P143" s="440"/>
      <c r="Q143" s="439"/>
      <c r="R143" s="439"/>
      <c r="S143" s="439"/>
      <c r="T143" s="443"/>
      <c r="U143" s="443"/>
      <c r="V143" s="443" t="s">
        <v>0</v>
      </c>
      <c r="W143" s="444"/>
      <c r="X143" s="440"/>
      <c r="Y143" s="445"/>
      <c r="Z143" s="445"/>
      <c r="AA143" s="445"/>
      <c r="AB143" s="445"/>
      <c r="AC143" s="445"/>
      <c r="AD143" s="445"/>
      <c r="AE143" s="445"/>
      <c r="AF143" s="445"/>
      <c r="AG143" s="445"/>
      <c r="AH143" s="445"/>
      <c r="AI143" s="446"/>
      <c r="AJ143" s="446"/>
      <c r="AK143" s="446"/>
      <c r="AL143" s="446"/>
      <c r="AM143" s="446"/>
      <c r="AN143" s="446"/>
    </row>
    <row r="144" spans="1:40">
      <c r="A144" s="435"/>
      <c r="B144" s="436"/>
      <c r="C144" s="437"/>
      <c r="D144" s="438" t="s">
        <v>230</v>
      </c>
      <c r="E144" s="439"/>
      <c r="F144" s="440"/>
      <c r="G144" s="42"/>
      <c r="H144" s="441"/>
      <c r="I144" s="441"/>
      <c r="J144" s="441"/>
      <c r="K144" s="442"/>
      <c r="L144" s="442"/>
      <c r="M144" s="439"/>
      <c r="N144" s="439"/>
      <c r="O144" s="440"/>
      <c r="P144" s="440"/>
      <c r="Q144" s="439"/>
      <c r="R144" s="439"/>
      <c r="S144" s="439"/>
      <c r="T144" s="443"/>
      <c r="U144" s="443"/>
      <c r="V144" s="443" t="s">
        <v>0</v>
      </c>
      <c r="W144" s="444"/>
      <c r="X144" s="440"/>
      <c r="Y144" s="445"/>
      <c r="Z144" s="445"/>
      <c r="AA144" s="445"/>
      <c r="AB144" s="445"/>
      <c r="AC144" s="445"/>
      <c r="AD144" s="445"/>
      <c r="AE144" s="445"/>
      <c r="AF144" s="445"/>
      <c r="AG144" s="445"/>
      <c r="AH144" s="445"/>
      <c r="AI144" s="446"/>
      <c r="AJ144" s="446"/>
      <c r="AK144" s="446"/>
      <c r="AL144" s="446"/>
      <c r="AM144" s="446"/>
      <c r="AN144" s="446"/>
    </row>
    <row r="145" spans="1:40">
      <c r="A145" s="435"/>
      <c r="B145" s="436"/>
      <c r="C145" s="437"/>
      <c r="D145" s="438" t="s">
        <v>150</v>
      </c>
      <c r="E145" s="439"/>
      <c r="F145" s="440"/>
      <c r="G145" s="42"/>
      <c r="H145" s="441"/>
      <c r="I145" s="441"/>
      <c r="J145" s="441"/>
      <c r="K145" s="442"/>
      <c r="L145" s="442"/>
      <c r="M145" s="439"/>
      <c r="N145" s="439"/>
      <c r="O145" s="440"/>
      <c r="P145" s="440"/>
      <c r="Q145" s="439"/>
      <c r="R145" s="439"/>
      <c r="S145" s="439"/>
      <c r="T145" s="443"/>
      <c r="U145" s="443"/>
      <c r="V145" s="443" t="s">
        <v>0</v>
      </c>
      <c r="W145" s="444"/>
      <c r="X145" s="440"/>
      <c r="Y145" s="445"/>
      <c r="Z145" s="445"/>
      <c r="AA145" s="445"/>
      <c r="AB145" s="445"/>
      <c r="AC145" s="445"/>
      <c r="AD145" s="445"/>
      <c r="AE145" s="445"/>
      <c r="AF145" s="445"/>
      <c r="AG145" s="445"/>
      <c r="AH145" s="445"/>
      <c r="AI145" s="446"/>
      <c r="AJ145" s="446"/>
      <c r="AK145" s="446"/>
      <c r="AL145" s="446"/>
      <c r="AM145" s="446"/>
      <c r="AN145" s="446"/>
    </row>
    <row r="146" spans="1:40">
      <c r="A146" s="435"/>
      <c r="B146" s="436"/>
      <c r="C146" s="437"/>
      <c r="D146" s="438" t="s">
        <v>231</v>
      </c>
      <c r="E146" s="439"/>
      <c r="F146" s="440"/>
      <c r="G146" s="42"/>
      <c r="H146" s="441"/>
      <c r="I146" s="441"/>
      <c r="J146" s="441"/>
      <c r="K146" s="442"/>
      <c r="L146" s="442"/>
      <c r="M146" s="439"/>
      <c r="N146" s="439"/>
      <c r="O146" s="440"/>
      <c r="P146" s="440"/>
      <c r="Q146" s="439"/>
      <c r="R146" s="439"/>
      <c r="S146" s="439"/>
      <c r="T146" s="443"/>
      <c r="U146" s="443"/>
      <c r="V146" s="443" t="s">
        <v>0</v>
      </c>
      <c r="W146" s="444"/>
      <c r="X146" s="440"/>
      <c r="Y146" s="445"/>
      <c r="Z146" s="445"/>
      <c r="AA146" s="445"/>
      <c r="AB146" s="445"/>
      <c r="AC146" s="445"/>
      <c r="AD146" s="445"/>
      <c r="AE146" s="445"/>
      <c r="AF146" s="445"/>
      <c r="AG146" s="445"/>
      <c r="AH146" s="445"/>
      <c r="AI146" s="446"/>
      <c r="AJ146" s="446"/>
      <c r="AK146" s="446"/>
      <c r="AL146" s="446"/>
      <c r="AM146" s="446"/>
      <c r="AN146" s="446"/>
    </row>
    <row r="147" spans="1:40">
      <c r="A147" s="435"/>
      <c r="B147" s="436"/>
      <c r="C147" s="437"/>
      <c r="D147" s="438" t="s">
        <v>232</v>
      </c>
      <c r="E147" s="439"/>
      <c r="F147" s="440"/>
      <c r="G147" s="42"/>
      <c r="H147" s="441"/>
      <c r="I147" s="441"/>
      <c r="J147" s="441"/>
      <c r="K147" s="442"/>
      <c r="L147" s="442"/>
      <c r="M147" s="439"/>
      <c r="N147" s="439"/>
      <c r="O147" s="440"/>
      <c r="P147" s="440"/>
      <c r="Q147" s="439"/>
      <c r="R147" s="439"/>
      <c r="S147" s="439"/>
      <c r="T147" s="443"/>
      <c r="U147" s="443"/>
      <c r="V147" s="443" t="s">
        <v>0</v>
      </c>
      <c r="W147" s="444"/>
      <c r="X147" s="440"/>
      <c r="Y147" s="445"/>
      <c r="Z147" s="445"/>
      <c r="AA147" s="445"/>
      <c r="AB147" s="445"/>
      <c r="AC147" s="445"/>
      <c r="AD147" s="445"/>
      <c r="AE147" s="445"/>
      <c r="AF147" s="445"/>
      <c r="AG147" s="445"/>
      <c r="AH147" s="445"/>
      <c r="AI147" s="446"/>
      <c r="AJ147" s="446"/>
      <c r="AK147" s="446"/>
      <c r="AL147" s="446"/>
      <c r="AM147" s="446"/>
      <c r="AN147" s="446"/>
    </row>
    <row r="148" spans="1:40" ht="25.5">
      <c r="A148" s="435">
        <v>32</v>
      </c>
      <c r="B148" s="436" t="s">
        <v>80</v>
      </c>
      <c r="C148" s="437" t="s">
        <v>233</v>
      </c>
      <c r="D148" s="475" t="s">
        <v>234</v>
      </c>
      <c r="E148" s="447">
        <v>32.511000000000003</v>
      </c>
      <c r="F148" s="445" t="s">
        <v>83</v>
      </c>
      <c r="G148" s="41"/>
      <c r="H148" s="448">
        <f>ROUND(E148*G148,2)</f>
        <v>0</v>
      </c>
      <c r="I148" s="448"/>
      <c r="J148" s="448">
        <f>ROUND(E148*G148,2)</f>
        <v>0</v>
      </c>
      <c r="K148" s="449"/>
      <c r="L148" s="449">
        <f>E148*K148</f>
        <v>0</v>
      </c>
      <c r="M148" s="447"/>
      <c r="N148" s="447">
        <f>E148*M148</f>
        <v>0</v>
      </c>
      <c r="O148" s="445">
        <v>20</v>
      </c>
      <c r="P148" s="445" t="s">
        <v>110</v>
      </c>
      <c r="Q148" s="447"/>
      <c r="R148" s="447"/>
      <c r="S148" s="447"/>
      <c r="T148" s="450"/>
      <c r="U148" s="450"/>
      <c r="V148" s="450" t="s">
        <v>67</v>
      </c>
      <c r="W148" s="451"/>
      <c r="X148" s="437" t="s">
        <v>233</v>
      </c>
      <c r="Y148" s="437" t="s">
        <v>233</v>
      </c>
      <c r="Z148" s="445" t="s">
        <v>85</v>
      </c>
      <c r="AA148" s="445"/>
      <c r="AB148" s="445">
        <v>1</v>
      </c>
      <c r="AC148" s="445"/>
      <c r="AD148" s="445"/>
      <c r="AE148" s="445"/>
      <c r="AF148" s="445"/>
      <c r="AG148" s="445"/>
      <c r="AH148" s="445"/>
      <c r="AI148" s="446"/>
      <c r="AJ148" s="446" t="s">
        <v>86</v>
      </c>
      <c r="AK148" s="446" t="s">
        <v>87</v>
      </c>
      <c r="AL148" s="446"/>
      <c r="AM148" s="446"/>
      <c r="AN148" s="446"/>
    </row>
    <row r="149" spans="1:40">
      <c r="A149" s="435"/>
      <c r="B149" s="436"/>
      <c r="C149" s="437"/>
      <c r="D149" s="438" t="s">
        <v>137</v>
      </c>
      <c r="E149" s="439"/>
      <c r="F149" s="440"/>
      <c r="G149" s="42"/>
      <c r="H149" s="441"/>
      <c r="I149" s="441"/>
      <c r="J149" s="441"/>
      <c r="K149" s="442"/>
      <c r="L149" s="442"/>
      <c r="M149" s="439"/>
      <c r="N149" s="439"/>
      <c r="O149" s="440"/>
      <c r="P149" s="440"/>
      <c r="Q149" s="439"/>
      <c r="R149" s="439"/>
      <c r="S149" s="439"/>
      <c r="T149" s="443"/>
      <c r="U149" s="443"/>
      <c r="V149" s="443" t="s">
        <v>0</v>
      </c>
      <c r="W149" s="444"/>
      <c r="X149" s="440"/>
      <c r="Y149" s="445"/>
      <c r="Z149" s="445"/>
      <c r="AA149" s="445"/>
      <c r="AB149" s="445"/>
      <c r="AC149" s="445"/>
      <c r="AD149" s="445"/>
      <c r="AE149" s="445"/>
      <c r="AF149" s="445"/>
      <c r="AG149" s="445"/>
      <c r="AH149" s="445"/>
      <c r="AI149" s="446"/>
      <c r="AJ149" s="446"/>
      <c r="AK149" s="446"/>
      <c r="AL149" s="446"/>
      <c r="AM149" s="446"/>
      <c r="AN149" s="446"/>
    </row>
    <row r="150" spans="1:40">
      <c r="A150" s="435"/>
      <c r="B150" s="436"/>
      <c r="C150" s="437"/>
      <c r="D150" s="438" t="s">
        <v>235</v>
      </c>
      <c r="E150" s="439"/>
      <c r="F150" s="440"/>
      <c r="G150" s="42"/>
      <c r="H150" s="441"/>
      <c r="I150" s="441"/>
      <c r="J150" s="441"/>
      <c r="K150" s="442"/>
      <c r="L150" s="442"/>
      <c r="M150" s="439"/>
      <c r="N150" s="439"/>
      <c r="O150" s="440"/>
      <c r="P150" s="440"/>
      <c r="Q150" s="439"/>
      <c r="R150" s="439"/>
      <c r="S150" s="439"/>
      <c r="T150" s="443"/>
      <c r="U150" s="443"/>
      <c r="V150" s="443" t="s">
        <v>0</v>
      </c>
      <c r="W150" s="444"/>
      <c r="X150" s="440"/>
      <c r="Y150" s="445"/>
      <c r="Z150" s="445"/>
      <c r="AA150" s="445"/>
      <c r="AB150" s="445"/>
      <c r="AC150" s="445"/>
      <c r="AD150" s="445"/>
      <c r="AE150" s="445"/>
      <c r="AF150" s="445"/>
      <c r="AG150" s="445"/>
      <c r="AH150" s="445"/>
      <c r="AI150" s="446"/>
      <c r="AJ150" s="446"/>
      <c r="AK150" s="446"/>
      <c r="AL150" s="446"/>
      <c r="AM150" s="446"/>
      <c r="AN150" s="446"/>
    </row>
    <row r="151" spans="1:40">
      <c r="A151" s="435"/>
      <c r="B151" s="436"/>
      <c r="C151" s="437"/>
      <c r="D151" s="438" t="s">
        <v>236</v>
      </c>
      <c r="E151" s="439"/>
      <c r="F151" s="440"/>
      <c r="G151" s="42"/>
      <c r="H151" s="441"/>
      <c r="I151" s="441"/>
      <c r="J151" s="441"/>
      <c r="K151" s="442"/>
      <c r="L151" s="442"/>
      <c r="M151" s="439"/>
      <c r="N151" s="439"/>
      <c r="O151" s="440"/>
      <c r="P151" s="440"/>
      <c r="Q151" s="439"/>
      <c r="R151" s="439"/>
      <c r="S151" s="439"/>
      <c r="T151" s="443"/>
      <c r="U151" s="443"/>
      <c r="V151" s="443" t="s">
        <v>0</v>
      </c>
      <c r="W151" s="444"/>
      <c r="X151" s="440"/>
      <c r="Y151" s="445"/>
      <c r="Z151" s="445"/>
      <c r="AA151" s="445"/>
      <c r="AB151" s="445"/>
      <c r="AC151" s="445"/>
      <c r="AD151" s="445"/>
      <c r="AE151" s="445"/>
      <c r="AF151" s="445"/>
      <c r="AG151" s="445"/>
      <c r="AH151" s="445"/>
      <c r="AI151" s="446"/>
      <c r="AJ151" s="446"/>
      <c r="AK151" s="446"/>
      <c r="AL151" s="446"/>
      <c r="AM151" s="446"/>
      <c r="AN151" s="446"/>
    </row>
    <row r="152" spans="1:40">
      <c r="A152" s="435"/>
      <c r="B152" s="436"/>
      <c r="C152" s="437"/>
      <c r="D152" s="438" t="s">
        <v>237</v>
      </c>
      <c r="E152" s="439"/>
      <c r="F152" s="440"/>
      <c r="G152" s="42"/>
      <c r="H152" s="441"/>
      <c r="I152" s="441"/>
      <c r="J152" s="441"/>
      <c r="K152" s="442"/>
      <c r="L152" s="442"/>
      <c r="M152" s="439"/>
      <c r="N152" s="439"/>
      <c r="O152" s="440"/>
      <c r="P152" s="440"/>
      <c r="Q152" s="439"/>
      <c r="R152" s="439"/>
      <c r="S152" s="439"/>
      <c r="T152" s="443"/>
      <c r="U152" s="443"/>
      <c r="V152" s="443" t="s">
        <v>0</v>
      </c>
      <c r="W152" s="444"/>
      <c r="X152" s="440"/>
      <c r="Y152" s="445"/>
      <c r="Z152" s="445"/>
      <c r="AA152" s="445"/>
      <c r="AB152" s="445"/>
      <c r="AC152" s="445"/>
      <c r="AD152" s="445"/>
      <c r="AE152" s="445"/>
      <c r="AF152" s="445"/>
      <c r="AG152" s="445"/>
      <c r="AH152" s="445"/>
      <c r="AI152" s="446"/>
      <c r="AJ152" s="446"/>
      <c r="AK152" s="446"/>
      <c r="AL152" s="446"/>
      <c r="AM152" s="446"/>
      <c r="AN152" s="446"/>
    </row>
    <row r="153" spans="1:40">
      <c r="A153" s="435"/>
      <c r="B153" s="436"/>
      <c r="C153" s="437"/>
      <c r="D153" s="438" t="s">
        <v>238</v>
      </c>
      <c r="E153" s="439"/>
      <c r="F153" s="440"/>
      <c r="G153" s="42"/>
      <c r="H153" s="441"/>
      <c r="I153" s="441"/>
      <c r="J153" s="441"/>
      <c r="K153" s="442"/>
      <c r="L153" s="442"/>
      <c r="M153" s="439"/>
      <c r="N153" s="439"/>
      <c r="O153" s="440"/>
      <c r="P153" s="440"/>
      <c r="Q153" s="439"/>
      <c r="R153" s="439"/>
      <c r="S153" s="439"/>
      <c r="T153" s="443"/>
      <c r="U153" s="443"/>
      <c r="V153" s="443" t="s">
        <v>0</v>
      </c>
      <c r="W153" s="444"/>
      <c r="X153" s="440"/>
      <c r="Y153" s="445"/>
      <c r="Z153" s="445"/>
      <c r="AA153" s="445"/>
      <c r="AB153" s="445"/>
      <c r="AC153" s="445"/>
      <c r="AD153" s="445"/>
      <c r="AE153" s="445"/>
      <c r="AF153" s="445"/>
      <c r="AG153" s="445"/>
      <c r="AH153" s="445"/>
      <c r="AI153" s="446"/>
      <c r="AJ153" s="446"/>
      <c r="AK153" s="446"/>
      <c r="AL153" s="446"/>
      <c r="AM153" s="446"/>
      <c r="AN153" s="446"/>
    </row>
    <row r="154" spans="1:40">
      <c r="A154" s="435"/>
      <c r="B154" s="436"/>
      <c r="C154" s="437"/>
      <c r="D154" s="438" t="s">
        <v>239</v>
      </c>
      <c r="E154" s="439"/>
      <c r="F154" s="440"/>
      <c r="G154" s="42"/>
      <c r="H154" s="441"/>
      <c r="I154" s="441"/>
      <c r="J154" s="441"/>
      <c r="K154" s="442"/>
      <c r="L154" s="442"/>
      <c r="M154" s="439"/>
      <c r="N154" s="439"/>
      <c r="O154" s="440"/>
      <c r="P154" s="440"/>
      <c r="Q154" s="439"/>
      <c r="R154" s="439"/>
      <c r="S154" s="439"/>
      <c r="T154" s="443"/>
      <c r="U154" s="443"/>
      <c r="V154" s="443" t="s">
        <v>0</v>
      </c>
      <c r="W154" s="444"/>
      <c r="X154" s="440"/>
      <c r="Y154" s="445"/>
      <c r="Z154" s="445"/>
      <c r="AA154" s="445"/>
      <c r="AB154" s="445"/>
      <c r="AC154" s="445"/>
      <c r="AD154" s="445"/>
      <c r="AE154" s="445"/>
      <c r="AF154" s="445"/>
      <c r="AG154" s="445"/>
      <c r="AH154" s="445"/>
      <c r="AI154" s="446"/>
      <c r="AJ154" s="446"/>
      <c r="AK154" s="446"/>
      <c r="AL154" s="446"/>
      <c r="AM154" s="446"/>
      <c r="AN154" s="446"/>
    </row>
    <row r="155" spans="1:40" ht="25.5">
      <c r="A155" s="435"/>
      <c r="B155" s="436"/>
      <c r="C155" s="437"/>
      <c r="D155" s="438" t="s">
        <v>133</v>
      </c>
      <c r="E155" s="439"/>
      <c r="F155" s="440"/>
      <c r="G155" s="42"/>
      <c r="H155" s="441"/>
      <c r="I155" s="441"/>
      <c r="J155" s="441"/>
      <c r="K155" s="442"/>
      <c r="L155" s="442"/>
      <c r="M155" s="439"/>
      <c r="N155" s="439"/>
      <c r="O155" s="440"/>
      <c r="P155" s="440"/>
      <c r="Q155" s="439"/>
      <c r="R155" s="439"/>
      <c r="S155" s="439"/>
      <c r="T155" s="443"/>
      <c r="U155" s="443"/>
      <c r="V155" s="443" t="s">
        <v>0</v>
      </c>
      <c r="W155" s="444"/>
      <c r="X155" s="440"/>
      <c r="Y155" s="445"/>
      <c r="Z155" s="445"/>
      <c r="AA155" s="445"/>
      <c r="AB155" s="445"/>
      <c r="AC155" s="445"/>
      <c r="AD155" s="445"/>
      <c r="AE155" s="445"/>
      <c r="AF155" s="445"/>
      <c r="AG155" s="445"/>
      <c r="AH155" s="445"/>
      <c r="AI155" s="446"/>
      <c r="AJ155" s="446"/>
      <c r="AK155" s="446"/>
      <c r="AL155" s="446"/>
      <c r="AM155" s="446"/>
      <c r="AN155" s="446"/>
    </row>
    <row r="156" spans="1:40">
      <c r="A156" s="435"/>
      <c r="B156" s="436"/>
      <c r="C156" s="437"/>
      <c r="D156" s="438" t="s">
        <v>240</v>
      </c>
      <c r="E156" s="439"/>
      <c r="F156" s="440"/>
      <c r="G156" s="42"/>
      <c r="H156" s="441"/>
      <c r="I156" s="441"/>
      <c r="J156" s="441"/>
      <c r="K156" s="442"/>
      <c r="L156" s="442"/>
      <c r="M156" s="439"/>
      <c r="N156" s="439"/>
      <c r="O156" s="440"/>
      <c r="P156" s="440"/>
      <c r="Q156" s="439"/>
      <c r="R156" s="439"/>
      <c r="S156" s="439"/>
      <c r="T156" s="443"/>
      <c r="U156" s="443"/>
      <c r="V156" s="443" t="s">
        <v>0</v>
      </c>
      <c r="W156" s="444"/>
      <c r="X156" s="440"/>
      <c r="Y156" s="445"/>
      <c r="Z156" s="445"/>
      <c r="AA156" s="445"/>
      <c r="AB156" s="445"/>
      <c r="AC156" s="445"/>
      <c r="AD156" s="445"/>
      <c r="AE156" s="445"/>
      <c r="AF156" s="445"/>
      <c r="AG156" s="445"/>
      <c r="AH156" s="445"/>
      <c r="AI156" s="446"/>
      <c r="AJ156" s="446"/>
      <c r="AK156" s="446"/>
      <c r="AL156" s="446"/>
      <c r="AM156" s="446"/>
      <c r="AN156" s="446"/>
    </row>
    <row r="157" spans="1:40">
      <c r="A157" s="435">
        <v>33</v>
      </c>
      <c r="B157" s="436" t="s">
        <v>80</v>
      </c>
      <c r="C157" s="437" t="s">
        <v>241</v>
      </c>
      <c r="D157" s="475" t="s">
        <v>242</v>
      </c>
      <c r="E157" s="447">
        <v>102.61</v>
      </c>
      <c r="F157" s="445" t="s">
        <v>243</v>
      </c>
      <c r="G157" s="41"/>
      <c r="H157" s="448">
        <f>ROUND(E157*G157,2)</f>
        <v>0</v>
      </c>
      <c r="I157" s="448"/>
      <c r="J157" s="448">
        <f>ROUND(E157*G157,2)</f>
        <v>0</v>
      </c>
      <c r="K157" s="449"/>
      <c r="L157" s="449">
        <f>E157*K157</f>
        <v>0</v>
      </c>
      <c r="M157" s="447"/>
      <c r="N157" s="447">
        <f>E157*M157</f>
        <v>0</v>
      </c>
      <c r="O157" s="445">
        <v>20</v>
      </c>
      <c r="P157" s="445" t="s">
        <v>114</v>
      </c>
      <c r="Q157" s="447"/>
      <c r="R157" s="447"/>
      <c r="S157" s="447"/>
      <c r="T157" s="450"/>
      <c r="U157" s="450"/>
      <c r="V157" s="450" t="s">
        <v>67</v>
      </c>
      <c r="W157" s="451"/>
      <c r="X157" s="437" t="s">
        <v>241</v>
      </c>
      <c r="Y157" s="437" t="s">
        <v>241</v>
      </c>
      <c r="Z157" s="445" t="s">
        <v>85</v>
      </c>
      <c r="AA157" s="445"/>
      <c r="AB157" s="445">
        <v>1</v>
      </c>
      <c r="AC157" s="445"/>
      <c r="AD157" s="445"/>
      <c r="AE157" s="445"/>
      <c r="AF157" s="445"/>
      <c r="AG157" s="445"/>
      <c r="AH157" s="445"/>
      <c r="AI157" s="446"/>
      <c r="AJ157" s="446" t="s">
        <v>86</v>
      </c>
      <c r="AK157" s="446" t="s">
        <v>87</v>
      </c>
      <c r="AL157" s="446"/>
      <c r="AM157" s="446"/>
      <c r="AN157" s="446"/>
    </row>
    <row r="158" spans="1:40">
      <c r="A158" s="435"/>
      <c r="B158" s="436"/>
      <c r="C158" s="437"/>
      <c r="D158" s="438" t="s">
        <v>137</v>
      </c>
      <c r="E158" s="439"/>
      <c r="F158" s="440"/>
      <c r="G158" s="42"/>
      <c r="H158" s="441"/>
      <c r="I158" s="441"/>
      <c r="J158" s="441"/>
      <c r="K158" s="442"/>
      <c r="L158" s="442"/>
      <c r="M158" s="439"/>
      <c r="N158" s="439"/>
      <c r="O158" s="440"/>
      <c r="P158" s="440"/>
      <c r="Q158" s="439"/>
      <c r="R158" s="439"/>
      <c r="S158" s="439"/>
      <c r="T158" s="443"/>
      <c r="U158" s="443"/>
      <c r="V158" s="443" t="s">
        <v>0</v>
      </c>
      <c r="W158" s="444"/>
      <c r="X158" s="440"/>
      <c r="Y158" s="445"/>
      <c r="Z158" s="445"/>
      <c r="AA158" s="445"/>
      <c r="AB158" s="445"/>
      <c r="AC158" s="445"/>
      <c r="AD158" s="445"/>
      <c r="AE158" s="445"/>
      <c r="AF158" s="445"/>
      <c r="AG158" s="445"/>
      <c r="AH158" s="445"/>
      <c r="AI158" s="446"/>
      <c r="AJ158" s="446"/>
      <c r="AK158" s="446"/>
      <c r="AL158" s="446"/>
      <c r="AM158" s="446"/>
      <c r="AN158" s="446"/>
    </row>
    <row r="159" spans="1:40">
      <c r="A159" s="435"/>
      <c r="B159" s="436"/>
      <c r="C159" s="437"/>
      <c r="D159" s="438" t="s">
        <v>244</v>
      </c>
      <c r="E159" s="439"/>
      <c r="F159" s="440"/>
      <c r="G159" s="42"/>
      <c r="H159" s="441"/>
      <c r="I159" s="441"/>
      <c r="J159" s="441"/>
      <c r="K159" s="442"/>
      <c r="L159" s="442"/>
      <c r="M159" s="439"/>
      <c r="N159" s="439"/>
      <c r="O159" s="440"/>
      <c r="P159" s="440"/>
      <c r="Q159" s="439"/>
      <c r="R159" s="439"/>
      <c r="S159" s="439"/>
      <c r="T159" s="443"/>
      <c r="U159" s="443"/>
      <c r="V159" s="443" t="s">
        <v>0</v>
      </c>
      <c r="W159" s="444"/>
      <c r="X159" s="440"/>
      <c r="Y159" s="445"/>
      <c r="Z159" s="445"/>
      <c r="AA159" s="445"/>
      <c r="AB159" s="445"/>
      <c r="AC159" s="445"/>
      <c r="AD159" s="445"/>
      <c r="AE159" s="445"/>
      <c r="AF159" s="445"/>
      <c r="AG159" s="445"/>
      <c r="AH159" s="445"/>
      <c r="AI159" s="446"/>
      <c r="AJ159" s="446"/>
      <c r="AK159" s="446"/>
      <c r="AL159" s="446"/>
      <c r="AM159" s="446"/>
      <c r="AN159" s="446"/>
    </row>
    <row r="160" spans="1:40">
      <c r="A160" s="435"/>
      <c r="B160" s="436"/>
      <c r="C160" s="437"/>
      <c r="D160" s="438" t="s">
        <v>236</v>
      </c>
      <c r="E160" s="439"/>
      <c r="F160" s="440"/>
      <c r="G160" s="42"/>
      <c r="H160" s="441"/>
      <c r="I160" s="441"/>
      <c r="J160" s="441"/>
      <c r="K160" s="442"/>
      <c r="L160" s="442"/>
      <c r="M160" s="439"/>
      <c r="N160" s="439"/>
      <c r="O160" s="440"/>
      <c r="P160" s="440"/>
      <c r="Q160" s="439"/>
      <c r="R160" s="439"/>
      <c r="S160" s="439"/>
      <c r="T160" s="443"/>
      <c r="U160" s="443"/>
      <c r="V160" s="443" t="s">
        <v>0</v>
      </c>
      <c r="W160" s="444"/>
      <c r="X160" s="440"/>
      <c r="Y160" s="445"/>
      <c r="Z160" s="445"/>
      <c r="AA160" s="445"/>
      <c r="AB160" s="445"/>
      <c r="AC160" s="445"/>
      <c r="AD160" s="445"/>
      <c r="AE160" s="445"/>
      <c r="AF160" s="445"/>
      <c r="AG160" s="445"/>
      <c r="AH160" s="445"/>
      <c r="AI160" s="446"/>
      <c r="AJ160" s="446"/>
      <c r="AK160" s="446"/>
      <c r="AL160" s="446"/>
      <c r="AM160" s="446"/>
      <c r="AN160" s="446"/>
    </row>
    <row r="161" spans="1:40">
      <c r="A161" s="435"/>
      <c r="B161" s="436"/>
      <c r="C161" s="437"/>
      <c r="D161" s="438" t="s">
        <v>237</v>
      </c>
      <c r="E161" s="439"/>
      <c r="F161" s="440"/>
      <c r="G161" s="42"/>
      <c r="H161" s="441"/>
      <c r="I161" s="441"/>
      <c r="J161" s="441"/>
      <c r="K161" s="442"/>
      <c r="L161" s="442"/>
      <c r="M161" s="439"/>
      <c r="N161" s="439"/>
      <c r="O161" s="440"/>
      <c r="P161" s="440"/>
      <c r="Q161" s="439"/>
      <c r="R161" s="439"/>
      <c r="S161" s="439"/>
      <c r="T161" s="443"/>
      <c r="U161" s="443"/>
      <c r="V161" s="443" t="s">
        <v>0</v>
      </c>
      <c r="W161" s="444"/>
      <c r="X161" s="440"/>
      <c r="Y161" s="445"/>
      <c r="Z161" s="445"/>
      <c r="AA161" s="445"/>
      <c r="AB161" s="445"/>
      <c r="AC161" s="445"/>
      <c r="AD161" s="445"/>
      <c r="AE161" s="445"/>
      <c r="AF161" s="445"/>
      <c r="AG161" s="445"/>
      <c r="AH161" s="445"/>
      <c r="AI161" s="446"/>
      <c r="AJ161" s="446"/>
      <c r="AK161" s="446"/>
      <c r="AL161" s="446"/>
      <c r="AM161" s="446"/>
      <c r="AN161" s="446"/>
    </row>
    <row r="162" spans="1:40">
      <c r="A162" s="435"/>
      <c r="B162" s="436"/>
      <c r="C162" s="437"/>
      <c r="D162" s="438" t="s">
        <v>245</v>
      </c>
      <c r="E162" s="439"/>
      <c r="F162" s="440"/>
      <c r="G162" s="42"/>
      <c r="H162" s="441"/>
      <c r="I162" s="441"/>
      <c r="J162" s="441"/>
      <c r="K162" s="442"/>
      <c r="L162" s="442"/>
      <c r="M162" s="439"/>
      <c r="N162" s="439"/>
      <c r="O162" s="440"/>
      <c r="P162" s="440"/>
      <c r="Q162" s="439"/>
      <c r="R162" s="439"/>
      <c r="S162" s="439"/>
      <c r="T162" s="443"/>
      <c r="U162" s="443"/>
      <c r="V162" s="443" t="s">
        <v>0</v>
      </c>
      <c r="W162" s="444"/>
      <c r="X162" s="440"/>
      <c r="Y162" s="445"/>
      <c r="Z162" s="445"/>
      <c r="AA162" s="445"/>
      <c r="AB162" s="445"/>
      <c r="AC162" s="445"/>
      <c r="AD162" s="445"/>
      <c r="AE162" s="445"/>
      <c r="AF162" s="445"/>
      <c r="AG162" s="445"/>
      <c r="AH162" s="445"/>
      <c r="AI162" s="446"/>
      <c r="AJ162" s="446"/>
      <c r="AK162" s="446"/>
      <c r="AL162" s="446"/>
      <c r="AM162" s="446"/>
      <c r="AN162" s="446"/>
    </row>
    <row r="163" spans="1:40">
      <c r="A163" s="435"/>
      <c r="B163" s="436"/>
      <c r="C163" s="437"/>
      <c r="D163" s="438" t="s">
        <v>246</v>
      </c>
      <c r="E163" s="439"/>
      <c r="F163" s="440"/>
      <c r="G163" s="42"/>
      <c r="H163" s="441"/>
      <c r="I163" s="441"/>
      <c r="J163" s="441"/>
      <c r="K163" s="442"/>
      <c r="L163" s="442"/>
      <c r="M163" s="439"/>
      <c r="N163" s="439"/>
      <c r="O163" s="440"/>
      <c r="P163" s="440"/>
      <c r="Q163" s="439"/>
      <c r="R163" s="439"/>
      <c r="S163" s="439"/>
      <c r="T163" s="443"/>
      <c r="U163" s="443"/>
      <c r="V163" s="443" t="s">
        <v>0</v>
      </c>
      <c r="W163" s="444"/>
      <c r="X163" s="440"/>
      <c r="Y163" s="445"/>
      <c r="Z163" s="445"/>
      <c r="AA163" s="445"/>
      <c r="AB163" s="445"/>
      <c r="AC163" s="445"/>
      <c r="AD163" s="445"/>
      <c r="AE163" s="445"/>
      <c r="AF163" s="445"/>
      <c r="AG163" s="445"/>
      <c r="AH163" s="445"/>
      <c r="AI163" s="446"/>
      <c r="AJ163" s="446"/>
      <c r="AK163" s="446"/>
      <c r="AL163" s="446"/>
      <c r="AM163" s="446"/>
      <c r="AN163" s="446"/>
    </row>
    <row r="164" spans="1:40" ht="25.5">
      <c r="A164" s="435"/>
      <c r="B164" s="436"/>
      <c r="C164" s="437"/>
      <c r="D164" s="438" t="s">
        <v>133</v>
      </c>
      <c r="E164" s="439"/>
      <c r="F164" s="440"/>
      <c r="G164" s="42"/>
      <c r="H164" s="441"/>
      <c r="I164" s="441"/>
      <c r="J164" s="441"/>
      <c r="K164" s="442"/>
      <c r="L164" s="442"/>
      <c r="M164" s="439"/>
      <c r="N164" s="439"/>
      <c r="O164" s="440"/>
      <c r="P164" s="440"/>
      <c r="Q164" s="439"/>
      <c r="R164" s="439"/>
      <c r="S164" s="439"/>
      <c r="T164" s="443"/>
      <c r="U164" s="443"/>
      <c r="V164" s="443" t="s">
        <v>0</v>
      </c>
      <c r="W164" s="444"/>
      <c r="X164" s="440"/>
      <c r="Y164" s="445"/>
      <c r="Z164" s="445"/>
      <c r="AA164" s="445"/>
      <c r="AB164" s="445"/>
      <c r="AC164" s="445"/>
      <c r="AD164" s="445"/>
      <c r="AE164" s="445"/>
      <c r="AF164" s="445"/>
      <c r="AG164" s="445"/>
      <c r="AH164" s="445"/>
      <c r="AI164" s="446"/>
      <c r="AJ164" s="446"/>
      <c r="AK164" s="446"/>
      <c r="AL164" s="446"/>
      <c r="AM164" s="446"/>
      <c r="AN164" s="446"/>
    </row>
    <row r="165" spans="1:40">
      <c r="A165" s="435"/>
      <c r="B165" s="436"/>
      <c r="C165" s="437"/>
      <c r="D165" s="438" t="s">
        <v>244</v>
      </c>
      <c r="E165" s="439"/>
      <c r="F165" s="440"/>
      <c r="G165" s="42"/>
      <c r="H165" s="441"/>
      <c r="I165" s="441"/>
      <c r="J165" s="441"/>
      <c r="K165" s="442"/>
      <c r="L165" s="442"/>
      <c r="M165" s="439"/>
      <c r="N165" s="439"/>
      <c r="O165" s="440"/>
      <c r="P165" s="440"/>
      <c r="Q165" s="439"/>
      <c r="R165" s="439"/>
      <c r="S165" s="439"/>
      <c r="T165" s="443"/>
      <c r="U165" s="443"/>
      <c r="V165" s="443" t="s">
        <v>0</v>
      </c>
      <c r="W165" s="444"/>
      <c r="X165" s="440"/>
      <c r="Y165" s="445"/>
      <c r="Z165" s="445"/>
      <c r="AA165" s="445"/>
      <c r="AB165" s="445"/>
      <c r="AC165" s="445"/>
      <c r="AD165" s="445"/>
      <c r="AE165" s="445"/>
      <c r="AF165" s="445"/>
      <c r="AG165" s="445"/>
      <c r="AH165" s="445"/>
      <c r="AI165" s="446"/>
      <c r="AJ165" s="446"/>
      <c r="AK165" s="446"/>
      <c r="AL165" s="446"/>
      <c r="AM165" s="446"/>
      <c r="AN165" s="446"/>
    </row>
    <row r="166" spans="1:40">
      <c r="A166" s="435">
        <v>34</v>
      </c>
      <c r="B166" s="436" t="s">
        <v>80</v>
      </c>
      <c r="C166" s="437" t="s">
        <v>247</v>
      </c>
      <c r="D166" s="475" t="s">
        <v>248</v>
      </c>
      <c r="E166" s="447">
        <v>250.8</v>
      </c>
      <c r="F166" s="445" t="s">
        <v>249</v>
      </c>
      <c r="G166" s="41"/>
      <c r="H166" s="448">
        <f>ROUND(E166*G166,2)</f>
        <v>0</v>
      </c>
      <c r="I166" s="448"/>
      <c r="J166" s="448">
        <f>ROUND(E166*G166,2)</f>
        <v>0</v>
      </c>
      <c r="K166" s="449"/>
      <c r="L166" s="449">
        <f>E166*K166</f>
        <v>0</v>
      </c>
      <c r="M166" s="447"/>
      <c r="N166" s="447">
        <f>E166*M166</f>
        <v>0</v>
      </c>
      <c r="O166" s="445">
        <v>20</v>
      </c>
      <c r="P166" s="445" t="s">
        <v>84</v>
      </c>
      <c r="Q166" s="447"/>
      <c r="R166" s="447"/>
      <c r="S166" s="447"/>
      <c r="T166" s="450"/>
      <c r="U166" s="450"/>
      <c r="V166" s="450" t="s">
        <v>67</v>
      </c>
      <c r="W166" s="451"/>
      <c r="X166" s="437" t="s">
        <v>247</v>
      </c>
      <c r="Y166" s="437" t="s">
        <v>247</v>
      </c>
      <c r="Z166" s="445" t="s">
        <v>85</v>
      </c>
      <c r="AA166" s="445"/>
      <c r="AB166" s="445">
        <v>1</v>
      </c>
      <c r="AC166" s="445"/>
      <c r="AD166" s="445"/>
      <c r="AE166" s="445"/>
      <c r="AF166" s="445"/>
      <c r="AG166" s="445"/>
      <c r="AH166" s="445"/>
      <c r="AI166" s="446"/>
      <c r="AJ166" s="446" t="s">
        <v>86</v>
      </c>
      <c r="AK166" s="446" t="s">
        <v>87</v>
      </c>
      <c r="AL166" s="446"/>
      <c r="AM166" s="446"/>
      <c r="AN166" s="446"/>
    </row>
    <row r="167" spans="1:40" ht="25.5">
      <c r="A167" s="435"/>
      <c r="B167" s="436"/>
      <c r="C167" s="437"/>
      <c r="D167" s="438" t="s">
        <v>250</v>
      </c>
      <c r="E167" s="439"/>
      <c r="F167" s="440"/>
      <c r="G167" s="42"/>
      <c r="H167" s="441"/>
      <c r="I167" s="441"/>
      <c r="J167" s="441"/>
      <c r="K167" s="442"/>
      <c r="L167" s="442"/>
      <c r="M167" s="439"/>
      <c r="N167" s="439"/>
      <c r="O167" s="440"/>
      <c r="P167" s="440"/>
      <c r="Q167" s="439"/>
      <c r="R167" s="439"/>
      <c r="S167" s="439"/>
      <c r="T167" s="443"/>
      <c r="U167" s="443"/>
      <c r="V167" s="443" t="s">
        <v>0</v>
      </c>
      <c r="W167" s="444"/>
      <c r="X167" s="440"/>
      <c r="Y167" s="445"/>
      <c r="Z167" s="445"/>
      <c r="AA167" s="445"/>
      <c r="AB167" s="445"/>
      <c r="AC167" s="445"/>
      <c r="AD167" s="445"/>
      <c r="AE167" s="445"/>
      <c r="AF167" s="445"/>
      <c r="AG167" s="445"/>
      <c r="AH167" s="445"/>
      <c r="AI167" s="446"/>
      <c r="AJ167" s="446"/>
      <c r="AK167" s="446"/>
      <c r="AL167" s="446"/>
      <c r="AM167" s="446"/>
      <c r="AN167" s="446"/>
    </row>
    <row r="168" spans="1:40">
      <c r="A168" s="435"/>
      <c r="B168" s="436"/>
      <c r="C168" s="437"/>
      <c r="D168" s="438" t="s">
        <v>251</v>
      </c>
      <c r="E168" s="439"/>
      <c r="F168" s="440"/>
      <c r="G168" s="42"/>
      <c r="H168" s="441"/>
      <c r="I168" s="441"/>
      <c r="J168" s="441"/>
      <c r="K168" s="442"/>
      <c r="L168" s="442"/>
      <c r="M168" s="439"/>
      <c r="N168" s="439"/>
      <c r="O168" s="440"/>
      <c r="P168" s="440"/>
      <c r="Q168" s="439"/>
      <c r="R168" s="439"/>
      <c r="S168" s="439"/>
      <c r="T168" s="443"/>
      <c r="U168" s="443"/>
      <c r="V168" s="443" t="s">
        <v>0</v>
      </c>
      <c r="W168" s="444"/>
      <c r="X168" s="440"/>
      <c r="Y168" s="445"/>
      <c r="Z168" s="445"/>
      <c r="AA168" s="445"/>
      <c r="AB168" s="445"/>
      <c r="AC168" s="445"/>
      <c r="AD168" s="445"/>
      <c r="AE168" s="445"/>
      <c r="AF168" s="445"/>
      <c r="AG168" s="445"/>
      <c r="AH168" s="445"/>
      <c r="AI168" s="446"/>
      <c r="AJ168" s="446"/>
      <c r="AK168" s="446"/>
      <c r="AL168" s="446"/>
      <c r="AM168" s="446"/>
      <c r="AN168" s="446"/>
    </row>
    <row r="169" spans="1:40">
      <c r="A169" s="435">
        <v>35</v>
      </c>
      <c r="B169" s="436" t="s">
        <v>80</v>
      </c>
      <c r="C169" s="437" t="s">
        <v>252</v>
      </c>
      <c r="D169" s="475" t="s">
        <v>253</v>
      </c>
      <c r="E169" s="447">
        <v>220.2</v>
      </c>
      <c r="F169" s="445" t="s">
        <v>249</v>
      </c>
      <c r="G169" s="41"/>
      <c r="H169" s="448">
        <f>ROUND(E169*G169,2)</f>
        <v>0</v>
      </c>
      <c r="I169" s="448"/>
      <c r="J169" s="448">
        <f>ROUND(E169*G169,2)</f>
        <v>0</v>
      </c>
      <c r="K169" s="449"/>
      <c r="L169" s="449">
        <f>E169*K169</f>
        <v>0</v>
      </c>
      <c r="M169" s="447"/>
      <c r="N169" s="447">
        <f>E169*M169</f>
        <v>0</v>
      </c>
      <c r="O169" s="445">
        <v>20</v>
      </c>
      <c r="P169" s="445" t="s">
        <v>92</v>
      </c>
      <c r="Q169" s="447"/>
      <c r="R169" s="447"/>
      <c r="S169" s="447"/>
      <c r="T169" s="450"/>
      <c r="U169" s="450"/>
      <c r="V169" s="450" t="s">
        <v>67</v>
      </c>
      <c r="W169" s="451"/>
      <c r="X169" s="437" t="s">
        <v>252</v>
      </c>
      <c r="Y169" s="437" t="s">
        <v>252</v>
      </c>
      <c r="Z169" s="445" t="s">
        <v>85</v>
      </c>
      <c r="AA169" s="445"/>
      <c r="AB169" s="445">
        <v>1</v>
      </c>
      <c r="AC169" s="445"/>
      <c r="AD169" s="445"/>
      <c r="AE169" s="445"/>
      <c r="AF169" s="445"/>
      <c r="AG169" s="445"/>
      <c r="AH169" s="445"/>
      <c r="AI169" s="446"/>
      <c r="AJ169" s="446" t="s">
        <v>86</v>
      </c>
      <c r="AK169" s="446" t="s">
        <v>87</v>
      </c>
      <c r="AL169" s="446"/>
      <c r="AM169" s="446"/>
      <c r="AN169" s="446"/>
    </row>
    <row r="170" spans="1:40" ht="25.5">
      <c r="A170" s="435"/>
      <c r="B170" s="436"/>
      <c r="C170" s="437"/>
      <c r="D170" s="438" t="s">
        <v>250</v>
      </c>
      <c r="E170" s="439"/>
      <c r="F170" s="440"/>
      <c r="G170" s="42"/>
      <c r="H170" s="441"/>
      <c r="I170" s="441"/>
      <c r="J170" s="441"/>
      <c r="K170" s="442"/>
      <c r="L170" s="442"/>
      <c r="M170" s="439"/>
      <c r="N170" s="439"/>
      <c r="O170" s="440"/>
      <c r="P170" s="440"/>
      <c r="Q170" s="439"/>
      <c r="R170" s="439"/>
      <c r="S170" s="439"/>
      <c r="T170" s="443"/>
      <c r="U170" s="443"/>
      <c r="V170" s="443" t="s">
        <v>0</v>
      </c>
      <c r="W170" s="444"/>
      <c r="X170" s="440"/>
      <c r="Y170" s="445"/>
      <c r="Z170" s="445"/>
      <c r="AA170" s="445"/>
      <c r="AB170" s="445"/>
      <c r="AC170" s="445"/>
      <c r="AD170" s="445"/>
      <c r="AE170" s="445"/>
      <c r="AF170" s="445"/>
      <c r="AG170" s="445"/>
      <c r="AH170" s="445"/>
      <c r="AI170" s="446"/>
      <c r="AJ170" s="446"/>
      <c r="AK170" s="446"/>
      <c r="AL170" s="446"/>
      <c r="AM170" s="446"/>
      <c r="AN170" s="446"/>
    </row>
    <row r="171" spans="1:40">
      <c r="A171" s="435"/>
      <c r="B171" s="436"/>
      <c r="C171" s="437"/>
      <c r="D171" s="438" t="s">
        <v>254</v>
      </c>
      <c r="E171" s="439"/>
      <c r="F171" s="440"/>
      <c r="G171" s="42"/>
      <c r="H171" s="441"/>
      <c r="I171" s="441"/>
      <c r="J171" s="441"/>
      <c r="K171" s="442"/>
      <c r="L171" s="442"/>
      <c r="M171" s="439"/>
      <c r="N171" s="439"/>
      <c r="O171" s="440"/>
      <c r="P171" s="440"/>
      <c r="Q171" s="439"/>
      <c r="R171" s="439"/>
      <c r="S171" s="439"/>
      <c r="T171" s="443"/>
      <c r="U171" s="443"/>
      <c r="V171" s="443" t="s">
        <v>0</v>
      </c>
      <c r="W171" s="444"/>
      <c r="X171" s="440"/>
      <c r="Y171" s="445"/>
      <c r="Z171" s="445"/>
      <c r="AA171" s="445"/>
      <c r="AB171" s="445"/>
      <c r="AC171" s="445"/>
      <c r="AD171" s="445"/>
      <c r="AE171" s="445"/>
      <c r="AF171" s="445"/>
      <c r="AG171" s="445"/>
      <c r="AH171" s="445"/>
      <c r="AI171" s="446"/>
      <c r="AJ171" s="446"/>
      <c r="AK171" s="446"/>
      <c r="AL171" s="446"/>
      <c r="AM171" s="446"/>
      <c r="AN171" s="446"/>
    </row>
    <row r="172" spans="1:40">
      <c r="A172" s="435">
        <v>36</v>
      </c>
      <c r="B172" s="436" t="s">
        <v>80</v>
      </c>
      <c r="C172" s="437" t="s">
        <v>255</v>
      </c>
      <c r="D172" s="475" t="s">
        <v>256</v>
      </c>
      <c r="E172" s="447">
        <v>18.059999999999999</v>
      </c>
      <c r="F172" s="445" t="s">
        <v>249</v>
      </c>
      <c r="G172" s="41"/>
      <c r="H172" s="448">
        <f>ROUND(E172*G172,2)</f>
        <v>0</v>
      </c>
      <c r="I172" s="448"/>
      <c r="J172" s="448">
        <f>ROUND(E172*G172,2)</f>
        <v>0</v>
      </c>
      <c r="K172" s="449"/>
      <c r="L172" s="449">
        <f>E172*K172</f>
        <v>0</v>
      </c>
      <c r="M172" s="447"/>
      <c r="N172" s="447">
        <f>E172*M172</f>
        <v>0</v>
      </c>
      <c r="O172" s="445">
        <v>20</v>
      </c>
      <c r="P172" s="445" t="s">
        <v>97</v>
      </c>
      <c r="Q172" s="447"/>
      <c r="R172" s="447"/>
      <c r="S172" s="447"/>
      <c r="T172" s="450"/>
      <c r="U172" s="450"/>
      <c r="V172" s="450" t="s">
        <v>67</v>
      </c>
      <c r="W172" s="451"/>
      <c r="X172" s="437" t="s">
        <v>255</v>
      </c>
      <c r="Y172" s="437" t="s">
        <v>255</v>
      </c>
      <c r="Z172" s="445" t="s">
        <v>85</v>
      </c>
      <c r="AA172" s="445"/>
      <c r="AB172" s="445">
        <v>1</v>
      </c>
      <c r="AC172" s="445"/>
      <c r="AD172" s="445"/>
      <c r="AE172" s="445"/>
      <c r="AF172" s="445"/>
      <c r="AG172" s="445"/>
      <c r="AH172" s="445"/>
      <c r="AI172" s="446"/>
      <c r="AJ172" s="446" t="s">
        <v>86</v>
      </c>
      <c r="AK172" s="446" t="s">
        <v>87</v>
      </c>
      <c r="AL172" s="446"/>
      <c r="AM172" s="446"/>
      <c r="AN172" s="446"/>
    </row>
    <row r="173" spans="1:40" ht="25.5">
      <c r="A173" s="435"/>
      <c r="B173" s="436"/>
      <c r="C173" s="437"/>
      <c r="D173" s="438" t="s">
        <v>250</v>
      </c>
      <c r="E173" s="439"/>
      <c r="F173" s="440"/>
      <c r="G173" s="42"/>
      <c r="H173" s="441"/>
      <c r="I173" s="441"/>
      <c r="J173" s="441"/>
      <c r="K173" s="442"/>
      <c r="L173" s="442"/>
      <c r="M173" s="439"/>
      <c r="N173" s="439"/>
      <c r="O173" s="440"/>
      <c r="P173" s="440"/>
      <c r="Q173" s="439"/>
      <c r="R173" s="439"/>
      <c r="S173" s="439"/>
      <c r="T173" s="443"/>
      <c r="U173" s="443"/>
      <c r="V173" s="443" t="s">
        <v>0</v>
      </c>
      <c r="W173" s="444"/>
      <c r="X173" s="440"/>
      <c r="Y173" s="445"/>
      <c r="Z173" s="445"/>
      <c r="AA173" s="445"/>
      <c r="AB173" s="445"/>
      <c r="AC173" s="445"/>
      <c r="AD173" s="445"/>
      <c r="AE173" s="445"/>
      <c r="AF173" s="445"/>
      <c r="AG173" s="445"/>
      <c r="AH173" s="445"/>
      <c r="AI173" s="446"/>
      <c r="AJ173" s="446"/>
      <c r="AK173" s="446"/>
      <c r="AL173" s="446"/>
      <c r="AM173" s="446"/>
      <c r="AN173" s="446"/>
    </row>
    <row r="174" spans="1:40">
      <c r="A174" s="435"/>
      <c r="B174" s="436"/>
      <c r="C174" s="437"/>
      <c r="D174" s="438" t="s">
        <v>257</v>
      </c>
      <c r="E174" s="439"/>
      <c r="F174" s="440"/>
      <c r="G174" s="42"/>
      <c r="H174" s="441"/>
      <c r="I174" s="441"/>
      <c r="J174" s="441"/>
      <c r="K174" s="442"/>
      <c r="L174" s="442"/>
      <c r="M174" s="439"/>
      <c r="N174" s="439"/>
      <c r="O174" s="440"/>
      <c r="P174" s="440"/>
      <c r="Q174" s="439"/>
      <c r="R174" s="439"/>
      <c r="S174" s="439"/>
      <c r="T174" s="443"/>
      <c r="U174" s="443"/>
      <c r="V174" s="443" t="s">
        <v>0</v>
      </c>
      <c r="W174" s="444"/>
      <c r="X174" s="440"/>
      <c r="Y174" s="445"/>
      <c r="Z174" s="445"/>
      <c r="AA174" s="445"/>
      <c r="AB174" s="445"/>
      <c r="AC174" s="445"/>
      <c r="AD174" s="445"/>
      <c r="AE174" s="445"/>
      <c r="AF174" s="445"/>
      <c r="AG174" s="445"/>
      <c r="AH174" s="445"/>
      <c r="AI174" s="446"/>
      <c r="AJ174" s="446"/>
      <c r="AK174" s="446"/>
      <c r="AL174" s="446"/>
      <c r="AM174" s="446"/>
      <c r="AN174" s="446"/>
    </row>
    <row r="175" spans="1:40">
      <c r="A175" s="435">
        <v>37</v>
      </c>
      <c r="B175" s="436" t="s">
        <v>80</v>
      </c>
      <c r="C175" s="437" t="s">
        <v>258</v>
      </c>
      <c r="D175" s="475" t="s">
        <v>259</v>
      </c>
      <c r="E175" s="447">
        <v>66</v>
      </c>
      <c r="F175" s="445" t="s">
        <v>249</v>
      </c>
      <c r="G175" s="41"/>
      <c r="H175" s="448">
        <f>ROUND(E175*G175,2)</f>
        <v>0</v>
      </c>
      <c r="I175" s="448"/>
      <c r="J175" s="448">
        <f>ROUND(E175*G175,2)</f>
        <v>0</v>
      </c>
      <c r="K175" s="449"/>
      <c r="L175" s="449">
        <f>E175*K175</f>
        <v>0</v>
      </c>
      <c r="M175" s="447"/>
      <c r="N175" s="447">
        <f>E175*M175</f>
        <v>0</v>
      </c>
      <c r="O175" s="445">
        <v>20</v>
      </c>
      <c r="P175" s="445" t="s">
        <v>100</v>
      </c>
      <c r="Q175" s="447"/>
      <c r="R175" s="447"/>
      <c r="S175" s="447"/>
      <c r="T175" s="450"/>
      <c r="U175" s="450"/>
      <c r="V175" s="450" t="s">
        <v>67</v>
      </c>
      <c r="W175" s="451"/>
      <c r="X175" s="437" t="s">
        <v>258</v>
      </c>
      <c r="Y175" s="437" t="s">
        <v>258</v>
      </c>
      <c r="Z175" s="445" t="s">
        <v>85</v>
      </c>
      <c r="AA175" s="445"/>
      <c r="AB175" s="445">
        <v>1</v>
      </c>
      <c r="AC175" s="445"/>
      <c r="AD175" s="445"/>
      <c r="AE175" s="445"/>
      <c r="AF175" s="445"/>
      <c r="AG175" s="445"/>
      <c r="AH175" s="445"/>
      <c r="AI175" s="446"/>
      <c r="AJ175" s="446" t="s">
        <v>86</v>
      </c>
      <c r="AK175" s="446" t="s">
        <v>87</v>
      </c>
      <c r="AL175" s="446"/>
      <c r="AM175" s="446"/>
      <c r="AN175" s="446"/>
    </row>
    <row r="176" spans="1:40" ht="25.5">
      <c r="A176" s="435"/>
      <c r="B176" s="436"/>
      <c r="C176" s="437"/>
      <c r="D176" s="438" t="s">
        <v>250</v>
      </c>
      <c r="E176" s="439"/>
      <c r="F176" s="440"/>
      <c r="G176" s="42"/>
      <c r="H176" s="441"/>
      <c r="I176" s="441"/>
      <c r="J176" s="441"/>
      <c r="K176" s="442"/>
      <c r="L176" s="442"/>
      <c r="M176" s="439"/>
      <c r="N176" s="439"/>
      <c r="O176" s="440"/>
      <c r="P176" s="440"/>
      <c r="Q176" s="439"/>
      <c r="R176" s="439"/>
      <c r="S176" s="439"/>
      <c r="T176" s="443"/>
      <c r="U176" s="443"/>
      <c r="V176" s="443" t="s">
        <v>0</v>
      </c>
      <c r="W176" s="444"/>
      <c r="X176" s="440"/>
      <c r="Y176" s="445"/>
      <c r="Z176" s="445"/>
      <c r="AA176" s="445"/>
      <c r="AB176" s="445"/>
      <c r="AC176" s="445"/>
      <c r="AD176" s="445"/>
      <c r="AE176" s="445"/>
      <c r="AF176" s="445"/>
      <c r="AG176" s="445"/>
      <c r="AH176" s="445"/>
      <c r="AI176" s="446"/>
      <c r="AJ176" s="446"/>
      <c r="AK176" s="446"/>
      <c r="AL176" s="446"/>
      <c r="AM176" s="446"/>
      <c r="AN176" s="446"/>
    </row>
    <row r="177" spans="1:40">
      <c r="A177" s="435"/>
      <c r="B177" s="436"/>
      <c r="C177" s="437"/>
      <c r="D177" s="438" t="s">
        <v>260</v>
      </c>
      <c r="E177" s="439"/>
      <c r="F177" s="440"/>
      <c r="G177" s="42"/>
      <c r="H177" s="441"/>
      <c r="I177" s="441"/>
      <c r="J177" s="441"/>
      <c r="K177" s="442"/>
      <c r="L177" s="442"/>
      <c r="M177" s="439"/>
      <c r="N177" s="439"/>
      <c r="O177" s="440"/>
      <c r="P177" s="440"/>
      <c r="Q177" s="439"/>
      <c r="R177" s="439"/>
      <c r="S177" s="439"/>
      <c r="T177" s="443"/>
      <c r="U177" s="443"/>
      <c r="V177" s="443" t="s">
        <v>0</v>
      </c>
      <c r="W177" s="444"/>
      <c r="X177" s="440"/>
      <c r="Y177" s="445"/>
      <c r="Z177" s="445"/>
      <c r="AA177" s="445"/>
      <c r="AB177" s="445"/>
      <c r="AC177" s="445"/>
      <c r="AD177" s="445"/>
      <c r="AE177" s="445"/>
      <c r="AF177" s="445"/>
      <c r="AG177" s="445"/>
      <c r="AH177" s="445"/>
      <c r="AI177" s="446"/>
      <c r="AJ177" s="446"/>
      <c r="AK177" s="446"/>
      <c r="AL177" s="446"/>
      <c r="AM177" s="446"/>
      <c r="AN177" s="446"/>
    </row>
    <row r="178" spans="1:40">
      <c r="A178" s="435">
        <v>38</v>
      </c>
      <c r="B178" s="436" t="s">
        <v>80</v>
      </c>
      <c r="C178" s="437" t="s">
        <v>261</v>
      </c>
      <c r="D178" s="475" t="s">
        <v>262</v>
      </c>
      <c r="E178" s="447">
        <v>66</v>
      </c>
      <c r="F178" s="445" t="s">
        <v>249</v>
      </c>
      <c r="G178" s="41"/>
      <c r="H178" s="448">
        <f>ROUND(E178*G178,2)</f>
        <v>0</v>
      </c>
      <c r="I178" s="448"/>
      <c r="J178" s="448">
        <f>ROUND(E178*G178,2)</f>
        <v>0</v>
      </c>
      <c r="K178" s="449"/>
      <c r="L178" s="449">
        <f>E178*K178</f>
        <v>0</v>
      </c>
      <c r="M178" s="447"/>
      <c r="N178" s="447">
        <f>E178*M178</f>
        <v>0</v>
      </c>
      <c r="O178" s="445">
        <v>20</v>
      </c>
      <c r="P178" s="445" t="s">
        <v>103</v>
      </c>
      <c r="Q178" s="447"/>
      <c r="R178" s="447"/>
      <c r="S178" s="447"/>
      <c r="T178" s="450"/>
      <c r="U178" s="450"/>
      <c r="V178" s="450" t="s">
        <v>67</v>
      </c>
      <c r="W178" s="451"/>
      <c r="X178" s="437" t="s">
        <v>261</v>
      </c>
      <c r="Y178" s="437" t="s">
        <v>261</v>
      </c>
      <c r="Z178" s="445" t="s">
        <v>85</v>
      </c>
      <c r="AA178" s="445"/>
      <c r="AB178" s="445">
        <v>1</v>
      </c>
      <c r="AC178" s="445"/>
      <c r="AD178" s="445"/>
      <c r="AE178" s="445"/>
      <c r="AF178" s="445"/>
      <c r="AG178" s="445"/>
      <c r="AH178" s="445"/>
      <c r="AI178" s="446"/>
      <c r="AJ178" s="446" t="s">
        <v>86</v>
      </c>
      <c r="AK178" s="446" t="s">
        <v>87</v>
      </c>
      <c r="AL178" s="446"/>
      <c r="AM178" s="446"/>
      <c r="AN178" s="446"/>
    </row>
    <row r="179" spans="1:40" ht="25.5">
      <c r="A179" s="435"/>
      <c r="B179" s="436"/>
      <c r="C179" s="437"/>
      <c r="D179" s="438" t="s">
        <v>250</v>
      </c>
      <c r="E179" s="439"/>
      <c r="F179" s="440"/>
      <c r="G179" s="42"/>
      <c r="H179" s="441"/>
      <c r="I179" s="441"/>
      <c r="J179" s="441"/>
      <c r="K179" s="442"/>
      <c r="L179" s="442"/>
      <c r="M179" s="439"/>
      <c r="N179" s="439"/>
      <c r="O179" s="440"/>
      <c r="P179" s="440"/>
      <c r="Q179" s="439"/>
      <c r="R179" s="439"/>
      <c r="S179" s="439"/>
      <c r="T179" s="443"/>
      <c r="U179" s="443"/>
      <c r="V179" s="443" t="s">
        <v>0</v>
      </c>
      <c r="W179" s="444"/>
      <c r="X179" s="440"/>
      <c r="Y179" s="445"/>
      <c r="Z179" s="445"/>
      <c r="AA179" s="445"/>
      <c r="AB179" s="445"/>
      <c r="AC179" s="445"/>
      <c r="AD179" s="445"/>
      <c r="AE179" s="445"/>
      <c r="AF179" s="445"/>
      <c r="AG179" s="445"/>
      <c r="AH179" s="445"/>
      <c r="AI179" s="446"/>
      <c r="AJ179" s="446"/>
      <c r="AK179" s="446"/>
      <c r="AL179" s="446"/>
      <c r="AM179" s="446"/>
      <c r="AN179" s="446"/>
    </row>
    <row r="180" spans="1:40">
      <c r="A180" s="435"/>
      <c r="B180" s="436"/>
      <c r="C180" s="437"/>
      <c r="D180" s="438" t="s">
        <v>260</v>
      </c>
      <c r="E180" s="439"/>
      <c r="F180" s="440"/>
      <c r="G180" s="42"/>
      <c r="H180" s="441"/>
      <c r="I180" s="441"/>
      <c r="J180" s="441"/>
      <c r="K180" s="442"/>
      <c r="L180" s="442"/>
      <c r="M180" s="439"/>
      <c r="N180" s="439"/>
      <c r="O180" s="440"/>
      <c r="P180" s="440"/>
      <c r="Q180" s="439"/>
      <c r="R180" s="439"/>
      <c r="S180" s="439"/>
      <c r="T180" s="443"/>
      <c r="U180" s="443"/>
      <c r="V180" s="443" t="s">
        <v>0</v>
      </c>
      <c r="W180" s="444"/>
      <c r="X180" s="440"/>
      <c r="Y180" s="445"/>
      <c r="Z180" s="445"/>
      <c r="AA180" s="445"/>
      <c r="AB180" s="445"/>
      <c r="AC180" s="445"/>
      <c r="AD180" s="445"/>
      <c r="AE180" s="445"/>
      <c r="AF180" s="445"/>
      <c r="AG180" s="445"/>
      <c r="AH180" s="445"/>
      <c r="AI180" s="446"/>
      <c r="AJ180" s="446"/>
      <c r="AK180" s="446"/>
      <c r="AL180" s="446"/>
      <c r="AM180" s="446"/>
      <c r="AN180" s="446"/>
    </row>
    <row r="181" spans="1:40">
      <c r="A181" s="435">
        <v>39</v>
      </c>
      <c r="B181" s="436" t="s">
        <v>80</v>
      </c>
      <c r="C181" s="437" t="s">
        <v>263</v>
      </c>
      <c r="D181" s="475" t="s">
        <v>264</v>
      </c>
      <c r="E181" s="447">
        <v>13.8</v>
      </c>
      <c r="F181" s="445" t="s">
        <v>249</v>
      </c>
      <c r="G181" s="41"/>
      <c r="H181" s="448">
        <f>ROUND(E181*G181,2)</f>
        <v>0</v>
      </c>
      <c r="I181" s="448"/>
      <c r="J181" s="448">
        <f>ROUND(E181*G181,2)</f>
        <v>0</v>
      </c>
      <c r="K181" s="449"/>
      <c r="L181" s="449">
        <f>E181*K181</f>
        <v>0</v>
      </c>
      <c r="M181" s="447"/>
      <c r="N181" s="447">
        <f>E181*M181</f>
        <v>0</v>
      </c>
      <c r="O181" s="445">
        <v>20</v>
      </c>
      <c r="P181" s="445" t="s">
        <v>107</v>
      </c>
      <c r="Q181" s="447"/>
      <c r="R181" s="447"/>
      <c r="S181" s="447"/>
      <c r="T181" s="450"/>
      <c r="U181" s="450"/>
      <c r="V181" s="450" t="s">
        <v>67</v>
      </c>
      <c r="W181" s="451"/>
      <c r="X181" s="437" t="s">
        <v>263</v>
      </c>
      <c r="Y181" s="437" t="s">
        <v>263</v>
      </c>
      <c r="Z181" s="445" t="s">
        <v>85</v>
      </c>
      <c r="AA181" s="445"/>
      <c r="AB181" s="445">
        <v>1</v>
      </c>
      <c r="AC181" s="445"/>
      <c r="AD181" s="445"/>
      <c r="AE181" s="445"/>
      <c r="AF181" s="445"/>
      <c r="AG181" s="445"/>
      <c r="AH181" s="445"/>
      <c r="AI181" s="446"/>
      <c r="AJ181" s="446" t="s">
        <v>86</v>
      </c>
      <c r="AK181" s="446" t="s">
        <v>87</v>
      </c>
      <c r="AL181" s="446"/>
      <c r="AM181" s="446"/>
      <c r="AN181" s="446"/>
    </row>
    <row r="182" spans="1:40" ht="25.5">
      <c r="A182" s="435"/>
      <c r="B182" s="436"/>
      <c r="C182" s="437"/>
      <c r="D182" s="438" t="s">
        <v>250</v>
      </c>
      <c r="E182" s="439"/>
      <c r="F182" s="440"/>
      <c r="G182" s="42"/>
      <c r="H182" s="441"/>
      <c r="I182" s="441"/>
      <c r="J182" s="441"/>
      <c r="K182" s="442"/>
      <c r="L182" s="442"/>
      <c r="M182" s="439"/>
      <c r="N182" s="439"/>
      <c r="O182" s="440"/>
      <c r="P182" s="440"/>
      <c r="Q182" s="439"/>
      <c r="R182" s="439"/>
      <c r="S182" s="439"/>
      <c r="T182" s="443"/>
      <c r="U182" s="443"/>
      <c r="V182" s="443" t="s">
        <v>0</v>
      </c>
      <c r="W182" s="444"/>
      <c r="X182" s="440"/>
      <c r="Y182" s="445"/>
      <c r="Z182" s="445"/>
      <c r="AA182" s="445"/>
      <c r="AB182" s="445"/>
      <c r="AC182" s="445"/>
      <c r="AD182" s="445"/>
      <c r="AE182" s="445"/>
      <c r="AF182" s="445"/>
      <c r="AG182" s="445"/>
      <c r="AH182" s="445"/>
      <c r="AI182" s="446"/>
      <c r="AJ182" s="446"/>
      <c r="AK182" s="446"/>
      <c r="AL182" s="446"/>
      <c r="AM182" s="446"/>
      <c r="AN182" s="446"/>
    </row>
    <row r="183" spans="1:40">
      <c r="A183" s="435"/>
      <c r="B183" s="436"/>
      <c r="C183" s="437"/>
      <c r="D183" s="438" t="s">
        <v>265</v>
      </c>
      <c r="E183" s="439"/>
      <c r="F183" s="440"/>
      <c r="G183" s="42"/>
      <c r="H183" s="441"/>
      <c r="I183" s="441"/>
      <c r="J183" s="441"/>
      <c r="K183" s="442"/>
      <c r="L183" s="442"/>
      <c r="M183" s="439"/>
      <c r="N183" s="439"/>
      <c r="O183" s="440"/>
      <c r="P183" s="440"/>
      <c r="Q183" s="439"/>
      <c r="R183" s="439"/>
      <c r="S183" s="439"/>
      <c r="T183" s="443"/>
      <c r="U183" s="443"/>
      <c r="V183" s="443" t="s">
        <v>0</v>
      </c>
      <c r="W183" s="444"/>
      <c r="X183" s="440"/>
      <c r="Y183" s="445"/>
      <c r="Z183" s="445"/>
      <c r="AA183" s="445"/>
      <c r="AB183" s="445"/>
      <c r="AC183" s="445"/>
      <c r="AD183" s="445"/>
      <c r="AE183" s="445"/>
      <c r="AF183" s="445"/>
      <c r="AG183" s="445"/>
      <c r="AH183" s="445"/>
      <c r="AI183" s="446"/>
      <c r="AJ183" s="446"/>
      <c r="AK183" s="446"/>
      <c r="AL183" s="446"/>
      <c r="AM183" s="446"/>
      <c r="AN183" s="446"/>
    </row>
    <row r="184" spans="1:40">
      <c r="A184" s="435">
        <v>40</v>
      </c>
      <c r="B184" s="436" t="s">
        <v>80</v>
      </c>
      <c r="C184" s="437" t="s">
        <v>266</v>
      </c>
      <c r="D184" s="475" t="s">
        <v>267</v>
      </c>
      <c r="E184" s="447">
        <v>3</v>
      </c>
      <c r="F184" s="445" t="s">
        <v>132</v>
      </c>
      <c r="G184" s="41"/>
      <c r="H184" s="448">
        <f>ROUND(E184*G184,2)</f>
        <v>0</v>
      </c>
      <c r="I184" s="448"/>
      <c r="J184" s="448">
        <f>ROUND(E184*G184,2)</f>
        <v>0</v>
      </c>
      <c r="K184" s="449"/>
      <c r="L184" s="449">
        <f>E184*K184</f>
        <v>0</v>
      </c>
      <c r="M184" s="447"/>
      <c r="N184" s="447">
        <f>E184*M184</f>
        <v>0</v>
      </c>
      <c r="O184" s="445">
        <v>20</v>
      </c>
      <c r="P184" s="445" t="s">
        <v>110</v>
      </c>
      <c r="Q184" s="447"/>
      <c r="R184" s="447"/>
      <c r="S184" s="447"/>
      <c r="T184" s="450"/>
      <c r="U184" s="450"/>
      <c r="V184" s="450" t="s">
        <v>67</v>
      </c>
      <c r="W184" s="451"/>
      <c r="X184" s="437" t="s">
        <v>266</v>
      </c>
      <c r="Y184" s="437" t="s">
        <v>266</v>
      </c>
      <c r="Z184" s="445" t="s">
        <v>85</v>
      </c>
      <c r="AA184" s="445"/>
      <c r="AB184" s="445">
        <v>1</v>
      </c>
      <c r="AC184" s="445"/>
      <c r="AD184" s="445"/>
      <c r="AE184" s="445"/>
      <c r="AF184" s="445"/>
      <c r="AG184" s="445"/>
      <c r="AH184" s="445"/>
      <c r="AI184" s="446"/>
      <c r="AJ184" s="446" t="s">
        <v>86</v>
      </c>
      <c r="AK184" s="446" t="s">
        <v>87</v>
      </c>
      <c r="AL184" s="446"/>
      <c r="AM184" s="446"/>
      <c r="AN184" s="446"/>
    </row>
    <row r="185" spans="1:40" ht="25.5">
      <c r="A185" s="435"/>
      <c r="B185" s="436"/>
      <c r="C185" s="437"/>
      <c r="D185" s="438" t="s">
        <v>250</v>
      </c>
      <c r="E185" s="439"/>
      <c r="F185" s="440"/>
      <c r="G185" s="42"/>
      <c r="H185" s="441"/>
      <c r="I185" s="441"/>
      <c r="J185" s="441"/>
      <c r="K185" s="442"/>
      <c r="L185" s="442"/>
      <c r="M185" s="439"/>
      <c r="N185" s="439"/>
      <c r="O185" s="440"/>
      <c r="P185" s="440"/>
      <c r="Q185" s="439"/>
      <c r="R185" s="439"/>
      <c r="S185" s="439"/>
      <c r="T185" s="443"/>
      <c r="U185" s="443"/>
      <c r="V185" s="443" t="s">
        <v>0</v>
      </c>
      <c r="W185" s="444"/>
      <c r="X185" s="440"/>
      <c r="Y185" s="445"/>
      <c r="Z185" s="445"/>
      <c r="AA185" s="445"/>
      <c r="AB185" s="445"/>
      <c r="AC185" s="445"/>
      <c r="AD185" s="445"/>
      <c r="AE185" s="445"/>
      <c r="AF185" s="445"/>
      <c r="AG185" s="445"/>
      <c r="AH185" s="445"/>
      <c r="AI185" s="446"/>
      <c r="AJ185" s="446"/>
      <c r="AK185" s="446"/>
      <c r="AL185" s="446"/>
      <c r="AM185" s="446"/>
      <c r="AN185" s="446"/>
    </row>
    <row r="186" spans="1:40">
      <c r="A186" s="435"/>
      <c r="B186" s="436"/>
      <c r="C186" s="437"/>
      <c r="D186" s="438" t="s">
        <v>177</v>
      </c>
      <c r="E186" s="439"/>
      <c r="F186" s="440"/>
      <c r="G186" s="42"/>
      <c r="H186" s="441"/>
      <c r="I186" s="441"/>
      <c r="J186" s="441"/>
      <c r="K186" s="442"/>
      <c r="L186" s="442"/>
      <c r="M186" s="439"/>
      <c r="N186" s="439"/>
      <c r="O186" s="440"/>
      <c r="P186" s="440"/>
      <c r="Q186" s="439"/>
      <c r="R186" s="439"/>
      <c r="S186" s="439"/>
      <c r="T186" s="443"/>
      <c r="U186" s="443"/>
      <c r="V186" s="443" t="s">
        <v>0</v>
      </c>
      <c r="W186" s="444"/>
      <c r="X186" s="440"/>
      <c r="Y186" s="445"/>
      <c r="Z186" s="445"/>
      <c r="AA186" s="445"/>
      <c r="AB186" s="445"/>
      <c r="AC186" s="445"/>
      <c r="AD186" s="445"/>
      <c r="AE186" s="445"/>
      <c r="AF186" s="445"/>
      <c r="AG186" s="445"/>
      <c r="AH186" s="445"/>
      <c r="AI186" s="446"/>
      <c r="AJ186" s="446"/>
      <c r="AK186" s="446"/>
      <c r="AL186" s="446"/>
      <c r="AM186" s="446"/>
      <c r="AN186" s="446"/>
    </row>
    <row r="187" spans="1:40">
      <c r="A187" s="435">
        <v>41</v>
      </c>
      <c r="B187" s="436" t="s">
        <v>80</v>
      </c>
      <c r="C187" s="437" t="s">
        <v>268</v>
      </c>
      <c r="D187" s="475" t="s">
        <v>269</v>
      </c>
      <c r="E187" s="447">
        <v>25.2</v>
      </c>
      <c r="F187" s="445" t="s">
        <v>249</v>
      </c>
      <c r="G187" s="41"/>
      <c r="H187" s="448">
        <f>ROUND(E187*G187,2)</f>
        <v>0</v>
      </c>
      <c r="I187" s="448"/>
      <c r="J187" s="448">
        <f>ROUND(E187*G187,2)</f>
        <v>0</v>
      </c>
      <c r="K187" s="449"/>
      <c r="L187" s="449">
        <f>E187*K187</f>
        <v>0</v>
      </c>
      <c r="M187" s="447"/>
      <c r="N187" s="447">
        <f>E187*M187</f>
        <v>0</v>
      </c>
      <c r="O187" s="445">
        <v>20</v>
      </c>
      <c r="P187" s="445" t="s">
        <v>114</v>
      </c>
      <c r="Q187" s="447"/>
      <c r="R187" s="447"/>
      <c r="S187" s="447"/>
      <c r="T187" s="450"/>
      <c r="U187" s="450"/>
      <c r="V187" s="450" t="s">
        <v>67</v>
      </c>
      <c r="W187" s="451"/>
      <c r="X187" s="437" t="s">
        <v>268</v>
      </c>
      <c r="Y187" s="437" t="s">
        <v>268</v>
      </c>
      <c r="Z187" s="445" t="s">
        <v>85</v>
      </c>
      <c r="AA187" s="445"/>
      <c r="AB187" s="445">
        <v>1</v>
      </c>
      <c r="AC187" s="445"/>
      <c r="AD187" s="445"/>
      <c r="AE187" s="445"/>
      <c r="AF187" s="445"/>
      <c r="AG187" s="445"/>
      <c r="AH187" s="445"/>
      <c r="AI187" s="446"/>
      <c r="AJ187" s="446" t="s">
        <v>86</v>
      </c>
      <c r="AK187" s="446" t="s">
        <v>87</v>
      </c>
      <c r="AL187" s="446"/>
      <c r="AM187" s="446"/>
      <c r="AN187" s="446"/>
    </row>
    <row r="188" spans="1:40" ht="25.5">
      <c r="A188" s="435"/>
      <c r="B188" s="436"/>
      <c r="C188" s="437"/>
      <c r="D188" s="438" t="s">
        <v>250</v>
      </c>
      <c r="E188" s="439"/>
      <c r="F188" s="440"/>
      <c r="G188" s="42"/>
      <c r="H188" s="441"/>
      <c r="I188" s="441"/>
      <c r="J188" s="441"/>
      <c r="K188" s="442"/>
      <c r="L188" s="442"/>
      <c r="M188" s="439"/>
      <c r="N188" s="439"/>
      <c r="O188" s="440"/>
      <c r="P188" s="440"/>
      <c r="Q188" s="439"/>
      <c r="R188" s="439"/>
      <c r="S188" s="439"/>
      <c r="T188" s="443"/>
      <c r="U188" s="443"/>
      <c r="V188" s="443" t="s">
        <v>0</v>
      </c>
      <c r="W188" s="444"/>
      <c r="X188" s="440"/>
      <c r="Y188" s="445"/>
      <c r="Z188" s="445"/>
      <c r="AA188" s="445"/>
      <c r="AB188" s="445"/>
      <c r="AC188" s="445"/>
      <c r="AD188" s="445"/>
      <c r="AE188" s="445"/>
      <c r="AF188" s="445"/>
      <c r="AG188" s="445"/>
      <c r="AH188" s="445"/>
      <c r="AI188" s="446"/>
      <c r="AJ188" s="446"/>
      <c r="AK188" s="446"/>
      <c r="AL188" s="446"/>
      <c r="AM188" s="446"/>
      <c r="AN188" s="446"/>
    </row>
    <row r="189" spans="1:40">
      <c r="A189" s="435"/>
      <c r="B189" s="436"/>
      <c r="C189" s="437"/>
      <c r="D189" s="438" t="s">
        <v>270</v>
      </c>
      <c r="E189" s="439"/>
      <c r="F189" s="440"/>
      <c r="G189" s="42"/>
      <c r="H189" s="441"/>
      <c r="I189" s="441"/>
      <c r="J189" s="441"/>
      <c r="K189" s="442"/>
      <c r="L189" s="442"/>
      <c r="M189" s="439"/>
      <c r="N189" s="439"/>
      <c r="O189" s="440"/>
      <c r="P189" s="440"/>
      <c r="Q189" s="439"/>
      <c r="R189" s="439"/>
      <c r="S189" s="439"/>
      <c r="T189" s="443"/>
      <c r="U189" s="443"/>
      <c r="V189" s="443" t="s">
        <v>0</v>
      </c>
      <c r="W189" s="444"/>
      <c r="X189" s="440"/>
      <c r="Y189" s="445"/>
      <c r="Z189" s="445"/>
      <c r="AA189" s="445"/>
      <c r="AB189" s="445"/>
      <c r="AC189" s="445"/>
      <c r="AD189" s="445"/>
      <c r="AE189" s="445"/>
      <c r="AF189" s="445"/>
      <c r="AG189" s="445"/>
      <c r="AH189" s="445"/>
      <c r="AI189" s="446"/>
      <c r="AJ189" s="446"/>
      <c r="AK189" s="446"/>
      <c r="AL189" s="446"/>
      <c r="AM189" s="446"/>
      <c r="AN189" s="446"/>
    </row>
    <row r="190" spans="1:40" ht="25.5">
      <c r="A190" s="435">
        <v>42</v>
      </c>
      <c r="B190" s="436" t="s">
        <v>141</v>
      </c>
      <c r="C190" s="437" t="s">
        <v>271</v>
      </c>
      <c r="D190" s="475" t="s">
        <v>272</v>
      </c>
      <c r="E190" s="447">
        <v>3632.453</v>
      </c>
      <c r="F190" s="445" t="s">
        <v>83</v>
      </c>
      <c r="G190" s="41"/>
      <c r="H190" s="448">
        <f>ROUND(E190*G190,2)</f>
        <v>0</v>
      </c>
      <c r="I190" s="448"/>
      <c r="J190" s="448">
        <f>ROUND(E190*G190,2)</f>
        <v>0</v>
      </c>
      <c r="K190" s="449">
        <v>1.695E-2</v>
      </c>
      <c r="L190" s="449">
        <f>E190*K190</f>
        <v>61.570078349999996</v>
      </c>
      <c r="M190" s="447"/>
      <c r="N190" s="447">
        <f>E190*M190</f>
        <v>0</v>
      </c>
      <c r="O190" s="445">
        <v>20</v>
      </c>
      <c r="P190" s="445" t="s">
        <v>273</v>
      </c>
      <c r="Q190" s="447"/>
      <c r="R190" s="447"/>
      <c r="S190" s="447"/>
      <c r="T190" s="450"/>
      <c r="U190" s="450"/>
      <c r="V190" s="450" t="s">
        <v>67</v>
      </c>
      <c r="W190" s="451">
        <v>1031.617</v>
      </c>
      <c r="X190" s="437" t="s">
        <v>274</v>
      </c>
      <c r="Y190" s="437" t="s">
        <v>271</v>
      </c>
      <c r="Z190" s="445" t="s">
        <v>219</v>
      </c>
      <c r="AA190" s="445"/>
      <c r="AB190" s="445">
        <v>1</v>
      </c>
      <c r="AC190" s="445"/>
      <c r="AD190" s="445"/>
      <c r="AE190" s="445"/>
      <c r="AF190" s="445"/>
      <c r="AG190" s="445"/>
      <c r="AH190" s="445"/>
      <c r="AI190" s="446"/>
      <c r="AJ190" s="446" t="s">
        <v>86</v>
      </c>
      <c r="AK190" s="446" t="s">
        <v>87</v>
      </c>
      <c r="AL190" s="446"/>
      <c r="AM190" s="446"/>
      <c r="AN190" s="446"/>
    </row>
    <row r="191" spans="1:40">
      <c r="A191" s="435"/>
      <c r="B191" s="436"/>
      <c r="C191" s="437"/>
      <c r="D191" s="438" t="s">
        <v>147</v>
      </c>
      <c r="E191" s="439"/>
      <c r="F191" s="440"/>
      <c r="G191" s="42"/>
      <c r="H191" s="441"/>
      <c r="I191" s="441"/>
      <c r="J191" s="441"/>
      <c r="K191" s="442"/>
      <c r="L191" s="442"/>
      <c r="M191" s="439"/>
      <c r="N191" s="439"/>
      <c r="O191" s="440"/>
      <c r="P191" s="440"/>
      <c r="Q191" s="439"/>
      <c r="R191" s="439"/>
      <c r="S191" s="439"/>
      <c r="T191" s="443"/>
      <c r="U191" s="443"/>
      <c r="V191" s="443" t="s">
        <v>0</v>
      </c>
      <c r="W191" s="444"/>
      <c r="X191" s="440"/>
      <c r="Y191" s="445"/>
      <c r="Z191" s="445"/>
      <c r="AA191" s="445"/>
      <c r="AB191" s="445"/>
      <c r="AC191" s="445"/>
      <c r="AD191" s="445"/>
      <c r="AE191" s="445"/>
      <c r="AF191" s="445"/>
      <c r="AG191" s="445"/>
      <c r="AH191" s="445"/>
      <c r="AI191" s="446"/>
      <c r="AJ191" s="446"/>
      <c r="AK191" s="446"/>
      <c r="AL191" s="446"/>
      <c r="AM191" s="446"/>
      <c r="AN191" s="446"/>
    </row>
    <row r="192" spans="1:40">
      <c r="A192" s="435"/>
      <c r="B192" s="436"/>
      <c r="C192" s="437"/>
      <c r="D192" s="438" t="s">
        <v>275</v>
      </c>
      <c r="E192" s="439"/>
      <c r="F192" s="440"/>
      <c r="G192" s="42"/>
      <c r="H192" s="441"/>
      <c r="I192" s="441"/>
      <c r="J192" s="441"/>
      <c r="K192" s="442"/>
      <c r="L192" s="442"/>
      <c r="M192" s="439"/>
      <c r="N192" s="439"/>
      <c r="O192" s="440"/>
      <c r="P192" s="440"/>
      <c r="Q192" s="439"/>
      <c r="R192" s="439"/>
      <c r="S192" s="439"/>
      <c r="T192" s="443"/>
      <c r="U192" s="443"/>
      <c r="V192" s="443" t="s">
        <v>0</v>
      </c>
      <c r="W192" s="444"/>
      <c r="X192" s="440"/>
      <c r="Y192" s="445"/>
      <c r="Z192" s="445"/>
      <c r="AA192" s="445"/>
      <c r="AB192" s="445"/>
      <c r="AC192" s="445"/>
      <c r="AD192" s="445"/>
      <c r="AE192" s="445"/>
      <c r="AF192" s="445"/>
      <c r="AG192" s="445"/>
      <c r="AH192" s="445"/>
      <c r="AI192" s="446"/>
      <c r="AJ192" s="446"/>
      <c r="AK192" s="446"/>
      <c r="AL192" s="446"/>
      <c r="AM192" s="446"/>
      <c r="AN192" s="446"/>
    </row>
    <row r="193" spans="1:40" ht="25.5">
      <c r="A193" s="435"/>
      <c r="B193" s="436"/>
      <c r="C193" s="437"/>
      <c r="D193" s="438" t="s">
        <v>276</v>
      </c>
      <c r="E193" s="439"/>
      <c r="F193" s="440"/>
      <c r="G193" s="42"/>
      <c r="H193" s="441"/>
      <c r="I193" s="441"/>
      <c r="J193" s="441"/>
      <c r="K193" s="442"/>
      <c r="L193" s="442"/>
      <c r="M193" s="439"/>
      <c r="N193" s="439"/>
      <c r="O193" s="440"/>
      <c r="P193" s="440"/>
      <c r="Q193" s="439"/>
      <c r="R193" s="439"/>
      <c r="S193" s="439"/>
      <c r="T193" s="443"/>
      <c r="U193" s="443"/>
      <c r="V193" s="443" t="s">
        <v>0</v>
      </c>
      <c r="W193" s="444"/>
      <c r="X193" s="440"/>
      <c r="Y193" s="445"/>
      <c r="Z193" s="445"/>
      <c r="AA193" s="445"/>
      <c r="AB193" s="445"/>
      <c r="AC193" s="445"/>
      <c r="AD193" s="445"/>
      <c r="AE193" s="445"/>
      <c r="AF193" s="445"/>
      <c r="AG193" s="445"/>
      <c r="AH193" s="445"/>
      <c r="AI193" s="446"/>
      <c r="AJ193" s="446"/>
      <c r="AK193" s="446"/>
      <c r="AL193" s="446"/>
      <c r="AM193" s="446"/>
      <c r="AN193" s="446"/>
    </row>
    <row r="194" spans="1:40">
      <c r="A194" s="435"/>
      <c r="B194" s="436"/>
      <c r="C194" s="437"/>
      <c r="D194" s="438" t="s">
        <v>277</v>
      </c>
      <c r="E194" s="439"/>
      <c r="F194" s="440"/>
      <c r="G194" s="42"/>
      <c r="H194" s="441"/>
      <c r="I194" s="441"/>
      <c r="J194" s="441"/>
      <c r="K194" s="442"/>
      <c r="L194" s="442"/>
      <c r="M194" s="439"/>
      <c r="N194" s="439"/>
      <c r="O194" s="440"/>
      <c r="P194" s="440"/>
      <c r="Q194" s="439"/>
      <c r="R194" s="439"/>
      <c r="S194" s="439"/>
      <c r="T194" s="443"/>
      <c r="U194" s="443"/>
      <c r="V194" s="443" t="s">
        <v>0</v>
      </c>
      <c r="W194" s="444"/>
      <c r="X194" s="440"/>
      <c r="Y194" s="445"/>
      <c r="Z194" s="445"/>
      <c r="AA194" s="445"/>
      <c r="AB194" s="445"/>
      <c r="AC194" s="445"/>
      <c r="AD194" s="445"/>
      <c r="AE194" s="445"/>
      <c r="AF194" s="445"/>
      <c r="AG194" s="445"/>
      <c r="AH194" s="445"/>
      <c r="AI194" s="446"/>
      <c r="AJ194" s="446"/>
      <c r="AK194" s="446"/>
      <c r="AL194" s="446"/>
      <c r="AM194" s="446"/>
      <c r="AN194" s="446"/>
    </row>
    <row r="195" spans="1:40">
      <c r="A195" s="435"/>
      <c r="B195" s="436"/>
      <c r="C195" s="437"/>
      <c r="D195" s="438" t="s">
        <v>278</v>
      </c>
      <c r="E195" s="439"/>
      <c r="F195" s="440"/>
      <c r="G195" s="42"/>
      <c r="H195" s="441"/>
      <c r="I195" s="441"/>
      <c r="J195" s="441"/>
      <c r="K195" s="442"/>
      <c r="L195" s="442"/>
      <c r="M195" s="439"/>
      <c r="N195" s="439"/>
      <c r="O195" s="440"/>
      <c r="P195" s="440"/>
      <c r="Q195" s="439"/>
      <c r="R195" s="439"/>
      <c r="S195" s="439"/>
      <c r="T195" s="443"/>
      <c r="U195" s="443"/>
      <c r="V195" s="443" t="s">
        <v>0</v>
      </c>
      <c r="W195" s="444"/>
      <c r="X195" s="440"/>
      <c r="Y195" s="445"/>
      <c r="Z195" s="445"/>
      <c r="AA195" s="445"/>
      <c r="AB195" s="445"/>
      <c r="AC195" s="445"/>
      <c r="AD195" s="445"/>
      <c r="AE195" s="445"/>
      <c r="AF195" s="445"/>
      <c r="AG195" s="445"/>
      <c r="AH195" s="445"/>
      <c r="AI195" s="446"/>
      <c r="AJ195" s="446"/>
      <c r="AK195" s="446"/>
      <c r="AL195" s="446"/>
      <c r="AM195" s="446"/>
      <c r="AN195" s="446"/>
    </row>
    <row r="196" spans="1:40" ht="25.5">
      <c r="A196" s="435"/>
      <c r="B196" s="436"/>
      <c r="C196" s="437"/>
      <c r="D196" s="438" t="s">
        <v>279</v>
      </c>
      <c r="E196" s="439"/>
      <c r="F196" s="440"/>
      <c r="G196" s="42"/>
      <c r="H196" s="441"/>
      <c r="I196" s="441"/>
      <c r="J196" s="441"/>
      <c r="K196" s="442"/>
      <c r="L196" s="442"/>
      <c r="M196" s="439"/>
      <c r="N196" s="439"/>
      <c r="O196" s="440"/>
      <c r="P196" s="440"/>
      <c r="Q196" s="439"/>
      <c r="R196" s="439"/>
      <c r="S196" s="439"/>
      <c r="T196" s="443"/>
      <c r="U196" s="443"/>
      <c r="V196" s="443" t="s">
        <v>0</v>
      </c>
      <c r="W196" s="444"/>
      <c r="X196" s="440"/>
      <c r="Y196" s="445"/>
      <c r="Z196" s="445"/>
      <c r="AA196" s="445"/>
      <c r="AB196" s="445"/>
      <c r="AC196" s="445"/>
      <c r="AD196" s="445"/>
      <c r="AE196" s="445"/>
      <c r="AF196" s="445"/>
      <c r="AG196" s="445"/>
      <c r="AH196" s="445"/>
      <c r="AI196" s="446"/>
      <c r="AJ196" s="446"/>
      <c r="AK196" s="446"/>
      <c r="AL196" s="446"/>
      <c r="AM196" s="446"/>
      <c r="AN196" s="446"/>
    </row>
    <row r="197" spans="1:40">
      <c r="A197" s="435"/>
      <c r="B197" s="436"/>
      <c r="C197" s="437"/>
      <c r="D197" s="438" t="s">
        <v>280</v>
      </c>
      <c r="E197" s="439"/>
      <c r="F197" s="440"/>
      <c r="G197" s="42"/>
      <c r="H197" s="441"/>
      <c r="I197" s="441"/>
      <c r="J197" s="441"/>
      <c r="K197" s="442"/>
      <c r="L197" s="442"/>
      <c r="M197" s="439"/>
      <c r="N197" s="439"/>
      <c r="O197" s="440"/>
      <c r="P197" s="440"/>
      <c r="Q197" s="439"/>
      <c r="R197" s="439"/>
      <c r="S197" s="439"/>
      <c r="T197" s="443"/>
      <c r="U197" s="443"/>
      <c r="V197" s="443" t="s">
        <v>0</v>
      </c>
      <c r="W197" s="444"/>
      <c r="X197" s="440"/>
      <c r="Y197" s="445"/>
      <c r="Z197" s="445"/>
      <c r="AA197" s="445"/>
      <c r="AB197" s="445"/>
      <c r="AC197" s="445"/>
      <c r="AD197" s="445"/>
      <c r="AE197" s="445"/>
      <c r="AF197" s="445"/>
      <c r="AG197" s="445"/>
      <c r="AH197" s="445"/>
      <c r="AI197" s="446"/>
      <c r="AJ197" s="446"/>
      <c r="AK197" s="446"/>
      <c r="AL197" s="446"/>
      <c r="AM197" s="446"/>
      <c r="AN197" s="446"/>
    </row>
    <row r="198" spans="1:40" ht="25.5">
      <c r="A198" s="435"/>
      <c r="B198" s="436"/>
      <c r="C198" s="437"/>
      <c r="D198" s="438" t="s">
        <v>281</v>
      </c>
      <c r="E198" s="439"/>
      <c r="F198" s="440"/>
      <c r="G198" s="42"/>
      <c r="H198" s="441"/>
      <c r="I198" s="441"/>
      <c r="J198" s="441"/>
      <c r="K198" s="442"/>
      <c r="L198" s="442"/>
      <c r="M198" s="439"/>
      <c r="N198" s="439"/>
      <c r="O198" s="440"/>
      <c r="P198" s="440"/>
      <c r="Q198" s="439"/>
      <c r="R198" s="439"/>
      <c r="S198" s="439"/>
      <c r="T198" s="443"/>
      <c r="U198" s="443"/>
      <c r="V198" s="443" t="s">
        <v>0</v>
      </c>
      <c r="W198" s="444"/>
      <c r="X198" s="440"/>
      <c r="Y198" s="445"/>
      <c r="Z198" s="445"/>
      <c r="AA198" s="445"/>
      <c r="AB198" s="445"/>
      <c r="AC198" s="445"/>
      <c r="AD198" s="445"/>
      <c r="AE198" s="445"/>
      <c r="AF198" s="445"/>
      <c r="AG198" s="445"/>
      <c r="AH198" s="445"/>
      <c r="AI198" s="446"/>
      <c r="AJ198" s="446"/>
      <c r="AK198" s="446"/>
      <c r="AL198" s="446"/>
      <c r="AM198" s="446"/>
      <c r="AN198" s="446"/>
    </row>
    <row r="199" spans="1:40" ht="38.25">
      <c r="A199" s="435"/>
      <c r="B199" s="436"/>
      <c r="C199" s="437"/>
      <c r="D199" s="438" t="s">
        <v>282</v>
      </c>
      <c r="E199" s="439"/>
      <c r="F199" s="440"/>
      <c r="G199" s="42"/>
      <c r="H199" s="441"/>
      <c r="I199" s="441"/>
      <c r="J199" s="441"/>
      <c r="K199" s="442"/>
      <c r="L199" s="442"/>
      <c r="M199" s="439"/>
      <c r="N199" s="439"/>
      <c r="O199" s="440"/>
      <c r="P199" s="440"/>
      <c r="Q199" s="439"/>
      <c r="R199" s="439"/>
      <c r="S199" s="439"/>
      <c r="T199" s="443"/>
      <c r="U199" s="443"/>
      <c r="V199" s="443" t="s">
        <v>0</v>
      </c>
      <c r="W199" s="444"/>
      <c r="X199" s="440"/>
      <c r="Y199" s="445"/>
      <c r="Z199" s="445"/>
      <c r="AA199" s="445"/>
      <c r="AB199" s="445"/>
      <c r="AC199" s="445"/>
      <c r="AD199" s="445"/>
      <c r="AE199" s="445"/>
      <c r="AF199" s="445"/>
      <c r="AG199" s="445"/>
      <c r="AH199" s="445"/>
      <c r="AI199" s="446"/>
      <c r="AJ199" s="446"/>
      <c r="AK199" s="446"/>
      <c r="AL199" s="446"/>
      <c r="AM199" s="446"/>
      <c r="AN199" s="446"/>
    </row>
    <row r="200" spans="1:40" ht="25.5">
      <c r="A200" s="435"/>
      <c r="B200" s="436"/>
      <c r="C200" s="437"/>
      <c r="D200" s="438" t="s">
        <v>283</v>
      </c>
      <c r="E200" s="439"/>
      <c r="F200" s="440"/>
      <c r="G200" s="42"/>
      <c r="H200" s="441"/>
      <c r="I200" s="441"/>
      <c r="J200" s="441"/>
      <c r="K200" s="442"/>
      <c r="L200" s="442"/>
      <c r="M200" s="439"/>
      <c r="N200" s="439"/>
      <c r="O200" s="440"/>
      <c r="P200" s="440"/>
      <c r="Q200" s="439"/>
      <c r="R200" s="439"/>
      <c r="S200" s="439"/>
      <c r="T200" s="443"/>
      <c r="U200" s="443"/>
      <c r="V200" s="443" t="s">
        <v>0</v>
      </c>
      <c r="W200" s="444"/>
      <c r="X200" s="440"/>
      <c r="Y200" s="445"/>
      <c r="Z200" s="445"/>
      <c r="AA200" s="445"/>
      <c r="AB200" s="445"/>
      <c r="AC200" s="445"/>
      <c r="AD200" s="445"/>
      <c r="AE200" s="445"/>
      <c r="AF200" s="445"/>
      <c r="AG200" s="445"/>
      <c r="AH200" s="445"/>
      <c r="AI200" s="446"/>
      <c r="AJ200" s="446"/>
      <c r="AK200" s="446"/>
      <c r="AL200" s="446"/>
      <c r="AM200" s="446"/>
      <c r="AN200" s="446"/>
    </row>
    <row r="201" spans="1:40">
      <c r="A201" s="435"/>
      <c r="B201" s="436"/>
      <c r="C201" s="437"/>
      <c r="D201" s="438" t="s">
        <v>284</v>
      </c>
      <c r="E201" s="439"/>
      <c r="F201" s="440"/>
      <c r="G201" s="42"/>
      <c r="H201" s="441"/>
      <c r="I201" s="441"/>
      <c r="J201" s="441"/>
      <c r="K201" s="442"/>
      <c r="L201" s="442"/>
      <c r="M201" s="439"/>
      <c r="N201" s="439"/>
      <c r="O201" s="440"/>
      <c r="P201" s="440"/>
      <c r="Q201" s="439"/>
      <c r="R201" s="439"/>
      <c r="S201" s="439"/>
      <c r="T201" s="443"/>
      <c r="U201" s="443"/>
      <c r="V201" s="443" t="s">
        <v>0</v>
      </c>
      <c r="W201" s="444"/>
      <c r="X201" s="440"/>
      <c r="Y201" s="445"/>
      <c r="Z201" s="445"/>
      <c r="AA201" s="445"/>
      <c r="AB201" s="445"/>
      <c r="AC201" s="445"/>
      <c r="AD201" s="445"/>
      <c r="AE201" s="445"/>
      <c r="AF201" s="445"/>
      <c r="AG201" s="445"/>
      <c r="AH201" s="445"/>
      <c r="AI201" s="446"/>
      <c r="AJ201" s="446"/>
      <c r="AK201" s="446"/>
      <c r="AL201" s="446"/>
      <c r="AM201" s="446"/>
      <c r="AN201" s="446"/>
    </row>
    <row r="202" spans="1:40">
      <c r="A202" s="435"/>
      <c r="B202" s="436"/>
      <c r="C202" s="437"/>
      <c r="D202" s="438" t="s">
        <v>285</v>
      </c>
      <c r="E202" s="439"/>
      <c r="F202" s="440"/>
      <c r="G202" s="42"/>
      <c r="H202" s="441"/>
      <c r="I202" s="441"/>
      <c r="J202" s="441"/>
      <c r="K202" s="442"/>
      <c r="L202" s="442"/>
      <c r="M202" s="439"/>
      <c r="N202" s="439"/>
      <c r="O202" s="440"/>
      <c r="P202" s="440"/>
      <c r="Q202" s="439"/>
      <c r="R202" s="439"/>
      <c r="S202" s="439"/>
      <c r="T202" s="443"/>
      <c r="U202" s="443"/>
      <c r="V202" s="443" t="s">
        <v>0</v>
      </c>
      <c r="W202" s="444"/>
      <c r="X202" s="440"/>
      <c r="Y202" s="445"/>
      <c r="Z202" s="445"/>
      <c r="AA202" s="445"/>
      <c r="AB202" s="445"/>
      <c r="AC202" s="445"/>
      <c r="AD202" s="445"/>
      <c r="AE202" s="445"/>
      <c r="AF202" s="445"/>
      <c r="AG202" s="445"/>
      <c r="AH202" s="445"/>
      <c r="AI202" s="446"/>
      <c r="AJ202" s="446"/>
      <c r="AK202" s="446"/>
      <c r="AL202" s="446"/>
      <c r="AM202" s="446"/>
      <c r="AN202" s="446"/>
    </row>
    <row r="203" spans="1:40" ht="25.5">
      <c r="A203" s="435"/>
      <c r="B203" s="436"/>
      <c r="C203" s="437"/>
      <c r="D203" s="438" t="s">
        <v>286</v>
      </c>
      <c r="E203" s="439"/>
      <c r="F203" s="440"/>
      <c r="G203" s="42"/>
      <c r="H203" s="441"/>
      <c r="I203" s="441"/>
      <c r="J203" s="441"/>
      <c r="K203" s="442"/>
      <c r="L203" s="442"/>
      <c r="M203" s="439"/>
      <c r="N203" s="439"/>
      <c r="O203" s="440"/>
      <c r="P203" s="440"/>
      <c r="Q203" s="439"/>
      <c r="R203" s="439"/>
      <c r="S203" s="439"/>
      <c r="T203" s="443"/>
      <c r="U203" s="443"/>
      <c r="V203" s="443" t="s">
        <v>0</v>
      </c>
      <c r="W203" s="444"/>
      <c r="X203" s="440"/>
      <c r="Y203" s="445"/>
      <c r="Z203" s="445"/>
      <c r="AA203" s="445"/>
      <c r="AB203" s="445"/>
      <c r="AC203" s="445"/>
      <c r="AD203" s="445"/>
      <c r="AE203" s="445"/>
      <c r="AF203" s="445"/>
      <c r="AG203" s="445"/>
      <c r="AH203" s="445"/>
      <c r="AI203" s="446"/>
      <c r="AJ203" s="446"/>
      <c r="AK203" s="446"/>
      <c r="AL203" s="446"/>
      <c r="AM203" s="446"/>
      <c r="AN203" s="446"/>
    </row>
    <row r="204" spans="1:40">
      <c r="A204" s="435"/>
      <c r="B204" s="436"/>
      <c r="C204" s="437"/>
      <c r="D204" s="438" t="s">
        <v>287</v>
      </c>
      <c r="E204" s="439"/>
      <c r="F204" s="440"/>
      <c r="G204" s="42"/>
      <c r="H204" s="441"/>
      <c r="I204" s="441"/>
      <c r="J204" s="441"/>
      <c r="K204" s="442"/>
      <c r="L204" s="442"/>
      <c r="M204" s="439"/>
      <c r="N204" s="439"/>
      <c r="O204" s="440"/>
      <c r="P204" s="440"/>
      <c r="Q204" s="439"/>
      <c r="R204" s="439"/>
      <c r="S204" s="439"/>
      <c r="T204" s="443"/>
      <c r="U204" s="443"/>
      <c r="V204" s="443" t="s">
        <v>0</v>
      </c>
      <c r="W204" s="444"/>
      <c r="X204" s="440"/>
      <c r="Y204" s="445"/>
      <c r="Z204" s="445"/>
      <c r="AA204" s="445"/>
      <c r="AB204" s="445"/>
      <c r="AC204" s="445"/>
      <c r="AD204" s="445"/>
      <c r="AE204" s="445"/>
      <c r="AF204" s="445"/>
      <c r="AG204" s="445"/>
      <c r="AH204" s="445"/>
      <c r="AI204" s="446"/>
      <c r="AJ204" s="446"/>
      <c r="AK204" s="446"/>
      <c r="AL204" s="446"/>
      <c r="AM204" s="446"/>
      <c r="AN204" s="446"/>
    </row>
    <row r="205" spans="1:40">
      <c r="A205" s="435"/>
      <c r="B205" s="436"/>
      <c r="C205" s="437"/>
      <c r="D205" s="438" t="s">
        <v>288</v>
      </c>
      <c r="E205" s="439"/>
      <c r="F205" s="440"/>
      <c r="G205" s="42"/>
      <c r="H205" s="441"/>
      <c r="I205" s="441"/>
      <c r="J205" s="441"/>
      <c r="K205" s="442"/>
      <c r="L205" s="442"/>
      <c r="M205" s="439"/>
      <c r="N205" s="439"/>
      <c r="O205" s="440"/>
      <c r="P205" s="440"/>
      <c r="Q205" s="439"/>
      <c r="R205" s="439"/>
      <c r="S205" s="439"/>
      <c r="T205" s="443"/>
      <c r="U205" s="443"/>
      <c r="V205" s="443" t="s">
        <v>0</v>
      </c>
      <c r="W205" s="444"/>
      <c r="X205" s="440"/>
      <c r="Y205" s="445"/>
      <c r="Z205" s="445"/>
      <c r="AA205" s="445"/>
      <c r="AB205" s="445"/>
      <c r="AC205" s="445"/>
      <c r="AD205" s="445"/>
      <c r="AE205" s="445"/>
      <c r="AF205" s="445"/>
      <c r="AG205" s="445"/>
      <c r="AH205" s="445"/>
      <c r="AI205" s="446"/>
      <c r="AJ205" s="446"/>
      <c r="AK205" s="446"/>
      <c r="AL205" s="446"/>
      <c r="AM205" s="446"/>
      <c r="AN205" s="446"/>
    </row>
    <row r="206" spans="1:40">
      <c r="A206" s="435"/>
      <c r="B206" s="436"/>
      <c r="C206" s="437"/>
      <c r="D206" s="438" t="s">
        <v>289</v>
      </c>
      <c r="E206" s="439"/>
      <c r="F206" s="440"/>
      <c r="G206" s="42"/>
      <c r="H206" s="441"/>
      <c r="I206" s="441"/>
      <c r="J206" s="441"/>
      <c r="K206" s="442"/>
      <c r="L206" s="442"/>
      <c r="M206" s="439"/>
      <c r="N206" s="439"/>
      <c r="O206" s="440"/>
      <c r="P206" s="440"/>
      <c r="Q206" s="439"/>
      <c r="R206" s="439"/>
      <c r="S206" s="439"/>
      <c r="T206" s="443"/>
      <c r="U206" s="443"/>
      <c r="V206" s="443" t="s">
        <v>0</v>
      </c>
      <c r="W206" s="444"/>
      <c r="X206" s="440"/>
      <c r="Y206" s="445"/>
      <c r="Z206" s="445"/>
      <c r="AA206" s="445"/>
      <c r="AB206" s="445"/>
      <c r="AC206" s="445"/>
      <c r="AD206" s="445"/>
      <c r="AE206" s="445"/>
      <c r="AF206" s="445"/>
      <c r="AG206" s="445"/>
      <c r="AH206" s="445"/>
      <c r="AI206" s="446"/>
      <c r="AJ206" s="446"/>
      <c r="AK206" s="446"/>
      <c r="AL206" s="446"/>
      <c r="AM206" s="446"/>
      <c r="AN206" s="446"/>
    </row>
    <row r="207" spans="1:40" ht="25.5">
      <c r="A207" s="435"/>
      <c r="B207" s="436"/>
      <c r="C207" s="437"/>
      <c r="D207" s="438" t="s">
        <v>290</v>
      </c>
      <c r="E207" s="439"/>
      <c r="F207" s="440"/>
      <c r="G207" s="42"/>
      <c r="H207" s="441"/>
      <c r="I207" s="441"/>
      <c r="J207" s="441"/>
      <c r="K207" s="442"/>
      <c r="L207" s="442"/>
      <c r="M207" s="439"/>
      <c r="N207" s="439"/>
      <c r="O207" s="440"/>
      <c r="P207" s="440"/>
      <c r="Q207" s="439"/>
      <c r="R207" s="439"/>
      <c r="S207" s="439"/>
      <c r="T207" s="443"/>
      <c r="U207" s="443"/>
      <c r="V207" s="443" t="s">
        <v>0</v>
      </c>
      <c r="W207" s="444"/>
      <c r="X207" s="440"/>
      <c r="Y207" s="445"/>
      <c r="Z207" s="445"/>
      <c r="AA207" s="445"/>
      <c r="AB207" s="445"/>
      <c r="AC207" s="445"/>
      <c r="AD207" s="445"/>
      <c r="AE207" s="445"/>
      <c r="AF207" s="445"/>
      <c r="AG207" s="445"/>
      <c r="AH207" s="445"/>
      <c r="AI207" s="446"/>
      <c r="AJ207" s="446"/>
      <c r="AK207" s="446"/>
      <c r="AL207" s="446"/>
      <c r="AM207" s="446"/>
      <c r="AN207" s="446"/>
    </row>
    <row r="208" spans="1:40">
      <c r="A208" s="435"/>
      <c r="B208" s="436"/>
      <c r="C208" s="437"/>
      <c r="D208" s="438" t="s">
        <v>291</v>
      </c>
      <c r="E208" s="439"/>
      <c r="F208" s="440"/>
      <c r="G208" s="42"/>
      <c r="H208" s="441"/>
      <c r="I208" s="441"/>
      <c r="J208" s="441"/>
      <c r="K208" s="442"/>
      <c r="L208" s="442"/>
      <c r="M208" s="439"/>
      <c r="N208" s="439"/>
      <c r="O208" s="440"/>
      <c r="P208" s="440"/>
      <c r="Q208" s="439"/>
      <c r="R208" s="439"/>
      <c r="S208" s="439"/>
      <c r="T208" s="443"/>
      <c r="U208" s="443"/>
      <c r="V208" s="443" t="s">
        <v>0</v>
      </c>
      <c r="W208" s="444"/>
      <c r="X208" s="440"/>
      <c r="Y208" s="445"/>
      <c r="Z208" s="445"/>
      <c r="AA208" s="445"/>
      <c r="AB208" s="445"/>
      <c r="AC208" s="445"/>
      <c r="AD208" s="445"/>
      <c r="AE208" s="445"/>
      <c r="AF208" s="445"/>
      <c r="AG208" s="445"/>
      <c r="AH208" s="445"/>
      <c r="AI208" s="446"/>
      <c r="AJ208" s="446"/>
      <c r="AK208" s="446"/>
      <c r="AL208" s="446"/>
      <c r="AM208" s="446"/>
      <c r="AN208" s="446"/>
    </row>
    <row r="209" spans="1:40">
      <c r="A209" s="435"/>
      <c r="B209" s="436"/>
      <c r="C209" s="437"/>
      <c r="D209" s="438" t="s">
        <v>292</v>
      </c>
      <c r="E209" s="439"/>
      <c r="F209" s="440"/>
      <c r="G209" s="42"/>
      <c r="H209" s="441"/>
      <c r="I209" s="441"/>
      <c r="J209" s="441"/>
      <c r="K209" s="442"/>
      <c r="L209" s="442"/>
      <c r="M209" s="439"/>
      <c r="N209" s="439"/>
      <c r="O209" s="440"/>
      <c r="P209" s="440"/>
      <c r="Q209" s="439"/>
      <c r="R209" s="439"/>
      <c r="S209" s="439"/>
      <c r="T209" s="443"/>
      <c r="U209" s="443"/>
      <c r="V209" s="443" t="s">
        <v>0</v>
      </c>
      <c r="W209" s="444"/>
      <c r="X209" s="440"/>
      <c r="Y209" s="445"/>
      <c r="Z209" s="445"/>
      <c r="AA209" s="445"/>
      <c r="AB209" s="445"/>
      <c r="AC209" s="445"/>
      <c r="AD209" s="445"/>
      <c r="AE209" s="445"/>
      <c r="AF209" s="445"/>
      <c r="AG209" s="445"/>
      <c r="AH209" s="445"/>
      <c r="AI209" s="446"/>
      <c r="AJ209" s="446"/>
      <c r="AK209" s="446"/>
      <c r="AL209" s="446"/>
      <c r="AM209" s="446"/>
      <c r="AN209" s="446"/>
    </row>
    <row r="210" spans="1:40" ht="25.5">
      <c r="A210" s="435"/>
      <c r="B210" s="436"/>
      <c r="C210" s="437"/>
      <c r="D210" s="438" t="s">
        <v>293</v>
      </c>
      <c r="E210" s="439"/>
      <c r="F210" s="440"/>
      <c r="G210" s="42"/>
      <c r="H210" s="441"/>
      <c r="I210" s="441"/>
      <c r="J210" s="441"/>
      <c r="K210" s="442"/>
      <c r="L210" s="442"/>
      <c r="M210" s="439"/>
      <c r="N210" s="439"/>
      <c r="O210" s="440"/>
      <c r="P210" s="440"/>
      <c r="Q210" s="439"/>
      <c r="R210" s="439"/>
      <c r="S210" s="439"/>
      <c r="T210" s="443"/>
      <c r="U210" s="443"/>
      <c r="V210" s="443" t="s">
        <v>0</v>
      </c>
      <c r="W210" s="444"/>
      <c r="X210" s="440"/>
      <c r="Y210" s="445"/>
      <c r="Z210" s="445"/>
      <c r="AA210" s="445"/>
      <c r="AB210" s="445"/>
      <c r="AC210" s="445"/>
      <c r="AD210" s="445"/>
      <c r="AE210" s="445"/>
      <c r="AF210" s="445"/>
      <c r="AG210" s="445"/>
      <c r="AH210" s="445"/>
      <c r="AI210" s="446"/>
      <c r="AJ210" s="446"/>
      <c r="AK210" s="446"/>
      <c r="AL210" s="446"/>
      <c r="AM210" s="446"/>
      <c r="AN210" s="446"/>
    </row>
    <row r="211" spans="1:40">
      <c r="A211" s="435"/>
      <c r="B211" s="436"/>
      <c r="C211" s="437"/>
      <c r="D211" s="438" t="s">
        <v>294</v>
      </c>
      <c r="E211" s="439"/>
      <c r="F211" s="440"/>
      <c r="G211" s="42"/>
      <c r="H211" s="441"/>
      <c r="I211" s="441"/>
      <c r="J211" s="441"/>
      <c r="K211" s="442"/>
      <c r="L211" s="442"/>
      <c r="M211" s="439"/>
      <c r="N211" s="439"/>
      <c r="O211" s="440"/>
      <c r="P211" s="440"/>
      <c r="Q211" s="439"/>
      <c r="R211" s="439"/>
      <c r="S211" s="439"/>
      <c r="T211" s="443"/>
      <c r="U211" s="443"/>
      <c r="V211" s="443" t="s">
        <v>0</v>
      </c>
      <c r="W211" s="444"/>
      <c r="X211" s="440"/>
      <c r="Y211" s="445"/>
      <c r="Z211" s="445"/>
      <c r="AA211" s="445"/>
      <c r="AB211" s="445"/>
      <c r="AC211" s="445"/>
      <c r="AD211" s="445"/>
      <c r="AE211" s="445"/>
      <c r="AF211" s="445"/>
      <c r="AG211" s="445"/>
      <c r="AH211" s="445"/>
      <c r="AI211" s="446"/>
      <c r="AJ211" s="446"/>
      <c r="AK211" s="446"/>
      <c r="AL211" s="446"/>
      <c r="AM211" s="446"/>
      <c r="AN211" s="446"/>
    </row>
    <row r="212" spans="1:40" ht="25.5">
      <c r="A212" s="435"/>
      <c r="B212" s="436"/>
      <c r="C212" s="437"/>
      <c r="D212" s="438" t="s">
        <v>295</v>
      </c>
      <c r="E212" s="439"/>
      <c r="F212" s="440"/>
      <c r="G212" s="42"/>
      <c r="H212" s="441"/>
      <c r="I212" s="441"/>
      <c r="J212" s="441"/>
      <c r="K212" s="442"/>
      <c r="L212" s="442"/>
      <c r="M212" s="439"/>
      <c r="N212" s="439"/>
      <c r="O212" s="440"/>
      <c r="P212" s="440"/>
      <c r="Q212" s="439"/>
      <c r="R212" s="439"/>
      <c r="S212" s="439"/>
      <c r="T212" s="443"/>
      <c r="U212" s="443"/>
      <c r="V212" s="443" t="s">
        <v>0</v>
      </c>
      <c r="W212" s="444"/>
      <c r="X212" s="440"/>
      <c r="Y212" s="445"/>
      <c r="Z212" s="445"/>
      <c r="AA212" s="445"/>
      <c r="AB212" s="445"/>
      <c r="AC212" s="445"/>
      <c r="AD212" s="445"/>
      <c r="AE212" s="445"/>
      <c r="AF212" s="445"/>
      <c r="AG212" s="445"/>
      <c r="AH212" s="445"/>
      <c r="AI212" s="446"/>
      <c r="AJ212" s="446"/>
      <c r="AK212" s="446"/>
      <c r="AL212" s="446"/>
      <c r="AM212" s="446"/>
      <c r="AN212" s="446"/>
    </row>
    <row r="213" spans="1:40" ht="25.5">
      <c r="A213" s="435"/>
      <c r="B213" s="436"/>
      <c r="C213" s="437"/>
      <c r="D213" s="438" t="s">
        <v>296</v>
      </c>
      <c r="E213" s="439"/>
      <c r="F213" s="440"/>
      <c r="G213" s="42"/>
      <c r="H213" s="441"/>
      <c r="I213" s="441"/>
      <c r="J213" s="441"/>
      <c r="K213" s="442"/>
      <c r="L213" s="442"/>
      <c r="M213" s="439"/>
      <c r="N213" s="439"/>
      <c r="O213" s="440"/>
      <c r="P213" s="440"/>
      <c r="Q213" s="439"/>
      <c r="R213" s="439"/>
      <c r="S213" s="439"/>
      <c r="T213" s="443"/>
      <c r="U213" s="443"/>
      <c r="V213" s="443" t="s">
        <v>0</v>
      </c>
      <c r="W213" s="444"/>
      <c r="X213" s="440"/>
      <c r="Y213" s="445"/>
      <c r="Z213" s="445"/>
      <c r="AA213" s="445"/>
      <c r="AB213" s="445"/>
      <c r="AC213" s="445"/>
      <c r="AD213" s="445"/>
      <c r="AE213" s="445"/>
      <c r="AF213" s="445"/>
      <c r="AG213" s="445"/>
      <c r="AH213" s="445"/>
      <c r="AI213" s="446"/>
      <c r="AJ213" s="446"/>
      <c r="AK213" s="446"/>
      <c r="AL213" s="446"/>
      <c r="AM213" s="446"/>
      <c r="AN213" s="446"/>
    </row>
    <row r="214" spans="1:40">
      <c r="A214" s="435"/>
      <c r="B214" s="436"/>
      <c r="C214" s="437"/>
      <c r="D214" s="438" t="s">
        <v>297</v>
      </c>
      <c r="E214" s="439"/>
      <c r="F214" s="440"/>
      <c r="G214" s="42"/>
      <c r="H214" s="441"/>
      <c r="I214" s="441"/>
      <c r="J214" s="441"/>
      <c r="K214" s="442"/>
      <c r="L214" s="442"/>
      <c r="M214" s="439"/>
      <c r="N214" s="439"/>
      <c r="O214" s="440"/>
      <c r="P214" s="440"/>
      <c r="Q214" s="439"/>
      <c r="R214" s="439"/>
      <c r="S214" s="439"/>
      <c r="T214" s="443"/>
      <c r="U214" s="443"/>
      <c r="V214" s="443" t="s">
        <v>0</v>
      </c>
      <c r="W214" s="444"/>
      <c r="X214" s="440"/>
      <c r="Y214" s="445"/>
      <c r="Z214" s="445"/>
      <c r="AA214" s="445"/>
      <c r="AB214" s="445"/>
      <c r="AC214" s="445"/>
      <c r="AD214" s="445"/>
      <c r="AE214" s="445"/>
      <c r="AF214" s="445"/>
      <c r="AG214" s="445"/>
      <c r="AH214" s="445"/>
      <c r="AI214" s="446"/>
      <c r="AJ214" s="446"/>
      <c r="AK214" s="446"/>
      <c r="AL214" s="446"/>
      <c r="AM214" s="446"/>
      <c r="AN214" s="446"/>
    </row>
    <row r="215" spans="1:40">
      <c r="A215" s="435"/>
      <c r="B215" s="436"/>
      <c r="C215" s="437"/>
      <c r="D215" s="438" t="s">
        <v>149</v>
      </c>
      <c r="E215" s="439"/>
      <c r="F215" s="440"/>
      <c r="G215" s="42"/>
      <c r="H215" s="441"/>
      <c r="I215" s="441"/>
      <c r="J215" s="441"/>
      <c r="K215" s="442"/>
      <c r="L215" s="442"/>
      <c r="M215" s="439"/>
      <c r="N215" s="439"/>
      <c r="O215" s="440"/>
      <c r="P215" s="440"/>
      <c r="Q215" s="439"/>
      <c r="R215" s="439"/>
      <c r="S215" s="439"/>
      <c r="T215" s="443"/>
      <c r="U215" s="443"/>
      <c r="V215" s="443" t="s">
        <v>0</v>
      </c>
      <c r="W215" s="444"/>
      <c r="X215" s="440"/>
      <c r="Y215" s="445"/>
      <c r="Z215" s="445"/>
      <c r="AA215" s="445"/>
      <c r="AB215" s="445"/>
      <c r="AC215" s="445"/>
      <c r="AD215" s="445"/>
      <c r="AE215" s="445"/>
      <c r="AF215" s="445"/>
      <c r="AG215" s="445"/>
      <c r="AH215" s="445"/>
      <c r="AI215" s="446"/>
      <c r="AJ215" s="446"/>
      <c r="AK215" s="446"/>
      <c r="AL215" s="446"/>
      <c r="AM215" s="446"/>
      <c r="AN215" s="446"/>
    </row>
    <row r="216" spans="1:40">
      <c r="A216" s="435"/>
      <c r="B216" s="436"/>
      <c r="C216" s="437"/>
      <c r="D216" s="438" t="s">
        <v>298</v>
      </c>
      <c r="E216" s="439"/>
      <c r="F216" s="440"/>
      <c r="G216" s="42"/>
      <c r="H216" s="441"/>
      <c r="I216" s="441"/>
      <c r="J216" s="441"/>
      <c r="K216" s="442"/>
      <c r="L216" s="442"/>
      <c r="M216" s="439"/>
      <c r="N216" s="439"/>
      <c r="O216" s="440"/>
      <c r="P216" s="440"/>
      <c r="Q216" s="439"/>
      <c r="R216" s="439"/>
      <c r="S216" s="439"/>
      <c r="T216" s="443"/>
      <c r="U216" s="443"/>
      <c r="V216" s="443" t="s">
        <v>0</v>
      </c>
      <c r="W216" s="444"/>
      <c r="X216" s="440"/>
      <c r="Y216" s="445"/>
      <c r="Z216" s="445"/>
      <c r="AA216" s="445"/>
      <c r="AB216" s="445"/>
      <c r="AC216" s="445"/>
      <c r="AD216" s="445"/>
      <c r="AE216" s="445"/>
      <c r="AF216" s="445"/>
      <c r="AG216" s="445"/>
      <c r="AH216" s="445"/>
      <c r="AI216" s="446"/>
      <c r="AJ216" s="446"/>
      <c r="AK216" s="446"/>
      <c r="AL216" s="446"/>
      <c r="AM216" s="446"/>
      <c r="AN216" s="446"/>
    </row>
    <row r="217" spans="1:40" ht="25.5">
      <c r="A217" s="435"/>
      <c r="B217" s="436"/>
      <c r="C217" s="437"/>
      <c r="D217" s="438" t="s">
        <v>299</v>
      </c>
      <c r="E217" s="439"/>
      <c r="F217" s="440"/>
      <c r="G217" s="42"/>
      <c r="H217" s="441"/>
      <c r="I217" s="441"/>
      <c r="J217" s="441"/>
      <c r="K217" s="442"/>
      <c r="L217" s="442"/>
      <c r="M217" s="439"/>
      <c r="N217" s="439"/>
      <c r="O217" s="440"/>
      <c r="P217" s="440"/>
      <c r="Q217" s="439"/>
      <c r="R217" s="439"/>
      <c r="S217" s="439"/>
      <c r="T217" s="443"/>
      <c r="U217" s="443"/>
      <c r="V217" s="443" t="s">
        <v>0</v>
      </c>
      <c r="W217" s="444"/>
      <c r="X217" s="440"/>
      <c r="Y217" s="445"/>
      <c r="Z217" s="445"/>
      <c r="AA217" s="445"/>
      <c r="AB217" s="445"/>
      <c r="AC217" s="445"/>
      <c r="AD217" s="445"/>
      <c r="AE217" s="445"/>
      <c r="AF217" s="445"/>
      <c r="AG217" s="445"/>
      <c r="AH217" s="445"/>
      <c r="AI217" s="446"/>
      <c r="AJ217" s="446"/>
      <c r="AK217" s="446"/>
      <c r="AL217" s="446"/>
      <c r="AM217" s="446"/>
      <c r="AN217" s="446"/>
    </row>
    <row r="218" spans="1:40">
      <c r="A218" s="435"/>
      <c r="B218" s="436"/>
      <c r="C218" s="437"/>
      <c r="D218" s="438" t="s">
        <v>300</v>
      </c>
      <c r="E218" s="439"/>
      <c r="F218" s="440"/>
      <c r="G218" s="42"/>
      <c r="H218" s="441"/>
      <c r="I218" s="441"/>
      <c r="J218" s="441"/>
      <c r="K218" s="442"/>
      <c r="L218" s="442"/>
      <c r="M218" s="439"/>
      <c r="N218" s="439"/>
      <c r="O218" s="440"/>
      <c r="P218" s="440"/>
      <c r="Q218" s="439"/>
      <c r="R218" s="439"/>
      <c r="S218" s="439"/>
      <c r="T218" s="443"/>
      <c r="U218" s="443"/>
      <c r="V218" s="443" t="s">
        <v>0</v>
      </c>
      <c r="W218" s="444"/>
      <c r="X218" s="440"/>
      <c r="Y218" s="445"/>
      <c r="Z218" s="445"/>
      <c r="AA218" s="445"/>
      <c r="AB218" s="445"/>
      <c r="AC218" s="445"/>
      <c r="AD218" s="445"/>
      <c r="AE218" s="445"/>
      <c r="AF218" s="445"/>
      <c r="AG218" s="445"/>
      <c r="AH218" s="445"/>
      <c r="AI218" s="446"/>
      <c r="AJ218" s="446"/>
      <c r="AK218" s="446"/>
      <c r="AL218" s="446"/>
      <c r="AM218" s="446"/>
      <c r="AN218" s="446"/>
    </row>
    <row r="219" spans="1:40">
      <c r="A219" s="435"/>
      <c r="B219" s="436"/>
      <c r="C219" s="437"/>
      <c r="D219" s="438" t="s">
        <v>301</v>
      </c>
      <c r="E219" s="439"/>
      <c r="F219" s="440"/>
      <c r="G219" s="42"/>
      <c r="H219" s="441"/>
      <c r="I219" s="441"/>
      <c r="J219" s="441"/>
      <c r="K219" s="442"/>
      <c r="L219" s="442"/>
      <c r="M219" s="439"/>
      <c r="N219" s="439"/>
      <c r="O219" s="440"/>
      <c r="P219" s="440"/>
      <c r="Q219" s="439"/>
      <c r="R219" s="439"/>
      <c r="S219" s="439"/>
      <c r="T219" s="443"/>
      <c r="U219" s="443"/>
      <c r="V219" s="443" t="s">
        <v>0</v>
      </c>
      <c r="W219" s="444"/>
      <c r="X219" s="440"/>
      <c r="Y219" s="445"/>
      <c r="Z219" s="445"/>
      <c r="AA219" s="445"/>
      <c r="AB219" s="445"/>
      <c r="AC219" s="445"/>
      <c r="AD219" s="445"/>
      <c r="AE219" s="445"/>
      <c r="AF219" s="445"/>
      <c r="AG219" s="445"/>
      <c r="AH219" s="445"/>
      <c r="AI219" s="446"/>
      <c r="AJ219" s="446"/>
      <c r="AK219" s="446"/>
      <c r="AL219" s="446"/>
      <c r="AM219" s="446"/>
      <c r="AN219" s="446"/>
    </row>
    <row r="220" spans="1:40">
      <c r="A220" s="435"/>
      <c r="B220" s="436"/>
      <c r="C220" s="437"/>
      <c r="D220" s="438" t="s">
        <v>302</v>
      </c>
      <c r="E220" s="439"/>
      <c r="F220" s="440"/>
      <c r="G220" s="42"/>
      <c r="H220" s="441"/>
      <c r="I220" s="441"/>
      <c r="J220" s="441"/>
      <c r="K220" s="442"/>
      <c r="L220" s="442"/>
      <c r="M220" s="439"/>
      <c r="N220" s="439"/>
      <c r="O220" s="440"/>
      <c r="P220" s="440"/>
      <c r="Q220" s="439"/>
      <c r="R220" s="439"/>
      <c r="S220" s="439"/>
      <c r="T220" s="443"/>
      <c r="U220" s="443"/>
      <c r="V220" s="443" t="s">
        <v>0</v>
      </c>
      <c r="W220" s="444"/>
      <c r="X220" s="440"/>
      <c r="Y220" s="445"/>
      <c r="Z220" s="445"/>
      <c r="AA220" s="445"/>
      <c r="AB220" s="445"/>
      <c r="AC220" s="445"/>
      <c r="AD220" s="445"/>
      <c r="AE220" s="445"/>
      <c r="AF220" s="445"/>
      <c r="AG220" s="445"/>
      <c r="AH220" s="445"/>
      <c r="AI220" s="446"/>
      <c r="AJ220" s="446"/>
      <c r="AK220" s="446"/>
      <c r="AL220" s="446"/>
      <c r="AM220" s="446"/>
      <c r="AN220" s="446"/>
    </row>
    <row r="221" spans="1:40" ht="38.25">
      <c r="A221" s="435"/>
      <c r="B221" s="436"/>
      <c r="C221" s="437"/>
      <c r="D221" s="438" t="s">
        <v>303</v>
      </c>
      <c r="E221" s="439"/>
      <c r="F221" s="440"/>
      <c r="G221" s="42"/>
      <c r="H221" s="441"/>
      <c r="I221" s="441"/>
      <c r="J221" s="441"/>
      <c r="K221" s="442"/>
      <c r="L221" s="442"/>
      <c r="M221" s="439"/>
      <c r="N221" s="439"/>
      <c r="O221" s="440"/>
      <c r="P221" s="440"/>
      <c r="Q221" s="439"/>
      <c r="R221" s="439"/>
      <c r="S221" s="439"/>
      <c r="T221" s="443"/>
      <c r="U221" s="443"/>
      <c r="V221" s="443" t="s">
        <v>0</v>
      </c>
      <c r="W221" s="444"/>
      <c r="X221" s="440"/>
      <c r="Y221" s="445"/>
      <c r="Z221" s="445"/>
      <c r="AA221" s="445"/>
      <c r="AB221" s="445"/>
      <c r="AC221" s="445"/>
      <c r="AD221" s="445"/>
      <c r="AE221" s="445"/>
      <c r="AF221" s="445"/>
      <c r="AG221" s="445"/>
      <c r="AH221" s="445"/>
      <c r="AI221" s="446"/>
      <c r="AJ221" s="446"/>
      <c r="AK221" s="446"/>
      <c r="AL221" s="446"/>
      <c r="AM221" s="446"/>
      <c r="AN221" s="446"/>
    </row>
    <row r="222" spans="1:40">
      <c r="A222" s="435"/>
      <c r="B222" s="436"/>
      <c r="C222" s="437"/>
      <c r="D222" s="438" t="s">
        <v>304</v>
      </c>
      <c r="E222" s="439"/>
      <c r="F222" s="440"/>
      <c r="G222" s="42"/>
      <c r="H222" s="441"/>
      <c r="I222" s="441"/>
      <c r="J222" s="441"/>
      <c r="K222" s="442"/>
      <c r="L222" s="442"/>
      <c r="M222" s="439"/>
      <c r="N222" s="439"/>
      <c r="O222" s="440"/>
      <c r="P222" s="440"/>
      <c r="Q222" s="439"/>
      <c r="R222" s="439"/>
      <c r="S222" s="439"/>
      <c r="T222" s="443"/>
      <c r="U222" s="443"/>
      <c r="V222" s="443" t="s">
        <v>0</v>
      </c>
      <c r="W222" s="444"/>
      <c r="X222" s="440"/>
      <c r="Y222" s="445"/>
      <c r="Z222" s="445"/>
      <c r="AA222" s="445"/>
      <c r="AB222" s="445"/>
      <c r="AC222" s="445"/>
      <c r="AD222" s="445"/>
      <c r="AE222" s="445"/>
      <c r="AF222" s="445"/>
      <c r="AG222" s="445"/>
      <c r="AH222" s="445"/>
      <c r="AI222" s="446"/>
      <c r="AJ222" s="446"/>
      <c r="AK222" s="446"/>
      <c r="AL222" s="446"/>
      <c r="AM222" s="446"/>
      <c r="AN222" s="446"/>
    </row>
    <row r="223" spans="1:40" ht="25.5">
      <c r="A223" s="435"/>
      <c r="B223" s="436"/>
      <c r="C223" s="437"/>
      <c r="D223" s="438" t="s">
        <v>305</v>
      </c>
      <c r="E223" s="439"/>
      <c r="F223" s="440"/>
      <c r="G223" s="42"/>
      <c r="H223" s="441"/>
      <c r="I223" s="441"/>
      <c r="J223" s="441"/>
      <c r="K223" s="442"/>
      <c r="L223" s="442"/>
      <c r="M223" s="439"/>
      <c r="N223" s="439"/>
      <c r="O223" s="440"/>
      <c r="P223" s="440"/>
      <c r="Q223" s="439"/>
      <c r="R223" s="439"/>
      <c r="S223" s="439"/>
      <c r="T223" s="443"/>
      <c r="U223" s="443"/>
      <c r="V223" s="443" t="s">
        <v>0</v>
      </c>
      <c r="W223" s="444"/>
      <c r="X223" s="440"/>
      <c r="Y223" s="445"/>
      <c r="Z223" s="445"/>
      <c r="AA223" s="445"/>
      <c r="AB223" s="445"/>
      <c r="AC223" s="445"/>
      <c r="AD223" s="445"/>
      <c r="AE223" s="445"/>
      <c r="AF223" s="445"/>
      <c r="AG223" s="445"/>
      <c r="AH223" s="445"/>
      <c r="AI223" s="446"/>
      <c r="AJ223" s="446"/>
      <c r="AK223" s="446"/>
      <c r="AL223" s="446"/>
      <c r="AM223" s="446"/>
      <c r="AN223" s="446"/>
    </row>
    <row r="224" spans="1:40" ht="38.25">
      <c r="A224" s="435"/>
      <c r="B224" s="436"/>
      <c r="C224" s="437"/>
      <c r="D224" s="438" t="s">
        <v>306</v>
      </c>
      <c r="E224" s="439"/>
      <c r="F224" s="440"/>
      <c r="G224" s="42"/>
      <c r="H224" s="441"/>
      <c r="I224" s="441"/>
      <c r="J224" s="441"/>
      <c r="K224" s="442"/>
      <c r="L224" s="442"/>
      <c r="M224" s="439"/>
      <c r="N224" s="439"/>
      <c r="O224" s="440"/>
      <c r="P224" s="440"/>
      <c r="Q224" s="439"/>
      <c r="R224" s="439"/>
      <c r="S224" s="439"/>
      <c r="T224" s="443"/>
      <c r="U224" s="443"/>
      <c r="V224" s="443" t="s">
        <v>0</v>
      </c>
      <c r="W224" s="444"/>
      <c r="X224" s="440"/>
      <c r="Y224" s="445"/>
      <c r="Z224" s="445"/>
      <c r="AA224" s="445"/>
      <c r="AB224" s="445"/>
      <c r="AC224" s="445"/>
      <c r="AD224" s="445"/>
      <c r="AE224" s="445"/>
      <c r="AF224" s="445"/>
      <c r="AG224" s="445"/>
      <c r="AH224" s="445"/>
      <c r="AI224" s="446"/>
      <c r="AJ224" s="446"/>
      <c r="AK224" s="446"/>
      <c r="AL224" s="446"/>
      <c r="AM224" s="446"/>
      <c r="AN224" s="446"/>
    </row>
    <row r="225" spans="1:40" ht="25.5">
      <c r="A225" s="435"/>
      <c r="B225" s="436"/>
      <c r="C225" s="437"/>
      <c r="D225" s="438" t="s">
        <v>307</v>
      </c>
      <c r="E225" s="439"/>
      <c r="F225" s="440"/>
      <c r="G225" s="42"/>
      <c r="H225" s="441"/>
      <c r="I225" s="441"/>
      <c r="J225" s="441"/>
      <c r="K225" s="442"/>
      <c r="L225" s="442"/>
      <c r="M225" s="439"/>
      <c r="N225" s="439"/>
      <c r="O225" s="440"/>
      <c r="P225" s="440"/>
      <c r="Q225" s="439"/>
      <c r="R225" s="439"/>
      <c r="S225" s="439"/>
      <c r="T225" s="443"/>
      <c r="U225" s="443"/>
      <c r="V225" s="443" t="s">
        <v>0</v>
      </c>
      <c r="W225" s="444"/>
      <c r="X225" s="440"/>
      <c r="Y225" s="445"/>
      <c r="Z225" s="445"/>
      <c r="AA225" s="445"/>
      <c r="AB225" s="445"/>
      <c r="AC225" s="445"/>
      <c r="AD225" s="445"/>
      <c r="AE225" s="445"/>
      <c r="AF225" s="445"/>
      <c r="AG225" s="445"/>
      <c r="AH225" s="445"/>
      <c r="AI225" s="446"/>
      <c r="AJ225" s="446"/>
      <c r="AK225" s="446"/>
      <c r="AL225" s="446"/>
      <c r="AM225" s="446"/>
      <c r="AN225" s="446"/>
    </row>
    <row r="226" spans="1:40">
      <c r="A226" s="435"/>
      <c r="B226" s="436"/>
      <c r="C226" s="437"/>
      <c r="D226" s="438" t="s">
        <v>308</v>
      </c>
      <c r="E226" s="439"/>
      <c r="F226" s="440"/>
      <c r="G226" s="42"/>
      <c r="H226" s="441"/>
      <c r="I226" s="441"/>
      <c r="J226" s="441"/>
      <c r="K226" s="442"/>
      <c r="L226" s="442"/>
      <c r="M226" s="439"/>
      <c r="N226" s="439"/>
      <c r="O226" s="440"/>
      <c r="P226" s="440"/>
      <c r="Q226" s="439"/>
      <c r="R226" s="439"/>
      <c r="S226" s="439"/>
      <c r="T226" s="443"/>
      <c r="U226" s="443"/>
      <c r="V226" s="443" t="s">
        <v>0</v>
      </c>
      <c r="W226" s="444"/>
      <c r="X226" s="440"/>
      <c r="Y226" s="445"/>
      <c r="Z226" s="445"/>
      <c r="AA226" s="445"/>
      <c r="AB226" s="445"/>
      <c r="AC226" s="445"/>
      <c r="AD226" s="445"/>
      <c r="AE226" s="445"/>
      <c r="AF226" s="445"/>
      <c r="AG226" s="445"/>
      <c r="AH226" s="445"/>
      <c r="AI226" s="446"/>
      <c r="AJ226" s="446"/>
      <c r="AK226" s="446"/>
      <c r="AL226" s="446"/>
      <c r="AM226" s="446"/>
      <c r="AN226" s="446"/>
    </row>
    <row r="227" spans="1:40" ht="25.5">
      <c r="A227" s="435"/>
      <c r="B227" s="436"/>
      <c r="C227" s="437"/>
      <c r="D227" s="438" t="s">
        <v>309</v>
      </c>
      <c r="E227" s="439"/>
      <c r="F227" s="440"/>
      <c r="G227" s="42"/>
      <c r="H227" s="441"/>
      <c r="I227" s="441"/>
      <c r="J227" s="441"/>
      <c r="K227" s="442"/>
      <c r="L227" s="442"/>
      <c r="M227" s="439"/>
      <c r="N227" s="439"/>
      <c r="O227" s="440"/>
      <c r="P227" s="440"/>
      <c r="Q227" s="439"/>
      <c r="R227" s="439"/>
      <c r="S227" s="439"/>
      <c r="T227" s="443"/>
      <c r="U227" s="443"/>
      <c r="V227" s="443" t="s">
        <v>0</v>
      </c>
      <c r="W227" s="444"/>
      <c r="X227" s="440"/>
      <c r="Y227" s="445"/>
      <c r="Z227" s="445"/>
      <c r="AA227" s="445"/>
      <c r="AB227" s="445"/>
      <c r="AC227" s="445"/>
      <c r="AD227" s="445"/>
      <c r="AE227" s="445"/>
      <c r="AF227" s="445"/>
      <c r="AG227" s="445"/>
      <c r="AH227" s="445"/>
      <c r="AI227" s="446"/>
      <c r="AJ227" s="446"/>
      <c r="AK227" s="446"/>
      <c r="AL227" s="446"/>
      <c r="AM227" s="446"/>
      <c r="AN227" s="446"/>
    </row>
    <row r="228" spans="1:40" ht="38.25">
      <c r="A228" s="435"/>
      <c r="B228" s="436"/>
      <c r="C228" s="437"/>
      <c r="D228" s="438" t="s">
        <v>310</v>
      </c>
      <c r="E228" s="439"/>
      <c r="F228" s="440"/>
      <c r="G228" s="42"/>
      <c r="H228" s="441"/>
      <c r="I228" s="441"/>
      <c r="J228" s="441"/>
      <c r="K228" s="442"/>
      <c r="L228" s="442"/>
      <c r="M228" s="439"/>
      <c r="N228" s="439"/>
      <c r="O228" s="440"/>
      <c r="P228" s="440"/>
      <c r="Q228" s="439"/>
      <c r="R228" s="439"/>
      <c r="S228" s="439"/>
      <c r="T228" s="443"/>
      <c r="U228" s="443"/>
      <c r="V228" s="443" t="s">
        <v>0</v>
      </c>
      <c r="W228" s="444"/>
      <c r="X228" s="440"/>
      <c r="Y228" s="445"/>
      <c r="Z228" s="445"/>
      <c r="AA228" s="445"/>
      <c r="AB228" s="445"/>
      <c r="AC228" s="445"/>
      <c r="AD228" s="445"/>
      <c r="AE228" s="445"/>
      <c r="AF228" s="445"/>
      <c r="AG228" s="445"/>
      <c r="AH228" s="445"/>
      <c r="AI228" s="446"/>
      <c r="AJ228" s="446"/>
      <c r="AK228" s="446"/>
      <c r="AL228" s="446"/>
      <c r="AM228" s="446"/>
      <c r="AN228" s="446"/>
    </row>
    <row r="229" spans="1:40" ht="25.5">
      <c r="A229" s="435"/>
      <c r="B229" s="436"/>
      <c r="C229" s="437"/>
      <c r="D229" s="438" t="s">
        <v>311</v>
      </c>
      <c r="E229" s="439"/>
      <c r="F229" s="440"/>
      <c r="G229" s="42"/>
      <c r="H229" s="441"/>
      <c r="I229" s="441"/>
      <c r="J229" s="441"/>
      <c r="K229" s="442"/>
      <c r="L229" s="442"/>
      <c r="M229" s="439"/>
      <c r="N229" s="439"/>
      <c r="O229" s="440"/>
      <c r="P229" s="440"/>
      <c r="Q229" s="439"/>
      <c r="R229" s="439"/>
      <c r="S229" s="439"/>
      <c r="T229" s="443"/>
      <c r="U229" s="443"/>
      <c r="V229" s="443" t="s">
        <v>0</v>
      </c>
      <c r="W229" s="444"/>
      <c r="X229" s="440"/>
      <c r="Y229" s="445"/>
      <c r="Z229" s="445"/>
      <c r="AA229" s="445"/>
      <c r="AB229" s="445"/>
      <c r="AC229" s="445"/>
      <c r="AD229" s="445"/>
      <c r="AE229" s="445"/>
      <c r="AF229" s="445"/>
      <c r="AG229" s="445"/>
      <c r="AH229" s="445"/>
      <c r="AI229" s="446"/>
      <c r="AJ229" s="446"/>
      <c r="AK229" s="446"/>
      <c r="AL229" s="446"/>
      <c r="AM229" s="446"/>
      <c r="AN229" s="446"/>
    </row>
    <row r="230" spans="1:40">
      <c r="A230" s="435"/>
      <c r="B230" s="436"/>
      <c r="C230" s="437"/>
      <c r="D230" s="438" t="s">
        <v>312</v>
      </c>
      <c r="E230" s="439"/>
      <c r="F230" s="440"/>
      <c r="G230" s="42"/>
      <c r="H230" s="441"/>
      <c r="I230" s="441"/>
      <c r="J230" s="441"/>
      <c r="K230" s="442"/>
      <c r="L230" s="442"/>
      <c r="M230" s="439"/>
      <c r="N230" s="439"/>
      <c r="O230" s="440"/>
      <c r="P230" s="440"/>
      <c r="Q230" s="439"/>
      <c r="R230" s="439"/>
      <c r="S230" s="439"/>
      <c r="T230" s="443"/>
      <c r="U230" s="443"/>
      <c r="V230" s="443" t="s">
        <v>0</v>
      </c>
      <c r="W230" s="444"/>
      <c r="X230" s="440"/>
      <c r="Y230" s="445"/>
      <c r="Z230" s="445"/>
      <c r="AA230" s="445"/>
      <c r="AB230" s="445"/>
      <c r="AC230" s="445"/>
      <c r="AD230" s="445"/>
      <c r="AE230" s="445"/>
      <c r="AF230" s="445"/>
      <c r="AG230" s="445"/>
      <c r="AH230" s="445"/>
      <c r="AI230" s="446"/>
      <c r="AJ230" s="446"/>
      <c r="AK230" s="446"/>
      <c r="AL230" s="446"/>
      <c r="AM230" s="446"/>
      <c r="AN230" s="446"/>
    </row>
    <row r="231" spans="1:40" ht="38.25">
      <c r="A231" s="435"/>
      <c r="B231" s="436"/>
      <c r="C231" s="437"/>
      <c r="D231" s="438" t="s">
        <v>313</v>
      </c>
      <c r="E231" s="439"/>
      <c r="F231" s="440"/>
      <c r="G231" s="42"/>
      <c r="H231" s="441"/>
      <c r="I231" s="441"/>
      <c r="J231" s="441"/>
      <c r="K231" s="442"/>
      <c r="L231" s="442"/>
      <c r="M231" s="439"/>
      <c r="N231" s="439"/>
      <c r="O231" s="440"/>
      <c r="P231" s="440"/>
      <c r="Q231" s="439"/>
      <c r="R231" s="439"/>
      <c r="S231" s="439"/>
      <c r="T231" s="443"/>
      <c r="U231" s="443"/>
      <c r="V231" s="443" t="s">
        <v>0</v>
      </c>
      <c r="W231" s="444"/>
      <c r="X231" s="440"/>
      <c r="Y231" s="445"/>
      <c r="Z231" s="445"/>
      <c r="AA231" s="445"/>
      <c r="AB231" s="445"/>
      <c r="AC231" s="445"/>
      <c r="AD231" s="445"/>
      <c r="AE231" s="445"/>
      <c r="AF231" s="445"/>
      <c r="AG231" s="445"/>
      <c r="AH231" s="445"/>
      <c r="AI231" s="446"/>
      <c r="AJ231" s="446"/>
      <c r="AK231" s="446"/>
      <c r="AL231" s="446"/>
      <c r="AM231" s="446"/>
      <c r="AN231" s="446"/>
    </row>
    <row r="232" spans="1:40">
      <c r="A232" s="435"/>
      <c r="B232" s="436"/>
      <c r="C232" s="437"/>
      <c r="D232" s="438" t="s">
        <v>314</v>
      </c>
      <c r="E232" s="439"/>
      <c r="F232" s="440"/>
      <c r="G232" s="42"/>
      <c r="H232" s="441"/>
      <c r="I232" s="441"/>
      <c r="J232" s="441"/>
      <c r="K232" s="442"/>
      <c r="L232" s="442"/>
      <c r="M232" s="439"/>
      <c r="N232" s="439"/>
      <c r="O232" s="440"/>
      <c r="P232" s="440"/>
      <c r="Q232" s="439"/>
      <c r="R232" s="439"/>
      <c r="S232" s="439"/>
      <c r="T232" s="443"/>
      <c r="U232" s="443"/>
      <c r="V232" s="443" t="s">
        <v>0</v>
      </c>
      <c r="W232" s="444"/>
      <c r="X232" s="440"/>
      <c r="Y232" s="445"/>
      <c r="Z232" s="445"/>
      <c r="AA232" s="445"/>
      <c r="AB232" s="445"/>
      <c r="AC232" s="445"/>
      <c r="AD232" s="445"/>
      <c r="AE232" s="445"/>
      <c r="AF232" s="445"/>
      <c r="AG232" s="445"/>
      <c r="AH232" s="445"/>
      <c r="AI232" s="446"/>
      <c r="AJ232" s="446"/>
      <c r="AK232" s="446"/>
      <c r="AL232" s="446"/>
      <c r="AM232" s="446"/>
      <c r="AN232" s="446"/>
    </row>
    <row r="233" spans="1:40">
      <c r="A233" s="435"/>
      <c r="B233" s="436"/>
      <c r="C233" s="437"/>
      <c r="D233" s="438" t="s">
        <v>315</v>
      </c>
      <c r="E233" s="439"/>
      <c r="F233" s="440"/>
      <c r="G233" s="42"/>
      <c r="H233" s="441"/>
      <c r="I233" s="441"/>
      <c r="J233" s="441"/>
      <c r="K233" s="442"/>
      <c r="L233" s="442"/>
      <c r="M233" s="439"/>
      <c r="N233" s="439"/>
      <c r="O233" s="440"/>
      <c r="P233" s="440"/>
      <c r="Q233" s="439"/>
      <c r="R233" s="439"/>
      <c r="S233" s="439"/>
      <c r="T233" s="443"/>
      <c r="U233" s="443"/>
      <c r="V233" s="443" t="s">
        <v>0</v>
      </c>
      <c r="W233" s="444"/>
      <c r="X233" s="440"/>
      <c r="Y233" s="445"/>
      <c r="Z233" s="445"/>
      <c r="AA233" s="445"/>
      <c r="AB233" s="445"/>
      <c r="AC233" s="445"/>
      <c r="AD233" s="445"/>
      <c r="AE233" s="445"/>
      <c r="AF233" s="445"/>
      <c r="AG233" s="445"/>
      <c r="AH233" s="445"/>
      <c r="AI233" s="446"/>
      <c r="AJ233" s="446"/>
      <c r="AK233" s="446"/>
      <c r="AL233" s="446"/>
      <c r="AM233" s="446"/>
      <c r="AN233" s="446"/>
    </row>
    <row r="234" spans="1:40">
      <c r="A234" s="435"/>
      <c r="B234" s="436"/>
      <c r="C234" s="437"/>
      <c r="D234" s="438" t="s">
        <v>294</v>
      </c>
      <c r="E234" s="439"/>
      <c r="F234" s="440"/>
      <c r="G234" s="42"/>
      <c r="H234" s="441"/>
      <c r="I234" s="441"/>
      <c r="J234" s="441"/>
      <c r="K234" s="442"/>
      <c r="L234" s="442"/>
      <c r="M234" s="439"/>
      <c r="N234" s="439"/>
      <c r="O234" s="440"/>
      <c r="P234" s="440"/>
      <c r="Q234" s="439"/>
      <c r="R234" s="439"/>
      <c r="S234" s="439"/>
      <c r="T234" s="443"/>
      <c r="U234" s="443"/>
      <c r="V234" s="443" t="s">
        <v>0</v>
      </c>
      <c r="W234" s="444"/>
      <c r="X234" s="440"/>
      <c r="Y234" s="445"/>
      <c r="Z234" s="445"/>
      <c r="AA234" s="445"/>
      <c r="AB234" s="445"/>
      <c r="AC234" s="445"/>
      <c r="AD234" s="445"/>
      <c r="AE234" s="445"/>
      <c r="AF234" s="445"/>
      <c r="AG234" s="445"/>
      <c r="AH234" s="445"/>
      <c r="AI234" s="446"/>
      <c r="AJ234" s="446"/>
      <c r="AK234" s="446"/>
      <c r="AL234" s="446"/>
      <c r="AM234" s="446"/>
      <c r="AN234" s="446"/>
    </row>
    <row r="235" spans="1:40" ht="25.5">
      <c r="A235" s="435"/>
      <c r="B235" s="436"/>
      <c r="C235" s="437"/>
      <c r="D235" s="438" t="s">
        <v>316</v>
      </c>
      <c r="E235" s="439"/>
      <c r="F235" s="440"/>
      <c r="G235" s="42"/>
      <c r="H235" s="441"/>
      <c r="I235" s="441"/>
      <c r="J235" s="441"/>
      <c r="K235" s="442"/>
      <c r="L235" s="442"/>
      <c r="M235" s="439"/>
      <c r="N235" s="439"/>
      <c r="O235" s="440"/>
      <c r="P235" s="440"/>
      <c r="Q235" s="439"/>
      <c r="R235" s="439"/>
      <c r="S235" s="439"/>
      <c r="T235" s="443"/>
      <c r="U235" s="443"/>
      <c r="V235" s="443" t="s">
        <v>0</v>
      </c>
      <c r="W235" s="444"/>
      <c r="X235" s="440"/>
      <c r="Y235" s="445"/>
      <c r="Z235" s="445"/>
      <c r="AA235" s="445"/>
      <c r="AB235" s="445"/>
      <c r="AC235" s="445"/>
      <c r="AD235" s="445"/>
      <c r="AE235" s="445"/>
      <c r="AF235" s="445"/>
      <c r="AG235" s="445"/>
      <c r="AH235" s="445"/>
      <c r="AI235" s="446"/>
      <c r="AJ235" s="446"/>
      <c r="AK235" s="446"/>
      <c r="AL235" s="446"/>
      <c r="AM235" s="446"/>
      <c r="AN235" s="446"/>
    </row>
    <row r="236" spans="1:40">
      <c r="A236" s="435"/>
      <c r="B236" s="436"/>
      <c r="C236" s="437"/>
      <c r="D236" s="438" t="s">
        <v>294</v>
      </c>
      <c r="E236" s="439"/>
      <c r="F236" s="440"/>
      <c r="G236" s="42"/>
      <c r="H236" s="441"/>
      <c r="I236" s="441"/>
      <c r="J236" s="441"/>
      <c r="K236" s="442"/>
      <c r="L236" s="442"/>
      <c r="M236" s="439"/>
      <c r="N236" s="439"/>
      <c r="O236" s="440"/>
      <c r="P236" s="440"/>
      <c r="Q236" s="439"/>
      <c r="R236" s="439"/>
      <c r="S236" s="439"/>
      <c r="T236" s="443"/>
      <c r="U236" s="443"/>
      <c r="V236" s="443" t="s">
        <v>0</v>
      </c>
      <c r="W236" s="444"/>
      <c r="X236" s="440"/>
      <c r="Y236" s="445"/>
      <c r="Z236" s="445"/>
      <c r="AA236" s="445"/>
      <c r="AB236" s="445"/>
      <c r="AC236" s="445"/>
      <c r="AD236" s="445"/>
      <c r="AE236" s="445"/>
      <c r="AF236" s="445"/>
      <c r="AG236" s="445"/>
      <c r="AH236" s="445"/>
      <c r="AI236" s="446"/>
      <c r="AJ236" s="446"/>
      <c r="AK236" s="446"/>
      <c r="AL236" s="446"/>
      <c r="AM236" s="446"/>
      <c r="AN236" s="446"/>
    </row>
    <row r="237" spans="1:40" ht="25.5">
      <c r="A237" s="435"/>
      <c r="B237" s="436"/>
      <c r="C237" s="437"/>
      <c r="D237" s="438" t="s">
        <v>295</v>
      </c>
      <c r="E237" s="439"/>
      <c r="F237" s="440"/>
      <c r="G237" s="42"/>
      <c r="H237" s="441"/>
      <c r="I237" s="441"/>
      <c r="J237" s="441"/>
      <c r="K237" s="442"/>
      <c r="L237" s="442"/>
      <c r="M237" s="439"/>
      <c r="N237" s="439"/>
      <c r="O237" s="440"/>
      <c r="P237" s="440"/>
      <c r="Q237" s="439"/>
      <c r="R237" s="439"/>
      <c r="S237" s="439"/>
      <c r="T237" s="443"/>
      <c r="U237" s="443"/>
      <c r="V237" s="443" t="s">
        <v>0</v>
      </c>
      <c r="W237" s="444"/>
      <c r="X237" s="440"/>
      <c r="Y237" s="445"/>
      <c r="Z237" s="445"/>
      <c r="AA237" s="445"/>
      <c r="AB237" s="445"/>
      <c r="AC237" s="445"/>
      <c r="AD237" s="445"/>
      <c r="AE237" s="445"/>
      <c r="AF237" s="445"/>
      <c r="AG237" s="445"/>
      <c r="AH237" s="445"/>
      <c r="AI237" s="446"/>
      <c r="AJ237" s="446"/>
      <c r="AK237" s="446"/>
      <c r="AL237" s="446"/>
      <c r="AM237" s="446"/>
      <c r="AN237" s="446"/>
    </row>
    <row r="238" spans="1:40" ht="25.5">
      <c r="A238" s="435"/>
      <c r="B238" s="436"/>
      <c r="C238" s="437"/>
      <c r="D238" s="438" t="s">
        <v>296</v>
      </c>
      <c r="E238" s="439"/>
      <c r="F238" s="440"/>
      <c r="G238" s="42"/>
      <c r="H238" s="441"/>
      <c r="I238" s="441"/>
      <c r="J238" s="441"/>
      <c r="K238" s="442"/>
      <c r="L238" s="442"/>
      <c r="M238" s="439"/>
      <c r="N238" s="439"/>
      <c r="O238" s="440"/>
      <c r="P238" s="440"/>
      <c r="Q238" s="439"/>
      <c r="R238" s="439"/>
      <c r="S238" s="439"/>
      <c r="T238" s="443"/>
      <c r="U238" s="443"/>
      <c r="V238" s="443" t="s">
        <v>0</v>
      </c>
      <c r="W238" s="444"/>
      <c r="X238" s="440"/>
      <c r="Y238" s="445"/>
      <c r="Z238" s="445"/>
      <c r="AA238" s="445"/>
      <c r="AB238" s="445"/>
      <c r="AC238" s="445"/>
      <c r="AD238" s="445"/>
      <c r="AE238" s="445"/>
      <c r="AF238" s="445"/>
      <c r="AG238" s="445"/>
      <c r="AH238" s="445"/>
      <c r="AI238" s="446"/>
      <c r="AJ238" s="446"/>
      <c r="AK238" s="446"/>
      <c r="AL238" s="446"/>
      <c r="AM238" s="446"/>
      <c r="AN238" s="446"/>
    </row>
    <row r="239" spans="1:40">
      <c r="A239" s="435"/>
      <c r="B239" s="436"/>
      <c r="C239" s="437"/>
      <c r="D239" s="438" t="s">
        <v>297</v>
      </c>
      <c r="E239" s="439"/>
      <c r="F239" s="440"/>
      <c r="G239" s="42"/>
      <c r="H239" s="441"/>
      <c r="I239" s="441"/>
      <c r="J239" s="441"/>
      <c r="K239" s="442"/>
      <c r="L239" s="442"/>
      <c r="M239" s="439"/>
      <c r="N239" s="439"/>
      <c r="O239" s="440"/>
      <c r="P239" s="440"/>
      <c r="Q239" s="439"/>
      <c r="R239" s="439"/>
      <c r="S239" s="439"/>
      <c r="T239" s="443"/>
      <c r="U239" s="443"/>
      <c r="V239" s="443" t="s">
        <v>0</v>
      </c>
      <c r="W239" s="444"/>
      <c r="X239" s="440"/>
      <c r="Y239" s="445"/>
      <c r="Z239" s="445"/>
      <c r="AA239" s="445"/>
      <c r="AB239" s="445"/>
      <c r="AC239" s="445"/>
      <c r="AD239" s="445"/>
      <c r="AE239" s="445"/>
      <c r="AF239" s="445"/>
      <c r="AG239" s="445"/>
      <c r="AH239" s="445"/>
      <c r="AI239" s="446"/>
      <c r="AJ239" s="446"/>
      <c r="AK239" s="446"/>
      <c r="AL239" s="446"/>
      <c r="AM239" s="446"/>
      <c r="AN239" s="446"/>
    </row>
    <row r="240" spans="1:40">
      <c r="A240" s="435"/>
      <c r="B240" s="436"/>
      <c r="C240" s="437"/>
      <c r="D240" s="438" t="s">
        <v>211</v>
      </c>
      <c r="E240" s="439"/>
      <c r="F240" s="440"/>
      <c r="G240" s="42"/>
      <c r="H240" s="441"/>
      <c r="I240" s="441"/>
      <c r="J240" s="441"/>
      <c r="K240" s="442"/>
      <c r="L240" s="442"/>
      <c r="M240" s="439"/>
      <c r="N240" s="439"/>
      <c r="O240" s="440"/>
      <c r="P240" s="440"/>
      <c r="Q240" s="439"/>
      <c r="R240" s="439"/>
      <c r="S240" s="439"/>
      <c r="T240" s="443"/>
      <c r="U240" s="443"/>
      <c r="V240" s="443" t="s">
        <v>0</v>
      </c>
      <c r="W240" s="444"/>
      <c r="X240" s="440"/>
      <c r="Y240" s="445"/>
      <c r="Z240" s="445"/>
      <c r="AA240" s="445"/>
      <c r="AB240" s="445"/>
      <c r="AC240" s="445"/>
      <c r="AD240" s="445"/>
      <c r="AE240" s="445"/>
      <c r="AF240" s="445"/>
      <c r="AG240" s="445"/>
      <c r="AH240" s="445"/>
      <c r="AI240" s="446"/>
      <c r="AJ240" s="446"/>
      <c r="AK240" s="446"/>
      <c r="AL240" s="446"/>
      <c r="AM240" s="446"/>
      <c r="AN240" s="446"/>
    </row>
    <row r="241" spans="1:40">
      <c r="A241" s="435"/>
      <c r="B241" s="436"/>
      <c r="C241" s="437"/>
      <c r="D241" s="438" t="s">
        <v>317</v>
      </c>
      <c r="E241" s="439"/>
      <c r="F241" s="440"/>
      <c r="G241" s="42"/>
      <c r="H241" s="441"/>
      <c r="I241" s="441"/>
      <c r="J241" s="441"/>
      <c r="K241" s="442"/>
      <c r="L241" s="442"/>
      <c r="M241" s="439"/>
      <c r="N241" s="439"/>
      <c r="O241" s="440"/>
      <c r="P241" s="440"/>
      <c r="Q241" s="439"/>
      <c r="R241" s="439"/>
      <c r="S241" s="439"/>
      <c r="T241" s="443"/>
      <c r="U241" s="443"/>
      <c r="V241" s="443" t="s">
        <v>0</v>
      </c>
      <c r="W241" s="444"/>
      <c r="X241" s="440"/>
      <c r="Y241" s="445"/>
      <c r="Z241" s="445"/>
      <c r="AA241" s="445"/>
      <c r="AB241" s="445"/>
      <c r="AC241" s="445"/>
      <c r="AD241" s="445"/>
      <c r="AE241" s="445"/>
      <c r="AF241" s="445"/>
      <c r="AG241" s="445"/>
      <c r="AH241" s="445"/>
      <c r="AI241" s="446"/>
      <c r="AJ241" s="446"/>
      <c r="AK241" s="446"/>
      <c r="AL241" s="446"/>
      <c r="AM241" s="446"/>
      <c r="AN241" s="446"/>
    </row>
    <row r="242" spans="1:40" ht="25.5">
      <c r="A242" s="435"/>
      <c r="B242" s="436"/>
      <c r="C242" s="437"/>
      <c r="D242" s="438" t="s">
        <v>318</v>
      </c>
      <c r="E242" s="439"/>
      <c r="F242" s="440"/>
      <c r="G242" s="42"/>
      <c r="H242" s="441"/>
      <c r="I242" s="441"/>
      <c r="J242" s="441"/>
      <c r="K242" s="442"/>
      <c r="L242" s="442"/>
      <c r="M242" s="439"/>
      <c r="N242" s="439"/>
      <c r="O242" s="440"/>
      <c r="P242" s="440"/>
      <c r="Q242" s="439"/>
      <c r="R242" s="439"/>
      <c r="S242" s="439"/>
      <c r="T242" s="443"/>
      <c r="U242" s="443"/>
      <c r="V242" s="443" t="s">
        <v>0</v>
      </c>
      <c r="W242" s="444"/>
      <c r="X242" s="440"/>
      <c r="Y242" s="445"/>
      <c r="Z242" s="445"/>
      <c r="AA242" s="445"/>
      <c r="AB242" s="445"/>
      <c r="AC242" s="445"/>
      <c r="AD242" s="445"/>
      <c r="AE242" s="445"/>
      <c r="AF242" s="445"/>
      <c r="AG242" s="445"/>
      <c r="AH242" s="445"/>
      <c r="AI242" s="446"/>
      <c r="AJ242" s="446"/>
      <c r="AK242" s="446"/>
      <c r="AL242" s="446"/>
      <c r="AM242" s="446"/>
      <c r="AN242" s="446"/>
    </row>
    <row r="243" spans="1:40">
      <c r="A243" s="435"/>
      <c r="B243" s="436"/>
      <c r="C243" s="437"/>
      <c r="D243" s="438" t="s">
        <v>319</v>
      </c>
      <c r="E243" s="439"/>
      <c r="F243" s="440"/>
      <c r="G243" s="42"/>
      <c r="H243" s="441"/>
      <c r="I243" s="441"/>
      <c r="J243" s="441"/>
      <c r="K243" s="442"/>
      <c r="L243" s="442"/>
      <c r="M243" s="439"/>
      <c r="N243" s="439"/>
      <c r="O243" s="440"/>
      <c r="P243" s="440"/>
      <c r="Q243" s="439"/>
      <c r="R243" s="439"/>
      <c r="S243" s="439"/>
      <c r="T243" s="443"/>
      <c r="U243" s="443"/>
      <c r="V243" s="443" t="s">
        <v>0</v>
      </c>
      <c r="W243" s="444"/>
      <c r="X243" s="440"/>
      <c r="Y243" s="445"/>
      <c r="Z243" s="445"/>
      <c r="AA243" s="445"/>
      <c r="AB243" s="445"/>
      <c r="AC243" s="445"/>
      <c r="AD243" s="445"/>
      <c r="AE243" s="445"/>
      <c r="AF243" s="445"/>
      <c r="AG243" s="445"/>
      <c r="AH243" s="445"/>
      <c r="AI243" s="446"/>
      <c r="AJ243" s="446"/>
      <c r="AK243" s="446"/>
      <c r="AL243" s="446"/>
      <c r="AM243" s="446"/>
      <c r="AN243" s="446"/>
    </row>
    <row r="244" spans="1:40">
      <c r="A244" s="435"/>
      <c r="B244" s="436"/>
      <c r="C244" s="437"/>
      <c r="D244" s="438" t="s">
        <v>320</v>
      </c>
      <c r="E244" s="439"/>
      <c r="F244" s="440"/>
      <c r="G244" s="42"/>
      <c r="H244" s="441"/>
      <c r="I244" s="441"/>
      <c r="J244" s="441"/>
      <c r="K244" s="442"/>
      <c r="L244" s="442"/>
      <c r="M244" s="439"/>
      <c r="N244" s="439"/>
      <c r="O244" s="440"/>
      <c r="P244" s="440"/>
      <c r="Q244" s="439"/>
      <c r="R244" s="439"/>
      <c r="S244" s="439"/>
      <c r="T244" s="443"/>
      <c r="U244" s="443"/>
      <c r="V244" s="443" t="s">
        <v>0</v>
      </c>
      <c r="W244" s="444"/>
      <c r="X244" s="440"/>
      <c r="Y244" s="445"/>
      <c r="Z244" s="445"/>
      <c r="AA244" s="445"/>
      <c r="AB244" s="445"/>
      <c r="AC244" s="445"/>
      <c r="AD244" s="445"/>
      <c r="AE244" s="445"/>
      <c r="AF244" s="445"/>
      <c r="AG244" s="445"/>
      <c r="AH244" s="445"/>
      <c r="AI244" s="446"/>
      <c r="AJ244" s="446"/>
      <c r="AK244" s="446"/>
      <c r="AL244" s="446"/>
      <c r="AM244" s="446"/>
      <c r="AN244" s="446"/>
    </row>
    <row r="245" spans="1:40" ht="25.5">
      <c r="A245" s="435"/>
      <c r="B245" s="436"/>
      <c r="C245" s="437"/>
      <c r="D245" s="438" t="s">
        <v>321</v>
      </c>
      <c r="E245" s="439"/>
      <c r="F245" s="440"/>
      <c r="G245" s="42"/>
      <c r="H245" s="441"/>
      <c r="I245" s="441"/>
      <c r="J245" s="441"/>
      <c r="K245" s="442"/>
      <c r="L245" s="442"/>
      <c r="M245" s="439"/>
      <c r="N245" s="439"/>
      <c r="O245" s="440"/>
      <c r="P245" s="440"/>
      <c r="Q245" s="439"/>
      <c r="R245" s="439"/>
      <c r="S245" s="439"/>
      <c r="T245" s="443"/>
      <c r="U245" s="443"/>
      <c r="V245" s="443" t="s">
        <v>0</v>
      </c>
      <c r="W245" s="444"/>
      <c r="X245" s="440"/>
      <c r="Y245" s="445"/>
      <c r="Z245" s="445"/>
      <c r="AA245" s="445"/>
      <c r="AB245" s="445"/>
      <c r="AC245" s="445"/>
      <c r="AD245" s="445"/>
      <c r="AE245" s="445"/>
      <c r="AF245" s="445"/>
      <c r="AG245" s="445"/>
      <c r="AH245" s="445"/>
      <c r="AI245" s="446"/>
      <c r="AJ245" s="446"/>
      <c r="AK245" s="446"/>
      <c r="AL245" s="446"/>
      <c r="AM245" s="446"/>
      <c r="AN245" s="446"/>
    </row>
    <row r="246" spans="1:40">
      <c r="A246" s="435"/>
      <c r="B246" s="436"/>
      <c r="C246" s="437"/>
      <c r="D246" s="438" t="s">
        <v>322</v>
      </c>
      <c r="E246" s="439"/>
      <c r="F246" s="440"/>
      <c r="G246" s="42"/>
      <c r="H246" s="441"/>
      <c r="I246" s="441"/>
      <c r="J246" s="441"/>
      <c r="K246" s="442"/>
      <c r="L246" s="442"/>
      <c r="M246" s="439"/>
      <c r="N246" s="439"/>
      <c r="O246" s="440"/>
      <c r="P246" s="440"/>
      <c r="Q246" s="439"/>
      <c r="R246" s="439"/>
      <c r="S246" s="439"/>
      <c r="T246" s="443"/>
      <c r="U246" s="443"/>
      <c r="V246" s="443" t="s">
        <v>0</v>
      </c>
      <c r="W246" s="444"/>
      <c r="X246" s="440"/>
      <c r="Y246" s="445"/>
      <c r="Z246" s="445"/>
      <c r="AA246" s="445"/>
      <c r="AB246" s="445"/>
      <c r="AC246" s="445"/>
      <c r="AD246" s="445"/>
      <c r="AE246" s="445"/>
      <c r="AF246" s="445"/>
      <c r="AG246" s="445"/>
      <c r="AH246" s="445"/>
      <c r="AI246" s="446"/>
      <c r="AJ246" s="446"/>
      <c r="AK246" s="446"/>
      <c r="AL246" s="446"/>
      <c r="AM246" s="446"/>
      <c r="AN246" s="446"/>
    </row>
    <row r="247" spans="1:40">
      <c r="A247" s="435"/>
      <c r="B247" s="436"/>
      <c r="C247" s="437"/>
      <c r="D247" s="438" t="s">
        <v>323</v>
      </c>
      <c r="E247" s="439"/>
      <c r="F247" s="440"/>
      <c r="G247" s="42"/>
      <c r="H247" s="441"/>
      <c r="I247" s="441"/>
      <c r="J247" s="441"/>
      <c r="K247" s="442"/>
      <c r="L247" s="442"/>
      <c r="M247" s="439"/>
      <c r="N247" s="439"/>
      <c r="O247" s="440"/>
      <c r="P247" s="440"/>
      <c r="Q247" s="439"/>
      <c r="R247" s="439"/>
      <c r="S247" s="439"/>
      <c r="T247" s="443"/>
      <c r="U247" s="443"/>
      <c r="V247" s="443" t="s">
        <v>0</v>
      </c>
      <c r="W247" s="444"/>
      <c r="X247" s="440"/>
      <c r="Y247" s="445"/>
      <c r="Z247" s="445"/>
      <c r="AA247" s="445"/>
      <c r="AB247" s="445"/>
      <c r="AC247" s="445"/>
      <c r="AD247" s="445"/>
      <c r="AE247" s="445"/>
      <c r="AF247" s="445"/>
      <c r="AG247" s="445"/>
      <c r="AH247" s="445"/>
      <c r="AI247" s="446"/>
      <c r="AJ247" s="446"/>
      <c r="AK247" s="446"/>
      <c r="AL247" s="446"/>
      <c r="AM247" s="446"/>
      <c r="AN247" s="446"/>
    </row>
    <row r="248" spans="1:40">
      <c r="A248" s="435"/>
      <c r="B248" s="436"/>
      <c r="C248" s="437"/>
      <c r="D248" s="438" t="s">
        <v>324</v>
      </c>
      <c r="E248" s="439"/>
      <c r="F248" s="440"/>
      <c r="G248" s="42"/>
      <c r="H248" s="441"/>
      <c r="I248" s="441"/>
      <c r="J248" s="441"/>
      <c r="K248" s="442"/>
      <c r="L248" s="442"/>
      <c r="M248" s="439"/>
      <c r="N248" s="439"/>
      <c r="O248" s="440"/>
      <c r="P248" s="440"/>
      <c r="Q248" s="439"/>
      <c r="R248" s="439"/>
      <c r="S248" s="439"/>
      <c r="T248" s="443"/>
      <c r="U248" s="443"/>
      <c r="V248" s="443" t="s">
        <v>0</v>
      </c>
      <c r="W248" s="444"/>
      <c r="X248" s="440"/>
      <c r="Y248" s="445"/>
      <c r="Z248" s="445"/>
      <c r="AA248" s="445"/>
      <c r="AB248" s="445"/>
      <c r="AC248" s="445"/>
      <c r="AD248" s="445"/>
      <c r="AE248" s="445"/>
      <c r="AF248" s="445"/>
      <c r="AG248" s="445"/>
      <c r="AH248" s="445"/>
      <c r="AI248" s="446"/>
      <c r="AJ248" s="446"/>
      <c r="AK248" s="446"/>
      <c r="AL248" s="446"/>
      <c r="AM248" s="446"/>
      <c r="AN248" s="446"/>
    </row>
    <row r="249" spans="1:40" ht="38.25">
      <c r="A249" s="435"/>
      <c r="B249" s="436"/>
      <c r="C249" s="437"/>
      <c r="D249" s="438" t="s">
        <v>325</v>
      </c>
      <c r="E249" s="439"/>
      <c r="F249" s="440"/>
      <c r="G249" s="42"/>
      <c r="H249" s="441"/>
      <c r="I249" s="441"/>
      <c r="J249" s="441"/>
      <c r="K249" s="442"/>
      <c r="L249" s="442"/>
      <c r="M249" s="439"/>
      <c r="N249" s="439"/>
      <c r="O249" s="440"/>
      <c r="P249" s="440"/>
      <c r="Q249" s="439"/>
      <c r="R249" s="439"/>
      <c r="S249" s="439"/>
      <c r="T249" s="443"/>
      <c r="U249" s="443"/>
      <c r="V249" s="443" t="s">
        <v>0</v>
      </c>
      <c r="W249" s="444"/>
      <c r="X249" s="440"/>
      <c r="Y249" s="445"/>
      <c r="Z249" s="445"/>
      <c r="AA249" s="445"/>
      <c r="AB249" s="445"/>
      <c r="AC249" s="445"/>
      <c r="AD249" s="445"/>
      <c r="AE249" s="445"/>
      <c r="AF249" s="445"/>
      <c r="AG249" s="445"/>
      <c r="AH249" s="445"/>
      <c r="AI249" s="446"/>
      <c r="AJ249" s="446"/>
      <c r="AK249" s="446"/>
      <c r="AL249" s="446"/>
      <c r="AM249" s="446"/>
      <c r="AN249" s="446"/>
    </row>
    <row r="250" spans="1:40" ht="25.5">
      <c r="A250" s="435"/>
      <c r="B250" s="436"/>
      <c r="C250" s="437"/>
      <c r="D250" s="438" t="s">
        <v>326</v>
      </c>
      <c r="E250" s="439"/>
      <c r="F250" s="440"/>
      <c r="G250" s="42"/>
      <c r="H250" s="441"/>
      <c r="I250" s="441"/>
      <c r="J250" s="441"/>
      <c r="K250" s="442"/>
      <c r="L250" s="442"/>
      <c r="M250" s="439"/>
      <c r="N250" s="439"/>
      <c r="O250" s="440"/>
      <c r="P250" s="440"/>
      <c r="Q250" s="439"/>
      <c r="R250" s="439"/>
      <c r="S250" s="439"/>
      <c r="T250" s="443"/>
      <c r="U250" s="443"/>
      <c r="V250" s="443" t="s">
        <v>0</v>
      </c>
      <c r="W250" s="444"/>
      <c r="X250" s="440"/>
      <c r="Y250" s="445"/>
      <c r="Z250" s="445"/>
      <c r="AA250" s="445"/>
      <c r="AB250" s="445"/>
      <c r="AC250" s="445"/>
      <c r="AD250" s="445"/>
      <c r="AE250" s="445"/>
      <c r="AF250" s="445"/>
      <c r="AG250" s="445"/>
      <c r="AH250" s="445"/>
      <c r="AI250" s="446"/>
      <c r="AJ250" s="446"/>
      <c r="AK250" s="446"/>
      <c r="AL250" s="446"/>
      <c r="AM250" s="446"/>
      <c r="AN250" s="446"/>
    </row>
    <row r="251" spans="1:40">
      <c r="A251" s="435"/>
      <c r="B251" s="436"/>
      <c r="C251" s="437"/>
      <c r="D251" s="438" t="s">
        <v>327</v>
      </c>
      <c r="E251" s="439"/>
      <c r="F251" s="440"/>
      <c r="G251" s="42"/>
      <c r="H251" s="441"/>
      <c r="I251" s="441"/>
      <c r="J251" s="441"/>
      <c r="K251" s="442"/>
      <c r="L251" s="442"/>
      <c r="M251" s="439"/>
      <c r="N251" s="439"/>
      <c r="O251" s="440"/>
      <c r="P251" s="440"/>
      <c r="Q251" s="439"/>
      <c r="R251" s="439"/>
      <c r="S251" s="439"/>
      <c r="T251" s="443"/>
      <c r="U251" s="443"/>
      <c r="V251" s="443" t="s">
        <v>0</v>
      </c>
      <c r="W251" s="444"/>
      <c r="X251" s="440"/>
      <c r="Y251" s="445"/>
      <c r="Z251" s="445"/>
      <c r="AA251" s="445"/>
      <c r="AB251" s="445"/>
      <c r="AC251" s="445"/>
      <c r="AD251" s="445"/>
      <c r="AE251" s="445"/>
      <c r="AF251" s="445"/>
      <c r="AG251" s="445"/>
      <c r="AH251" s="445"/>
      <c r="AI251" s="446"/>
      <c r="AJ251" s="446"/>
      <c r="AK251" s="446"/>
      <c r="AL251" s="446"/>
      <c r="AM251" s="446"/>
      <c r="AN251" s="446"/>
    </row>
    <row r="252" spans="1:40" ht="25.5">
      <c r="A252" s="435"/>
      <c r="B252" s="436"/>
      <c r="C252" s="437"/>
      <c r="D252" s="438" t="s">
        <v>328</v>
      </c>
      <c r="E252" s="439"/>
      <c r="F252" s="440"/>
      <c r="G252" s="42"/>
      <c r="H252" s="441"/>
      <c r="I252" s="441"/>
      <c r="J252" s="441"/>
      <c r="K252" s="442"/>
      <c r="L252" s="442"/>
      <c r="M252" s="439"/>
      <c r="N252" s="439"/>
      <c r="O252" s="440"/>
      <c r="P252" s="440"/>
      <c r="Q252" s="439"/>
      <c r="R252" s="439"/>
      <c r="S252" s="439"/>
      <c r="T252" s="443"/>
      <c r="U252" s="443"/>
      <c r="V252" s="443" t="s">
        <v>0</v>
      </c>
      <c r="W252" s="444"/>
      <c r="X252" s="440"/>
      <c r="Y252" s="445"/>
      <c r="Z252" s="445"/>
      <c r="AA252" s="445"/>
      <c r="AB252" s="445"/>
      <c r="AC252" s="445"/>
      <c r="AD252" s="445"/>
      <c r="AE252" s="445"/>
      <c r="AF252" s="445"/>
      <c r="AG252" s="445"/>
      <c r="AH252" s="445"/>
      <c r="AI252" s="446"/>
      <c r="AJ252" s="446"/>
      <c r="AK252" s="446"/>
      <c r="AL252" s="446"/>
      <c r="AM252" s="446"/>
      <c r="AN252" s="446"/>
    </row>
    <row r="253" spans="1:40" ht="38.25">
      <c r="A253" s="435"/>
      <c r="B253" s="436"/>
      <c r="C253" s="437"/>
      <c r="D253" s="438" t="s">
        <v>329</v>
      </c>
      <c r="E253" s="439"/>
      <c r="F253" s="440"/>
      <c r="G253" s="42"/>
      <c r="H253" s="441"/>
      <c r="I253" s="441"/>
      <c r="J253" s="441"/>
      <c r="K253" s="442"/>
      <c r="L253" s="442"/>
      <c r="M253" s="439"/>
      <c r="N253" s="439"/>
      <c r="O253" s="440"/>
      <c r="P253" s="440"/>
      <c r="Q253" s="439"/>
      <c r="R253" s="439"/>
      <c r="S253" s="439"/>
      <c r="T253" s="443"/>
      <c r="U253" s="443"/>
      <c r="V253" s="443" t="s">
        <v>0</v>
      </c>
      <c r="W253" s="444"/>
      <c r="X253" s="440"/>
      <c r="Y253" s="445"/>
      <c r="Z253" s="445"/>
      <c r="AA253" s="445"/>
      <c r="AB253" s="445"/>
      <c r="AC253" s="445"/>
      <c r="AD253" s="445"/>
      <c r="AE253" s="445"/>
      <c r="AF253" s="445"/>
      <c r="AG253" s="445"/>
      <c r="AH253" s="445"/>
      <c r="AI253" s="446"/>
      <c r="AJ253" s="446"/>
      <c r="AK253" s="446"/>
      <c r="AL253" s="446"/>
      <c r="AM253" s="446"/>
      <c r="AN253" s="446"/>
    </row>
    <row r="254" spans="1:40" ht="25.5">
      <c r="A254" s="435"/>
      <c r="B254" s="436"/>
      <c r="C254" s="437"/>
      <c r="D254" s="438" t="s">
        <v>330</v>
      </c>
      <c r="E254" s="439"/>
      <c r="F254" s="440"/>
      <c r="G254" s="42"/>
      <c r="H254" s="441"/>
      <c r="I254" s="441"/>
      <c r="J254" s="441"/>
      <c r="K254" s="442"/>
      <c r="L254" s="442"/>
      <c r="M254" s="439"/>
      <c r="N254" s="439"/>
      <c r="O254" s="440"/>
      <c r="P254" s="440"/>
      <c r="Q254" s="439"/>
      <c r="R254" s="439"/>
      <c r="S254" s="439"/>
      <c r="T254" s="443"/>
      <c r="U254" s="443"/>
      <c r="V254" s="443" t="s">
        <v>0</v>
      </c>
      <c r="W254" s="444"/>
      <c r="X254" s="440"/>
      <c r="Y254" s="445"/>
      <c r="Z254" s="445"/>
      <c r="AA254" s="445"/>
      <c r="AB254" s="445"/>
      <c r="AC254" s="445"/>
      <c r="AD254" s="445"/>
      <c r="AE254" s="445"/>
      <c r="AF254" s="445"/>
      <c r="AG254" s="445"/>
      <c r="AH254" s="445"/>
      <c r="AI254" s="446"/>
      <c r="AJ254" s="446"/>
      <c r="AK254" s="446"/>
      <c r="AL254" s="446"/>
      <c r="AM254" s="446"/>
      <c r="AN254" s="446"/>
    </row>
    <row r="255" spans="1:40">
      <c r="A255" s="435"/>
      <c r="B255" s="436"/>
      <c r="C255" s="437"/>
      <c r="D255" s="438" t="s">
        <v>331</v>
      </c>
      <c r="E255" s="439"/>
      <c r="F255" s="440"/>
      <c r="G255" s="42"/>
      <c r="H255" s="441"/>
      <c r="I255" s="441"/>
      <c r="J255" s="441"/>
      <c r="K255" s="442"/>
      <c r="L255" s="442"/>
      <c r="M255" s="439"/>
      <c r="N255" s="439"/>
      <c r="O255" s="440"/>
      <c r="P255" s="440"/>
      <c r="Q255" s="439"/>
      <c r="R255" s="439"/>
      <c r="S255" s="439"/>
      <c r="T255" s="443"/>
      <c r="U255" s="443"/>
      <c r="V255" s="443" t="s">
        <v>0</v>
      </c>
      <c r="W255" s="444"/>
      <c r="X255" s="440"/>
      <c r="Y255" s="445"/>
      <c r="Z255" s="445"/>
      <c r="AA255" s="445"/>
      <c r="AB255" s="445"/>
      <c r="AC255" s="445"/>
      <c r="AD255" s="445"/>
      <c r="AE255" s="445"/>
      <c r="AF255" s="445"/>
      <c r="AG255" s="445"/>
      <c r="AH255" s="445"/>
      <c r="AI255" s="446"/>
      <c r="AJ255" s="446"/>
      <c r="AK255" s="446"/>
      <c r="AL255" s="446"/>
      <c r="AM255" s="446"/>
      <c r="AN255" s="446"/>
    </row>
    <row r="256" spans="1:40" ht="25.5">
      <c r="A256" s="435"/>
      <c r="B256" s="436"/>
      <c r="C256" s="437"/>
      <c r="D256" s="438" t="s">
        <v>332</v>
      </c>
      <c r="E256" s="439"/>
      <c r="F256" s="440"/>
      <c r="G256" s="42"/>
      <c r="H256" s="441"/>
      <c r="I256" s="441"/>
      <c r="J256" s="441"/>
      <c r="K256" s="442"/>
      <c r="L256" s="442"/>
      <c r="M256" s="439"/>
      <c r="N256" s="439"/>
      <c r="O256" s="440"/>
      <c r="P256" s="440"/>
      <c r="Q256" s="439"/>
      <c r="R256" s="439"/>
      <c r="S256" s="439"/>
      <c r="T256" s="443"/>
      <c r="U256" s="443"/>
      <c r="V256" s="443" t="s">
        <v>0</v>
      </c>
      <c r="W256" s="444"/>
      <c r="X256" s="440"/>
      <c r="Y256" s="445"/>
      <c r="Z256" s="445"/>
      <c r="AA256" s="445"/>
      <c r="AB256" s="445"/>
      <c r="AC256" s="445"/>
      <c r="AD256" s="445"/>
      <c r="AE256" s="445"/>
      <c r="AF256" s="445"/>
      <c r="AG256" s="445"/>
      <c r="AH256" s="445"/>
      <c r="AI256" s="446"/>
      <c r="AJ256" s="446"/>
      <c r="AK256" s="446"/>
      <c r="AL256" s="446"/>
      <c r="AM256" s="446"/>
      <c r="AN256" s="446"/>
    </row>
    <row r="257" spans="1:40">
      <c r="A257" s="435"/>
      <c r="B257" s="436"/>
      <c r="C257" s="437"/>
      <c r="D257" s="438" t="s">
        <v>333</v>
      </c>
      <c r="E257" s="439"/>
      <c r="F257" s="440"/>
      <c r="G257" s="42"/>
      <c r="H257" s="441"/>
      <c r="I257" s="441"/>
      <c r="J257" s="441"/>
      <c r="K257" s="442"/>
      <c r="L257" s="442"/>
      <c r="M257" s="439"/>
      <c r="N257" s="439"/>
      <c r="O257" s="440"/>
      <c r="P257" s="440"/>
      <c r="Q257" s="439"/>
      <c r="R257" s="439"/>
      <c r="S257" s="439"/>
      <c r="T257" s="443"/>
      <c r="U257" s="443"/>
      <c r="V257" s="443" t="s">
        <v>0</v>
      </c>
      <c r="W257" s="444"/>
      <c r="X257" s="440"/>
      <c r="Y257" s="445"/>
      <c r="Z257" s="445"/>
      <c r="AA257" s="445"/>
      <c r="AB257" s="445"/>
      <c r="AC257" s="445"/>
      <c r="AD257" s="445"/>
      <c r="AE257" s="445"/>
      <c r="AF257" s="445"/>
      <c r="AG257" s="445"/>
      <c r="AH257" s="445"/>
      <c r="AI257" s="446"/>
      <c r="AJ257" s="446"/>
      <c r="AK257" s="446"/>
      <c r="AL257" s="446"/>
      <c r="AM257" s="446"/>
      <c r="AN257" s="446"/>
    </row>
    <row r="258" spans="1:40">
      <c r="A258" s="435"/>
      <c r="B258" s="436"/>
      <c r="C258" s="437"/>
      <c r="D258" s="438" t="s">
        <v>334</v>
      </c>
      <c r="E258" s="439"/>
      <c r="F258" s="440"/>
      <c r="G258" s="42"/>
      <c r="H258" s="441"/>
      <c r="I258" s="441"/>
      <c r="J258" s="441"/>
      <c r="K258" s="442"/>
      <c r="L258" s="442"/>
      <c r="M258" s="439"/>
      <c r="N258" s="439"/>
      <c r="O258" s="440"/>
      <c r="P258" s="440"/>
      <c r="Q258" s="439"/>
      <c r="R258" s="439"/>
      <c r="S258" s="439"/>
      <c r="T258" s="443"/>
      <c r="U258" s="443"/>
      <c r="V258" s="443" t="s">
        <v>0</v>
      </c>
      <c r="W258" s="444"/>
      <c r="X258" s="440"/>
      <c r="Y258" s="445"/>
      <c r="Z258" s="445"/>
      <c r="AA258" s="445"/>
      <c r="AB258" s="445"/>
      <c r="AC258" s="445"/>
      <c r="AD258" s="445"/>
      <c r="AE258" s="445"/>
      <c r="AF258" s="445"/>
      <c r="AG258" s="445"/>
      <c r="AH258" s="445"/>
      <c r="AI258" s="446"/>
      <c r="AJ258" s="446"/>
      <c r="AK258" s="446"/>
      <c r="AL258" s="446"/>
      <c r="AM258" s="446"/>
      <c r="AN258" s="446"/>
    </row>
    <row r="259" spans="1:40" ht="25.5">
      <c r="A259" s="435"/>
      <c r="B259" s="436"/>
      <c r="C259" s="437"/>
      <c r="D259" s="438" t="s">
        <v>293</v>
      </c>
      <c r="E259" s="439"/>
      <c r="F259" s="440"/>
      <c r="G259" s="42"/>
      <c r="H259" s="441"/>
      <c r="I259" s="441"/>
      <c r="J259" s="441"/>
      <c r="K259" s="442"/>
      <c r="L259" s="442"/>
      <c r="M259" s="439"/>
      <c r="N259" s="439"/>
      <c r="O259" s="440"/>
      <c r="P259" s="440"/>
      <c r="Q259" s="439"/>
      <c r="R259" s="439"/>
      <c r="S259" s="439"/>
      <c r="T259" s="443"/>
      <c r="U259" s="443"/>
      <c r="V259" s="443" t="s">
        <v>0</v>
      </c>
      <c r="W259" s="444"/>
      <c r="X259" s="440"/>
      <c r="Y259" s="445"/>
      <c r="Z259" s="445"/>
      <c r="AA259" s="445"/>
      <c r="AB259" s="445"/>
      <c r="AC259" s="445"/>
      <c r="AD259" s="445"/>
      <c r="AE259" s="445"/>
      <c r="AF259" s="445"/>
      <c r="AG259" s="445"/>
      <c r="AH259" s="445"/>
      <c r="AI259" s="446"/>
      <c r="AJ259" s="446"/>
      <c r="AK259" s="446"/>
      <c r="AL259" s="446"/>
      <c r="AM259" s="446"/>
      <c r="AN259" s="446"/>
    </row>
    <row r="260" spans="1:40">
      <c r="A260" s="435"/>
      <c r="B260" s="436"/>
      <c r="C260" s="437"/>
      <c r="D260" s="438" t="s">
        <v>294</v>
      </c>
      <c r="E260" s="439"/>
      <c r="F260" s="440"/>
      <c r="G260" s="42"/>
      <c r="H260" s="441"/>
      <c r="I260" s="441"/>
      <c r="J260" s="441"/>
      <c r="K260" s="442"/>
      <c r="L260" s="442"/>
      <c r="M260" s="439"/>
      <c r="N260" s="439"/>
      <c r="O260" s="440"/>
      <c r="P260" s="440"/>
      <c r="Q260" s="439"/>
      <c r="R260" s="439"/>
      <c r="S260" s="439"/>
      <c r="T260" s="443"/>
      <c r="U260" s="443"/>
      <c r="V260" s="443" t="s">
        <v>0</v>
      </c>
      <c r="W260" s="444"/>
      <c r="X260" s="440"/>
      <c r="Y260" s="445"/>
      <c r="Z260" s="445"/>
      <c r="AA260" s="445"/>
      <c r="AB260" s="445"/>
      <c r="AC260" s="445"/>
      <c r="AD260" s="445"/>
      <c r="AE260" s="445"/>
      <c r="AF260" s="445"/>
      <c r="AG260" s="445"/>
      <c r="AH260" s="445"/>
      <c r="AI260" s="446"/>
      <c r="AJ260" s="446"/>
      <c r="AK260" s="446"/>
      <c r="AL260" s="446"/>
      <c r="AM260" s="446"/>
      <c r="AN260" s="446"/>
    </row>
    <row r="261" spans="1:40">
      <c r="A261" s="435"/>
      <c r="B261" s="436"/>
      <c r="C261" s="437"/>
      <c r="D261" s="438" t="s">
        <v>294</v>
      </c>
      <c r="E261" s="439"/>
      <c r="F261" s="440"/>
      <c r="G261" s="42"/>
      <c r="H261" s="441"/>
      <c r="I261" s="441"/>
      <c r="J261" s="441"/>
      <c r="K261" s="442"/>
      <c r="L261" s="442"/>
      <c r="M261" s="439"/>
      <c r="N261" s="439"/>
      <c r="O261" s="440"/>
      <c r="P261" s="440"/>
      <c r="Q261" s="439"/>
      <c r="R261" s="439"/>
      <c r="S261" s="439"/>
      <c r="T261" s="443"/>
      <c r="U261" s="443"/>
      <c r="V261" s="443" t="s">
        <v>0</v>
      </c>
      <c r="W261" s="444"/>
      <c r="X261" s="440"/>
      <c r="Y261" s="445"/>
      <c r="Z261" s="445"/>
      <c r="AA261" s="445"/>
      <c r="AB261" s="445"/>
      <c r="AC261" s="445"/>
      <c r="AD261" s="445"/>
      <c r="AE261" s="445"/>
      <c r="AF261" s="445"/>
      <c r="AG261" s="445"/>
      <c r="AH261" s="445"/>
      <c r="AI261" s="446"/>
      <c r="AJ261" s="446"/>
      <c r="AK261" s="446"/>
      <c r="AL261" s="446"/>
      <c r="AM261" s="446"/>
      <c r="AN261" s="446"/>
    </row>
    <row r="262" spans="1:40" ht="25.5">
      <c r="A262" s="435"/>
      <c r="B262" s="436"/>
      <c r="C262" s="437"/>
      <c r="D262" s="438" t="s">
        <v>316</v>
      </c>
      <c r="E262" s="439"/>
      <c r="F262" s="440"/>
      <c r="G262" s="42"/>
      <c r="H262" s="441"/>
      <c r="I262" s="441"/>
      <c r="J262" s="441"/>
      <c r="K262" s="442"/>
      <c r="L262" s="442"/>
      <c r="M262" s="439"/>
      <c r="N262" s="439"/>
      <c r="O262" s="440"/>
      <c r="P262" s="440"/>
      <c r="Q262" s="439"/>
      <c r="R262" s="439"/>
      <c r="S262" s="439"/>
      <c r="T262" s="443"/>
      <c r="U262" s="443"/>
      <c r="V262" s="443" t="s">
        <v>0</v>
      </c>
      <c r="W262" s="444"/>
      <c r="X262" s="440"/>
      <c r="Y262" s="445"/>
      <c r="Z262" s="445"/>
      <c r="AA262" s="445"/>
      <c r="AB262" s="445"/>
      <c r="AC262" s="445"/>
      <c r="AD262" s="445"/>
      <c r="AE262" s="445"/>
      <c r="AF262" s="445"/>
      <c r="AG262" s="445"/>
      <c r="AH262" s="445"/>
      <c r="AI262" s="446"/>
      <c r="AJ262" s="446"/>
      <c r="AK262" s="446"/>
      <c r="AL262" s="446"/>
      <c r="AM262" s="446"/>
      <c r="AN262" s="446"/>
    </row>
    <row r="263" spans="1:40">
      <c r="A263" s="435"/>
      <c r="B263" s="436"/>
      <c r="C263" s="437"/>
      <c r="D263" s="438" t="s">
        <v>294</v>
      </c>
      <c r="E263" s="439"/>
      <c r="F263" s="440"/>
      <c r="G263" s="42"/>
      <c r="H263" s="441"/>
      <c r="I263" s="441"/>
      <c r="J263" s="441"/>
      <c r="K263" s="442"/>
      <c r="L263" s="442"/>
      <c r="M263" s="439"/>
      <c r="N263" s="439"/>
      <c r="O263" s="440"/>
      <c r="P263" s="440"/>
      <c r="Q263" s="439"/>
      <c r="R263" s="439"/>
      <c r="S263" s="439"/>
      <c r="T263" s="443"/>
      <c r="U263" s="443"/>
      <c r="V263" s="443" t="s">
        <v>0</v>
      </c>
      <c r="W263" s="444"/>
      <c r="X263" s="440"/>
      <c r="Y263" s="445"/>
      <c r="Z263" s="445"/>
      <c r="AA263" s="445"/>
      <c r="AB263" s="445"/>
      <c r="AC263" s="445"/>
      <c r="AD263" s="445"/>
      <c r="AE263" s="445"/>
      <c r="AF263" s="445"/>
      <c r="AG263" s="445"/>
      <c r="AH263" s="445"/>
      <c r="AI263" s="446"/>
      <c r="AJ263" s="446"/>
      <c r="AK263" s="446"/>
      <c r="AL263" s="446"/>
      <c r="AM263" s="446"/>
      <c r="AN263" s="446"/>
    </row>
    <row r="264" spans="1:40" ht="25.5">
      <c r="A264" s="435"/>
      <c r="B264" s="436"/>
      <c r="C264" s="437"/>
      <c r="D264" s="438" t="s">
        <v>295</v>
      </c>
      <c r="E264" s="439"/>
      <c r="F264" s="440"/>
      <c r="G264" s="42"/>
      <c r="H264" s="441"/>
      <c r="I264" s="441"/>
      <c r="J264" s="441"/>
      <c r="K264" s="442"/>
      <c r="L264" s="442"/>
      <c r="M264" s="439"/>
      <c r="N264" s="439"/>
      <c r="O264" s="440"/>
      <c r="P264" s="440"/>
      <c r="Q264" s="439"/>
      <c r="R264" s="439"/>
      <c r="S264" s="439"/>
      <c r="T264" s="443"/>
      <c r="U264" s="443"/>
      <c r="V264" s="443" t="s">
        <v>0</v>
      </c>
      <c r="W264" s="444"/>
      <c r="X264" s="440"/>
      <c r="Y264" s="445"/>
      <c r="Z264" s="445"/>
      <c r="AA264" s="445"/>
      <c r="AB264" s="445"/>
      <c r="AC264" s="445"/>
      <c r="AD264" s="445"/>
      <c r="AE264" s="445"/>
      <c r="AF264" s="445"/>
      <c r="AG264" s="445"/>
      <c r="AH264" s="445"/>
      <c r="AI264" s="446"/>
      <c r="AJ264" s="446"/>
      <c r="AK264" s="446"/>
      <c r="AL264" s="446"/>
      <c r="AM264" s="446"/>
      <c r="AN264" s="446"/>
    </row>
    <row r="265" spans="1:40" ht="25.5">
      <c r="A265" s="435"/>
      <c r="B265" s="436"/>
      <c r="C265" s="437"/>
      <c r="D265" s="438" t="s">
        <v>296</v>
      </c>
      <c r="E265" s="439"/>
      <c r="F265" s="440"/>
      <c r="G265" s="42"/>
      <c r="H265" s="441"/>
      <c r="I265" s="441"/>
      <c r="J265" s="441"/>
      <c r="K265" s="442"/>
      <c r="L265" s="442"/>
      <c r="M265" s="439"/>
      <c r="N265" s="439"/>
      <c r="O265" s="440"/>
      <c r="P265" s="440"/>
      <c r="Q265" s="439"/>
      <c r="R265" s="439"/>
      <c r="S265" s="439"/>
      <c r="T265" s="443"/>
      <c r="U265" s="443"/>
      <c r="V265" s="443" t="s">
        <v>0</v>
      </c>
      <c r="W265" s="444"/>
      <c r="X265" s="440"/>
      <c r="Y265" s="445"/>
      <c r="Z265" s="445"/>
      <c r="AA265" s="445"/>
      <c r="AB265" s="445"/>
      <c r="AC265" s="445"/>
      <c r="AD265" s="445"/>
      <c r="AE265" s="445"/>
      <c r="AF265" s="445"/>
      <c r="AG265" s="445"/>
      <c r="AH265" s="445"/>
      <c r="AI265" s="446"/>
      <c r="AJ265" s="446"/>
      <c r="AK265" s="446"/>
      <c r="AL265" s="446"/>
      <c r="AM265" s="446"/>
      <c r="AN265" s="446"/>
    </row>
    <row r="266" spans="1:40">
      <c r="A266" s="435"/>
      <c r="B266" s="436"/>
      <c r="C266" s="437"/>
      <c r="D266" s="438" t="s">
        <v>297</v>
      </c>
      <c r="E266" s="439"/>
      <c r="F266" s="440"/>
      <c r="G266" s="42"/>
      <c r="H266" s="441"/>
      <c r="I266" s="441"/>
      <c r="J266" s="441"/>
      <c r="K266" s="442"/>
      <c r="L266" s="442"/>
      <c r="M266" s="439"/>
      <c r="N266" s="439"/>
      <c r="O266" s="440"/>
      <c r="P266" s="440"/>
      <c r="Q266" s="439"/>
      <c r="R266" s="439"/>
      <c r="S266" s="439"/>
      <c r="T266" s="443"/>
      <c r="U266" s="443"/>
      <c r="V266" s="443" t="s">
        <v>0</v>
      </c>
      <c r="W266" s="444"/>
      <c r="X266" s="440"/>
      <c r="Y266" s="445"/>
      <c r="Z266" s="445"/>
      <c r="AA266" s="445"/>
      <c r="AB266" s="445"/>
      <c r="AC266" s="445"/>
      <c r="AD266" s="445"/>
      <c r="AE266" s="445"/>
      <c r="AF266" s="445"/>
      <c r="AG266" s="445"/>
      <c r="AH266" s="445"/>
      <c r="AI266" s="446"/>
      <c r="AJ266" s="446"/>
      <c r="AK266" s="446"/>
      <c r="AL266" s="446"/>
      <c r="AM266" s="446"/>
      <c r="AN266" s="446"/>
    </row>
    <row r="267" spans="1:40">
      <c r="A267" s="435"/>
      <c r="B267" s="436"/>
      <c r="C267" s="437"/>
      <c r="D267" s="438" t="s">
        <v>213</v>
      </c>
      <c r="E267" s="439"/>
      <c r="F267" s="440"/>
      <c r="G267" s="42"/>
      <c r="H267" s="441"/>
      <c r="I267" s="441"/>
      <c r="J267" s="441"/>
      <c r="K267" s="442"/>
      <c r="L267" s="442"/>
      <c r="M267" s="439"/>
      <c r="N267" s="439"/>
      <c r="O267" s="440"/>
      <c r="P267" s="440"/>
      <c r="Q267" s="439"/>
      <c r="R267" s="439"/>
      <c r="S267" s="439"/>
      <c r="T267" s="443"/>
      <c r="U267" s="443"/>
      <c r="V267" s="443" t="s">
        <v>0</v>
      </c>
      <c r="W267" s="444"/>
      <c r="X267" s="440"/>
      <c r="Y267" s="445"/>
      <c r="Z267" s="445"/>
      <c r="AA267" s="445"/>
      <c r="AB267" s="445"/>
      <c r="AC267" s="445"/>
      <c r="AD267" s="445"/>
      <c r="AE267" s="445"/>
      <c r="AF267" s="445"/>
      <c r="AG267" s="445"/>
      <c r="AH267" s="445"/>
      <c r="AI267" s="446"/>
      <c r="AJ267" s="446"/>
      <c r="AK267" s="446"/>
      <c r="AL267" s="446"/>
      <c r="AM267" s="446"/>
      <c r="AN267" s="446"/>
    </row>
    <row r="268" spans="1:40">
      <c r="A268" s="435"/>
      <c r="B268" s="436"/>
      <c r="C268" s="437"/>
      <c r="D268" s="438" t="s">
        <v>335</v>
      </c>
      <c r="E268" s="439"/>
      <c r="F268" s="440"/>
      <c r="G268" s="42"/>
      <c r="H268" s="441"/>
      <c r="I268" s="441"/>
      <c r="J268" s="441"/>
      <c r="K268" s="442"/>
      <c r="L268" s="442"/>
      <c r="M268" s="439"/>
      <c r="N268" s="439"/>
      <c r="O268" s="440"/>
      <c r="P268" s="440"/>
      <c r="Q268" s="439"/>
      <c r="R268" s="439"/>
      <c r="S268" s="439"/>
      <c r="T268" s="443"/>
      <c r="U268" s="443"/>
      <c r="V268" s="443" t="s">
        <v>0</v>
      </c>
      <c r="W268" s="444"/>
      <c r="X268" s="440"/>
      <c r="Y268" s="445"/>
      <c r="Z268" s="445"/>
      <c r="AA268" s="445"/>
      <c r="AB268" s="445"/>
      <c r="AC268" s="445"/>
      <c r="AD268" s="445"/>
      <c r="AE268" s="445"/>
      <c r="AF268" s="445"/>
      <c r="AG268" s="445"/>
      <c r="AH268" s="445"/>
      <c r="AI268" s="446"/>
      <c r="AJ268" s="446"/>
      <c r="AK268" s="446"/>
      <c r="AL268" s="446"/>
      <c r="AM268" s="446"/>
      <c r="AN268" s="446"/>
    </row>
    <row r="269" spans="1:40" ht="25.5">
      <c r="A269" s="435"/>
      <c r="B269" s="436"/>
      <c r="C269" s="437"/>
      <c r="D269" s="438" t="s">
        <v>336</v>
      </c>
      <c r="E269" s="439"/>
      <c r="F269" s="440"/>
      <c r="G269" s="42"/>
      <c r="H269" s="441"/>
      <c r="I269" s="441"/>
      <c r="J269" s="441"/>
      <c r="K269" s="442"/>
      <c r="L269" s="442"/>
      <c r="M269" s="439"/>
      <c r="N269" s="439"/>
      <c r="O269" s="440"/>
      <c r="P269" s="440"/>
      <c r="Q269" s="439"/>
      <c r="R269" s="439"/>
      <c r="S269" s="439"/>
      <c r="T269" s="443"/>
      <c r="U269" s="443"/>
      <c r="V269" s="443" t="s">
        <v>0</v>
      </c>
      <c r="W269" s="444"/>
      <c r="X269" s="440"/>
      <c r="Y269" s="445"/>
      <c r="Z269" s="445"/>
      <c r="AA269" s="445"/>
      <c r="AB269" s="445"/>
      <c r="AC269" s="445"/>
      <c r="AD269" s="445"/>
      <c r="AE269" s="445"/>
      <c r="AF269" s="445"/>
      <c r="AG269" s="445"/>
      <c r="AH269" s="445"/>
      <c r="AI269" s="446"/>
      <c r="AJ269" s="446"/>
      <c r="AK269" s="446"/>
      <c r="AL269" s="446"/>
      <c r="AM269" s="446"/>
      <c r="AN269" s="446"/>
    </row>
    <row r="270" spans="1:40" ht="25.5">
      <c r="A270" s="435"/>
      <c r="B270" s="436"/>
      <c r="C270" s="437"/>
      <c r="D270" s="438" t="s">
        <v>337</v>
      </c>
      <c r="E270" s="439"/>
      <c r="F270" s="440"/>
      <c r="G270" s="42"/>
      <c r="H270" s="441"/>
      <c r="I270" s="441"/>
      <c r="J270" s="441"/>
      <c r="K270" s="442"/>
      <c r="L270" s="442"/>
      <c r="M270" s="439"/>
      <c r="N270" s="439"/>
      <c r="O270" s="440"/>
      <c r="P270" s="440"/>
      <c r="Q270" s="439"/>
      <c r="R270" s="439"/>
      <c r="S270" s="439"/>
      <c r="T270" s="443"/>
      <c r="U270" s="443"/>
      <c r="V270" s="443" t="s">
        <v>0</v>
      </c>
      <c r="W270" s="444"/>
      <c r="X270" s="440"/>
      <c r="Y270" s="445"/>
      <c r="Z270" s="445"/>
      <c r="AA270" s="445"/>
      <c r="AB270" s="445"/>
      <c r="AC270" s="445"/>
      <c r="AD270" s="445"/>
      <c r="AE270" s="445"/>
      <c r="AF270" s="445"/>
      <c r="AG270" s="445"/>
      <c r="AH270" s="445"/>
      <c r="AI270" s="446"/>
      <c r="AJ270" s="446"/>
      <c r="AK270" s="446"/>
      <c r="AL270" s="446"/>
      <c r="AM270" s="446"/>
      <c r="AN270" s="446"/>
    </row>
    <row r="271" spans="1:40">
      <c r="A271" s="435"/>
      <c r="B271" s="436"/>
      <c r="C271" s="437"/>
      <c r="D271" s="438" t="s">
        <v>338</v>
      </c>
      <c r="E271" s="439"/>
      <c r="F271" s="440"/>
      <c r="G271" s="42"/>
      <c r="H271" s="441"/>
      <c r="I271" s="441"/>
      <c r="J271" s="441"/>
      <c r="K271" s="442"/>
      <c r="L271" s="442"/>
      <c r="M271" s="439"/>
      <c r="N271" s="439"/>
      <c r="O271" s="440"/>
      <c r="P271" s="440"/>
      <c r="Q271" s="439"/>
      <c r="R271" s="439"/>
      <c r="S271" s="439"/>
      <c r="T271" s="443"/>
      <c r="U271" s="443"/>
      <c r="V271" s="443" t="s">
        <v>0</v>
      </c>
      <c r="W271" s="444"/>
      <c r="X271" s="440"/>
      <c r="Y271" s="445"/>
      <c r="Z271" s="445"/>
      <c r="AA271" s="445"/>
      <c r="AB271" s="445"/>
      <c r="AC271" s="445"/>
      <c r="AD271" s="445"/>
      <c r="AE271" s="445"/>
      <c r="AF271" s="445"/>
      <c r="AG271" s="445"/>
      <c r="AH271" s="445"/>
      <c r="AI271" s="446"/>
      <c r="AJ271" s="446"/>
      <c r="AK271" s="446"/>
      <c r="AL271" s="446"/>
      <c r="AM271" s="446"/>
      <c r="AN271" s="446"/>
    </row>
    <row r="272" spans="1:40">
      <c r="A272" s="435"/>
      <c r="B272" s="436"/>
      <c r="C272" s="437"/>
      <c r="D272" s="438" t="s">
        <v>339</v>
      </c>
      <c r="E272" s="439"/>
      <c r="F272" s="440"/>
      <c r="G272" s="42"/>
      <c r="H272" s="441"/>
      <c r="I272" s="441"/>
      <c r="J272" s="441"/>
      <c r="K272" s="442"/>
      <c r="L272" s="442"/>
      <c r="M272" s="439"/>
      <c r="N272" s="439"/>
      <c r="O272" s="440"/>
      <c r="P272" s="440"/>
      <c r="Q272" s="439"/>
      <c r="R272" s="439"/>
      <c r="S272" s="439"/>
      <c r="T272" s="443"/>
      <c r="U272" s="443"/>
      <c r="V272" s="443" t="s">
        <v>0</v>
      </c>
      <c r="W272" s="444"/>
      <c r="X272" s="440"/>
      <c r="Y272" s="445"/>
      <c r="Z272" s="445"/>
      <c r="AA272" s="445"/>
      <c r="AB272" s="445"/>
      <c r="AC272" s="445"/>
      <c r="AD272" s="445"/>
      <c r="AE272" s="445"/>
      <c r="AF272" s="445"/>
      <c r="AG272" s="445"/>
      <c r="AH272" s="445"/>
      <c r="AI272" s="446"/>
      <c r="AJ272" s="446"/>
      <c r="AK272" s="446"/>
      <c r="AL272" s="446"/>
      <c r="AM272" s="446"/>
      <c r="AN272" s="446"/>
    </row>
    <row r="273" spans="1:40" ht="25.5">
      <c r="A273" s="435"/>
      <c r="B273" s="436"/>
      <c r="C273" s="437"/>
      <c r="D273" s="438" t="s">
        <v>340</v>
      </c>
      <c r="E273" s="439"/>
      <c r="F273" s="440"/>
      <c r="G273" s="42"/>
      <c r="H273" s="441"/>
      <c r="I273" s="441"/>
      <c r="J273" s="441"/>
      <c r="K273" s="442"/>
      <c r="L273" s="442"/>
      <c r="M273" s="439"/>
      <c r="N273" s="439"/>
      <c r="O273" s="440"/>
      <c r="P273" s="440"/>
      <c r="Q273" s="439"/>
      <c r="R273" s="439"/>
      <c r="S273" s="439"/>
      <c r="T273" s="443"/>
      <c r="U273" s="443"/>
      <c r="V273" s="443" t="s">
        <v>0</v>
      </c>
      <c r="W273" s="444"/>
      <c r="X273" s="440"/>
      <c r="Y273" s="445"/>
      <c r="Z273" s="445"/>
      <c r="AA273" s="445"/>
      <c r="AB273" s="445"/>
      <c r="AC273" s="445"/>
      <c r="AD273" s="445"/>
      <c r="AE273" s="445"/>
      <c r="AF273" s="445"/>
      <c r="AG273" s="445"/>
      <c r="AH273" s="445"/>
      <c r="AI273" s="446"/>
      <c r="AJ273" s="446"/>
      <c r="AK273" s="446"/>
      <c r="AL273" s="446"/>
      <c r="AM273" s="446"/>
      <c r="AN273" s="446"/>
    </row>
    <row r="274" spans="1:40">
      <c r="A274" s="435"/>
      <c r="B274" s="436"/>
      <c r="C274" s="437"/>
      <c r="D274" s="438" t="s">
        <v>341</v>
      </c>
      <c r="E274" s="439"/>
      <c r="F274" s="440"/>
      <c r="G274" s="42"/>
      <c r="H274" s="441"/>
      <c r="I274" s="441"/>
      <c r="J274" s="441"/>
      <c r="K274" s="442"/>
      <c r="L274" s="442"/>
      <c r="M274" s="439"/>
      <c r="N274" s="439"/>
      <c r="O274" s="440"/>
      <c r="P274" s="440"/>
      <c r="Q274" s="439"/>
      <c r="R274" s="439"/>
      <c r="S274" s="439"/>
      <c r="T274" s="443"/>
      <c r="U274" s="443"/>
      <c r="V274" s="443" t="s">
        <v>0</v>
      </c>
      <c r="W274" s="444"/>
      <c r="X274" s="440"/>
      <c r="Y274" s="445"/>
      <c r="Z274" s="445"/>
      <c r="AA274" s="445"/>
      <c r="AB274" s="445"/>
      <c r="AC274" s="445"/>
      <c r="AD274" s="445"/>
      <c r="AE274" s="445"/>
      <c r="AF274" s="445"/>
      <c r="AG274" s="445"/>
      <c r="AH274" s="445"/>
      <c r="AI274" s="446"/>
      <c r="AJ274" s="446"/>
      <c r="AK274" s="446"/>
      <c r="AL274" s="446"/>
      <c r="AM274" s="446"/>
      <c r="AN274" s="446"/>
    </row>
    <row r="275" spans="1:40" ht="25.5">
      <c r="A275" s="435">
        <v>43</v>
      </c>
      <c r="B275" s="436" t="s">
        <v>80</v>
      </c>
      <c r="C275" s="437" t="s">
        <v>342</v>
      </c>
      <c r="D275" s="475" t="s">
        <v>343</v>
      </c>
      <c r="E275" s="447">
        <v>79.843000000000004</v>
      </c>
      <c r="F275" s="445" t="s">
        <v>83</v>
      </c>
      <c r="G275" s="41"/>
      <c r="H275" s="448">
        <f>ROUND(E275*G275,2)</f>
        <v>0</v>
      </c>
      <c r="I275" s="448"/>
      <c r="J275" s="448">
        <f>ROUND(E275*G275,2)</f>
        <v>0</v>
      </c>
      <c r="K275" s="449"/>
      <c r="L275" s="449">
        <f>E275*K275</f>
        <v>0</v>
      </c>
      <c r="M275" s="447"/>
      <c r="N275" s="447">
        <f>E275*M275</f>
        <v>0</v>
      </c>
      <c r="O275" s="445">
        <v>20</v>
      </c>
      <c r="P275" s="445" t="s">
        <v>120</v>
      </c>
      <c r="Q275" s="447"/>
      <c r="R275" s="447"/>
      <c r="S275" s="447"/>
      <c r="T275" s="450"/>
      <c r="U275" s="450"/>
      <c r="V275" s="450" t="s">
        <v>67</v>
      </c>
      <c r="W275" s="451"/>
      <c r="X275" s="437" t="s">
        <v>342</v>
      </c>
      <c r="Y275" s="437" t="s">
        <v>342</v>
      </c>
      <c r="Z275" s="445" t="s">
        <v>85</v>
      </c>
      <c r="AA275" s="445"/>
      <c r="AB275" s="445">
        <v>1</v>
      </c>
      <c r="AC275" s="445"/>
      <c r="AD275" s="445"/>
      <c r="AE275" s="445"/>
      <c r="AF275" s="445"/>
      <c r="AG275" s="445"/>
      <c r="AH275" s="445"/>
      <c r="AI275" s="446"/>
      <c r="AJ275" s="446" t="s">
        <v>86</v>
      </c>
      <c r="AK275" s="446" t="s">
        <v>87</v>
      </c>
      <c r="AL275" s="446"/>
      <c r="AM275" s="446"/>
      <c r="AN275" s="446"/>
    </row>
    <row r="276" spans="1:40">
      <c r="A276" s="435"/>
      <c r="B276" s="436"/>
      <c r="C276" s="437"/>
      <c r="D276" s="438" t="s">
        <v>137</v>
      </c>
      <c r="E276" s="439"/>
      <c r="F276" s="440"/>
      <c r="G276" s="42"/>
      <c r="H276" s="441"/>
      <c r="I276" s="441"/>
      <c r="J276" s="441"/>
      <c r="K276" s="442"/>
      <c r="L276" s="442"/>
      <c r="M276" s="439"/>
      <c r="N276" s="439"/>
      <c r="O276" s="440"/>
      <c r="P276" s="440"/>
      <c r="Q276" s="439"/>
      <c r="R276" s="439"/>
      <c r="S276" s="439"/>
      <c r="T276" s="443"/>
      <c r="U276" s="443"/>
      <c r="V276" s="443" t="s">
        <v>0</v>
      </c>
      <c r="W276" s="444"/>
      <c r="X276" s="440"/>
      <c r="Y276" s="445"/>
      <c r="Z276" s="445"/>
      <c r="AA276" s="445"/>
      <c r="AB276" s="445"/>
      <c r="AC276" s="445"/>
      <c r="AD276" s="445"/>
      <c r="AE276" s="445"/>
      <c r="AF276" s="445"/>
      <c r="AG276" s="445"/>
      <c r="AH276" s="445"/>
      <c r="AI276" s="446"/>
      <c r="AJ276" s="446"/>
      <c r="AK276" s="446"/>
      <c r="AL276" s="446"/>
      <c r="AM276" s="446"/>
      <c r="AN276" s="446"/>
    </row>
    <row r="277" spans="1:40">
      <c r="A277" s="435"/>
      <c r="B277" s="436"/>
      <c r="C277" s="437"/>
      <c r="D277" s="438" t="s">
        <v>344</v>
      </c>
      <c r="E277" s="439"/>
      <c r="F277" s="440"/>
      <c r="G277" s="42"/>
      <c r="H277" s="441"/>
      <c r="I277" s="441"/>
      <c r="J277" s="441"/>
      <c r="K277" s="442"/>
      <c r="L277" s="442"/>
      <c r="M277" s="439"/>
      <c r="N277" s="439"/>
      <c r="O277" s="440"/>
      <c r="P277" s="440"/>
      <c r="Q277" s="439"/>
      <c r="R277" s="439"/>
      <c r="S277" s="439"/>
      <c r="T277" s="443"/>
      <c r="U277" s="443"/>
      <c r="V277" s="443" t="s">
        <v>0</v>
      </c>
      <c r="W277" s="444"/>
      <c r="X277" s="440"/>
      <c r="Y277" s="445"/>
      <c r="Z277" s="445"/>
      <c r="AA277" s="445"/>
      <c r="AB277" s="445"/>
      <c r="AC277" s="445"/>
      <c r="AD277" s="445"/>
      <c r="AE277" s="445"/>
      <c r="AF277" s="445"/>
      <c r="AG277" s="445"/>
      <c r="AH277" s="445"/>
      <c r="AI277" s="446"/>
      <c r="AJ277" s="446"/>
      <c r="AK277" s="446"/>
      <c r="AL277" s="446"/>
      <c r="AM277" s="446"/>
      <c r="AN277" s="446"/>
    </row>
    <row r="278" spans="1:40" ht="25.5">
      <c r="A278" s="435"/>
      <c r="B278" s="436"/>
      <c r="C278" s="437"/>
      <c r="D278" s="438" t="s">
        <v>133</v>
      </c>
      <c r="E278" s="439"/>
      <c r="F278" s="440"/>
      <c r="G278" s="42"/>
      <c r="H278" s="441"/>
      <c r="I278" s="441"/>
      <c r="J278" s="441"/>
      <c r="K278" s="442"/>
      <c r="L278" s="442"/>
      <c r="M278" s="439"/>
      <c r="N278" s="439"/>
      <c r="O278" s="440"/>
      <c r="P278" s="440"/>
      <c r="Q278" s="439"/>
      <c r="R278" s="439"/>
      <c r="S278" s="439"/>
      <c r="T278" s="443"/>
      <c r="U278" s="443"/>
      <c r="V278" s="443" t="s">
        <v>0</v>
      </c>
      <c r="W278" s="444"/>
      <c r="X278" s="440"/>
      <c r="Y278" s="445"/>
      <c r="Z278" s="445"/>
      <c r="AA278" s="445"/>
      <c r="AB278" s="445"/>
      <c r="AC278" s="445"/>
      <c r="AD278" s="445"/>
      <c r="AE278" s="445"/>
      <c r="AF278" s="445"/>
      <c r="AG278" s="445"/>
      <c r="AH278" s="445"/>
      <c r="AI278" s="446"/>
      <c r="AJ278" s="446"/>
      <c r="AK278" s="446"/>
      <c r="AL278" s="446"/>
      <c r="AM278" s="446"/>
      <c r="AN278" s="446"/>
    </row>
    <row r="279" spans="1:40">
      <c r="A279" s="435"/>
      <c r="B279" s="436"/>
      <c r="C279" s="437"/>
      <c r="D279" s="438" t="s">
        <v>345</v>
      </c>
      <c r="E279" s="439"/>
      <c r="F279" s="440"/>
      <c r="G279" s="42"/>
      <c r="H279" s="441"/>
      <c r="I279" s="441"/>
      <c r="J279" s="441"/>
      <c r="K279" s="442"/>
      <c r="L279" s="442"/>
      <c r="M279" s="439"/>
      <c r="N279" s="439"/>
      <c r="O279" s="440"/>
      <c r="P279" s="440"/>
      <c r="Q279" s="439"/>
      <c r="R279" s="439"/>
      <c r="S279" s="439"/>
      <c r="T279" s="443"/>
      <c r="U279" s="443"/>
      <c r="V279" s="443" t="s">
        <v>0</v>
      </c>
      <c r="W279" s="444"/>
      <c r="X279" s="440"/>
      <c r="Y279" s="445"/>
      <c r="Z279" s="445"/>
      <c r="AA279" s="445"/>
      <c r="AB279" s="445"/>
      <c r="AC279" s="445"/>
      <c r="AD279" s="445"/>
      <c r="AE279" s="445"/>
      <c r="AF279" s="445"/>
      <c r="AG279" s="445"/>
      <c r="AH279" s="445"/>
      <c r="AI279" s="446"/>
      <c r="AJ279" s="446"/>
      <c r="AK279" s="446"/>
      <c r="AL279" s="446"/>
      <c r="AM279" s="446"/>
      <c r="AN279" s="446"/>
    </row>
    <row r="280" spans="1:40" ht="25.5">
      <c r="A280" s="435">
        <v>44</v>
      </c>
      <c r="B280" s="436" t="s">
        <v>80</v>
      </c>
      <c r="C280" s="437" t="s">
        <v>346</v>
      </c>
      <c r="D280" s="475" t="s">
        <v>347</v>
      </c>
      <c r="E280" s="447">
        <v>186</v>
      </c>
      <c r="F280" s="445" t="s">
        <v>83</v>
      </c>
      <c r="G280" s="41"/>
      <c r="H280" s="448">
        <f>ROUND(E280*G280,2)</f>
        <v>0</v>
      </c>
      <c r="I280" s="448"/>
      <c r="J280" s="448">
        <f>ROUND(E280*G280,2)</f>
        <v>0</v>
      </c>
      <c r="K280" s="449"/>
      <c r="L280" s="449">
        <f>E280*K280</f>
        <v>0</v>
      </c>
      <c r="M280" s="447"/>
      <c r="N280" s="447">
        <f>E280*M280</f>
        <v>0</v>
      </c>
      <c r="O280" s="445">
        <v>20</v>
      </c>
      <c r="P280" s="445" t="s">
        <v>120</v>
      </c>
      <c r="Q280" s="447"/>
      <c r="R280" s="447"/>
      <c r="S280" s="447"/>
      <c r="T280" s="450"/>
      <c r="U280" s="450"/>
      <c r="V280" s="450" t="s">
        <v>67</v>
      </c>
      <c r="W280" s="451"/>
      <c r="X280" s="437" t="s">
        <v>346</v>
      </c>
      <c r="Y280" s="437" t="s">
        <v>346</v>
      </c>
      <c r="Z280" s="445" t="s">
        <v>85</v>
      </c>
      <c r="AA280" s="445"/>
      <c r="AB280" s="445">
        <v>1</v>
      </c>
      <c r="AC280" s="445"/>
      <c r="AD280" s="445"/>
      <c r="AE280" s="445"/>
      <c r="AF280" s="445"/>
      <c r="AG280" s="445"/>
      <c r="AH280" s="445"/>
      <c r="AI280" s="446"/>
      <c r="AJ280" s="446" t="s">
        <v>86</v>
      </c>
      <c r="AK280" s="446" t="s">
        <v>87</v>
      </c>
      <c r="AL280" s="446"/>
      <c r="AM280" s="446"/>
      <c r="AN280" s="446"/>
    </row>
    <row r="281" spans="1:40" ht="25.5">
      <c r="A281" s="435"/>
      <c r="B281" s="436"/>
      <c r="C281" s="437"/>
      <c r="D281" s="438" t="s">
        <v>250</v>
      </c>
      <c r="E281" s="439"/>
      <c r="F281" s="440"/>
      <c r="G281" s="42"/>
      <c r="H281" s="441"/>
      <c r="I281" s="441"/>
      <c r="J281" s="441"/>
      <c r="K281" s="442"/>
      <c r="L281" s="442"/>
      <c r="M281" s="439"/>
      <c r="N281" s="439"/>
      <c r="O281" s="440"/>
      <c r="P281" s="440"/>
      <c r="Q281" s="439"/>
      <c r="R281" s="439"/>
      <c r="S281" s="439"/>
      <c r="T281" s="443"/>
      <c r="U281" s="443"/>
      <c r="V281" s="443" t="s">
        <v>0</v>
      </c>
      <c r="W281" s="444"/>
      <c r="X281" s="440"/>
      <c r="Y281" s="445"/>
      <c r="Z281" s="445"/>
      <c r="AA281" s="445"/>
      <c r="AB281" s="445"/>
      <c r="AC281" s="445"/>
      <c r="AD281" s="445"/>
      <c r="AE281" s="445"/>
      <c r="AF281" s="445"/>
      <c r="AG281" s="445"/>
      <c r="AH281" s="445"/>
      <c r="AI281" s="446"/>
      <c r="AJ281" s="446"/>
      <c r="AK281" s="446"/>
      <c r="AL281" s="446"/>
      <c r="AM281" s="446"/>
      <c r="AN281" s="446"/>
    </row>
    <row r="282" spans="1:40">
      <c r="A282" s="435"/>
      <c r="B282" s="436"/>
      <c r="C282" s="437"/>
      <c r="D282" s="438" t="s">
        <v>348</v>
      </c>
      <c r="E282" s="439"/>
      <c r="F282" s="440"/>
      <c r="G282" s="42"/>
      <c r="H282" s="441"/>
      <c r="I282" s="441"/>
      <c r="J282" s="441"/>
      <c r="K282" s="442"/>
      <c r="L282" s="442"/>
      <c r="M282" s="439"/>
      <c r="N282" s="439"/>
      <c r="O282" s="440"/>
      <c r="P282" s="440"/>
      <c r="Q282" s="439"/>
      <c r="R282" s="439"/>
      <c r="S282" s="439"/>
      <c r="T282" s="443"/>
      <c r="U282" s="443"/>
      <c r="V282" s="443" t="s">
        <v>0</v>
      </c>
      <c r="W282" s="444"/>
      <c r="X282" s="440"/>
      <c r="Y282" s="445"/>
      <c r="Z282" s="445"/>
      <c r="AA282" s="445"/>
      <c r="AB282" s="445"/>
      <c r="AC282" s="445"/>
      <c r="AD282" s="445"/>
      <c r="AE282" s="445"/>
      <c r="AF282" s="445"/>
      <c r="AG282" s="445"/>
      <c r="AH282" s="445"/>
      <c r="AI282" s="446"/>
      <c r="AJ282" s="446"/>
      <c r="AK282" s="446"/>
      <c r="AL282" s="446"/>
      <c r="AM282" s="446"/>
      <c r="AN282" s="446"/>
    </row>
    <row r="283" spans="1:40">
      <c r="A283" s="435">
        <v>45</v>
      </c>
      <c r="B283" s="436" t="s">
        <v>80</v>
      </c>
      <c r="C283" s="437" t="s">
        <v>349</v>
      </c>
      <c r="D283" s="475" t="s">
        <v>350</v>
      </c>
      <c r="E283" s="447">
        <v>100.04</v>
      </c>
      <c r="F283" s="445" t="s">
        <v>249</v>
      </c>
      <c r="G283" s="41"/>
      <c r="H283" s="448">
        <f>ROUND(E283*G283,2)</f>
        <v>0</v>
      </c>
      <c r="I283" s="448"/>
      <c r="J283" s="448">
        <f>ROUND(E283*G283,2)</f>
        <v>0</v>
      </c>
      <c r="K283" s="449"/>
      <c r="L283" s="449">
        <f>E283*K283</f>
        <v>0</v>
      </c>
      <c r="M283" s="447"/>
      <c r="N283" s="447">
        <f>E283*M283</f>
        <v>0</v>
      </c>
      <c r="O283" s="445">
        <v>20</v>
      </c>
      <c r="P283" s="445" t="s">
        <v>124</v>
      </c>
      <c r="Q283" s="447"/>
      <c r="R283" s="447"/>
      <c r="S283" s="447"/>
      <c r="T283" s="450"/>
      <c r="U283" s="450"/>
      <c r="V283" s="450" t="s">
        <v>67</v>
      </c>
      <c r="W283" s="451"/>
      <c r="X283" s="437" t="s">
        <v>349</v>
      </c>
      <c r="Y283" s="437" t="s">
        <v>349</v>
      </c>
      <c r="Z283" s="445" t="s">
        <v>85</v>
      </c>
      <c r="AA283" s="445"/>
      <c r="AB283" s="445">
        <v>1</v>
      </c>
      <c r="AC283" s="445"/>
      <c r="AD283" s="445"/>
      <c r="AE283" s="445"/>
      <c r="AF283" s="445"/>
      <c r="AG283" s="445"/>
      <c r="AH283" s="445"/>
      <c r="AI283" s="446"/>
      <c r="AJ283" s="446" t="s">
        <v>86</v>
      </c>
      <c r="AK283" s="446" t="s">
        <v>87</v>
      </c>
      <c r="AL283" s="446"/>
      <c r="AM283" s="446"/>
      <c r="AN283" s="446"/>
    </row>
    <row r="284" spans="1:40" ht="25.5">
      <c r="A284" s="435"/>
      <c r="B284" s="436"/>
      <c r="C284" s="437"/>
      <c r="D284" s="438" t="s">
        <v>250</v>
      </c>
      <c r="E284" s="439"/>
      <c r="F284" s="440"/>
      <c r="G284" s="42"/>
      <c r="H284" s="441"/>
      <c r="I284" s="441"/>
      <c r="J284" s="441"/>
      <c r="K284" s="442"/>
      <c r="L284" s="442"/>
      <c r="M284" s="439"/>
      <c r="N284" s="439"/>
      <c r="O284" s="440"/>
      <c r="P284" s="440"/>
      <c r="Q284" s="439"/>
      <c r="R284" s="439"/>
      <c r="S284" s="439"/>
      <c r="T284" s="443"/>
      <c r="U284" s="443"/>
      <c r="V284" s="443" t="s">
        <v>0</v>
      </c>
      <c r="W284" s="444"/>
      <c r="X284" s="440"/>
      <c r="Y284" s="445"/>
      <c r="Z284" s="445"/>
      <c r="AA284" s="445"/>
      <c r="AB284" s="445"/>
      <c r="AC284" s="445"/>
      <c r="AD284" s="445"/>
      <c r="AE284" s="445"/>
      <c r="AF284" s="445"/>
      <c r="AG284" s="445"/>
      <c r="AH284" s="445"/>
      <c r="AI284" s="446"/>
      <c r="AJ284" s="446"/>
      <c r="AK284" s="446"/>
      <c r="AL284" s="446"/>
      <c r="AM284" s="446"/>
      <c r="AN284" s="446"/>
    </row>
    <row r="285" spans="1:40">
      <c r="A285" s="435"/>
      <c r="B285" s="436"/>
      <c r="C285" s="437"/>
      <c r="D285" s="438" t="s">
        <v>351</v>
      </c>
      <c r="E285" s="439"/>
      <c r="F285" s="440"/>
      <c r="G285" s="42"/>
      <c r="H285" s="441"/>
      <c r="I285" s="441"/>
      <c r="J285" s="441"/>
      <c r="K285" s="442"/>
      <c r="L285" s="442"/>
      <c r="M285" s="439"/>
      <c r="N285" s="439"/>
      <c r="O285" s="440"/>
      <c r="P285" s="440"/>
      <c r="Q285" s="439"/>
      <c r="R285" s="439"/>
      <c r="S285" s="439"/>
      <c r="T285" s="443"/>
      <c r="U285" s="443"/>
      <c r="V285" s="443" t="s">
        <v>0</v>
      </c>
      <c r="W285" s="444"/>
      <c r="X285" s="440"/>
      <c r="Y285" s="445"/>
      <c r="Z285" s="445"/>
      <c r="AA285" s="445"/>
      <c r="AB285" s="445"/>
      <c r="AC285" s="445"/>
      <c r="AD285" s="445"/>
      <c r="AE285" s="445"/>
      <c r="AF285" s="445"/>
      <c r="AG285" s="445"/>
      <c r="AH285" s="445"/>
      <c r="AI285" s="446"/>
      <c r="AJ285" s="446"/>
      <c r="AK285" s="446"/>
      <c r="AL285" s="446"/>
      <c r="AM285" s="446"/>
      <c r="AN285" s="446"/>
    </row>
    <row r="286" spans="1:40">
      <c r="A286" s="435">
        <v>46</v>
      </c>
      <c r="B286" s="436" t="s">
        <v>80</v>
      </c>
      <c r="C286" s="437" t="s">
        <v>352</v>
      </c>
      <c r="D286" s="475" t="s">
        <v>353</v>
      </c>
      <c r="E286" s="447">
        <v>76</v>
      </c>
      <c r="F286" s="445" t="s">
        <v>249</v>
      </c>
      <c r="G286" s="41"/>
      <c r="H286" s="448">
        <f>ROUND(E286*G286,2)</f>
        <v>0</v>
      </c>
      <c r="I286" s="448"/>
      <c r="J286" s="448">
        <f>ROUND(E286*G286,2)</f>
        <v>0</v>
      </c>
      <c r="K286" s="449"/>
      <c r="L286" s="449">
        <f>E286*K286</f>
        <v>0</v>
      </c>
      <c r="M286" s="447"/>
      <c r="N286" s="447">
        <f>E286*M286</f>
        <v>0</v>
      </c>
      <c r="O286" s="445">
        <v>20</v>
      </c>
      <c r="P286" s="445" t="s">
        <v>128</v>
      </c>
      <c r="Q286" s="447"/>
      <c r="R286" s="447"/>
      <c r="S286" s="447"/>
      <c r="T286" s="450"/>
      <c r="U286" s="450"/>
      <c r="V286" s="450" t="s">
        <v>67</v>
      </c>
      <c r="W286" s="451"/>
      <c r="X286" s="437" t="s">
        <v>352</v>
      </c>
      <c r="Y286" s="437" t="s">
        <v>352</v>
      </c>
      <c r="Z286" s="445" t="s">
        <v>85</v>
      </c>
      <c r="AA286" s="445"/>
      <c r="AB286" s="445">
        <v>1</v>
      </c>
      <c r="AC286" s="445"/>
      <c r="AD286" s="445"/>
      <c r="AE286" s="445"/>
      <c r="AF286" s="445"/>
      <c r="AG286" s="445"/>
      <c r="AH286" s="445"/>
      <c r="AI286" s="446"/>
      <c r="AJ286" s="446" t="s">
        <v>86</v>
      </c>
      <c r="AK286" s="446" t="s">
        <v>87</v>
      </c>
      <c r="AL286" s="446"/>
      <c r="AM286" s="446"/>
      <c r="AN286" s="446"/>
    </row>
    <row r="287" spans="1:40" ht="25.5">
      <c r="A287" s="435"/>
      <c r="B287" s="436"/>
      <c r="C287" s="437"/>
      <c r="D287" s="438" t="s">
        <v>250</v>
      </c>
      <c r="E287" s="439"/>
      <c r="F287" s="440"/>
      <c r="G287" s="42"/>
      <c r="H287" s="441"/>
      <c r="I287" s="441"/>
      <c r="J287" s="441"/>
      <c r="K287" s="442"/>
      <c r="L287" s="442"/>
      <c r="M287" s="439"/>
      <c r="N287" s="439"/>
      <c r="O287" s="440"/>
      <c r="P287" s="440"/>
      <c r="Q287" s="439"/>
      <c r="R287" s="439"/>
      <c r="S287" s="439"/>
      <c r="T287" s="443"/>
      <c r="U287" s="443"/>
      <c r="V287" s="443" t="s">
        <v>0</v>
      </c>
      <c r="W287" s="444"/>
      <c r="X287" s="440"/>
      <c r="Y287" s="445"/>
      <c r="Z287" s="445"/>
      <c r="AA287" s="445"/>
      <c r="AB287" s="445"/>
      <c r="AC287" s="445"/>
      <c r="AD287" s="445"/>
      <c r="AE287" s="445"/>
      <c r="AF287" s="445"/>
      <c r="AG287" s="445"/>
      <c r="AH287" s="445"/>
      <c r="AI287" s="446"/>
      <c r="AJ287" s="446"/>
      <c r="AK287" s="446"/>
      <c r="AL287" s="446"/>
      <c r="AM287" s="446"/>
      <c r="AN287" s="446"/>
    </row>
    <row r="288" spans="1:40">
      <c r="A288" s="435"/>
      <c r="B288" s="436"/>
      <c r="C288" s="437"/>
      <c r="D288" s="438" t="s">
        <v>354</v>
      </c>
      <c r="E288" s="439"/>
      <c r="F288" s="440"/>
      <c r="G288" s="42"/>
      <c r="H288" s="441"/>
      <c r="I288" s="441"/>
      <c r="J288" s="441"/>
      <c r="K288" s="442"/>
      <c r="L288" s="442"/>
      <c r="M288" s="439"/>
      <c r="N288" s="439"/>
      <c r="O288" s="440"/>
      <c r="P288" s="440"/>
      <c r="Q288" s="439"/>
      <c r="R288" s="439"/>
      <c r="S288" s="439"/>
      <c r="T288" s="443"/>
      <c r="U288" s="443"/>
      <c r="V288" s="443" t="s">
        <v>0</v>
      </c>
      <c r="W288" s="444"/>
      <c r="X288" s="440"/>
      <c r="Y288" s="445"/>
      <c r="Z288" s="445"/>
      <c r="AA288" s="445"/>
      <c r="AB288" s="445"/>
      <c r="AC288" s="445"/>
      <c r="AD288" s="445"/>
      <c r="AE288" s="445"/>
      <c r="AF288" s="445"/>
      <c r="AG288" s="445"/>
      <c r="AH288" s="445"/>
      <c r="AI288" s="446"/>
      <c r="AJ288" s="446"/>
      <c r="AK288" s="446"/>
      <c r="AL288" s="446"/>
      <c r="AM288" s="446"/>
      <c r="AN288" s="446"/>
    </row>
    <row r="289" spans="1:40">
      <c r="A289" s="435">
        <v>47</v>
      </c>
      <c r="B289" s="436" t="s">
        <v>80</v>
      </c>
      <c r="C289" s="437" t="s">
        <v>355</v>
      </c>
      <c r="D289" s="475" t="s">
        <v>356</v>
      </c>
      <c r="E289" s="447">
        <v>8.4</v>
      </c>
      <c r="F289" s="445" t="s">
        <v>249</v>
      </c>
      <c r="G289" s="41"/>
      <c r="H289" s="448">
        <f>ROUND(E289*G289,2)</f>
        <v>0</v>
      </c>
      <c r="I289" s="448"/>
      <c r="J289" s="448">
        <f>ROUND(E289*G289,2)</f>
        <v>0</v>
      </c>
      <c r="K289" s="449"/>
      <c r="L289" s="449">
        <f>E289*K289</f>
        <v>0</v>
      </c>
      <c r="M289" s="447"/>
      <c r="N289" s="447">
        <f>E289*M289</f>
        <v>0</v>
      </c>
      <c r="O289" s="445">
        <v>20</v>
      </c>
      <c r="P289" s="445" t="s">
        <v>176</v>
      </c>
      <c r="Q289" s="447"/>
      <c r="R289" s="447"/>
      <c r="S289" s="447"/>
      <c r="T289" s="450"/>
      <c r="U289" s="450"/>
      <c r="V289" s="450" t="s">
        <v>67</v>
      </c>
      <c r="W289" s="451"/>
      <c r="X289" s="437" t="s">
        <v>355</v>
      </c>
      <c r="Y289" s="437" t="s">
        <v>355</v>
      </c>
      <c r="Z289" s="445" t="s">
        <v>85</v>
      </c>
      <c r="AA289" s="445"/>
      <c r="AB289" s="445">
        <v>1</v>
      </c>
      <c r="AC289" s="445"/>
      <c r="AD289" s="445"/>
      <c r="AE289" s="445"/>
      <c r="AF289" s="445"/>
      <c r="AG289" s="445"/>
      <c r="AH289" s="445"/>
      <c r="AI289" s="446"/>
      <c r="AJ289" s="446" t="s">
        <v>86</v>
      </c>
      <c r="AK289" s="446" t="s">
        <v>87</v>
      </c>
      <c r="AL289" s="446"/>
      <c r="AM289" s="446"/>
      <c r="AN289" s="446"/>
    </row>
    <row r="290" spans="1:40" ht="25.5">
      <c r="A290" s="435"/>
      <c r="B290" s="436"/>
      <c r="C290" s="437"/>
      <c r="D290" s="438" t="s">
        <v>250</v>
      </c>
      <c r="E290" s="439"/>
      <c r="F290" s="440"/>
      <c r="G290" s="42"/>
      <c r="H290" s="441"/>
      <c r="I290" s="441"/>
      <c r="J290" s="441"/>
      <c r="K290" s="442"/>
      <c r="L290" s="442"/>
      <c r="M290" s="439"/>
      <c r="N290" s="439"/>
      <c r="O290" s="440"/>
      <c r="P290" s="440"/>
      <c r="Q290" s="439"/>
      <c r="R290" s="439"/>
      <c r="S290" s="439"/>
      <c r="T290" s="443"/>
      <c r="U290" s="443"/>
      <c r="V290" s="443" t="s">
        <v>0</v>
      </c>
      <c r="W290" s="444"/>
      <c r="X290" s="440"/>
      <c r="Y290" s="445"/>
      <c r="Z290" s="445"/>
      <c r="AA290" s="445"/>
      <c r="AB290" s="445"/>
      <c r="AC290" s="445"/>
      <c r="AD290" s="445"/>
      <c r="AE290" s="445"/>
      <c r="AF290" s="445"/>
      <c r="AG290" s="445"/>
      <c r="AH290" s="445"/>
      <c r="AI290" s="446"/>
      <c r="AJ290" s="446"/>
      <c r="AK290" s="446"/>
      <c r="AL290" s="446"/>
      <c r="AM290" s="446"/>
      <c r="AN290" s="446"/>
    </row>
    <row r="291" spans="1:40">
      <c r="A291" s="435"/>
      <c r="B291" s="436"/>
      <c r="C291" s="437"/>
      <c r="D291" s="438" t="s">
        <v>357</v>
      </c>
      <c r="E291" s="439"/>
      <c r="F291" s="440"/>
      <c r="G291" s="42"/>
      <c r="H291" s="441"/>
      <c r="I291" s="441"/>
      <c r="J291" s="441"/>
      <c r="K291" s="442"/>
      <c r="L291" s="442"/>
      <c r="M291" s="439"/>
      <c r="N291" s="439"/>
      <c r="O291" s="440"/>
      <c r="P291" s="440"/>
      <c r="Q291" s="439"/>
      <c r="R291" s="439"/>
      <c r="S291" s="439"/>
      <c r="T291" s="443"/>
      <c r="U291" s="443"/>
      <c r="V291" s="443" t="s">
        <v>0</v>
      </c>
      <c r="W291" s="444"/>
      <c r="X291" s="440"/>
      <c r="Y291" s="445"/>
      <c r="Z291" s="445"/>
      <c r="AA291" s="445"/>
      <c r="AB291" s="445"/>
      <c r="AC291" s="445"/>
      <c r="AD291" s="445"/>
      <c r="AE291" s="445"/>
      <c r="AF291" s="445"/>
      <c r="AG291" s="445"/>
      <c r="AH291" s="445"/>
      <c r="AI291" s="446"/>
      <c r="AJ291" s="446"/>
      <c r="AK291" s="446"/>
      <c r="AL291" s="446"/>
      <c r="AM291" s="446"/>
      <c r="AN291" s="446"/>
    </row>
    <row r="292" spans="1:40">
      <c r="A292" s="435">
        <v>48</v>
      </c>
      <c r="B292" s="436" t="s">
        <v>80</v>
      </c>
      <c r="C292" s="437" t="s">
        <v>358</v>
      </c>
      <c r="D292" s="475" t="s">
        <v>359</v>
      </c>
      <c r="E292" s="447">
        <v>67.2</v>
      </c>
      <c r="F292" s="445" t="s">
        <v>249</v>
      </c>
      <c r="G292" s="41"/>
      <c r="H292" s="448">
        <f>ROUND(E292*G292,2)</f>
        <v>0</v>
      </c>
      <c r="I292" s="448"/>
      <c r="J292" s="448">
        <f>ROUND(E292*G292,2)</f>
        <v>0</v>
      </c>
      <c r="K292" s="449"/>
      <c r="L292" s="449">
        <f>E292*K292</f>
        <v>0</v>
      </c>
      <c r="M292" s="447"/>
      <c r="N292" s="447">
        <f>E292*M292</f>
        <v>0</v>
      </c>
      <c r="O292" s="445">
        <v>20</v>
      </c>
      <c r="P292" s="445" t="s">
        <v>144</v>
      </c>
      <c r="Q292" s="447"/>
      <c r="R292" s="447"/>
      <c r="S292" s="447"/>
      <c r="T292" s="450"/>
      <c r="U292" s="450"/>
      <c r="V292" s="450" t="s">
        <v>67</v>
      </c>
      <c r="W292" s="451"/>
      <c r="X292" s="437" t="s">
        <v>358</v>
      </c>
      <c r="Y292" s="437" t="s">
        <v>358</v>
      </c>
      <c r="Z292" s="445" t="s">
        <v>85</v>
      </c>
      <c r="AA292" s="445"/>
      <c r="AB292" s="445">
        <v>1</v>
      </c>
      <c r="AC292" s="445"/>
      <c r="AD292" s="445"/>
      <c r="AE292" s="445"/>
      <c r="AF292" s="445"/>
      <c r="AG292" s="445"/>
      <c r="AH292" s="445"/>
      <c r="AI292" s="446"/>
      <c r="AJ292" s="446" t="s">
        <v>86</v>
      </c>
      <c r="AK292" s="446" t="s">
        <v>87</v>
      </c>
      <c r="AL292" s="446"/>
      <c r="AM292" s="446"/>
      <c r="AN292" s="446"/>
    </row>
    <row r="293" spans="1:40" ht="25.5">
      <c r="A293" s="435"/>
      <c r="B293" s="436"/>
      <c r="C293" s="437"/>
      <c r="D293" s="438" t="s">
        <v>250</v>
      </c>
      <c r="E293" s="439"/>
      <c r="F293" s="440"/>
      <c r="G293" s="42"/>
      <c r="H293" s="441"/>
      <c r="I293" s="441"/>
      <c r="J293" s="441"/>
      <c r="K293" s="442"/>
      <c r="L293" s="442"/>
      <c r="M293" s="439"/>
      <c r="N293" s="439"/>
      <c r="O293" s="440"/>
      <c r="P293" s="440"/>
      <c r="Q293" s="439"/>
      <c r="R293" s="439"/>
      <c r="S293" s="439"/>
      <c r="T293" s="443"/>
      <c r="U293" s="443"/>
      <c r="V293" s="443" t="s">
        <v>0</v>
      </c>
      <c r="W293" s="444"/>
      <c r="X293" s="440"/>
      <c r="Y293" s="445"/>
      <c r="Z293" s="445"/>
      <c r="AA293" s="445"/>
      <c r="AB293" s="445"/>
      <c r="AC293" s="445"/>
      <c r="AD293" s="445"/>
      <c r="AE293" s="445"/>
      <c r="AF293" s="445"/>
      <c r="AG293" s="445"/>
      <c r="AH293" s="445"/>
      <c r="AI293" s="446"/>
      <c r="AJ293" s="446"/>
      <c r="AK293" s="446"/>
      <c r="AL293" s="446"/>
      <c r="AM293" s="446"/>
      <c r="AN293" s="446"/>
    </row>
    <row r="294" spans="1:40">
      <c r="A294" s="435"/>
      <c r="B294" s="436"/>
      <c r="C294" s="437"/>
      <c r="D294" s="438" t="s">
        <v>360</v>
      </c>
      <c r="E294" s="439"/>
      <c r="F294" s="440"/>
      <c r="G294" s="42"/>
      <c r="H294" s="441"/>
      <c r="I294" s="441"/>
      <c r="J294" s="441"/>
      <c r="K294" s="442"/>
      <c r="L294" s="442"/>
      <c r="M294" s="439"/>
      <c r="N294" s="439"/>
      <c r="O294" s="440"/>
      <c r="P294" s="440"/>
      <c r="Q294" s="439"/>
      <c r="R294" s="439"/>
      <c r="S294" s="439"/>
      <c r="T294" s="443"/>
      <c r="U294" s="443"/>
      <c r="V294" s="443" t="s">
        <v>0</v>
      </c>
      <c r="W294" s="444"/>
      <c r="X294" s="440"/>
      <c r="Y294" s="445"/>
      <c r="Z294" s="445"/>
      <c r="AA294" s="445"/>
      <c r="AB294" s="445"/>
      <c r="AC294" s="445"/>
      <c r="AD294" s="445"/>
      <c r="AE294" s="445"/>
      <c r="AF294" s="445"/>
      <c r="AG294" s="445"/>
      <c r="AH294" s="445"/>
      <c r="AI294" s="446"/>
      <c r="AJ294" s="446"/>
      <c r="AK294" s="446"/>
      <c r="AL294" s="446"/>
      <c r="AM294" s="446"/>
      <c r="AN294" s="446"/>
    </row>
    <row r="295" spans="1:40">
      <c r="A295" s="435">
        <v>49</v>
      </c>
      <c r="B295" s="436" t="s">
        <v>80</v>
      </c>
      <c r="C295" s="437" t="s">
        <v>361</v>
      </c>
      <c r="D295" s="475" t="s">
        <v>362</v>
      </c>
      <c r="E295" s="447">
        <v>22.8</v>
      </c>
      <c r="F295" s="445" t="s">
        <v>249</v>
      </c>
      <c r="G295" s="41"/>
      <c r="H295" s="448">
        <f>ROUND(E295*G295,2)</f>
        <v>0</v>
      </c>
      <c r="I295" s="448"/>
      <c r="J295" s="448">
        <f>ROUND(E295*G295,2)</f>
        <v>0</v>
      </c>
      <c r="K295" s="449"/>
      <c r="L295" s="449">
        <f>E295*K295</f>
        <v>0</v>
      </c>
      <c r="M295" s="447"/>
      <c r="N295" s="447">
        <f>E295*M295</f>
        <v>0</v>
      </c>
      <c r="O295" s="445">
        <v>20</v>
      </c>
      <c r="P295" s="445" t="s">
        <v>155</v>
      </c>
      <c r="Q295" s="447"/>
      <c r="R295" s="447"/>
      <c r="S295" s="447"/>
      <c r="T295" s="450"/>
      <c r="U295" s="450"/>
      <c r="V295" s="450" t="s">
        <v>67</v>
      </c>
      <c r="W295" s="451"/>
      <c r="X295" s="437" t="s">
        <v>361</v>
      </c>
      <c r="Y295" s="437" t="s">
        <v>361</v>
      </c>
      <c r="Z295" s="445" t="s">
        <v>85</v>
      </c>
      <c r="AA295" s="445"/>
      <c r="AB295" s="445">
        <v>1</v>
      </c>
      <c r="AC295" s="445"/>
      <c r="AD295" s="445"/>
      <c r="AE295" s="445"/>
      <c r="AF295" s="445"/>
      <c r="AG295" s="445"/>
      <c r="AH295" s="445"/>
      <c r="AI295" s="446"/>
      <c r="AJ295" s="446" t="s">
        <v>86</v>
      </c>
      <c r="AK295" s="446" t="s">
        <v>87</v>
      </c>
      <c r="AL295" s="446"/>
      <c r="AM295" s="446"/>
      <c r="AN295" s="446"/>
    </row>
    <row r="296" spans="1:40" ht="25.5">
      <c r="A296" s="435"/>
      <c r="B296" s="436"/>
      <c r="C296" s="437"/>
      <c r="D296" s="438" t="s">
        <v>250</v>
      </c>
      <c r="E296" s="439"/>
      <c r="F296" s="440"/>
      <c r="G296" s="42"/>
      <c r="H296" s="441"/>
      <c r="I296" s="441"/>
      <c r="J296" s="441"/>
      <c r="K296" s="442"/>
      <c r="L296" s="442"/>
      <c r="M296" s="439"/>
      <c r="N296" s="439"/>
      <c r="O296" s="440"/>
      <c r="P296" s="440"/>
      <c r="Q296" s="439"/>
      <c r="R296" s="439"/>
      <c r="S296" s="439"/>
      <c r="T296" s="443"/>
      <c r="U296" s="443"/>
      <c r="V296" s="443" t="s">
        <v>0</v>
      </c>
      <c r="W296" s="444"/>
      <c r="X296" s="440"/>
      <c r="Y296" s="445"/>
      <c r="Z296" s="445"/>
      <c r="AA296" s="445"/>
      <c r="AB296" s="445"/>
      <c r="AC296" s="445"/>
      <c r="AD296" s="445"/>
      <c r="AE296" s="445"/>
      <c r="AF296" s="445"/>
      <c r="AG296" s="445"/>
      <c r="AH296" s="445"/>
      <c r="AI296" s="446"/>
      <c r="AJ296" s="446"/>
      <c r="AK296" s="446"/>
      <c r="AL296" s="446"/>
      <c r="AM296" s="446"/>
      <c r="AN296" s="446"/>
    </row>
    <row r="297" spans="1:40">
      <c r="A297" s="435"/>
      <c r="B297" s="436"/>
      <c r="C297" s="437"/>
      <c r="D297" s="438" t="s">
        <v>363</v>
      </c>
      <c r="E297" s="439"/>
      <c r="F297" s="440"/>
      <c r="G297" s="42"/>
      <c r="H297" s="441"/>
      <c r="I297" s="441"/>
      <c r="J297" s="441"/>
      <c r="K297" s="442"/>
      <c r="L297" s="442"/>
      <c r="M297" s="439"/>
      <c r="N297" s="439"/>
      <c r="O297" s="440"/>
      <c r="P297" s="440"/>
      <c r="Q297" s="439"/>
      <c r="R297" s="439"/>
      <c r="S297" s="439"/>
      <c r="T297" s="443"/>
      <c r="U297" s="443"/>
      <c r="V297" s="443" t="s">
        <v>0</v>
      </c>
      <c r="W297" s="444"/>
      <c r="X297" s="440"/>
      <c r="Y297" s="445"/>
      <c r="Z297" s="445"/>
      <c r="AA297" s="445"/>
      <c r="AB297" s="445"/>
      <c r="AC297" s="445"/>
      <c r="AD297" s="445"/>
      <c r="AE297" s="445"/>
      <c r="AF297" s="445"/>
      <c r="AG297" s="445"/>
      <c r="AH297" s="445"/>
      <c r="AI297" s="446"/>
      <c r="AJ297" s="446"/>
      <c r="AK297" s="446"/>
      <c r="AL297" s="446"/>
      <c r="AM297" s="446"/>
      <c r="AN297" s="446"/>
    </row>
    <row r="298" spans="1:40">
      <c r="A298" s="435">
        <v>50</v>
      </c>
      <c r="B298" s="436" t="s">
        <v>80</v>
      </c>
      <c r="C298" s="437" t="s">
        <v>364</v>
      </c>
      <c r="D298" s="475" t="s">
        <v>365</v>
      </c>
      <c r="E298" s="447">
        <v>33</v>
      </c>
      <c r="F298" s="445" t="s">
        <v>83</v>
      </c>
      <c r="G298" s="41"/>
      <c r="H298" s="448">
        <f>ROUND(E298*G298,2)</f>
        <v>0</v>
      </c>
      <c r="I298" s="448"/>
      <c r="J298" s="448">
        <f>ROUND(E298*G298,2)</f>
        <v>0</v>
      </c>
      <c r="K298" s="449"/>
      <c r="L298" s="449">
        <f>E298*K298</f>
        <v>0</v>
      </c>
      <c r="M298" s="447"/>
      <c r="N298" s="447">
        <f>E298*M298</f>
        <v>0</v>
      </c>
      <c r="O298" s="445">
        <v>20</v>
      </c>
      <c r="P298" s="445" t="s">
        <v>188</v>
      </c>
      <c r="Q298" s="447"/>
      <c r="R298" s="447"/>
      <c r="S298" s="447"/>
      <c r="T298" s="450"/>
      <c r="U298" s="450"/>
      <c r="V298" s="450" t="s">
        <v>67</v>
      </c>
      <c r="W298" s="451"/>
      <c r="X298" s="437" t="s">
        <v>364</v>
      </c>
      <c r="Y298" s="437" t="s">
        <v>364</v>
      </c>
      <c r="Z298" s="445" t="s">
        <v>85</v>
      </c>
      <c r="AA298" s="445"/>
      <c r="AB298" s="445">
        <v>1</v>
      </c>
      <c r="AC298" s="445"/>
      <c r="AD298" s="445"/>
      <c r="AE298" s="445"/>
      <c r="AF298" s="445"/>
      <c r="AG298" s="445"/>
      <c r="AH298" s="445"/>
      <c r="AI298" s="446"/>
      <c r="AJ298" s="446" t="s">
        <v>86</v>
      </c>
      <c r="AK298" s="446" t="s">
        <v>87</v>
      </c>
      <c r="AL298" s="446"/>
      <c r="AM298" s="446"/>
      <c r="AN298" s="446"/>
    </row>
    <row r="299" spans="1:40" ht="25.5">
      <c r="A299" s="435"/>
      <c r="B299" s="436"/>
      <c r="C299" s="437"/>
      <c r="D299" s="438" t="s">
        <v>250</v>
      </c>
      <c r="E299" s="439"/>
      <c r="F299" s="440"/>
      <c r="G299" s="42"/>
      <c r="H299" s="441"/>
      <c r="I299" s="441"/>
      <c r="J299" s="441"/>
      <c r="K299" s="442"/>
      <c r="L299" s="442"/>
      <c r="M299" s="439"/>
      <c r="N299" s="439"/>
      <c r="O299" s="440"/>
      <c r="P299" s="440"/>
      <c r="Q299" s="439"/>
      <c r="R299" s="439"/>
      <c r="S299" s="439"/>
      <c r="T299" s="443"/>
      <c r="U299" s="443"/>
      <c r="V299" s="443" t="s">
        <v>0</v>
      </c>
      <c r="W299" s="444"/>
      <c r="X299" s="440"/>
      <c r="Y299" s="445"/>
      <c r="Z299" s="445"/>
      <c r="AA299" s="445"/>
      <c r="AB299" s="445"/>
      <c r="AC299" s="445"/>
      <c r="AD299" s="445"/>
      <c r="AE299" s="445"/>
      <c r="AF299" s="445"/>
      <c r="AG299" s="445"/>
      <c r="AH299" s="445"/>
      <c r="AI299" s="446"/>
      <c r="AJ299" s="446"/>
      <c r="AK299" s="446"/>
      <c r="AL299" s="446"/>
      <c r="AM299" s="446"/>
      <c r="AN299" s="446"/>
    </row>
    <row r="300" spans="1:40">
      <c r="A300" s="435"/>
      <c r="B300" s="436"/>
      <c r="C300" s="437"/>
      <c r="D300" s="438" t="s">
        <v>366</v>
      </c>
      <c r="E300" s="439"/>
      <c r="F300" s="440"/>
      <c r="G300" s="42"/>
      <c r="H300" s="441"/>
      <c r="I300" s="441"/>
      <c r="J300" s="441"/>
      <c r="K300" s="442"/>
      <c r="L300" s="442"/>
      <c r="M300" s="439"/>
      <c r="N300" s="439"/>
      <c r="O300" s="440"/>
      <c r="P300" s="440"/>
      <c r="Q300" s="439"/>
      <c r="R300" s="439"/>
      <c r="S300" s="439"/>
      <c r="T300" s="443"/>
      <c r="U300" s="443"/>
      <c r="V300" s="443" t="s">
        <v>0</v>
      </c>
      <c r="W300" s="444"/>
      <c r="X300" s="440"/>
      <c r="Y300" s="445"/>
      <c r="Z300" s="445"/>
      <c r="AA300" s="445"/>
      <c r="AB300" s="445"/>
      <c r="AC300" s="445"/>
      <c r="AD300" s="445"/>
      <c r="AE300" s="445"/>
      <c r="AF300" s="445"/>
      <c r="AG300" s="445"/>
      <c r="AH300" s="445"/>
      <c r="AI300" s="446"/>
      <c r="AJ300" s="446"/>
      <c r="AK300" s="446"/>
      <c r="AL300" s="446"/>
      <c r="AM300" s="446"/>
      <c r="AN300" s="446"/>
    </row>
    <row r="301" spans="1:40" ht="25.5">
      <c r="A301" s="435">
        <v>51</v>
      </c>
      <c r="B301" s="436" t="s">
        <v>80</v>
      </c>
      <c r="C301" s="437" t="s">
        <v>367</v>
      </c>
      <c r="D301" s="475" t="s">
        <v>368</v>
      </c>
      <c r="E301" s="447">
        <v>186</v>
      </c>
      <c r="F301" s="445" t="s">
        <v>83</v>
      </c>
      <c r="G301" s="41"/>
      <c r="H301" s="448">
        <f>ROUND(E301*G301,2)</f>
        <v>0</v>
      </c>
      <c r="I301" s="448"/>
      <c r="J301" s="448">
        <f>ROUND(E301*G301,2)</f>
        <v>0</v>
      </c>
      <c r="K301" s="449"/>
      <c r="L301" s="449">
        <f>E301*K301</f>
        <v>0</v>
      </c>
      <c r="M301" s="447"/>
      <c r="N301" s="447">
        <f>E301*M301</f>
        <v>0</v>
      </c>
      <c r="O301" s="445">
        <v>20</v>
      </c>
      <c r="P301" s="445" t="s">
        <v>191</v>
      </c>
      <c r="Q301" s="447"/>
      <c r="R301" s="447"/>
      <c r="S301" s="447"/>
      <c r="T301" s="450"/>
      <c r="U301" s="450"/>
      <c r="V301" s="450" t="s">
        <v>67</v>
      </c>
      <c r="W301" s="451"/>
      <c r="X301" s="437" t="s">
        <v>367</v>
      </c>
      <c r="Y301" s="437" t="s">
        <v>367</v>
      </c>
      <c r="Z301" s="445" t="s">
        <v>85</v>
      </c>
      <c r="AA301" s="445"/>
      <c r="AB301" s="445">
        <v>1</v>
      </c>
      <c r="AC301" s="445"/>
      <c r="AD301" s="445"/>
      <c r="AE301" s="445"/>
      <c r="AF301" s="445"/>
      <c r="AG301" s="445"/>
      <c r="AH301" s="445"/>
      <c r="AI301" s="446"/>
      <c r="AJ301" s="446" t="s">
        <v>86</v>
      </c>
      <c r="AK301" s="446" t="s">
        <v>87</v>
      </c>
      <c r="AL301" s="446"/>
      <c r="AM301" s="446"/>
      <c r="AN301" s="446"/>
    </row>
    <row r="302" spans="1:40" ht="25.5">
      <c r="A302" s="435"/>
      <c r="B302" s="436"/>
      <c r="C302" s="437"/>
      <c r="D302" s="438" t="s">
        <v>250</v>
      </c>
      <c r="E302" s="439"/>
      <c r="F302" s="440"/>
      <c r="G302" s="42"/>
      <c r="H302" s="441"/>
      <c r="I302" s="441"/>
      <c r="J302" s="441"/>
      <c r="K302" s="442"/>
      <c r="L302" s="442"/>
      <c r="M302" s="439"/>
      <c r="N302" s="439"/>
      <c r="O302" s="440"/>
      <c r="P302" s="440"/>
      <c r="Q302" s="439"/>
      <c r="R302" s="439"/>
      <c r="S302" s="439"/>
      <c r="T302" s="443"/>
      <c r="U302" s="443"/>
      <c r="V302" s="443" t="s">
        <v>0</v>
      </c>
      <c r="W302" s="444"/>
      <c r="X302" s="440"/>
      <c r="Y302" s="445"/>
      <c r="Z302" s="445"/>
      <c r="AA302" s="445"/>
      <c r="AB302" s="445"/>
      <c r="AC302" s="445"/>
      <c r="AD302" s="445"/>
      <c r="AE302" s="445"/>
      <c r="AF302" s="445"/>
      <c r="AG302" s="445"/>
      <c r="AH302" s="445"/>
      <c r="AI302" s="446"/>
      <c r="AJ302" s="446"/>
      <c r="AK302" s="446"/>
      <c r="AL302" s="446"/>
      <c r="AM302" s="446"/>
      <c r="AN302" s="446"/>
    </row>
    <row r="303" spans="1:40">
      <c r="A303" s="435"/>
      <c r="B303" s="436"/>
      <c r="C303" s="437"/>
      <c r="D303" s="438" t="s">
        <v>348</v>
      </c>
      <c r="E303" s="439"/>
      <c r="F303" s="440"/>
      <c r="G303" s="42"/>
      <c r="H303" s="441"/>
      <c r="I303" s="441"/>
      <c r="J303" s="441"/>
      <c r="K303" s="442"/>
      <c r="L303" s="442"/>
      <c r="M303" s="439"/>
      <c r="N303" s="439"/>
      <c r="O303" s="440"/>
      <c r="P303" s="440"/>
      <c r="Q303" s="439"/>
      <c r="R303" s="439"/>
      <c r="S303" s="439"/>
      <c r="T303" s="443"/>
      <c r="U303" s="443"/>
      <c r="V303" s="443" t="s">
        <v>0</v>
      </c>
      <c r="W303" s="444"/>
      <c r="X303" s="440"/>
      <c r="Y303" s="445"/>
      <c r="Z303" s="445"/>
      <c r="AA303" s="445"/>
      <c r="AB303" s="445"/>
      <c r="AC303" s="445"/>
      <c r="AD303" s="445"/>
      <c r="AE303" s="445"/>
      <c r="AF303" s="445"/>
      <c r="AG303" s="445"/>
      <c r="AH303" s="445"/>
      <c r="AI303" s="446"/>
      <c r="AJ303" s="446"/>
      <c r="AK303" s="446"/>
      <c r="AL303" s="446"/>
      <c r="AM303" s="446"/>
      <c r="AN303" s="446"/>
    </row>
    <row r="304" spans="1:40" ht="25.5">
      <c r="A304" s="435">
        <v>52</v>
      </c>
      <c r="B304" s="436" t="s">
        <v>80</v>
      </c>
      <c r="C304" s="437" t="s">
        <v>369</v>
      </c>
      <c r="D304" s="475" t="s">
        <v>370</v>
      </c>
      <c r="E304" s="447">
        <v>425</v>
      </c>
      <c r="F304" s="445" t="s">
        <v>243</v>
      </c>
      <c r="G304" s="41"/>
      <c r="H304" s="448">
        <f>ROUND(E304*G304,2)</f>
        <v>0</v>
      </c>
      <c r="I304" s="448"/>
      <c r="J304" s="448">
        <f>ROUND(E304*G304,2)</f>
        <v>0</v>
      </c>
      <c r="K304" s="449"/>
      <c r="L304" s="449">
        <f>E304*K304</f>
        <v>0</v>
      </c>
      <c r="M304" s="447"/>
      <c r="N304" s="447">
        <f>E304*M304</f>
        <v>0</v>
      </c>
      <c r="O304" s="445">
        <v>20</v>
      </c>
      <c r="P304" s="445" t="s">
        <v>195</v>
      </c>
      <c r="Q304" s="447"/>
      <c r="R304" s="447"/>
      <c r="S304" s="447"/>
      <c r="T304" s="450"/>
      <c r="U304" s="450"/>
      <c r="V304" s="450" t="s">
        <v>67</v>
      </c>
      <c r="W304" s="451"/>
      <c r="X304" s="437" t="s">
        <v>369</v>
      </c>
      <c r="Y304" s="437" t="s">
        <v>369</v>
      </c>
      <c r="Z304" s="445" t="s">
        <v>85</v>
      </c>
      <c r="AA304" s="445"/>
      <c r="AB304" s="445">
        <v>1</v>
      </c>
      <c r="AC304" s="445"/>
      <c r="AD304" s="445"/>
      <c r="AE304" s="445"/>
      <c r="AF304" s="445"/>
      <c r="AG304" s="445"/>
      <c r="AH304" s="445"/>
      <c r="AI304" s="446"/>
      <c r="AJ304" s="446" t="s">
        <v>86</v>
      </c>
      <c r="AK304" s="446" t="s">
        <v>87</v>
      </c>
      <c r="AL304" s="446"/>
      <c r="AM304" s="446"/>
      <c r="AN304" s="446"/>
    </row>
    <row r="305" spans="1:40" ht="25.5">
      <c r="A305" s="435"/>
      <c r="B305" s="436"/>
      <c r="C305" s="437"/>
      <c r="D305" s="438" t="s">
        <v>250</v>
      </c>
      <c r="E305" s="439"/>
      <c r="F305" s="440"/>
      <c r="G305" s="42"/>
      <c r="H305" s="441"/>
      <c r="I305" s="441"/>
      <c r="J305" s="441"/>
      <c r="K305" s="442"/>
      <c r="L305" s="442"/>
      <c r="M305" s="439"/>
      <c r="N305" s="439"/>
      <c r="O305" s="440"/>
      <c r="P305" s="440"/>
      <c r="Q305" s="439"/>
      <c r="R305" s="439"/>
      <c r="S305" s="439"/>
      <c r="T305" s="443"/>
      <c r="U305" s="443"/>
      <c r="V305" s="443" t="s">
        <v>0</v>
      </c>
      <c r="W305" s="444"/>
      <c r="X305" s="440"/>
      <c r="Y305" s="445"/>
      <c r="Z305" s="445"/>
      <c r="AA305" s="445"/>
      <c r="AB305" s="445"/>
      <c r="AC305" s="445"/>
      <c r="AD305" s="445"/>
      <c r="AE305" s="445"/>
      <c r="AF305" s="445"/>
      <c r="AG305" s="445"/>
      <c r="AH305" s="445"/>
      <c r="AI305" s="446"/>
      <c r="AJ305" s="446"/>
      <c r="AK305" s="446"/>
      <c r="AL305" s="446"/>
      <c r="AM305" s="446"/>
      <c r="AN305" s="446"/>
    </row>
    <row r="306" spans="1:40">
      <c r="A306" s="435"/>
      <c r="B306" s="436"/>
      <c r="C306" s="437"/>
      <c r="D306" s="438" t="s">
        <v>371</v>
      </c>
      <c r="E306" s="439"/>
      <c r="F306" s="440"/>
      <c r="G306" s="42"/>
      <c r="H306" s="441"/>
      <c r="I306" s="441"/>
      <c r="J306" s="441"/>
      <c r="K306" s="442"/>
      <c r="L306" s="442"/>
      <c r="M306" s="439"/>
      <c r="N306" s="439"/>
      <c r="O306" s="440"/>
      <c r="P306" s="440"/>
      <c r="Q306" s="439"/>
      <c r="R306" s="439"/>
      <c r="S306" s="439"/>
      <c r="T306" s="443"/>
      <c r="U306" s="443"/>
      <c r="V306" s="443" t="s">
        <v>0</v>
      </c>
      <c r="W306" s="444"/>
      <c r="X306" s="440"/>
      <c r="Y306" s="445"/>
      <c r="Z306" s="445"/>
      <c r="AA306" s="445"/>
      <c r="AB306" s="445"/>
      <c r="AC306" s="445"/>
      <c r="AD306" s="445"/>
      <c r="AE306" s="445"/>
      <c r="AF306" s="445"/>
      <c r="AG306" s="445"/>
      <c r="AH306" s="445"/>
      <c r="AI306" s="446"/>
      <c r="AJ306" s="446"/>
      <c r="AK306" s="446"/>
      <c r="AL306" s="446"/>
      <c r="AM306" s="446"/>
      <c r="AN306" s="446"/>
    </row>
    <row r="307" spans="1:40" ht="38.25">
      <c r="A307" s="435">
        <v>53</v>
      </c>
      <c r="B307" s="436" t="s">
        <v>80</v>
      </c>
      <c r="C307" s="437" t="s">
        <v>372</v>
      </c>
      <c r="D307" s="475" t="s">
        <v>373</v>
      </c>
      <c r="E307" s="447">
        <v>250</v>
      </c>
      <c r="F307" s="445" t="s">
        <v>83</v>
      </c>
      <c r="G307" s="41"/>
      <c r="H307" s="448">
        <f>ROUND(E307*G307,2)</f>
        <v>0</v>
      </c>
      <c r="I307" s="448"/>
      <c r="J307" s="448">
        <f>ROUND(E307*G307,2)</f>
        <v>0</v>
      </c>
      <c r="K307" s="449"/>
      <c r="L307" s="449">
        <f>E307*K307</f>
        <v>0</v>
      </c>
      <c r="M307" s="447"/>
      <c r="N307" s="447">
        <f>E307*M307</f>
        <v>0</v>
      </c>
      <c r="O307" s="445">
        <v>20</v>
      </c>
      <c r="P307" s="445" t="s">
        <v>201</v>
      </c>
      <c r="Q307" s="447"/>
      <c r="R307" s="447"/>
      <c r="S307" s="447"/>
      <c r="T307" s="450"/>
      <c r="U307" s="450"/>
      <c r="V307" s="450" t="s">
        <v>67</v>
      </c>
      <c r="W307" s="451"/>
      <c r="X307" s="437" t="s">
        <v>372</v>
      </c>
      <c r="Y307" s="437" t="s">
        <v>372</v>
      </c>
      <c r="Z307" s="445" t="s">
        <v>85</v>
      </c>
      <c r="AA307" s="445"/>
      <c r="AB307" s="445">
        <v>1</v>
      </c>
      <c r="AC307" s="445"/>
      <c r="AD307" s="445"/>
      <c r="AE307" s="445"/>
      <c r="AF307" s="445"/>
      <c r="AG307" s="445"/>
      <c r="AH307" s="445"/>
      <c r="AI307" s="446"/>
      <c r="AJ307" s="446" t="s">
        <v>86</v>
      </c>
      <c r="AK307" s="446" t="s">
        <v>87</v>
      </c>
      <c r="AL307" s="446"/>
      <c r="AM307" s="446"/>
      <c r="AN307" s="446"/>
    </row>
    <row r="308" spans="1:40" ht="25.5">
      <c r="A308" s="435"/>
      <c r="B308" s="436"/>
      <c r="C308" s="437"/>
      <c r="D308" s="438" t="s">
        <v>250</v>
      </c>
      <c r="E308" s="439"/>
      <c r="F308" s="440"/>
      <c r="G308" s="42"/>
      <c r="H308" s="441"/>
      <c r="I308" s="441"/>
      <c r="J308" s="441"/>
      <c r="K308" s="442"/>
      <c r="L308" s="442"/>
      <c r="M308" s="439"/>
      <c r="N308" s="439"/>
      <c r="O308" s="440"/>
      <c r="P308" s="440"/>
      <c r="Q308" s="439"/>
      <c r="R308" s="439"/>
      <c r="S308" s="439"/>
      <c r="T308" s="443"/>
      <c r="U308" s="443"/>
      <c r="V308" s="443" t="s">
        <v>0</v>
      </c>
      <c r="W308" s="444"/>
      <c r="X308" s="440"/>
      <c r="Y308" s="445"/>
      <c r="Z308" s="445"/>
      <c r="AA308" s="445"/>
      <c r="AB308" s="445"/>
      <c r="AC308" s="445"/>
      <c r="AD308" s="445"/>
      <c r="AE308" s="445"/>
      <c r="AF308" s="445"/>
      <c r="AG308" s="445"/>
      <c r="AH308" s="445"/>
      <c r="AI308" s="446"/>
      <c r="AJ308" s="446"/>
      <c r="AK308" s="446"/>
      <c r="AL308" s="446"/>
      <c r="AM308" s="446"/>
      <c r="AN308" s="446"/>
    </row>
    <row r="309" spans="1:40">
      <c r="A309" s="435"/>
      <c r="B309" s="436"/>
      <c r="C309" s="437"/>
      <c r="D309" s="438" t="s">
        <v>374</v>
      </c>
      <c r="E309" s="439"/>
      <c r="F309" s="440"/>
      <c r="G309" s="42"/>
      <c r="H309" s="441"/>
      <c r="I309" s="441"/>
      <c r="J309" s="441"/>
      <c r="K309" s="442"/>
      <c r="L309" s="442"/>
      <c r="M309" s="439"/>
      <c r="N309" s="439"/>
      <c r="O309" s="440"/>
      <c r="P309" s="440"/>
      <c r="Q309" s="439"/>
      <c r="R309" s="439"/>
      <c r="S309" s="439"/>
      <c r="T309" s="443"/>
      <c r="U309" s="443"/>
      <c r="V309" s="443" t="s">
        <v>0</v>
      </c>
      <c r="W309" s="444"/>
      <c r="X309" s="440"/>
      <c r="Y309" s="445"/>
      <c r="Z309" s="445"/>
      <c r="AA309" s="445"/>
      <c r="AB309" s="445"/>
      <c r="AC309" s="445"/>
      <c r="AD309" s="445"/>
      <c r="AE309" s="445"/>
      <c r="AF309" s="445"/>
      <c r="AG309" s="445"/>
      <c r="AH309" s="445"/>
      <c r="AI309" s="446"/>
      <c r="AJ309" s="446"/>
      <c r="AK309" s="446"/>
      <c r="AL309" s="446"/>
      <c r="AM309" s="446"/>
      <c r="AN309" s="446"/>
    </row>
    <row r="310" spans="1:40" ht="25.5">
      <c r="A310" s="435">
        <v>54</v>
      </c>
      <c r="B310" s="436" t="s">
        <v>80</v>
      </c>
      <c r="C310" s="437" t="s">
        <v>375</v>
      </c>
      <c r="D310" s="475" t="s">
        <v>376</v>
      </c>
      <c r="E310" s="447">
        <v>103.5</v>
      </c>
      <c r="F310" s="445" t="s">
        <v>83</v>
      </c>
      <c r="G310" s="41"/>
      <c r="H310" s="448">
        <f>ROUND(E310*G310,2)</f>
        <v>0</v>
      </c>
      <c r="I310" s="448"/>
      <c r="J310" s="448">
        <f>ROUND(E310*G310,2)</f>
        <v>0</v>
      </c>
      <c r="K310" s="449"/>
      <c r="L310" s="449">
        <f>E310*K310</f>
        <v>0</v>
      </c>
      <c r="M310" s="447"/>
      <c r="N310" s="447">
        <f>E310*M310</f>
        <v>0</v>
      </c>
      <c r="O310" s="445">
        <v>20</v>
      </c>
      <c r="P310" s="445" t="s">
        <v>377</v>
      </c>
      <c r="Q310" s="447"/>
      <c r="R310" s="447"/>
      <c r="S310" s="447"/>
      <c r="T310" s="450"/>
      <c r="U310" s="450"/>
      <c r="V310" s="450" t="s">
        <v>67</v>
      </c>
      <c r="W310" s="451"/>
      <c r="X310" s="437" t="s">
        <v>375</v>
      </c>
      <c r="Y310" s="437" t="s">
        <v>375</v>
      </c>
      <c r="Z310" s="445" t="s">
        <v>85</v>
      </c>
      <c r="AA310" s="445"/>
      <c r="AB310" s="445">
        <v>1</v>
      </c>
      <c r="AC310" s="445"/>
      <c r="AD310" s="445"/>
      <c r="AE310" s="445"/>
      <c r="AF310" s="445"/>
      <c r="AG310" s="445"/>
      <c r="AH310" s="445"/>
      <c r="AI310" s="446"/>
      <c r="AJ310" s="446" t="s">
        <v>86</v>
      </c>
      <c r="AK310" s="446" t="s">
        <v>87</v>
      </c>
      <c r="AL310" s="446"/>
      <c r="AM310" s="446"/>
      <c r="AN310" s="446"/>
    </row>
    <row r="311" spans="1:40" ht="25.5">
      <c r="A311" s="435"/>
      <c r="B311" s="436"/>
      <c r="C311" s="437"/>
      <c r="D311" s="438" t="s">
        <v>250</v>
      </c>
      <c r="E311" s="439"/>
      <c r="F311" s="440"/>
      <c r="G311" s="42"/>
      <c r="H311" s="441"/>
      <c r="I311" s="441"/>
      <c r="J311" s="441"/>
      <c r="K311" s="442"/>
      <c r="L311" s="442"/>
      <c r="M311" s="439"/>
      <c r="N311" s="439"/>
      <c r="O311" s="440"/>
      <c r="P311" s="440"/>
      <c r="Q311" s="439"/>
      <c r="R311" s="439"/>
      <c r="S311" s="439"/>
      <c r="T311" s="443"/>
      <c r="U311" s="443"/>
      <c r="V311" s="443" t="s">
        <v>0</v>
      </c>
      <c r="W311" s="444"/>
      <c r="X311" s="440"/>
      <c r="Y311" s="445"/>
      <c r="Z311" s="445"/>
      <c r="AA311" s="445"/>
      <c r="AB311" s="445"/>
      <c r="AC311" s="445"/>
      <c r="AD311" s="445"/>
      <c r="AE311" s="445"/>
      <c r="AF311" s="445"/>
      <c r="AG311" s="445"/>
      <c r="AH311" s="445"/>
      <c r="AI311" s="446"/>
      <c r="AJ311" s="446"/>
      <c r="AK311" s="446"/>
      <c r="AL311" s="446"/>
      <c r="AM311" s="446"/>
      <c r="AN311" s="446"/>
    </row>
    <row r="312" spans="1:40">
      <c r="A312" s="435"/>
      <c r="B312" s="436"/>
      <c r="C312" s="437"/>
      <c r="D312" s="438" t="s">
        <v>378</v>
      </c>
      <c r="E312" s="439"/>
      <c r="F312" s="440"/>
      <c r="G312" s="42"/>
      <c r="H312" s="441"/>
      <c r="I312" s="441"/>
      <c r="J312" s="441"/>
      <c r="K312" s="442"/>
      <c r="L312" s="442"/>
      <c r="M312" s="439"/>
      <c r="N312" s="439"/>
      <c r="O312" s="440"/>
      <c r="P312" s="440"/>
      <c r="Q312" s="439"/>
      <c r="R312" s="439"/>
      <c r="S312" s="439"/>
      <c r="T312" s="443"/>
      <c r="U312" s="443"/>
      <c r="V312" s="443" t="s">
        <v>0</v>
      </c>
      <c r="W312" s="444"/>
      <c r="X312" s="440"/>
      <c r="Y312" s="445"/>
      <c r="Z312" s="445"/>
      <c r="AA312" s="445"/>
      <c r="AB312" s="445"/>
      <c r="AC312" s="445"/>
      <c r="AD312" s="445"/>
      <c r="AE312" s="445"/>
      <c r="AF312" s="445"/>
      <c r="AG312" s="445"/>
      <c r="AH312" s="445"/>
      <c r="AI312" s="446"/>
      <c r="AJ312" s="446"/>
      <c r="AK312" s="446"/>
      <c r="AL312" s="446"/>
      <c r="AM312" s="446"/>
      <c r="AN312" s="446"/>
    </row>
    <row r="313" spans="1:40" ht="25.5">
      <c r="A313" s="435">
        <v>55</v>
      </c>
      <c r="B313" s="436" t="s">
        <v>80</v>
      </c>
      <c r="C313" s="437" t="s">
        <v>379</v>
      </c>
      <c r="D313" s="475" t="s">
        <v>380</v>
      </c>
      <c r="E313" s="447">
        <v>59.6</v>
      </c>
      <c r="F313" s="445" t="s">
        <v>83</v>
      </c>
      <c r="G313" s="41"/>
      <c r="H313" s="448">
        <f>ROUND(E313*G313,2)</f>
        <v>0</v>
      </c>
      <c r="I313" s="448"/>
      <c r="J313" s="448">
        <f>ROUND(E313*G313,2)</f>
        <v>0</v>
      </c>
      <c r="K313" s="449"/>
      <c r="L313" s="449">
        <f>E313*K313</f>
        <v>0</v>
      </c>
      <c r="M313" s="447"/>
      <c r="N313" s="447">
        <f>E313*M313</f>
        <v>0</v>
      </c>
      <c r="O313" s="445">
        <v>20</v>
      </c>
      <c r="P313" s="445" t="s">
        <v>377</v>
      </c>
      <c r="Q313" s="447"/>
      <c r="R313" s="447"/>
      <c r="S313" s="447"/>
      <c r="T313" s="450"/>
      <c r="U313" s="450"/>
      <c r="V313" s="450" t="s">
        <v>67</v>
      </c>
      <c r="W313" s="451"/>
      <c r="X313" s="437" t="s">
        <v>379</v>
      </c>
      <c r="Y313" s="437" t="s">
        <v>379</v>
      </c>
      <c r="Z313" s="445" t="s">
        <v>85</v>
      </c>
      <c r="AA313" s="445"/>
      <c r="AB313" s="445">
        <v>1</v>
      </c>
      <c r="AC313" s="445"/>
      <c r="AD313" s="445"/>
      <c r="AE313" s="445"/>
      <c r="AF313" s="445"/>
      <c r="AG313" s="445"/>
      <c r="AH313" s="445"/>
      <c r="AI313" s="446"/>
      <c r="AJ313" s="446" t="s">
        <v>86</v>
      </c>
      <c r="AK313" s="446" t="s">
        <v>87</v>
      </c>
      <c r="AL313" s="446"/>
      <c r="AM313" s="446"/>
      <c r="AN313" s="446"/>
    </row>
    <row r="314" spans="1:40" ht="25.5">
      <c r="A314" s="435"/>
      <c r="B314" s="436"/>
      <c r="C314" s="437"/>
      <c r="D314" s="438" t="s">
        <v>88</v>
      </c>
      <c r="E314" s="439"/>
      <c r="F314" s="440"/>
      <c r="G314" s="42"/>
      <c r="H314" s="441"/>
      <c r="I314" s="441"/>
      <c r="J314" s="441"/>
      <c r="K314" s="442"/>
      <c r="L314" s="442"/>
      <c r="M314" s="439"/>
      <c r="N314" s="439"/>
      <c r="O314" s="440"/>
      <c r="P314" s="440"/>
      <c r="Q314" s="439"/>
      <c r="R314" s="439"/>
      <c r="S314" s="439"/>
      <c r="T314" s="443"/>
      <c r="U314" s="443"/>
      <c r="V314" s="443" t="s">
        <v>0</v>
      </c>
      <c r="W314" s="444"/>
      <c r="X314" s="440"/>
      <c r="Y314" s="445"/>
      <c r="Z314" s="445"/>
      <c r="AA314" s="445"/>
      <c r="AB314" s="445"/>
      <c r="AC314" s="445"/>
      <c r="AD314" s="445"/>
      <c r="AE314" s="445"/>
      <c r="AF314" s="445"/>
      <c r="AG314" s="445"/>
      <c r="AH314" s="445"/>
      <c r="AI314" s="446"/>
      <c r="AJ314" s="446"/>
      <c r="AK314" s="446"/>
      <c r="AL314" s="446"/>
      <c r="AM314" s="446"/>
      <c r="AN314" s="446"/>
    </row>
    <row r="315" spans="1:40">
      <c r="A315" s="435"/>
      <c r="B315" s="436"/>
      <c r="C315" s="437"/>
      <c r="D315" s="438" t="s">
        <v>381</v>
      </c>
      <c r="E315" s="439"/>
      <c r="F315" s="440"/>
      <c r="G315" s="42"/>
      <c r="H315" s="441"/>
      <c r="I315" s="441"/>
      <c r="J315" s="441"/>
      <c r="K315" s="442"/>
      <c r="L315" s="442"/>
      <c r="M315" s="439"/>
      <c r="N315" s="439"/>
      <c r="O315" s="440"/>
      <c r="P315" s="440"/>
      <c r="Q315" s="439"/>
      <c r="R315" s="439"/>
      <c r="S315" s="439"/>
      <c r="T315" s="443"/>
      <c r="U315" s="443"/>
      <c r="V315" s="443" t="s">
        <v>0</v>
      </c>
      <c r="W315" s="444"/>
      <c r="X315" s="440"/>
      <c r="Y315" s="445"/>
      <c r="Z315" s="445"/>
      <c r="AA315" s="445"/>
      <c r="AB315" s="445"/>
      <c r="AC315" s="445"/>
      <c r="AD315" s="445"/>
      <c r="AE315" s="445"/>
      <c r="AF315" s="445"/>
      <c r="AG315" s="445"/>
      <c r="AH315" s="445"/>
      <c r="AI315" s="446"/>
      <c r="AJ315" s="446"/>
      <c r="AK315" s="446"/>
      <c r="AL315" s="446"/>
      <c r="AM315" s="446"/>
      <c r="AN315" s="446"/>
    </row>
    <row r="316" spans="1:40" ht="25.5">
      <c r="A316" s="435">
        <v>56</v>
      </c>
      <c r="B316" s="436" t="s">
        <v>80</v>
      </c>
      <c r="C316" s="437" t="s">
        <v>382</v>
      </c>
      <c r="D316" s="475" t="s">
        <v>383</v>
      </c>
      <c r="E316" s="447">
        <v>53.1</v>
      </c>
      <c r="F316" s="445" t="s">
        <v>83</v>
      </c>
      <c r="G316" s="41"/>
      <c r="H316" s="448">
        <f>ROUND(E316*G316,2)</f>
        <v>0</v>
      </c>
      <c r="I316" s="448"/>
      <c r="J316" s="448">
        <f>ROUND(E316*G316,2)</f>
        <v>0</v>
      </c>
      <c r="K316" s="449"/>
      <c r="L316" s="449">
        <f>E316*K316</f>
        <v>0</v>
      </c>
      <c r="M316" s="447"/>
      <c r="N316" s="447">
        <f>E316*M316</f>
        <v>0</v>
      </c>
      <c r="O316" s="445">
        <v>20</v>
      </c>
      <c r="P316" s="445" t="s">
        <v>384</v>
      </c>
      <c r="Q316" s="447"/>
      <c r="R316" s="447"/>
      <c r="S316" s="447"/>
      <c r="T316" s="450"/>
      <c r="U316" s="450"/>
      <c r="V316" s="450" t="s">
        <v>67</v>
      </c>
      <c r="W316" s="451"/>
      <c r="X316" s="437" t="s">
        <v>382</v>
      </c>
      <c r="Y316" s="437" t="s">
        <v>382</v>
      </c>
      <c r="Z316" s="445" t="s">
        <v>85</v>
      </c>
      <c r="AA316" s="445"/>
      <c r="AB316" s="445">
        <v>1</v>
      </c>
      <c r="AC316" s="445"/>
      <c r="AD316" s="445"/>
      <c r="AE316" s="445"/>
      <c r="AF316" s="445"/>
      <c r="AG316" s="445"/>
      <c r="AH316" s="445"/>
      <c r="AI316" s="446"/>
      <c r="AJ316" s="446" t="s">
        <v>86</v>
      </c>
      <c r="AK316" s="446" t="s">
        <v>87</v>
      </c>
      <c r="AL316" s="446"/>
      <c r="AM316" s="446"/>
      <c r="AN316" s="446"/>
    </row>
    <row r="317" spans="1:40" ht="25.5">
      <c r="A317" s="435"/>
      <c r="B317" s="436"/>
      <c r="C317" s="437"/>
      <c r="D317" s="438" t="s">
        <v>88</v>
      </c>
      <c r="E317" s="439"/>
      <c r="F317" s="440"/>
      <c r="G317" s="42"/>
      <c r="H317" s="441"/>
      <c r="I317" s="441"/>
      <c r="J317" s="441"/>
      <c r="K317" s="442"/>
      <c r="L317" s="442"/>
      <c r="M317" s="439"/>
      <c r="N317" s="439"/>
      <c r="O317" s="440"/>
      <c r="P317" s="440"/>
      <c r="Q317" s="439"/>
      <c r="R317" s="439"/>
      <c r="S317" s="439"/>
      <c r="T317" s="443"/>
      <c r="U317" s="443"/>
      <c r="V317" s="443" t="s">
        <v>0</v>
      </c>
      <c r="W317" s="444"/>
      <c r="X317" s="440"/>
      <c r="Y317" s="445"/>
      <c r="Z317" s="445"/>
      <c r="AA317" s="445"/>
      <c r="AB317" s="445"/>
      <c r="AC317" s="445"/>
      <c r="AD317" s="445"/>
      <c r="AE317" s="445"/>
      <c r="AF317" s="445"/>
      <c r="AG317" s="445"/>
      <c r="AH317" s="445"/>
      <c r="AI317" s="446"/>
      <c r="AJ317" s="446"/>
      <c r="AK317" s="446"/>
      <c r="AL317" s="446"/>
      <c r="AM317" s="446"/>
      <c r="AN317" s="446"/>
    </row>
    <row r="318" spans="1:40">
      <c r="A318" s="435"/>
      <c r="B318" s="436"/>
      <c r="C318" s="437"/>
      <c r="D318" s="438" t="s">
        <v>385</v>
      </c>
      <c r="E318" s="439"/>
      <c r="F318" s="440"/>
      <c r="G318" s="42"/>
      <c r="H318" s="441"/>
      <c r="I318" s="441"/>
      <c r="J318" s="441"/>
      <c r="K318" s="442"/>
      <c r="L318" s="442"/>
      <c r="M318" s="439"/>
      <c r="N318" s="439"/>
      <c r="O318" s="440"/>
      <c r="P318" s="440"/>
      <c r="Q318" s="439"/>
      <c r="R318" s="439"/>
      <c r="S318" s="439"/>
      <c r="T318" s="443"/>
      <c r="U318" s="443"/>
      <c r="V318" s="443" t="s">
        <v>0</v>
      </c>
      <c r="W318" s="444"/>
      <c r="X318" s="440"/>
      <c r="Y318" s="445"/>
      <c r="Z318" s="445"/>
      <c r="AA318" s="445"/>
      <c r="AB318" s="445"/>
      <c r="AC318" s="445"/>
      <c r="AD318" s="445"/>
      <c r="AE318" s="445"/>
      <c r="AF318" s="445"/>
      <c r="AG318" s="445"/>
      <c r="AH318" s="445"/>
      <c r="AI318" s="446"/>
      <c r="AJ318" s="446"/>
      <c r="AK318" s="446"/>
      <c r="AL318" s="446"/>
      <c r="AM318" s="446"/>
      <c r="AN318" s="446"/>
    </row>
    <row r="319" spans="1:40" ht="25.5">
      <c r="A319" s="435">
        <v>57</v>
      </c>
      <c r="B319" s="436" t="s">
        <v>80</v>
      </c>
      <c r="C319" s="437" t="s">
        <v>386</v>
      </c>
      <c r="D319" s="475" t="s">
        <v>387</v>
      </c>
      <c r="E319" s="447">
        <v>21.35</v>
      </c>
      <c r="F319" s="445" t="s">
        <v>83</v>
      </c>
      <c r="G319" s="41"/>
      <c r="H319" s="448">
        <f>ROUND(E319*G319,2)</f>
        <v>0</v>
      </c>
      <c r="I319" s="448"/>
      <c r="J319" s="448">
        <f>ROUND(E319*G319,2)</f>
        <v>0</v>
      </c>
      <c r="K319" s="449"/>
      <c r="L319" s="449">
        <f>E319*K319</f>
        <v>0</v>
      </c>
      <c r="M319" s="447"/>
      <c r="N319" s="447">
        <f>E319*M319</f>
        <v>0</v>
      </c>
      <c r="O319" s="445">
        <v>20</v>
      </c>
      <c r="P319" s="445" t="s">
        <v>384</v>
      </c>
      <c r="Q319" s="447"/>
      <c r="R319" s="447"/>
      <c r="S319" s="447"/>
      <c r="T319" s="450"/>
      <c r="U319" s="450"/>
      <c r="V319" s="450" t="s">
        <v>67</v>
      </c>
      <c r="W319" s="451"/>
      <c r="X319" s="437" t="s">
        <v>386</v>
      </c>
      <c r="Y319" s="437" t="s">
        <v>386</v>
      </c>
      <c r="Z319" s="445" t="s">
        <v>85</v>
      </c>
      <c r="AA319" s="445"/>
      <c r="AB319" s="445">
        <v>1</v>
      </c>
      <c r="AC319" s="445"/>
      <c r="AD319" s="445"/>
      <c r="AE319" s="445"/>
      <c r="AF319" s="445"/>
      <c r="AG319" s="445"/>
      <c r="AH319" s="445"/>
      <c r="AI319" s="446"/>
      <c r="AJ319" s="446" t="s">
        <v>86</v>
      </c>
      <c r="AK319" s="446" t="s">
        <v>87</v>
      </c>
      <c r="AL319" s="446"/>
      <c r="AM319" s="446"/>
      <c r="AN319" s="446"/>
    </row>
    <row r="320" spans="1:40" ht="25.5">
      <c r="A320" s="435"/>
      <c r="B320" s="436"/>
      <c r="C320" s="437"/>
      <c r="D320" s="438" t="s">
        <v>250</v>
      </c>
      <c r="E320" s="439"/>
      <c r="F320" s="440"/>
      <c r="G320" s="42"/>
      <c r="H320" s="441"/>
      <c r="I320" s="441"/>
      <c r="J320" s="441"/>
      <c r="K320" s="442"/>
      <c r="L320" s="442"/>
      <c r="M320" s="439"/>
      <c r="N320" s="439"/>
      <c r="O320" s="440"/>
      <c r="P320" s="440"/>
      <c r="Q320" s="439"/>
      <c r="R320" s="439"/>
      <c r="S320" s="439"/>
      <c r="T320" s="443"/>
      <c r="U320" s="443"/>
      <c r="V320" s="443" t="s">
        <v>0</v>
      </c>
      <c r="W320" s="444"/>
      <c r="X320" s="440"/>
      <c r="Y320" s="445"/>
      <c r="Z320" s="445"/>
      <c r="AA320" s="445"/>
      <c r="AB320" s="445"/>
      <c r="AC320" s="445"/>
      <c r="AD320" s="445"/>
      <c r="AE320" s="445"/>
      <c r="AF320" s="445"/>
      <c r="AG320" s="445"/>
      <c r="AH320" s="445"/>
      <c r="AI320" s="446"/>
      <c r="AJ320" s="446"/>
      <c r="AK320" s="446"/>
      <c r="AL320" s="446"/>
      <c r="AM320" s="446"/>
      <c r="AN320" s="446"/>
    </row>
    <row r="321" spans="1:40">
      <c r="A321" s="435"/>
      <c r="B321" s="436"/>
      <c r="C321" s="437"/>
      <c r="D321" s="438" t="s">
        <v>388</v>
      </c>
      <c r="E321" s="439"/>
      <c r="F321" s="440"/>
      <c r="G321" s="42"/>
      <c r="H321" s="441"/>
      <c r="I321" s="441"/>
      <c r="J321" s="441"/>
      <c r="K321" s="442"/>
      <c r="L321" s="442"/>
      <c r="M321" s="439"/>
      <c r="N321" s="439"/>
      <c r="O321" s="440"/>
      <c r="P321" s="440"/>
      <c r="Q321" s="439"/>
      <c r="R321" s="439"/>
      <c r="S321" s="439"/>
      <c r="T321" s="443"/>
      <c r="U321" s="443"/>
      <c r="V321" s="443" t="s">
        <v>0</v>
      </c>
      <c r="W321" s="444"/>
      <c r="X321" s="440"/>
      <c r="Y321" s="445"/>
      <c r="Z321" s="445"/>
      <c r="AA321" s="445"/>
      <c r="AB321" s="445"/>
      <c r="AC321" s="445"/>
      <c r="AD321" s="445"/>
      <c r="AE321" s="445"/>
      <c r="AF321" s="445"/>
      <c r="AG321" s="445"/>
      <c r="AH321" s="445"/>
      <c r="AI321" s="446"/>
      <c r="AJ321" s="446"/>
      <c r="AK321" s="446"/>
      <c r="AL321" s="446"/>
      <c r="AM321" s="446"/>
      <c r="AN321" s="446"/>
    </row>
    <row r="322" spans="1:40" ht="25.5">
      <c r="A322" s="435">
        <v>58</v>
      </c>
      <c r="B322" s="436" t="s">
        <v>80</v>
      </c>
      <c r="C322" s="437" t="s">
        <v>389</v>
      </c>
      <c r="D322" s="475" t="s">
        <v>390</v>
      </c>
      <c r="E322" s="447">
        <v>778.55</v>
      </c>
      <c r="F322" s="445" t="s">
        <v>83</v>
      </c>
      <c r="G322" s="41"/>
      <c r="H322" s="448">
        <f>ROUND(E322*G322,2)</f>
        <v>0</v>
      </c>
      <c r="I322" s="448"/>
      <c r="J322" s="448">
        <f>ROUND(E322*G322,2)</f>
        <v>0</v>
      </c>
      <c r="K322" s="449"/>
      <c r="L322" s="449">
        <f>E322*K322</f>
        <v>0</v>
      </c>
      <c r="M322" s="447"/>
      <c r="N322" s="447">
        <f>E322*M322</f>
        <v>0</v>
      </c>
      <c r="O322" s="445">
        <v>20</v>
      </c>
      <c r="P322" s="445" t="s">
        <v>391</v>
      </c>
      <c r="Q322" s="447"/>
      <c r="R322" s="447"/>
      <c r="S322" s="447"/>
      <c r="T322" s="450"/>
      <c r="U322" s="450"/>
      <c r="V322" s="450" t="s">
        <v>67</v>
      </c>
      <c r="W322" s="451"/>
      <c r="X322" s="437" t="s">
        <v>389</v>
      </c>
      <c r="Y322" s="437" t="s">
        <v>389</v>
      </c>
      <c r="Z322" s="445" t="s">
        <v>85</v>
      </c>
      <c r="AA322" s="445"/>
      <c r="AB322" s="445">
        <v>1</v>
      </c>
      <c r="AC322" s="445"/>
      <c r="AD322" s="445"/>
      <c r="AE322" s="445"/>
      <c r="AF322" s="445"/>
      <c r="AG322" s="445"/>
      <c r="AH322" s="445"/>
      <c r="AI322" s="446"/>
      <c r="AJ322" s="446" t="s">
        <v>86</v>
      </c>
      <c r="AK322" s="446" t="s">
        <v>87</v>
      </c>
      <c r="AL322" s="446"/>
      <c r="AM322" s="446"/>
      <c r="AN322" s="446"/>
    </row>
    <row r="323" spans="1:40" ht="25.5">
      <c r="A323" s="435"/>
      <c r="B323" s="436"/>
      <c r="C323" s="437"/>
      <c r="D323" s="438" t="s">
        <v>250</v>
      </c>
      <c r="E323" s="439"/>
      <c r="F323" s="440"/>
      <c r="G323" s="42"/>
      <c r="H323" s="441"/>
      <c r="I323" s="441"/>
      <c r="J323" s="441"/>
      <c r="K323" s="442"/>
      <c r="L323" s="442"/>
      <c r="M323" s="439"/>
      <c r="N323" s="439"/>
      <c r="O323" s="440"/>
      <c r="P323" s="440"/>
      <c r="Q323" s="439"/>
      <c r="R323" s="439"/>
      <c r="S323" s="439"/>
      <c r="T323" s="443"/>
      <c r="U323" s="443"/>
      <c r="V323" s="443" t="s">
        <v>0</v>
      </c>
      <c r="W323" s="444"/>
      <c r="X323" s="440"/>
      <c r="Y323" s="445"/>
      <c r="Z323" s="445"/>
      <c r="AA323" s="445"/>
      <c r="AB323" s="445"/>
      <c r="AC323" s="445"/>
      <c r="AD323" s="445"/>
      <c r="AE323" s="445"/>
      <c r="AF323" s="445"/>
      <c r="AG323" s="445"/>
      <c r="AH323" s="445"/>
      <c r="AI323" s="446"/>
      <c r="AJ323" s="446"/>
      <c r="AK323" s="446"/>
      <c r="AL323" s="446"/>
      <c r="AM323" s="446"/>
      <c r="AN323" s="446"/>
    </row>
    <row r="324" spans="1:40">
      <c r="A324" s="435"/>
      <c r="B324" s="436"/>
      <c r="C324" s="437"/>
      <c r="D324" s="438" t="s">
        <v>392</v>
      </c>
      <c r="E324" s="439"/>
      <c r="F324" s="440"/>
      <c r="G324" s="42"/>
      <c r="H324" s="441"/>
      <c r="I324" s="441"/>
      <c r="J324" s="441"/>
      <c r="K324" s="442"/>
      <c r="L324" s="442"/>
      <c r="M324" s="439"/>
      <c r="N324" s="439"/>
      <c r="O324" s="440"/>
      <c r="P324" s="440"/>
      <c r="Q324" s="439"/>
      <c r="R324" s="439"/>
      <c r="S324" s="439"/>
      <c r="T324" s="443"/>
      <c r="U324" s="443"/>
      <c r="V324" s="443" t="s">
        <v>0</v>
      </c>
      <c r="W324" s="444"/>
      <c r="X324" s="440"/>
      <c r="Y324" s="445"/>
      <c r="Z324" s="445"/>
      <c r="AA324" s="445"/>
      <c r="AB324" s="445"/>
      <c r="AC324" s="445"/>
      <c r="AD324" s="445"/>
      <c r="AE324" s="445"/>
      <c r="AF324" s="445"/>
      <c r="AG324" s="445"/>
      <c r="AH324" s="445"/>
      <c r="AI324" s="446"/>
      <c r="AJ324" s="446"/>
      <c r="AK324" s="446"/>
      <c r="AL324" s="446"/>
      <c r="AM324" s="446"/>
      <c r="AN324" s="446"/>
    </row>
    <row r="325" spans="1:40" ht="25.5">
      <c r="A325" s="435">
        <v>59</v>
      </c>
      <c r="B325" s="436" t="s">
        <v>80</v>
      </c>
      <c r="C325" s="437" t="s">
        <v>393</v>
      </c>
      <c r="D325" s="475" t="s">
        <v>394</v>
      </c>
      <c r="E325" s="447">
        <v>778.55</v>
      </c>
      <c r="F325" s="445" t="s">
        <v>83</v>
      </c>
      <c r="G325" s="41"/>
      <c r="H325" s="448">
        <f>ROUND(E325*G325,2)</f>
        <v>0</v>
      </c>
      <c r="I325" s="448"/>
      <c r="J325" s="448">
        <f>ROUND(E325*G325,2)</f>
        <v>0</v>
      </c>
      <c r="K325" s="449"/>
      <c r="L325" s="449">
        <f>E325*K325</f>
        <v>0</v>
      </c>
      <c r="M325" s="447"/>
      <c r="N325" s="447">
        <f>E325*M325</f>
        <v>0</v>
      </c>
      <c r="O325" s="445">
        <v>20</v>
      </c>
      <c r="P325" s="445" t="s">
        <v>395</v>
      </c>
      <c r="Q325" s="447"/>
      <c r="R325" s="447"/>
      <c r="S325" s="447"/>
      <c r="T325" s="450"/>
      <c r="U325" s="450"/>
      <c r="V325" s="450" t="s">
        <v>67</v>
      </c>
      <c r="W325" s="451"/>
      <c r="X325" s="437" t="s">
        <v>393</v>
      </c>
      <c r="Y325" s="437" t="s">
        <v>393</v>
      </c>
      <c r="Z325" s="445" t="s">
        <v>85</v>
      </c>
      <c r="AA325" s="445"/>
      <c r="AB325" s="445">
        <v>1</v>
      </c>
      <c r="AC325" s="445"/>
      <c r="AD325" s="445"/>
      <c r="AE325" s="445"/>
      <c r="AF325" s="445"/>
      <c r="AG325" s="445"/>
      <c r="AH325" s="445"/>
      <c r="AI325" s="446"/>
      <c r="AJ325" s="446" t="s">
        <v>86</v>
      </c>
      <c r="AK325" s="446" t="s">
        <v>87</v>
      </c>
      <c r="AL325" s="446"/>
      <c r="AM325" s="446"/>
      <c r="AN325" s="446"/>
    </row>
    <row r="326" spans="1:40" ht="25.5">
      <c r="A326" s="435"/>
      <c r="B326" s="436"/>
      <c r="C326" s="437"/>
      <c r="D326" s="438" t="s">
        <v>250</v>
      </c>
      <c r="E326" s="439"/>
      <c r="F326" s="440"/>
      <c r="G326" s="42"/>
      <c r="H326" s="441"/>
      <c r="I326" s="441"/>
      <c r="J326" s="441"/>
      <c r="K326" s="442"/>
      <c r="L326" s="442"/>
      <c r="M326" s="439"/>
      <c r="N326" s="439"/>
      <c r="O326" s="440"/>
      <c r="P326" s="440"/>
      <c r="Q326" s="439"/>
      <c r="R326" s="439"/>
      <c r="S326" s="439"/>
      <c r="T326" s="443"/>
      <c r="U326" s="443"/>
      <c r="V326" s="443" t="s">
        <v>0</v>
      </c>
      <c r="W326" s="444"/>
      <c r="X326" s="440"/>
      <c r="Y326" s="445"/>
      <c r="Z326" s="445"/>
      <c r="AA326" s="445"/>
      <c r="AB326" s="445"/>
      <c r="AC326" s="445"/>
      <c r="AD326" s="445"/>
      <c r="AE326" s="445"/>
      <c r="AF326" s="445"/>
      <c r="AG326" s="445"/>
      <c r="AH326" s="445"/>
      <c r="AI326" s="446"/>
      <c r="AJ326" s="446"/>
      <c r="AK326" s="446"/>
      <c r="AL326" s="446"/>
      <c r="AM326" s="446"/>
      <c r="AN326" s="446"/>
    </row>
    <row r="327" spans="1:40">
      <c r="A327" s="435"/>
      <c r="B327" s="436"/>
      <c r="C327" s="437"/>
      <c r="D327" s="438" t="s">
        <v>392</v>
      </c>
      <c r="E327" s="439"/>
      <c r="F327" s="440"/>
      <c r="G327" s="42"/>
      <c r="H327" s="441"/>
      <c r="I327" s="441"/>
      <c r="J327" s="441"/>
      <c r="K327" s="442"/>
      <c r="L327" s="442"/>
      <c r="M327" s="439"/>
      <c r="N327" s="439"/>
      <c r="O327" s="440"/>
      <c r="P327" s="440"/>
      <c r="Q327" s="439"/>
      <c r="R327" s="439"/>
      <c r="S327" s="439"/>
      <c r="T327" s="443"/>
      <c r="U327" s="443"/>
      <c r="V327" s="443" t="s">
        <v>0</v>
      </c>
      <c r="W327" s="444"/>
      <c r="X327" s="440"/>
      <c r="Y327" s="445"/>
      <c r="Z327" s="445"/>
      <c r="AA327" s="445"/>
      <c r="AB327" s="445"/>
      <c r="AC327" s="445"/>
      <c r="AD327" s="445"/>
      <c r="AE327" s="445"/>
      <c r="AF327" s="445"/>
      <c r="AG327" s="445"/>
      <c r="AH327" s="445"/>
      <c r="AI327" s="446"/>
      <c r="AJ327" s="446"/>
      <c r="AK327" s="446"/>
      <c r="AL327" s="446"/>
      <c r="AM327" s="446"/>
      <c r="AN327" s="446"/>
    </row>
    <row r="328" spans="1:40" ht="25.5">
      <c r="A328" s="435">
        <v>60</v>
      </c>
      <c r="B328" s="436" t="s">
        <v>80</v>
      </c>
      <c r="C328" s="437" t="s">
        <v>396</v>
      </c>
      <c r="D328" s="475" t="s">
        <v>397</v>
      </c>
      <c r="E328" s="447">
        <v>233.197</v>
      </c>
      <c r="F328" s="445" t="s">
        <v>83</v>
      </c>
      <c r="G328" s="41"/>
      <c r="H328" s="448">
        <f>ROUND(E328*G328,2)</f>
        <v>0</v>
      </c>
      <c r="I328" s="448"/>
      <c r="J328" s="448">
        <f>ROUND(E328*G328,2)</f>
        <v>0</v>
      </c>
      <c r="K328" s="449"/>
      <c r="L328" s="449">
        <f>E328*K328</f>
        <v>0</v>
      </c>
      <c r="M328" s="447"/>
      <c r="N328" s="447">
        <f>E328*M328</f>
        <v>0</v>
      </c>
      <c r="O328" s="445">
        <v>20</v>
      </c>
      <c r="P328" s="445" t="s">
        <v>398</v>
      </c>
      <c r="Q328" s="447"/>
      <c r="R328" s="447"/>
      <c r="S328" s="447"/>
      <c r="T328" s="450"/>
      <c r="U328" s="450"/>
      <c r="V328" s="450" t="s">
        <v>67</v>
      </c>
      <c r="W328" s="451"/>
      <c r="X328" s="437" t="s">
        <v>396</v>
      </c>
      <c r="Y328" s="437" t="s">
        <v>396</v>
      </c>
      <c r="Z328" s="445" t="s">
        <v>85</v>
      </c>
      <c r="AA328" s="445"/>
      <c r="AB328" s="445">
        <v>1</v>
      </c>
      <c r="AC328" s="445"/>
      <c r="AD328" s="445"/>
      <c r="AE328" s="445"/>
      <c r="AF328" s="445"/>
      <c r="AG328" s="445"/>
      <c r="AH328" s="445"/>
      <c r="AI328" s="446"/>
      <c r="AJ328" s="446" t="s">
        <v>86</v>
      </c>
      <c r="AK328" s="446" t="s">
        <v>87</v>
      </c>
      <c r="AL328" s="446"/>
      <c r="AM328" s="446"/>
      <c r="AN328" s="446"/>
    </row>
    <row r="329" spans="1:40" ht="25.5">
      <c r="A329" s="435"/>
      <c r="B329" s="436"/>
      <c r="C329" s="437"/>
      <c r="D329" s="438" t="s">
        <v>250</v>
      </c>
      <c r="E329" s="439"/>
      <c r="F329" s="440"/>
      <c r="G329" s="42"/>
      <c r="H329" s="441"/>
      <c r="I329" s="441"/>
      <c r="J329" s="441"/>
      <c r="K329" s="442"/>
      <c r="L329" s="442"/>
      <c r="M329" s="439"/>
      <c r="N329" s="439"/>
      <c r="O329" s="440"/>
      <c r="P329" s="440"/>
      <c r="Q329" s="439"/>
      <c r="R329" s="439"/>
      <c r="S329" s="439"/>
      <c r="T329" s="443"/>
      <c r="U329" s="443"/>
      <c r="V329" s="443" t="s">
        <v>0</v>
      </c>
      <c r="W329" s="444"/>
      <c r="X329" s="440"/>
      <c r="Y329" s="445"/>
      <c r="Z329" s="445"/>
      <c r="AA329" s="445"/>
      <c r="AB329" s="445"/>
      <c r="AC329" s="445"/>
      <c r="AD329" s="445"/>
      <c r="AE329" s="445"/>
      <c r="AF329" s="445"/>
      <c r="AG329" s="445"/>
      <c r="AH329" s="445"/>
      <c r="AI329" s="446"/>
      <c r="AJ329" s="446"/>
      <c r="AK329" s="446"/>
      <c r="AL329" s="446"/>
      <c r="AM329" s="446"/>
      <c r="AN329" s="446"/>
    </row>
    <row r="330" spans="1:40">
      <c r="A330" s="435"/>
      <c r="B330" s="436"/>
      <c r="C330" s="437"/>
      <c r="D330" s="438" t="s">
        <v>399</v>
      </c>
      <c r="E330" s="439"/>
      <c r="F330" s="440"/>
      <c r="G330" s="42"/>
      <c r="H330" s="441"/>
      <c r="I330" s="441"/>
      <c r="J330" s="441"/>
      <c r="K330" s="442"/>
      <c r="L330" s="442"/>
      <c r="M330" s="439"/>
      <c r="N330" s="439"/>
      <c r="O330" s="440"/>
      <c r="P330" s="440"/>
      <c r="Q330" s="439"/>
      <c r="R330" s="439"/>
      <c r="S330" s="439"/>
      <c r="T330" s="443"/>
      <c r="U330" s="443"/>
      <c r="V330" s="443" t="s">
        <v>0</v>
      </c>
      <c r="W330" s="444"/>
      <c r="X330" s="440"/>
      <c r="Y330" s="445"/>
      <c r="Z330" s="445"/>
      <c r="AA330" s="445"/>
      <c r="AB330" s="445"/>
      <c r="AC330" s="445"/>
      <c r="AD330" s="445"/>
      <c r="AE330" s="445"/>
      <c r="AF330" s="445"/>
      <c r="AG330" s="445"/>
      <c r="AH330" s="445"/>
      <c r="AI330" s="446"/>
      <c r="AJ330" s="446"/>
      <c r="AK330" s="446"/>
      <c r="AL330" s="446"/>
      <c r="AM330" s="446"/>
      <c r="AN330" s="446"/>
    </row>
    <row r="331" spans="1:40">
      <c r="A331" s="435">
        <v>61</v>
      </c>
      <c r="B331" s="436" t="s">
        <v>80</v>
      </c>
      <c r="C331" s="437" t="s">
        <v>400</v>
      </c>
      <c r="D331" s="475" t="s">
        <v>401</v>
      </c>
      <c r="E331" s="447">
        <v>233.197</v>
      </c>
      <c r="F331" s="445" t="s">
        <v>83</v>
      </c>
      <c r="G331" s="41"/>
      <c r="H331" s="448">
        <f>ROUND(E331*G331,2)</f>
        <v>0</v>
      </c>
      <c r="I331" s="448"/>
      <c r="J331" s="448">
        <f>ROUND(E331*G331,2)</f>
        <v>0</v>
      </c>
      <c r="K331" s="449"/>
      <c r="L331" s="449">
        <f>E331*K331</f>
        <v>0</v>
      </c>
      <c r="M331" s="447"/>
      <c r="N331" s="447">
        <f>E331*M331</f>
        <v>0</v>
      </c>
      <c r="O331" s="445">
        <v>20</v>
      </c>
      <c r="P331" s="445" t="s">
        <v>402</v>
      </c>
      <c r="Q331" s="447"/>
      <c r="R331" s="447"/>
      <c r="S331" s="447"/>
      <c r="T331" s="450"/>
      <c r="U331" s="450"/>
      <c r="V331" s="450" t="s">
        <v>67</v>
      </c>
      <c r="W331" s="451"/>
      <c r="X331" s="437" t="s">
        <v>400</v>
      </c>
      <c r="Y331" s="437" t="s">
        <v>400</v>
      </c>
      <c r="Z331" s="445" t="s">
        <v>85</v>
      </c>
      <c r="AA331" s="445"/>
      <c r="AB331" s="445">
        <v>1</v>
      </c>
      <c r="AC331" s="445"/>
      <c r="AD331" s="445"/>
      <c r="AE331" s="445"/>
      <c r="AF331" s="445"/>
      <c r="AG331" s="445"/>
      <c r="AH331" s="445"/>
      <c r="AI331" s="446"/>
      <c r="AJ331" s="446" t="s">
        <v>86</v>
      </c>
      <c r="AK331" s="446" t="s">
        <v>87</v>
      </c>
      <c r="AL331" s="446"/>
      <c r="AM331" s="446"/>
      <c r="AN331" s="446"/>
    </row>
    <row r="332" spans="1:40" ht="25.5">
      <c r="A332" s="435"/>
      <c r="B332" s="436"/>
      <c r="C332" s="437"/>
      <c r="D332" s="438" t="s">
        <v>250</v>
      </c>
      <c r="E332" s="439"/>
      <c r="F332" s="440"/>
      <c r="G332" s="42"/>
      <c r="H332" s="441"/>
      <c r="I332" s="441"/>
      <c r="J332" s="441"/>
      <c r="K332" s="442"/>
      <c r="L332" s="442"/>
      <c r="M332" s="439"/>
      <c r="N332" s="439"/>
      <c r="O332" s="440"/>
      <c r="P332" s="440"/>
      <c r="Q332" s="439"/>
      <c r="R332" s="439"/>
      <c r="S332" s="439"/>
      <c r="T332" s="443"/>
      <c r="U332" s="443"/>
      <c r="V332" s="443" t="s">
        <v>0</v>
      </c>
      <c r="W332" s="444"/>
      <c r="X332" s="440"/>
      <c r="Y332" s="445"/>
      <c r="Z332" s="445"/>
      <c r="AA332" s="445"/>
      <c r="AB332" s="445"/>
      <c r="AC332" s="445"/>
      <c r="AD332" s="445"/>
      <c r="AE332" s="445"/>
      <c r="AF332" s="445"/>
      <c r="AG332" s="445"/>
      <c r="AH332" s="445"/>
      <c r="AI332" s="446"/>
      <c r="AJ332" s="446"/>
      <c r="AK332" s="446"/>
      <c r="AL332" s="446"/>
      <c r="AM332" s="446"/>
      <c r="AN332" s="446"/>
    </row>
    <row r="333" spans="1:40">
      <c r="A333" s="435"/>
      <c r="B333" s="436"/>
      <c r="C333" s="437"/>
      <c r="D333" s="438" t="s">
        <v>399</v>
      </c>
      <c r="E333" s="439"/>
      <c r="F333" s="440"/>
      <c r="G333" s="42"/>
      <c r="H333" s="441"/>
      <c r="I333" s="441"/>
      <c r="J333" s="441"/>
      <c r="K333" s="442"/>
      <c r="L333" s="442"/>
      <c r="M333" s="439"/>
      <c r="N333" s="439"/>
      <c r="O333" s="440"/>
      <c r="P333" s="440"/>
      <c r="Q333" s="439"/>
      <c r="R333" s="439"/>
      <c r="S333" s="439"/>
      <c r="T333" s="443"/>
      <c r="U333" s="443"/>
      <c r="V333" s="443" t="s">
        <v>0</v>
      </c>
      <c r="W333" s="444"/>
      <c r="X333" s="440"/>
      <c r="Y333" s="445"/>
      <c r="Z333" s="445"/>
      <c r="AA333" s="445"/>
      <c r="AB333" s="445"/>
      <c r="AC333" s="445"/>
      <c r="AD333" s="445"/>
      <c r="AE333" s="445"/>
      <c r="AF333" s="445"/>
      <c r="AG333" s="445"/>
      <c r="AH333" s="445"/>
      <c r="AI333" s="446"/>
      <c r="AJ333" s="446"/>
      <c r="AK333" s="446"/>
      <c r="AL333" s="446"/>
      <c r="AM333" s="446"/>
      <c r="AN333" s="446"/>
    </row>
    <row r="334" spans="1:40" ht="25.5">
      <c r="A334" s="435">
        <v>62</v>
      </c>
      <c r="B334" s="436" t="s">
        <v>80</v>
      </c>
      <c r="C334" s="437" t="s">
        <v>403</v>
      </c>
      <c r="D334" s="475" t="s">
        <v>404</v>
      </c>
      <c r="E334" s="447">
        <v>1900</v>
      </c>
      <c r="F334" s="445" t="s">
        <v>243</v>
      </c>
      <c r="G334" s="41"/>
      <c r="H334" s="448">
        <f>ROUND(E334*G334,2)</f>
        <v>0</v>
      </c>
      <c r="I334" s="448"/>
      <c r="J334" s="448">
        <f>ROUND(E334*G334,2)</f>
        <v>0</v>
      </c>
      <c r="K334" s="449"/>
      <c r="L334" s="449">
        <f>E334*K334</f>
        <v>0</v>
      </c>
      <c r="M334" s="447"/>
      <c r="N334" s="447">
        <f>E334*M334</f>
        <v>0</v>
      </c>
      <c r="O334" s="445">
        <v>20</v>
      </c>
      <c r="P334" s="445" t="s">
        <v>405</v>
      </c>
      <c r="Q334" s="447"/>
      <c r="R334" s="447"/>
      <c r="S334" s="447"/>
      <c r="T334" s="450"/>
      <c r="U334" s="450"/>
      <c r="V334" s="450" t="s">
        <v>67</v>
      </c>
      <c r="W334" s="451"/>
      <c r="X334" s="437" t="s">
        <v>403</v>
      </c>
      <c r="Y334" s="437" t="s">
        <v>403</v>
      </c>
      <c r="Z334" s="445" t="s">
        <v>85</v>
      </c>
      <c r="AA334" s="445"/>
      <c r="AB334" s="445">
        <v>1</v>
      </c>
      <c r="AC334" s="445"/>
      <c r="AD334" s="445"/>
      <c r="AE334" s="445"/>
      <c r="AF334" s="445"/>
      <c r="AG334" s="445"/>
      <c r="AH334" s="445"/>
      <c r="AI334" s="446"/>
      <c r="AJ334" s="446" t="s">
        <v>86</v>
      </c>
      <c r="AK334" s="446" t="s">
        <v>87</v>
      </c>
      <c r="AL334" s="446"/>
      <c r="AM334" s="446"/>
      <c r="AN334" s="446"/>
    </row>
    <row r="335" spans="1:40" ht="25.5">
      <c r="A335" s="435"/>
      <c r="B335" s="436"/>
      <c r="C335" s="437"/>
      <c r="D335" s="438" t="s">
        <v>250</v>
      </c>
      <c r="E335" s="439"/>
      <c r="F335" s="440"/>
      <c r="G335" s="42"/>
      <c r="H335" s="441"/>
      <c r="I335" s="441"/>
      <c r="J335" s="441"/>
      <c r="K335" s="442"/>
      <c r="L335" s="442"/>
      <c r="M335" s="439"/>
      <c r="N335" s="439"/>
      <c r="O335" s="440"/>
      <c r="P335" s="440"/>
      <c r="Q335" s="439"/>
      <c r="R335" s="439"/>
      <c r="S335" s="439"/>
      <c r="T335" s="443"/>
      <c r="U335" s="443"/>
      <c r="V335" s="443" t="s">
        <v>0</v>
      </c>
      <c r="W335" s="444"/>
      <c r="X335" s="440"/>
      <c r="Y335" s="445"/>
      <c r="Z335" s="445"/>
      <c r="AA335" s="445"/>
      <c r="AB335" s="445"/>
      <c r="AC335" s="445"/>
      <c r="AD335" s="445"/>
      <c r="AE335" s="445"/>
      <c r="AF335" s="445"/>
      <c r="AG335" s="445"/>
      <c r="AH335" s="445"/>
      <c r="AI335" s="446"/>
      <c r="AJ335" s="446"/>
      <c r="AK335" s="446"/>
      <c r="AL335" s="446"/>
      <c r="AM335" s="446"/>
      <c r="AN335" s="446"/>
    </row>
    <row r="336" spans="1:40">
      <c r="A336" s="435"/>
      <c r="B336" s="436"/>
      <c r="C336" s="437"/>
      <c r="D336" s="438" t="s">
        <v>406</v>
      </c>
      <c r="E336" s="439"/>
      <c r="F336" s="440"/>
      <c r="G336" s="42"/>
      <c r="H336" s="441"/>
      <c r="I336" s="441"/>
      <c r="J336" s="441"/>
      <c r="K336" s="442"/>
      <c r="L336" s="442"/>
      <c r="M336" s="439"/>
      <c r="N336" s="439"/>
      <c r="O336" s="440"/>
      <c r="P336" s="440"/>
      <c r="Q336" s="439"/>
      <c r="R336" s="439"/>
      <c r="S336" s="439"/>
      <c r="T336" s="443"/>
      <c r="U336" s="443"/>
      <c r="V336" s="443" t="s">
        <v>0</v>
      </c>
      <c r="W336" s="444"/>
      <c r="X336" s="440"/>
      <c r="Y336" s="445"/>
      <c r="Z336" s="445"/>
      <c r="AA336" s="445"/>
      <c r="AB336" s="445"/>
      <c r="AC336" s="445"/>
      <c r="AD336" s="445"/>
      <c r="AE336" s="445"/>
      <c r="AF336" s="445"/>
      <c r="AG336" s="445"/>
      <c r="AH336" s="445"/>
      <c r="AI336" s="446"/>
      <c r="AJ336" s="446"/>
      <c r="AK336" s="446"/>
      <c r="AL336" s="446"/>
      <c r="AM336" s="446"/>
      <c r="AN336" s="446"/>
    </row>
    <row r="337" spans="1:40">
      <c r="A337" s="435">
        <v>63</v>
      </c>
      <c r="B337" s="436" t="s">
        <v>192</v>
      </c>
      <c r="C337" s="437" t="s">
        <v>407</v>
      </c>
      <c r="D337" s="475" t="s">
        <v>408</v>
      </c>
      <c r="E337" s="447">
        <v>190</v>
      </c>
      <c r="F337" s="445" t="s">
        <v>132</v>
      </c>
      <c r="G337" s="41"/>
      <c r="H337" s="448"/>
      <c r="I337" s="448">
        <f>ROUND(E337*G337,2)</f>
        <v>0</v>
      </c>
      <c r="J337" s="448">
        <f>ROUND(E337*G337,2)</f>
        <v>0</v>
      </c>
      <c r="K337" s="449"/>
      <c r="L337" s="449">
        <f>E337*K337</f>
        <v>0</v>
      </c>
      <c r="M337" s="447"/>
      <c r="N337" s="447">
        <f>E337*M337</f>
        <v>0</v>
      </c>
      <c r="O337" s="445">
        <v>20</v>
      </c>
      <c r="P337" s="445" t="s">
        <v>409</v>
      </c>
      <c r="Q337" s="447"/>
      <c r="R337" s="447"/>
      <c r="S337" s="447"/>
      <c r="T337" s="450"/>
      <c r="U337" s="450"/>
      <c r="V337" s="450" t="s">
        <v>66</v>
      </c>
      <c r="W337" s="451"/>
      <c r="X337" s="437" t="s">
        <v>407</v>
      </c>
      <c r="Y337" s="437" t="s">
        <v>407</v>
      </c>
      <c r="Z337" s="445" t="s">
        <v>85</v>
      </c>
      <c r="AA337" s="437" t="s">
        <v>196</v>
      </c>
      <c r="AB337" s="445">
        <v>2</v>
      </c>
      <c r="AC337" s="445"/>
      <c r="AD337" s="445"/>
      <c r="AE337" s="445"/>
      <c r="AF337" s="445"/>
      <c r="AG337" s="445"/>
      <c r="AH337" s="445"/>
      <c r="AI337" s="446"/>
      <c r="AJ337" s="446" t="s">
        <v>197</v>
      </c>
      <c r="AK337" s="446" t="s">
        <v>87</v>
      </c>
      <c r="AL337" s="446"/>
      <c r="AM337" s="446"/>
      <c r="AN337" s="446"/>
    </row>
    <row r="338" spans="1:40" ht="25.5">
      <c r="A338" s="435"/>
      <c r="B338" s="436"/>
      <c r="C338" s="437"/>
      <c r="D338" s="438" t="s">
        <v>250</v>
      </c>
      <c r="E338" s="439"/>
      <c r="F338" s="440"/>
      <c r="G338" s="42"/>
      <c r="H338" s="441"/>
      <c r="I338" s="441"/>
      <c r="J338" s="441"/>
      <c r="K338" s="442"/>
      <c r="L338" s="442"/>
      <c r="M338" s="439"/>
      <c r="N338" s="439"/>
      <c r="O338" s="440"/>
      <c r="P338" s="440"/>
      <c r="Q338" s="439"/>
      <c r="R338" s="439"/>
      <c r="S338" s="439"/>
      <c r="T338" s="443"/>
      <c r="U338" s="443"/>
      <c r="V338" s="443" t="s">
        <v>0</v>
      </c>
      <c r="W338" s="444"/>
      <c r="X338" s="440"/>
      <c r="Y338" s="445"/>
      <c r="Z338" s="445"/>
      <c r="AA338" s="445"/>
      <c r="AB338" s="445"/>
      <c r="AC338" s="445"/>
      <c r="AD338" s="445"/>
      <c r="AE338" s="445"/>
      <c r="AF338" s="445"/>
      <c r="AG338" s="445"/>
      <c r="AH338" s="445"/>
      <c r="AI338" s="446"/>
      <c r="AJ338" s="446"/>
      <c r="AK338" s="446"/>
      <c r="AL338" s="446"/>
      <c r="AM338" s="446"/>
      <c r="AN338" s="446"/>
    </row>
    <row r="339" spans="1:40">
      <c r="A339" s="435"/>
      <c r="B339" s="436"/>
      <c r="C339" s="437"/>
      <c r="D339" s="438" t="s">
        <v>410</v>
      </c>
      <c r="E339" s="439"/>
      <c r="F339" s="440"/>
      <c r="G339" s="42"/>
      <c r="H339" s="441"/>
      <c r="I339" s="441"/>
      <c r="J339" s="441"/>
      <c r="K339" s="442"/>
      <c r="L339" s="442"/>
      <c r="M339" s="439"/>
      <c r="N339" s="439"/>
      <c r="O339" s="440"/>
      <c r="P339" s="440"/>
      <c r="Q339" s="439"/>
      <c r="R339" s="439"/>
      <c r="S339" s="439"/>
      <c r="T339" s="443"/>
      <c r="U339" s="443"/>
      <c r="V339" s="443" t="s">
        <v>0</v>
      </c>
      <c r="W339" s="444"/>
      <c r="X339" s="440"/>
      <c r="Y339" s="445"/>
      <c r="Z339" s="445"/>
      <c r="AA339" s="445"/>
      <c r="AB339" s="445"/>
      <c r="AC339" s="445"/>
      <c r="AD339" s="445"/>
      <c r="AE339" s="445"/>
      <c r="AF339" s="445"/>
      <c r="AG339" s="445"/>
      <c r="AH339" s="445"/>
      <c r="AI339" s="446"/>
      <c r="AJ339" s="446"/>
      <c r="AK339" s="446"/>
      <c r="AL339" s="446"/>
      <c r="AM339" s="446"/>
      <c r="AN339" s="446"/>
    </row>
    <row r="340" spans="1:40" ht="25.5">
      <c r="A340" s="435">
        <v>64</v>
      </c>
      <c r="B340" s="436" t="s">
        <v>80</v>
      </c>
      <c r="C340" s="437" t="s">
        <v>411</v>
      </c>
      <c r="D340" s="475" t="s">
        <v>412</v>
      </c>
      <c r="E340" s="447">
        <v>690</v>
      </c>
      <c r="F340" s="445" t="s">
        <v>83</v>
      </c>
      <c r="G340" s="41"/>
      <c r="H340" s="448">
        <f>ROUND(E340*G340,2)</f>
        <v>0</v>
      </c>
      <c r="I340" s="448"/>
      <c r="J340" s="448">
        <f>ROUND(E340*G340,2)</f>
        <v>0</v>
      </c>
      <c r="K340" s="449"/>
      <c r="L340" s="449">
        <f>E340*K340</f>
        <v>0</v>
      </c>
      <c r="M340" s="447"/>
      <c r="N340" s="447">
        <f>E340*M340</f>
        <v>0</v>
      </c>
      <c r="O340" s="445">
        <v>20</v>
      </c>
      <c r="P340" s="445" t="s">
        <v>413</v>
      </c>
      <c r="Q340" s="447"/>
      <c r="R340" s="447"/>
      <c r="S340" s="447"/>
      <c r="T340" s="450"/>
      <c r="U340" s="450"/>
      <c r="V340" s="450" t="s">
        <v>67</v>
      </c>
      <c r="W340" s="451"/>
      <c r="X340" s="437" t="s">
        <v>411</v>
      </c>
      <c r="Y340" s="437" t="s">
        <v>411</v>
      </c>
      <c r="Z340" s="445" t="s">
        <v>85</v>
      </c>
      <c r="AA340" s="445"/>
      <c r="AB340" s="445">
        <v>1</v>
      </c>
      <c r="AC340" s="445"/>
      <c r="AD340" s="445"/>
      <c r="AE340" s="445"/>
      <c r="AF340" s="445"/>
      <c r="AG340" s="445"/>
      <c r="AH340" s="445"/>
      <c r="AI340" s="446"/>
      <c r="AJ340" s="446" t="s">
        <v>86</v>
      </c>
      <c r="AK340" s="446" t="s">
        <v>87</v>
      </c>
      <c r="AL340" s="446"/>
      <c r="AM340" s="446"/>
      <c r="AN340" s="446"/>
    </row>
    <row r="341" spans="1:40" ht="25.5">
      <c r="A341" s="435"/>
      <c r="B341" s="436"/>
      <c r="C341" s="437"/>
      <c r="D341" s="438" t="s">
        <v>250</v>
      </c>
      <c r="E341" s="439"/>
      <c r="F341" s="440"/>
      <c r="G341" s="42"/>
      <c r="H341" s="441"/>
      <c r="I341" s="441"/>
      <c r="J341" s="441"/>
      <c r="K341" s="442"/>
      <c r="L341" s="442"/>
      <c r="M341" s="439"/>
      <c r="N341" s="439"/>
      <c r="O341" s="440"/>
      <c r="P341" s="440"/>
      <c r="Q341" s="439"/>
      <c r="R341" s="439"/>
      <c r="S341" s="439"/>
      <c r="T341" s="443"/>
      <c r="U341" s="443"/>
      <c r="V341" s="443" t="s">
        <v>0</v>
      </c>
      <c r="W341" s="444"/>
      <c r="X341" s="440"/>
      <c r="Y341" s="445"/>
      <c r="Z341" s="445"/>
      <c r="AA341" s="445"/>
      <c r="AB341" s="445"/>
      <c r="AC341" s="445"/>
      <c r="AD341" s="445"/>
      <c r="AE341" s="445"/>
      <c r="AF341" s="445"/>
      <c r="AG341" s="445"/>
      <c r="AH341" s="445"/>
      <c r="AI341" s="446"/>
      <c r="AJ341" s="446"/>
      <c r="AK341" s="446"/>
      <c r="AL341" s="446"/>
      <c r="AM341" s="446"/>
      <c r="AN341" s="446"/>
    </row>
    <row r="342" spans="1:40">
      <c r="A342" s="435"/>
      <c r="B342" s="436"/>
      <c r="C342" s="437"/>
      <c r="D342" s="438" t="s">
        <v>414</v>
      </c>
      <c r="E342" s="439"/>
      <c r="F342" s="440"/>
      <c r="G342" s="42"/>
      <c r="H342" s="441"/>
      <c r="I342" s="441"/>
      <c r="J342" s="441"/>
      <c r="K342" s="442"/>
      <c r="L342" s="442"/>
      <c r="M342" s="439"/>
      <c r="N342" s="439"/>
      <c r="O342" s="440"/>
      <c r="P342" s="440"/>
      <c r="Q342" s="439"/>
      <c r="R342" s="439"/>
      <c r="S342" s="439"/>
      <c r="T342" s="443"/>
      <c r="U342" s="443"/>
      <c r="V342" s="443" t="s">
        <v>0</v>
      </c>
      <c r="W342" s="444"/>
      <c r="X342" s="440"/>
      <c r="Y342" s="445"/>
      <c r="Z342" s="445"/>
      <c r="AA342" s="445"/>
      <c r="AB342" s="445"/>
      <c r="AC342" s="445"/>
      <c r="AD342" s="445"/>
      <c r="AE342" s="445"/>
      <c r="AF342" s="445"/>
      <c r="AG342" s="445"/>
      <c r="AH342" s="445"/>
      <c r="AI342" s="446"/>
      <c r="AJ342" s="446"/>
      <c r="AK342" s="446"/>
      <c r="AL342" s="446"/>
      <c r="AM342" s="446"/>
      <c r="AN342" s="446"/>
    </row>
    <row r="343" spans="1:40" ht="25.5">
      <c r="A343" s="435">
        <v>65</v>
      </c>
      <c r="B343" s="436" t="s">
        <v>80</v>
      </c>
      <c r="C343" s="437" t="s">
        <v>415</v>
      </c>
      <c r="D343" s="475" t="s">
        <v>416</v>
      </c>
      <c r="E343" s="447">
        <v>44</v>
      </c>
      <c r="F343" s="445" t="s">
        <v>83</v>
      </c>
      <c r="G343" s="41"/>
      <c r="H343" s="448">
        <f>ROUND(E343*G343,2)</f>
        <v>0</v>
      </c>
      <c r="I343" s="448"/>
      <c r="J343" s="448">
        <f>ROUND(E343*G343,2)</f>
        <v>0</v>
      </c>
      <c r="K343" s="449"/>
      <c r="L343" s="449">
        <f>E343*K343</f>
        <v>0</v>
      </c>
      <c r="M343" s="447"/>
      <c r="N343" s="447">
        <f>E343*M343</f>
        <v>0</v>
      </c>
      <c r="O343" s="445">
        <v>20</v>
      </c>
      <c r="P343" s="445" t="s">
        <v>417</v>
      </c>
      <c r="Q343" s="447"/>
      <c r="R343" s="447"/>
      <c r="S343" s="447"/>
      <c r="T343" s="450"/>
      <c r="U343" s="450"/>
      <c r="V343" s="450" t="s">
        <v>67</v>
      </c>
      <c r="W343" s="451"/>
      <c r="X343" s="437" t="s">
        <v>415</v>
      </c>
      <c r="Y343" s="437" t="s">
        <v>415</v>
      </c>
      <c r="Z343" s="445" t="s">
        <v>85</v>
      </c>
      <c r="AA343" s="445"/>
      <c r="AB343" s="445">
        <v>1</v>
      </c>
      <c r="AC343" s="445"/>
      <c r="AD343" s="445"/>
      <c r="AE343" s="445"/>
      <c r="AF343" s="445"/>
      <c r="AG343" s="445"/>
      <c r="AH343" s="445"/>
      <c r="AI343" s="446"/>
      <c r="AJ343" s="446" t="s">
        <v>86</v>
      </c>
      <c r="AK343" s="446" t="s">
        <v>87</v>
      </c>
      <c r="AL343" s="446"/>
      <c r="AM343" s="446"/>
      <c r="AN343" s="446"/>
    </row>
    <row r="344" spans="1:40" ht="25.5">
      <c r="A344" s="435"/>
      <c r="B344" s="436"/>
      <c r="C344" s="437"/>
      <c r="D344" s="438" t="s">
        <v>250</v>
      </c>
      <c r="E344" s="439"/>
      <c r="F344" s="440"/>
      <c r="G344" s="42"/>
      <c r="H344" s="441"/>
      <c r="I344" s="441"/>
      <c r="J344" s="441"/>
      <c r="K344" s="442"/>
      <c r="L344" s="442"/>
      <c r="M344" s="439"/>
      <c r="N344" s="439"/>
      <c r="O344" s="440"/>
      <c r="P344" s="440"/>
      <c r="Q344" s="439"/>
      <c r="R344" s="439"/>
      <c r="S344" s="439"/>
      <c r="T344" s="443"/>
      <c r="U344" s="443"/>
      <c r="V344" s="443" t="s">
        <v>0</v>
      </c>
      <c r="W344" s="444"/>
      <c r="X344" s="440"/>
      <c r="Y344" s="445"/>
      <c r="Z344" s="445"/>
      <c r="AA344" s="445"/>
      <c r="AB344" s="445"/>
      <c r="AC344" s="445"/>
      <c r="AD344" s="445"/>
      <c r="AE344" s="445"/>
      <c r="AF344" s="445"/>
      <c r="AG344" s="445"/>
      <c r="AH344" s="445"/>
      <c r="AI344" s="446"/>
      <c r="AJ344" s="446"/>
      <c r="AK344" s="446"/>
      <c r="AL344" s="446"/>
      <c r="AM344" s="446"/>
      <c r="AN344" s="446"/>
    </row>
    <row r="345" spans="1:40">
      <c r="A345" s="435"/>
      <c r="B345" s="436"/>
      <c r="C345" s="437"/>
      <c r="D345" s="438" t="s">
        <v>418</v>
      </c>
      <c r="E345" s="439"/>
      <c r="F345" s="440"/>
      <c r="G345" s="42"/>
      <c r="H345" s="441"/>
      <c r="I345" s="441"/>
      <c r="J345" s="441"/>
      <c r="K345" s="442"/>
      <c r="L345" s="442"/>
      <c r="M345" s="439"/>
      <c r="N345" s="439"/>
      <c r="O345" s="440"/>
      <c r="P345" s="440"/>
      <c r="Q345" s="439"/>
      <c r="R345" s="439"/>
      <c r="S345" s="439"/>
      <c r="T345" s="443"/>
      <c r="U345" s="443"/>
      <c r="V345" s="443" t="s">
        <v>0</v>
      </c>
      <c r="W345" s="444"/>
      <c r="X345" s="440"/>
      <c r="Y345" s="445"/>
      <c r="Z345" s="445"/>
      <c r="AA345" s="445"/>
      <c r="AB345" s="445"/>
      <c r="AC345" s="445"/>
      <c r="AD345" s="445"/>
      <c r="AE345" s="445"/>
      <c r="AF345" s="445"/>
      <c r="AG345" s="445"/>
      <c r="AH345" s="445"/>
      <c r="AI345" s="446"/>
      <c r="AJ345" s="446"/>
      <c r="AK345" s="446"/>
      <c r="AL345" s="446"/>
      <c r="AM345" s="446"/>
      <c r="AN345" s="446"/>
    </row>
    <row r="346" spans="1:40" ht="25.5">
      <c r="A346" s="435">
        <v>66</v>
      </c>
      <c r="B346" s="436" t="s">
        <v>80</v>
      </c>
      <c r="C346" s="437" t="s">
        <v>419</v>
      </c>
      <c r="D346" s="475" t="s">
        <v>420</v>
      </c>
      <c r="E346" s="447">
        <v>44.55</v>
      </c>
      <c r="F346" s="445" t="s">
        <v>83</v>
      </c>
      <c r="G346" s="41"/>
      <c r="H346" s="448">
        <f>ROUND(E346*G346,2)</f>
        <v>0</v>
      </c>
      <c r="I346" s="448"/>
      <c r="J346" s="448">
        <f>ROUND(E346*G346,2)</f>
        <v>0</v>
      </c>
      <c r="K346" s="449"/>
      <c r="L346" s="449">
        <f>E346*K346</f>
        <v>0</v>
      </c>
      <c r="M346" s="447"/>
      <c r="N346" s="447">
        <f>E346*M346</f>
        <v>0</v>
      </c>
      <c r="O346" s="445">
        <v>20</v>
      </c>
      <c r="P346" s="445" t="s">
        <v>421</v>
      </c>
      <c r="Q346" s="447"/>
      <c r="R346" s="447"/>
      <c r="S346" s="447"/>
      <c r="T346" s="450"/>
      <c r="U346" s="450"/>
      <c r="V346" s="450" t="s">
        <v>67</v>
      </c>
      <c r="W346" s="451"/>
      <c r="X346" s="437" t="s">
        <v>419</v>
      </c>
      <c r="Y346" s="437" t="s">
        <v>419</v>
      </c>
      <c r="Z346" s="445" t="s">
        <v>85</v>
      </c>
      <c r="AA346" s="445"/>
      <c r="AB346" s="445">
        <v>1</v>
      </c>
      <c r="AC346" s="445"/>
      <c r="AD346" s="445"/>
      <c r="AE346" s="445"/>
      <c r="AF346" s="445"/>
      <c r="AG346" s="445"/>
      <c r="AH346" s="445"/>
      <c r="AI346" s="446"/>
      <c r="AJ346" s="446" t="s">
        <v>86</v>
      </c>
      <c r="AK346" s="446" t="s">
        <v>87</v>
      </c>
      <c r="AL346" s="446"/>
      <c r="AM346" s="446"/>
      <c r="AN346" s="446"/>
    </row>
    <row r="347" spans="1:40" ht="25.5">
      <c r="A347" s="435"/>
      <c r="B347" s="436"/>
      <c r="C347" s="437"/>
      <c r="D347" s="438" t="s">
        <v>250</v>
      </c>
      <c r="E347" s="439"/>
      <c r="F347" s="440"/>
      <c r="G347" s="42"/>
      <c r="H347" s="441"/>
      <c r="I347" s="441"/>
      <c r="J347" s="441"/>
      <c r="K347" s="442"/>
      <c r="L347" s="442"/>
      <c r="M347" s="439"/>
      <c r="N347" s="439"/>
      <c r="O347" s="440"/>
      <c r="P347" s="440"/>
      <c r="Q347" s="439"/>
      <c r="R347" s="439"/>
      <c r="S347" s="439"/>
      <c r="T347" s="443"/>
      <c r="U347" s="443"/>
      <c r="V347" s="443" t="s">
        <v>0</v>
      </c>
      <c r="W347" s="444"/>
      <c r="X347" s="440"/>
      <c r="Y347" s="445"/>
      <c r="Z347" s="445"/>
      <c r="AA347" s="445"/>
      <c r="AB347" s="445"/>
      <c r="AC347" s="445"/>
      <c r="AD347" s="445"/>
      <c r="AE347" s="445"/>
      <c r="AF347" s="445"/>
      <c r="AG347" s="445"/>
      <c r="AH347" s="445"/>
      <c r="AI347" s="446"/>
      <c r="AJ347" s="446"/>
      <c r="AK347" s="446"/>
      <c r="AL347" s="446"/>
      <c r="AM347" s="446"/>
      <c r="AN347" s="446"/>
    </row>
    <row r="348" spans="1:40">
      <c r="A348" s="435"/>
      <c r="B348" s="436"/>
      <c r="C348" s="437"/>
      <c r="D348" s="438" t="s">
        <v>422</v>
      </c>
      <c r="E348" s="439"/>
      <c r="F348" s="440"/>
      <c r="G348" s="42"/>
      <c r="H348" s="441"/>
      <c r="I348" s="441"/>
      <c r="J348" s="441"/>
      <c r="K348" s="442"/>
      <c r="L348" s="442"/>
      <c r="M348" s="439"/>
      <c r="N348" s="439"/>
      <c r="O348" s="440"/>
      <c r="P348" s="440"/>
      <c r="Q348" s="439"/>
      <c r="R348" s="439"/>
      <c r="S348" s="439"/>
      <c r="T348" s="443"/>
      <c r="U348" s="443"/>
      <c r="V348" s="443" t="s">
        <v>0</v>
      </c>
      <c r="W348" s="444"/>
      <c r="X348" s="440"/>
      <c r="Y348" s="445"/>
      <c r="Z348" s="445"/>
      <c r="AA348" s="445"/>
      <c r="AB348" s="445"/>
      <c r="AC348" s="445"/>
      <c r="AD348" s="445"/>
      <c r="AE348" s="445"/>
      <c r="AF348" s="445"/>
      <c r="AG348" s="445"/>
      <c r="AH348" s="445"/>
      <c r="AI348" s="446"/>
      <c r="AJ348" s="446"/>
      <c r="AK348" s="446"/>
      <c r="AL348" s="446"/>
      <c r="AM348" s="446"/>
      <c r="AN348" s="446"/>
    </row>
    <row r="349" spans="1:40" ht="25.5">
      <c r="A349" s="435">
        <v>67</v>
      </c>
      <c r="B349" s="436" t="s">
        <v>80</v>
      </c>
      <c r="C349" s="437" t="s">
        <v>423</v>
      </c>
      <c r="D349" s="475" t="s">
        <v>424</v>
      </c>
      <c r="E349" s="447">
        <v>42.5</v>
      </c>
      <c r="F349" s="445" t="s">
        <v>83</v>
      </c>
      <c r="G349" s="41"/>
      <c r="H349" s="448">
        <f>ROUND(E349*G349,2)</f>
        <v>0</v>
      </c>
      <c r="I349" s="448"/>
      <c r="J349" s="448">
        <f>ROUND(E349*G349,2)</f>
        <v>0</v>
      </c>
      <c r="K349" s="449"/>
      <c r="L349" s="449">
        <f>E349*K349</f>
        <v>0</v>
      </c>
      <c r="M349" s="447"/>
      <c r="N349" s="447">
        <f>E349*M349</f>
        <v>0</v>
      </c>
      <c r="O349" s="445">
        <v>20</v>
      </c>
      <c r="P349" s="445" t="s">
        <v>425</v>
      </c>
      <c r="Q349" s="447"/>
      <c r="R349" s="447"/>
      <c r="S349" s="447"/>
      <c r="T349" s="450"/>
      <c r="U349" s="450"/>
      <c r="V349" s="450" t="s">
        <v>67</v>
      </c>
      <c r="W349" s="451"/>
      <c r="X349" s="437" t="s">
        <v>423</v>
      </c>
      <c r="Y349" s="437" t="s">
        <v>423</v>
      </c>
      <c r="Z349" s="445" t="s">
        <v>85</v>
      </c>
      <c r="AA349" s="445"/>
      <c r="AB349" s="445">
        <v>1</v>
      </c>
      <c r="AC349" s="445"/>
      <c r="AD349" s="445"/>
      <c r="AE349" s="445"/>
      <c r="AF349" s="445"/>
      <c r="AG349" s="445"/>
      <c r="AH349" s="445"/>
      <c r="AI349" s="446"/>
      <c r="AJ349" s="446" t="s">
        <v>86</v>
      </c>
      <c r="AK349" s="446" t="s">
        <v>87</v>
      </c>
      <c r="AL349" s="446"/>
      <c r="AM349" s="446"/>
      <c r="AN349" s="446"/>
    </row>
    <row r="350" spans="1:40" ht="25.5">
      <c r="A350" s="435"/>
      <c r="B350" s="436"/>
      <c r="C350" s="437"/>
      <c r="D350" s="438" t="s">
        <v>250</v>
      </c>
      <c r="E350" s="439"/>
      <c r="F350" s="440"/>
      <c r="G350" s="42"/>
      <c r="H350" s="441"/>
      <c r="I350" s="441"/>
      <c r="J350" s="441"/>
      <c r="K350" s="442"/>
      <c r="L350" s="442"/>
      <c r="M350" s="439"/>
      <c r="N350" s="439"/>
      <c r="O350" s="440"/>
      <c r="P350" s="440"/>
      <c r="Q350" s="439"/>
      <c r="R350" s="439"/>
      <c r="S350" s="439"/>
      <c r="T350" s="443"/>
      <c r="U350" s="443"/>
      <c r="V350" s="443" t="s">
        <v>0</v>
      </c>
      <c r="W350" s="444"/>
      <c r="X350" s="440"/>
      <c r="Y350" s="445"/>
      <c r="Z350" s="445"/>
      <c r="AA350" s="445"/>
      <c r="AB350" s="445"/>
      <c r="AC350" s="445"/>
      <c r="AD350" s="445"/>
      <c r="AE350" s="445"/>
      <c r="AF350" s="445"/>
      <c r="AG350" s="445"/>
      <c r="AH350" s="445"/>
      <c r="AI350" s="446"/>
      <c r="AJ350" s="446"/>
      <c r="AK350" s="446"/>
      <c r="AL350" s="446"/>
      <c r="AM350" s="446"/>
      <c r="AN350" s="446"/>
    </row>
    <row r="351" spans="1:40">
      <c r="A351" s="435"/>
      <c r="B351" s="436"/>
      <c r="C351" s="437"/>
      <c r="D351" s="438" t="s">
        <v>426</v>
      </c>
      <c r="E351" s="439"/>
      <c r="F351" s="440"/>
      <c r="G351" s="42"/>
      <c r="H351" s="441"/>
      <c r="I351" s="441"/>
      <c r="J351" s="441"/>
      <c r="K351" s="442"/>
      <c r="L351" s="442"/>
      <c r="M351" s="439"/>
      <c r="N351" s="439"/>
      <c r="O351" s="440"/>
      <c r="P351" s="440"/>
      <c r="Q351" s="439"/>
      <c r="R351" s="439"/>
      <c r="S351" s="439"/>
      <c r="T351" s="443"/>
      <c r="U351" s="443"/>
      <c r="V351" s="443" t="s">
        <v>0</v>
      </c>
      <c r="W351" s="444"/>
      <c r="X351" s="440"/>
      <c r="Y351" s="445"/>
      <c r="Z351" s="445"/>
      <c r="AA351" s="445"/>
      <c r="AB351" s="445"/>
      <c r="AC351" s="445"/>
      <c r="AD351" s="445"/>
      <c r="AE351" s="445"/>
      <c r="AF351" s="445"/>
      <c r="AG351" s="445"/>
      <c r="AH351" s="445"/>
      <c r="AI351" s="446"/>
      <c r="AJ351" s="446"/>
      <c r="AK351" s="446"/>
      <c r="AL351" s="446"/>
      <c r="AM351" s="446"/>
      <c r="AN351" s="446"/>
    </row>
    <row r="352" spans="1:40" ht="25.5">
      <c r="A352" s="435">
        <v>68</v>
      </c>
      <c r="B352" s="436" t="s">
        <v>80</v>
      </c>
      <c r="C352" s="437" t="s">
        <v>427</v>
      </c>
      <c r="D352" s="475" t="s">
        <v>428</v>
      </c>
      <c r="E352" s="447">
        <v>2.7810000000000001</v>
      </c>
      <c r="F352" s="445" t="s">
        <v>96</v>
      </c>
      <c r="G352" s="41"/>
      <c r="H352" s="448">
        <f>ROUND(E352*G352,2)</f>
        <v>0</v>
      </c>
      <c r="I352" s="448"/>
      <c r="J352" s="448">
        <f>ROUND(E352*G352,2)</f>
        <v>0</v>
      </c>
      <c r="K352" s="449"/>
      <c r="L352" s="449">
        <f>E352*K352</f>
        <v>0</v>
      </c>
      <c r="M352" s="447"/>
      <c r="N352" s="447">
        <f>E352*M352</f>
        <v>0</v>
      </c>
      <c r="O352" s="445">
        <v>20</v>
      </c>
      <c r="P352" s="445" t="s">
        <v>124</v>
      </c>
      <c r="Q352" s="447"/>
      <c r="R352" s="447"/>
      <c r="S352" s="447"/>
      <c r="T352" s="450"/>
      <c r="U352" s="450"/>
      <c r="V352" s="450" t="s">
        <v>67</v>
      </c>
      <c r="W352" s="451"/>
      <c r="X352" s="437" t="s">
        <v>427</v>
      </c>
      <c r="Y352" s="437" t="s">
        <v>427</v>
      </c>
      <c r="Z352" s="445" t="s">
        <v>85</v>
      </c>
      <c r="AA352" s="445"/>
      <c r="AB352" s="445">
        <v>1</v>
      </c>
      <c r="AC352" s="445"/>
      <c r="AD352" s="445"/>
      <c r="AE352" s="445"/>
      <c r="AF352" s="445"/>
      <c r="AG352" s="445"/>
      <c r="AH352" s="445"/>
      <c r="AI352" s="446"/>
      <c r="AJ352" s="446" t="s">
        <v>86</v>
      </c>
      <c r="AK352" s="446" t="s">
        <v>87</v>
      </c>
      <c r="AL352" s="446"/>
      <c r="AM352" s="446"/>
      <c r="AN352" s="446"/>
    </row>
    <row r="353" spans="1:40">
      <c r="A353" s="435"/>
      <c r="B353" s="436"/>
      <c r="C353" s="437"/>
      <c r="D353" s="438" t="s">
        <v>137</v>
      </c>
      <c r="E353" s="439"/>
      <c r="F353" s="440"/>
      <c r="G353" s="42"/>
      <c r="H353" s="441"/>
      <c r="I353" s="441"/>
      <c r="J353" s="441"/>
      <c r="K353" s="442"/>
      <c r="L353" s="442"/>
      <c r="M353" s="439"/>
      <c r="N353" s="439"/>
      <c r="O353" s="440"/>
      <c r="P353" s="440"/>
      <c r="Q353" s="439"/>
      <c r="R353" s="439"/>
      <c r="S353" s="439"/>
      <c r="T353" s="443"/>
      <c r="U353" s="443"/>
      <c r="V353" s="443" t="s">
        <v>0</v>
      </c>
      <c r="W353" s="444"/>
      <c r="X353" s="440"/>
      <c r="Y353" s="445"/>
      <c r="Z353" s="445"/>
      <c r="AA353" s="445"/>
      <c r="AB353" s="445"/>
      <c r="AC353" s="445"/>
      <c r="AD353" s="445"/>
      <c r="AE353" s="445"/>
      <c r="AF353" s="445"/>
      <c r="AG353" s="445"/>
      <c r="AH353" s="445"/>
      <c r="AI353" s="446"/>
      <c r="AJ353" s="446"/>
      <c r="AK353" s="446"/>
      <c r="AL353" s="446"/>
      <c r="AM353" s="446"/>
      <c r="AN353" s="446"/>
    </row>
    <row r="354" spans="1:40">
      <c r="A354" s="435"/>
      <c r="B354" s="436"/>
      <c r="C354" s="437"/>
      <c r="D354" s="438" t="s">
        <v>134</v>
      </c>
      <c r="E354" s="439"/>
      <c r="F354" s="440"/>
      <c r="G354" s="42"/>
      <c r="H354" s="441"/>
      <c r="I354" s="441"/>
      <c r="J354" s="441"/>
      <c r="K354" s="442"/>
      <c r="L354" s="442"/>
      <c r="M354" s="439"/>
      <c r="N354" s="439"/>
      <c r="O354" s="440"/>
      <c r="P354" s="440"/>
      <c r="Q354" s="439"/>
      <c r="R354" s="439"/>
      <c r="S354" s="439"/>
      <c r="T354" s="443"/>
      <c r="U354" s="443"/>
      <c r="V354" s="443" t="s">
        <v>0</v>
      </c>
      <c r="W354" s="444"/>
      <c r="X354" s="440"/>
      <c r="Y354" s="445"/>
      <c r="Z354" s="445"/>
      <c r="AA354" s="445"/>
      <c r="AB354" s="445"/>
      <c r="AC354" s="445"/>
      <c r="AD354" s="445"/>
      <c r="AE354" s="445"/>
      <c r="AF354" s="445"/>
      <c r="AG354" s="445"/>
      <c r="AH354" s="445"/>
      <c r="AI354" s="446"/>
      <c r="AJ354" s="446"/>
      <c r="AK354" s="446"/>
      <c r="AL354" s="446"/>
      <c r="AM354" s="446"/>
      <c r="AN354" s="446"/>
    </row>
    <row r="355" spans="1:40">
      <c r="A355" s="435"/>
      <c r="B355" s="436"/>
      <c r="C355" s="437"/>
      <c r="D355" s="438" t="s">
        <v>236</v>
      </c>
      <c r="E355" s="439"/>
      <c r="F355" s="440"/>
      <c r="G355" s="42"/>
      <c r="H355" s="441"/>
      <c r="I355" s="441"/>
      <c r="J355" s="441"/>
      <c r="K355" s="442"/>
      <c r="L355" s="442"/>
      <c r="M355" s="439"/>
      <c r="N355" s="439"/>
      <c r="O355" s="440"/>
      <c r="P355" s="440"/>
      <c r="Q355" s="439"/>
      <c r="R355" s="439"/>
      <c r="S355" s="439"/>
      <c r="T355" s="443"/>
      <c r="U355" s="443"/>
      <c r="V355" s="443" t="s">
        <v>0</v>
      </c>
      <c r="W355" s="444"/>
      <c r="X355" s="440"/>
      <c r="Y355" s="445"/>
      <c r="Z355" s="445"/>
      <c r="AA355" s="445"/>
      <c r="AB355" s="445"/>
      <c r="AC355" s="445"/>
      <c r="AD355" s="445"/>
      <c r="AE355" s="445"/>
      <c r="AF355" s="445"/>
      <c r="AG355" s="445"/>
      <c r="AH355" s="445"/>
      <c r="AI355" s="446"/>
      <c r="AJ355" s="446"/>
      <c r="AK355" s="446"/>
      <c r="AL355" s="446"/>
      <c r="AM355" s="446"/>
      <c r="AN355" s="446"/>
    </row>
    <row r="356" spans="1:40">
      <c r="A356" s="435"/>
      <c r="B356" s="436"/>
      <c r="C356" s="437"/>
      <c r="D356" s="438" t="s">
        <v>429</v>
      </c>
      <c r="E356" s="439"/>
      <c r="F356" s="440"/>
      <c r="G356" s="42"/>
      <c r="H356" s="441"/>
      <c r="I356" s="441"/>
      <c r="J356" s="441"/>
      <c r="K356" s="442"/>
      <c r="L356" s="442"/>
      <c r="M356" s="439"/>
      <c r="N356" s="439"/>
      <c r="O356" s="440"/>
      <c r="P356" s="440"/>
      <c r="Q356" s="439"/>
      <c r="R356" s="439"/>
      <c r="S356" s="439"/>
      <c r="T356" s="443"/>
      <c r="U356" s="443"/>
      <c r="V356" s="443" t="s">
        <v>0</v>
      </c>
      <c r="W356" s="444"/>
      <c r="X356" s="440"/>
      <c r="Y356" s="445"/>
      <c r="Z356" s="445"/>
      <c r="AA356" s="445"/>
      <c r="AB356" s="445"/>
      <c r="AC356" s="445"/>
      <c r="AD356" s="445"/>
      <c r="AE356" s="445"/>
      <c r="AF356" s="445"/>
      <c r="AG356" s="445"/>
      <c r="AH356" s="445"/>
      <c r="AI356" s="446"/>
      <c r="AJ356" s="446"/>
      <c r="AK356" s="446"/>
      <c r="AL356" s="446"/>
      <c r="AM356" s="446"/>
      <c r="AN356" s="446"/>
    </row>
    <row r="357" spans="1:40">
      <c r="A357" s="435"/>
      <c r="B357" s="436"/>
      <c r="C357" s="437"/>
      <c r="D357" s="438" t="s">
        <v>430</v>
      </c>
      <c r="E357" s="439"/>
      <c r="F357" s="440"/>
      <c r="G357" s="42"/>
      <c r="H357" s="441"/>
      <c r="I357" s="441"/>
      <c r="J357" s="441"/>
      <c r="K357" s="442"/>
      <c r="L357" s="442"/>
      <c r="M357" s="439"/>
      <c r="N357" s="439"/>
      <c r="O357" s="440"/>
      <c r="P357" s="440"/>
      <c r="Q357" s="439"/>
      <c r="R357" s="439"/>
      <c r="S357" s="439"/>
      <c r="T357" s="443"/>
      <c r="U357" s="443"/>
      <c r="V357" s="443" t="s">
        <v>0</v>
      </c>
      <c r="W357" s="444"/>
      <c r="X357" s="440"/>
      <c r="Y357" s="445"/>
      <c r="Z357" s="445"/>
      <c r="AA357" s="445"/>
      <c r="AB357" s="445"/>
      <c r="AC357" s="445"/>
      <c r="AD357" s="445"/>
      <c r="AE357" s="445"/>
      <c r="AF357" s="445"/>
      <c r="AG357" s="445"/>
      <c r="AH357" s="445"/>
      <c r="AI357" s="446"/>
      <c r="AJ357" s="446"/>
      <c r="AK357" s="446"/>
      <c r="AL357" s="446"/>
      <c r="AM357" s="446"/>
      <c r="AN357" s="446"/>
    </row>
    <row r="358" spans="1:40" ht="25.5">
      <c r="A358" s="435"/>
      <c r="B358" s="436"/>
      <c r="C358" s="437"/>
      <c r="D358" s="438" t="s">
        <v>133</v>
      </c>
      <c r="E358" s="439"/>
      <c r="F358" s="440"/>
      <c r="G358" s="42"/>
      <c r="H358" s="441"/>
      <c r="I358" s="441"/>
      <c r="J358" s="441"/>
      <c r="K358" s="442"/>
      <c r="L358" s="442"/>
      <c r="M358" s="439"/>
      <c r="N358" s="439"/>
      <c r="O358" s="440"/>
      <c r="P358" s="440"/>
      <c r="Q358" s="439"/>
      <c r="R358" s="439"/>
      <c r="S358" s="439"/>
      <c r="T358" s="443"/>
      <c r="U358" s="443"/>
      <c r="V358" s="443" t="s">
        <v>0</v>
      </c>
      <c r="W358" s="444"/>
      <c r="X358" s="440"/>
      <c r="Y358" s="445"/>
      <c r="Z358" s="445"/>
      <c r="AA358" s="445"/>
      <c r="AB358" s="445"/>
      <c r="AC358" s="445"/>
      <c r="AD358" s="445"/>
      <c r="AE358" s="445"/>
      <c r="AF358" s="445"/>
      <c r="AG358" s="445"/>
      <c r="AH358" s="445"/>
      <c r="AI358" s="446"/>
      <c r="AJ358" s="446"/>
      <c r="AK358" s="446"/>
      <c r="AL358" s="446"/>
      <c r="AM358" s="446"/>
      <c r="AN358" s="446"/>
    </row>
    <row r="359" spans="1:40">
      <c r="A359" s="435"/>
      <c r="B359" s="436"/>
      <c r="C359" s="437"/>
      <c r="D359" s="438" t="s">
        <v>431</v>
      </c>
      <c r="E359" s="439"/>
      <c r="F359" s="440"/>
      <c r="G359" s="42"/>
      <c r="H359" s="441"/>
      <c r="I359" s="441"/>
      <c r="J359" s="441"/>
      <c r="K359" s="442"/>
      <c r="L359" s="442"/>
      <c r="M359" s="439"/>
      <c r="N359" s="439"/>
      <c r="O359" s="440"/>
      <c r="P359" s="440"/>
      <c r="Q359" s="439"/>
      <c r="R359" s="439"/>
      <c r="S359" s="439"/>
      <c r="T359" s="443"/>
      <c r="U359" s="443"/>
      <c r="V359" s="443" t="s">
        <v>0</v>
      </c>
      <c r="W359" s="444"/>
      <c r="X359" s="440"/>
      <c r="Y359" s="445"/>
      <c r="Z359" s="445"/>
      <c r="AA359" s="445"/>
      <c r="AB359" s="445"/>
      <c r="AC359" s="445"/>
      <c r="AD359" s="445"/>
      <c r="AE359" s="445"/>
      <c r="AF359" s="445"/>
      <c r="AG359" s="445"/>
      <c r="AH359" s="445"/>
      <c r="AI359" s="446"/>
      <c r="AJ359" s="446"/>
      <c r="AK359" s="446"/>
      <c r="AL359" s="446"/>
      <c r="AM359" s="446"/>
      <c r="AN359" s="446"/>
    </row>
    <row r="360" spans="1:40">
      <c r="A360" s="435">
        <v>69</v>
      </c>
      <c r="B360" s="436" t="s">
        <v>80</v>
      </c>
      <c r="C360" s="437" t="s">
        <v>432</v>
      </c>
      <c r="D360" s="475" t="s">
        <v>433</v>
      </c>
      <c r="E360" s="447">
        <v>25.17</v>
      </c>
      <c r="F360" s="445" t="s">
        <v>83</v>
      </c>
      <c r="G360" s="41"/>
      <c r="H360" s="448">
        <f>ROUND(E360*G360,2)</f>
        <v>0</v>
      </c>
      <c r="I360" s="448"/>
      <c r="J360" s="448">
        <f>ROUND(E360*G360,2)</f>
        <v>0</v>
      </c>
      <c r="K360" s="449"/>
      <c r="L360" s="449">
        <f>E360*K360</f>
        <v>0</v>
      </c>
      <c r="M360" s="447"/>
      <c r="N360" s="447">
        <f>E360*M360</f>
        <v>0</v>
      </c>
      <c r="O360" s="445">
        <v>20</v>
      </c>
      <c r="P360" s="445" t="s">
        <v>434</v>
      </c>
      <c r="Q360" s="447"/>
      <c r="R360" s="447"/>
      <c r="S360" s="447"/>
      <c r="T360" s="450"/>
      <c r="U360" s="450"/>
      <c r="V360" s="450" t="s">
        <v>67</v>
      </c>
      <c r="W360" s="451"/>
      <c r="X360" s="437" t="s">
        <v>432</v>
      </c>
      <c r="Y360" s="437" t="s">
        <v>432</v>
      </c>
      <c r="Z360" s="445" t="s">
        <v>85</v>
      </c>
      <c r="AA360" s="445"/>
      <c r="AB360" s="445">
        <v>1</v>
      </c>
      <c r="AC360" s="445"/>
      <c r="AD360" s="445"/>
      <c r="AE360" s="445"/>
      <c r="AF360" s="445"/>
      <c r="AG360" s="445"/>
      <c r="AH360" s="445"/>
      <c r="AI360" s="446"/>
      <c r="AJ360" s="446" t="s">
        <v>86</v>
      </c>
      <c r="AK360" s="446" t="s">
        <v>87</v>
      </c>
      <c r="AL360" s="446"/>
      <c r="AM360" s="446"/>
      <c r="AN360" s="446"/>
    </row>
    <row r="361" spans="1:40" ht="25.5">
      <c r="A361" s="435"/>
      <c r="B361" s="436"/>
      <c r="C361" s="437"/>
      <c r="D361" s="438" t="s">
        <v>250</v>
      </c>
      <c r="E361" s="439"/>
      <c r="F361" s="440"/>
      <c r="G361" s="42"/>
      <c r="H361" s="441"/>
      <c r="I361" s="441"/>
      <c r="J361" s="441"/>
      <c r="K361" s="442"/>
      <c r="L361" s="442"/>
      <c r="M361" s="439"/>
      <c r="N361" s="439"/>
      <c r="O361" s="440"/>
      <c r="P361" s="440"/>
      <c r="Q361" s="439"/>
      <c r="R361" s="439"/>
      <c r="S361" s="439"/>
      <c r="T361" s="443"/>
      <c r="U361" s="443"/>
      <c r="V361" s="443" t="s">
        <v>0</v>
      </c>
      <c r="W361" s="444"/>
      <c r="X361" s="440"/>
      <c r="Y361" s="445"/>
      <c r="Z361" s="445"/>
      <c r="AA361" s="445"/>
      <c r="AB361" s="445"/>
      <c r="AC361" s="445"/>
      <c r="AD361" s="445"/>
      <c r="AE361" s="445"/>
      <c r="AF361" s="445"/>
      <c r="AG361" s="445"/>
      <c r="AH361" s="445"/>
      <c r="AI361" s="446"/>
      <c r="AJ361" s="446"/>
      <c r="AK361" s="446"/>
      <c r="AL361" s="446"/>
      <c r="AM361" s="446"/>
      <c r="AN361" s="446"/>
    </row>
    <row r="362" spans="1:40">
      <c r="A362" s="435"/>
      <c r="B362" s="436"/>
      <c r="C362" s="437"/>
      <c r="D362" s="438" t="s">
        <v>435</v>
      </c>
      <c r="E362" s="439"/>
      <c r="F362" s="440"/>
      <c r="G362" s="42"/>
      <c r="H362" s="441"/>
      <c r="I362" s="441"/>
      <c r="J362" s="441"/>
      <c r="K362" s="442"/>
      <c r="L362" s="442"/>
      <c r="M362" s="439"/>
      <c r="N362" s="439"/>
      <c r="O362" s="440"/>
      <c r="P362" s="440"/>
      <c r="Q362" s="439"/>
      <c r="R362" s="439"/>
      <c r="S362" s="439"/>
      <c r="T362" s="443"/>
      <c r="U362" s="443"/>
      <c r="V362" s="443" t="s">
        <v>0</v>
      </c>
      <c r="W362" s="444"/>
      <c r="X362" s="440"/>
      <c r="Y362" s="445"/>
      <c r="Z362" s="445"/>
      <c r="AA362" s="445"/>
      <c r="AB362" s="445"/>
      <c r="AC362" s="445"/>
      <c r="AD362" s="445"/>
      <c r="AE362" s="445"/>
      <c r="AF362" s="445"/>
      <c r="AG362" s="445"/>
      <c r="AH362" s="445"/>
      <c r="AI362" s="446"/>
      <c r="AJ362" s="446"/>
      <c r="AK362" s="446"/>
      <c r="AL362" s="446"/>
      <c r="AM362" s="446"/>
      <c r="AN362" s="446"/>
    </row>
    <row r="363" spans="1:40">
      <c r="A363" s="435">
        <v>70</v>
      </c>
      <c r="B363" s="436" t="s">
        <v>80</v>
      </c>
      <c r="C363" s="437" t="s">
        <v>436</v>
      </c>
      <c r="D363" s="475" t="s">
        <v>437</v>
      </c>
      <c r="E363" s="447">
        <v>25.17</v>
      </c>
      <c r="F363" s="445" t="s">
        <v>83</v>
      </c>
      <c r="G363" s="41"/>
      <c r="H363" s="448">
        <f>ROUND(E363*G363,2)</f>
        <v>0</v>
      </c>
      <c r="I363" s="448"/>
      <c r="J363" s="448">
        <f>ROUND(E363*G363,2)</f>
        <v>0</v>
      </c>
      <c r="K363" s="449"/>
      <c r="L363" s="449">
        <f>E363*K363</f>
        <v>0</v>
      </c>
      <c r="M363" s="447"/>
      <c r="N363" s="447">
        <f>E363*M363</f>
        <v>0</v>
      </c>
      <c r="O363" s="445">
        <v>20</v>
      </c>
      <c r="P363" s="445" t="s">
        <v>438</v>
      </c>
      <c r="Q363" s="447"/>
      <c r="R363" s="447"/>
      <c r="S363" s="447"/>
      <c r="T363" s="450"/>
      <c r="U363" s="450"/>
      <c r="V363" s="450" t="s">
        <v>67</v>
      </c>
      <c r="W363" s="451"/>
      <c r="X363" s="437" t="s">
        <v>436</v>
      </c>
      <c r="Y363" s="437" t="s">
        <v>436</v>
      </c>
      <c r="Z363" s="445" t="s">
        <v>85</v>
      </c>
      <c r="AA363" s="445"/>
      <c r="AB363" s="445">
        <v>1</v>
      </c>
      <c r="AC363" s="445"/>
      <c r="AD363" s="445"/>
      <c r="AE363" s="445"/>
      <c r="AF363" s="445"/>
      <c r="AG363" s="445"/>
      <c r="AH363" s="445"/>
      <c r="AI363" s="446"/>
      <c r="AJ363" s="446" t="s">
        <v>86</v>
      </c>
      <c r="AK363" s="446" t="s">
        <v>87</v>
      </c>
      <c r="AL363" s="446"/>
      <c r="AM363" s="446"/>
      <c r="AN363" s="446"/>
    </row>
    <row r="364" spans="1:40" ht="25.5">
      <c r="A364" s="435"/>
      <c r="B364" s="436"/>
      <c r="C364" s="437"/>
      <c r="D364" s="438" t="s">
        <v>250</v>
      </c>
      <c r="E364" s="439"/>
      <c r="F364" s="440"/>
      <c r="G364" s="42"/>
      <c r="H364" s="441"/>
      <c r="I364" s="441"/>
      <c r="J364" s="441"/>
      <c r="K364" s="442"/>
      <c r="L364" s="442"/>
      <c r="M364" s="439"/>
      <c r="N364" s="439"/>
      <c r="O364" s="440"/>
      <c r="P364" s="440"/>
      <c r="Q364" s="439"/>
      <c r="R364" s="439"/>
      <c r="S364" s="439"/>
      <c r="T364" s="443"/>
      <c r="U364" s="443"/>
      <c r="V364" s="443" t="s">
        <v>0</v>
      </c>
      <c r="W364" s="444"/>
      <c r="X364" s="440"/>
      <c r="Y364" s="445"/>
      <c r="Z364" s="445"/>
      <c r="AA364" s="445"/>
      <c r="AB364" s="445"/>
      <c r="AC364" s="445"/>
      <c r="AD364" s="445"/>
      <c r="AE364" s="445"/>
      <c r="AF364" s="445"/>
      <c r="AG364" s="445"/>
      <c r="AH364" s="445"/>
      <c r="AI364" s="446"/>
      <c r="AJ364" s="446"/>
      <c r="AK364" s="446"/>
      <c r="AL364" s="446"/>
      <c r="AM364" s="446"/>
      <c r="AN364" s="446"/>
    </row>
    <row r="365" spans="1:40">
      <c r="A365" s="435"/>
      <c r="B365" s="436"/>
      <c r="C365" s="437"/>
      <c r="D365" s="438" t="s">
        <v>435</v>
      </c>
      <c r="E365" s="439"/>
      <c r="F365" s="440"/>
      <c r="G365" s="42"/>
      <c r="H365" s="441"/>
      <c r="I365" s="441"/>
      <c r="J365" s="441"/>
      <c r="K365" s="442"/>
      <c r="L365" s="442"/>
      <c r="M365" s="439"/>
      <c r="N365" s="439"/>
      <c r="O365" s="440"/>
      <c r="P365" s="440"/>
      <c r="Q365" s="439"/>
      <c r="R365" s="439"/>
      <c r="S365" s="439"/>
      <c r="T365" s="443"/>
      <c r="U365" s="443"/>
      <c r="V365" s="443" t="s">
        <v>0</v>
      </c>
      <c r="W365" s="444"/>
      <c r="X365" s="440"/>
      <c r="Y365" s="445"/>
      <c r="Z365" s="445"/>
      <c r="AA365" s="445"/>
      <c r="AB365" s="445"/>
      <c r="AC365" s="445"/>
      <c r="AD365" s="445"/>
      <c r="AE365" s="445"/>
      <c r="AF365" s="445"/>
      <c r="AG365" s="445"/>
      <c r="AH365" s="445"/>
      <c r="AI365" s="446"/>
      <c r="AJ365" s="446"/>
      <c r="AK365" s="446"/>
      <c r="AL365" s="446"/>
      <c r="AM365" s="446"/>
      <c r="AN365" s="446"/>
    </row>
    <row r="366" spans="1:40" ht="25.5">
      <c r="A366" s="435">
        <v>71</v>
      </c>
      <c r="B366" s="436" t="s">
        <v>80</v>
      </c>
      <c r="C366" s="437" t="s">
        <v>439</v>
      </c>
      <c r="D366" s="475" t="s">
        <v>440</v>
      </c>
      <c r="E366" s="447">
        <v>997.39</v>
      </c>
      <c r="F366" s="445" t="s">
        <v>83</v>
      </c>
      <c r="G366" s="41"/>
      <c r="H366" s="448">
        <f>ROUND(E366*G366,2)</f>
        <v>0</v>
      </c>
      <c r="I366" s="448"/>
      <c r="J366" s="448">
        <f>ROUND(E366*G366,2)</f>
        <v>0</v>
      </c>
      <c r="K366" s="449"/>
      <c r="L366" s="449">
        <f>E366*K366</f>
        <v>0</v>
      </c>
      <c r="M366" s="447"/>
      <c r="N366" s="447">
        <f>E366*M366</f>
        <v>0</v>
      </c>
      <c r="O366" s="445">
        <v>20</v>
      </c>
      <c r="P366" s="445" t="s">
        <v>128</v>
      </c>
      <c r="Q366" s="447"/>
      <c r="R366" s="447"/>
      <c r="S366" s="447"/>
      <c r="T366" s="450"/>
      <c r="U366" s="450"/>
      <c r="V366" s="450" t="s">
        <v>67</v>
      </c>
      <c r="W366" s="451"/>
      <c r="X366" s="437" t="s">
        <v>439</v>
      </c>
      <c r="Y366" s="437" t="s">
        <v>439</v>
      </c>
      <c r="Z366" s="445" t="s">
        <v>85</v>
      </c>
      <c r="AA366" s="445"/>
      <c r="AB366" s="445">
        <v>1</v>
      </c>
      <c r="AC366" s="445"/>
      <c r="AD366" s="445"/>
      <c r="AE366" s="445"/>
      <c r="AF366" s="445"/>
      <c r="AG366" s="445"/>
      <c r="AH366" s="445"/>
      <c r="AI366" s="446"/>
      <c r="AJ366" s="446" t="s">
        <v>86</v>
      </c>
      <c r="AK366" s="446" t="s">
        <v>87</v>
      </c>
      <c r="AL366" s="446"/>
      <c r="AM366" s="446"/>
      <c r="AN366" s="446"/>
    </row>
    <row r="367" spans="1:40">
      <c r="A367" s="435"/>
      <c r="B367" s="436"/>
      <c r="C367" s="437"/>
      <c r="D367" s="438" t="s">
        <v>137</v>
      </c>
      <c r="E367" s="439"/>
      <c r="F367" s="440"/>
      <c r="G367" s="42"/>
      <c r="H367" s="441"/>
      <c r="I367" s="441"/>
      <c r="J367" s="441"/>
      <c r="K367" s="442"/>
      <c r="L367" s="442"/>
      <c r="M367" s="439"/>
      <c r="N367" s="439"/>
      <c r="O367" s="440"/>
      <c r="P367" s="440"/>
      <c r="Q367" s="439"/>
      <c r="R367" s="439"/>
      <c r="S367" s="439"/>
      <c r="T367" s="443"/>
      <c r="U367" s="443"/>
      <c r="V367" s="443" t="s">
        <v>0</v>
      </c>
      <c r="W367" s="444"/>
      <c r="X367" s="440"/>
      <c r="Y367" s="445"/>
      <c r="Z367" s="445"/>
      <c r="AA367" s="445"/>
      <c r="AB367" s="445"/>
      <c r="AC367" s="445"/>
      <c r="AD367" s="445"/>
      <c r="AE367" s="445"/>
      <c r="AF367" s="445"/>
      <c r="AG367" s="445"/>
      <c r="AH367" s="445"/>
      <c r="AI367" s="446"/>
      <c r="AJ367" s="446"/>
      <c r="AK367" s="446"/>
      <c r="AL367" s="446"/>
      <c r="AM367" s="446"/>
      <c r="AN367" s="446"/>
    </row>
    <row r="368" spans="1:40">
      <c r="A368" s="435"/>
      <c r="B368" s="436"/>
      <c r="C368" s="437"/>
      <c r="D368" s="438" t="s">
        <v>441</v>
      </c>
      <c r="E368" s="439"/>
      <c r="F368" s="440"/>
      <c r="G368" s="42"/>
      <c r="H368" s="441"/>
      <c r="I368" s="441"/>
      <c r="J368" s="441"/>
      <c r="K368" s="442"/>
      <c r="L368" s="442"/>
      <c r="M368" s="439"/>
      <c r="N368" s="439"/>
      <c r="O368" s="440"/>
      <c r="P368" s="440"/>
      <c r="Q368" s="439"/>
      <c r="R368" s="439"/>
      <c r="S368" s="439"/>
      <c r="T368" s="443"/>
      <c r="U368" s="443"/>
      <c r="V368" s="443" t="s">
        <v>0</v>
      </c>
      <c r="W368" s="444"/>
      <c r="X368" s="440"/>
      <c r="Y368" s="445"/>
      <c r="Z368" s="445"/>
      <c r="AA368" s="445"/>
      <c r="AB368" s="445"/>
      <c r="AC368" s="445"/>
      <c r="AD368" s="445"/>
      <c r="AE368" s="445"/>
      <c r="AF368" s="445"/>
      <c r="AG368" s="445"/>
      <c r="AH368" s="445"/>
      <c r="AI368" s="446"/>
      <c r="AJ368" s="446"/>
      <c r="AK368" s="446"/>
      <c r="AL368" s="446"/>
      <c r="AM368" s="446"/>
      <c r="AN368" s="446"/>
    </row>
    <row r="369" spans="1:40">
      <c r="A369" s="435"/>
      <c r="B369" s="436"/>
      <c r="C369" s="437"/>
      <c r="D369" s="438" t="s">
        <v>236</v>
      </c>
      <c r="E369" s="439"/>
      <c r="F369" s="440"/>
      <c r="G369" s="42"/>
      <c r="H369" s="441"/>
      <c r="I369" s="441"/>
      <c r="J369" s="441"/>
      <c r="K369" s="442"/>
      <c r="L369" s="442"/>
      <c r="M369" s="439"/>
      <c r="N369" s="439"/>
      <c r="O369" s="440"/>
      <c r="P369" s="440"/>
      <c r="Q369" s="439"/>
      <c r="R369" s="439"/>
      <c r="S369" s="439"/>
      <c r="T369" s="443"/>
      <c r="U369" s="443"/>
      <c r="V369" s="443" t="s">
        <v>0</v>
      </c>
      <c r="W369" s="444"/>
      <c r="X369" s="440"/>
      <c r="Y369" s="445"/>
      <c r="Z369" s="445"/>
      <c r="AA369" s="445"/>
      <c r="AB369" s="445"/>
      <c r="AC369" s="445"/>
      <c r="AD369" s="445"/>
      <c r="AE369" s="445"/>
      <c r="AF369" s="445"/>
      <c r="AG369" s="445"/>
      <c r="AH369" s="445"/>
      <c r="AI369" s="446"/>
      <c r="AJ369" s="446"/>
      <c r="AK369" s="446"/>
      <c r="AL369" s="446"/>
      <c r="AM369" s="446"/>
      <c r="AN369" s="446"/>
    </row>
    <row r="370" spans="1:40">
      <c r="A370" s="435"/>
      <c r="B370" s="436"/>
      <c r="C370" s="437"/>
      <c r="D370" s="438" t="s">
        <v>442</v>
      </c>
      <c r="E370" s="439"/>
      <c r="F370" s="440"/>
      <c r="G370" s="42"/>
      <c r="H370" s="441"/>
      <c r="I370" s="441"/>
      <c r="J370" s="441"/>
      <c r="K370" s="442"/>
      <c r="L370" s="442"/>
      <c r="M370" s="439"/>
      <c r="N370" s="439"/>
      <c r="O370" s="440"/>
      <c r="P370" s="440"/>
      <c r="Q370" s="439"/>
      <c r="R370" s="439"/>
      <c r="S370" s="439"/>
      <c r="T370" s="443"/>
      <c r="U370" s="443"/>
      <c r="V370" s="443" t="s">
        <v>0</v>
      </c>
      <c r="W370" s="444"/>
      <c r="X370" s="440"/>
      <c r="Y370" s="445"/>
      <c r="Z370" s="445"/>
      <c r="AA370" s="445"/>
      <c r="AB370" s="445"/>
      <c r="AC370" s="445"/>
      <c r="AD370" s="445"/>
      <c r="AE370" s="445"/>
      <c r="AF370" s="445"/>
      <c r="AG370" s="445"/>
      <c r="AH370" s="445"/>
      <c r="AI370" s="446"/>
      <c r="AJ370" s="446"/>
      <c r="AK370" s="446"/>
      <c r="AL370" s="446"/>
      <c r="AM370" s="446"/>
      <c r="AN370" s="446"/>
    </row>
    <row r="371" spans="1:40" ht="25.5">
      <c r="A371" s="435"/>
      <c r="B371" s="436"/>
      <c r="C371" s="437"/>
      <c r="D371" s="438" t="s">
        <v>133</v>
      </c>
      <c r="E371" s="439"/>
      <c r="F371" s="440"/>
      <c r="G371" s="42"/>
      <c r="H371" s="441"/>
      <c r="I371" s="441"/>
      <c r="J371" s="441"/>
      <c r="K371" s="442"/>
      <c r="L371" s="442"/>
      <c r="M371" s="439"/>
      <c r="N371" s="439"/>
      <c r="O371" s="440"/>
      <c r="P371" s="440"/>
      <c r="Q371" s="439"/>
      <c r="R371" s="439"/>
      <c r="S371" s="439"/>
      <c r="T371" s="443"/>
      <c r="U371" s="443"/>
      <c r="V371" s="443" t="s">
        <v>0</v>
      </c>
      <c r="W371" s="444"/>
      <c r="X371" s="440"/>
      <c r="Y371" s="445"/>
      <c r="Z371" s="445"/>
      <c r="AA371" s="445"/>
      <c r="AB371" s="445"/>
      <c r="AC371" s="445"/>
      <c r="AD371" s="445"/>
      <c r="AE371" s="445"/>
      <c r="AF371" s="445"/>
      <c r="AG371" s="445"/>
      <c r="AH371" s="445"/>
      <c r="AI371" s="446"/>
      <c r="AJ371" s="446"/>
      <c r="AK371" s="446"/>
      <c r="AL371" s="446"/>
      <c r="AM371" s="446"/>
      <c r="AN371" s="446"/>
    </row>
    <row r="372" spans="1:40">
      <c r="A372" s="435"/>
      <c r="B372" s="436"/>
      <c r="C372" s="437"/>
      <c r="D372" s="438" t="s">
        <v>443</v>
      </c>
      <c r="E372" s="439"/>
      <c r="F372" s="440"/>
      <c r="G372" s="42"/>
      <c r="H372" s="441"/>
      <c r="I372" s="441"/>
      <c r="J372" s="441"/>
      <c r="K372" s="442"/>
      <c r="L372" s="442"/>
      <c r="M372" s="439"/>
      <c r="N372" s="439"/>
      <c r="O372" s="440"/>
      <c r="P372" s="440"/>
      <c r="Q372" s="439"/>
      <c r="R372" s="439"/>
      <c r="S372" s="439"/>
      <c r="T372" s="443"/>
      <c r="U372" s="443"/>
      <c r="V372" s="443" t="s">
        <v>0</v>
      </c>
      <c r="W372" s="444"/>
      <c r="X372" s="440"/>
      <c r="Y372" s="445"/>
      <c r="Z372" s="445"/>
      <c r="AA372" s="445"/>
      <c r="AB372" s="445"/>
      <c r="AC372" s="445"/>
      <c r="AD372" s="445"/>
      <c r="AE372" s="445"/>
      <c r="AF372" s="445"/>
      <c r="AG372" s="445"/>
      <c r="AH372" s="445"/>
      <c r="AI372" s="446"/>
      <c r="AJ372" s="446"/>
      <c r="AK372" s="446"/>
      <c r="AL372" s="446"/>
      <c r="AM372" s="446"/>
      <c r="AN372" s="446"/>
    </row>
    <row r="373" spans="1:40">
      <c r="A373" s="435"/>
      <c r="B373" s="436"/>
      <c r="C373" s="437"/>
      <c r="D373" s="438" t="s">
        <v>147</v>
      </c>
      <c r="E373" s="439"/>
      <c r="F373" s="440"/>
      <c r="G373" s="42"/>
      <c r="H373" s="441"/>
      <c r="I373" s="441"/>
      <c r="J373" s="441"/>
      <c r="K373" s="442"/>
      <c r="L373" s="442"/>
      <c r="M373" s="439"/>
      <c r="N373" s="439"/>
      <c r="O373" s="440"/>
      <c r="P373" s="440"/>
      <c r="Q373" s="439"/>
      <c r="R373" s="439"/>
      <c r="S373" s="439"/>
      <c r="T373" s="443"/>
      <c r="U373" s="443"/>
      <c r="V373" s="443" t="s">
        <v>0</v>
      </c>
      <c r="W373" s="444"/>
      <c r="X373" s="440"/>
      <c r="Y373" s="445"/>
      <c r="Z373" s="445"/>
      <c r="AA373" s="445"/>
      <c r="AB373" s="445"/>
      <c r="AC373" s="445"/>
      <c r="AD373" s="445"/>
      <c r="AE373" s="445"/>
      <c r="AF373" s="445"/>
      <c r="AG373" s="445"/>
      <c r="AH373" s="445"/>
      <c r="AI373" s="446"/>
      <c r="AJ373" s="446"/>
      <c r="AK373" s="446"/>
      <c r="AL373" s="446"/>
      <c r="AM373" s="446"/>
      <c r="AN373" s="446"/>
    </row>
    <row r="374" spans="1:40" ht="25.5">
      <c r="A374" s="435"/>
      <c r="B374" s="436"/>
      <c r="C374" s="437"/>
      <c r="D374" s="438" t="s">
        <v>444</v>
      </c>
      <c r="E374" s="439"/>
      <c r="F374" s="440"/>
      <c r="G374" s="42"/>
      <c r="H374" s="441"/>
      <c r="I374" s="441"/>
      <c r="J374" s="441"/>
      <c r="K374" s="442"/>
      <c r="L374" s="442"/>
      <c r="M374" s="439"/>
      <c r="N374" s="439"/>
      <c r="O374" s="440"/>
      <c r="P374" s="440"/>
      <c r="Q374" s="439"/>
      <c r="R374" s="439"/>
      <c r="S374" s="439"/>
      <c r="T374" s="443"/>
      <c r="U374" s="443"/>
      <c r="V374" s="443" t="s">
        <v>0</v>
      </c>
      <c r="W374" s="444"/>
      <c r="X374" s="440"/>
      <c r="Y374" s="445"/>
      <c r="Z374" s="445"/>
      <c r="AA374" s="445"/>
      <c r="AB374" s="445"/>
      <c r="AC374" s="445"/>
      <c r="AD374" s="445"/>
      <c r="AE374" s="445"/>
      <c r="AF374" s="445"/>
      <c r="AG374" s="445"/>
      <c r="AH374" s="445"/>
      <c r="AI374" s="446"/>
      <c r="AJ374" s="446"/>
      <c r="AK374" s="446"/>
      <c r="AL374" s="446"/>
      <c r="AM374" s="446"/>
      <c r="AN374" s="446"/>
    </row>
    <row r="375" spans="1:40">
      <c r="A375" s="435"/>
      <c r="B375" s="436"/>
      <c r="C375" s="437"/>
      <c r="D375" s="438" t="s">
        <v>445</v>
      </c>
      <c r="E375" s="439"/>
      <c r="F375" s="440"/>
      <c r="G375" s="42"/>
      <c r="H375" s="441"/>
      <c r="I375" s="441"/>
      <c r="J375" s="441"/>
      <c r="K375" s="442"/>
      <c r="L375" s="442"/>
      <c r="M375" s="439"/>
      <c r="N375" s="439"/>
      <c r="O375" s="440"/>
      <c r="P375" s="440"/>
      <c r="Q375" s="439"/>
      <c r="R375" s="439"/>
      <c r="S375" s="439"/>
      <c r="T375" s="443"/>
      <c r="U375" s="443"/>
      <c r="V375" s="443" t="s">
        <v>0</v>
      </c>
      <c r="W375" s="444"/>
      <c r="X375" s="440"/>
      <c r="Y375" s="445"/>
      <c r="Z375" s="445"/>
      <c r="AA375" s="445"/>
      <c r="AB375" s="445"/>
      <c r="AC375" s="445"/>
      <c r="AD375" s="445"/>
      <c r="AE375" s="445"/>
      <c r="AF375" s="445"/>
      <c r="AG375" s="445"/>
      <c r="AH375" s="445"/>
      <c r="AI375" s="446"/>
      <c r="AJ375" s="446"/>
      <c r="AK375" s="446"/>
      <c r="AL375" s="446"/>
      <c r="AM375" s="446"/>
      <c r="AN375" s="446"/>
    </row>
    <row r="376" spans="1:40">
      <c r="A376" s="435"/>
      <c r="B376" s="436"/>
      <c r="C376" s="437"/>
      <c r="D376" s="438" t="s">
        <v>149</v>
      </c>
      <c r="E376" s="439"/>
      <c r="F376" s="440"/>
      <c r="G376" s="42"/>
      <c r="H376" s="441"/>
      <c r="I376" s="441"/>
      <c r="J376" s="441"/>
      <c r="K376" s="442"/>
      <c r="L376" s="442"/>
      <c r="M376" s="439"/>
      <c r="N376" s="439"/>
      <c r="O376" s="440"/>
      <c r="P376" s="440"/>
      <c r="Q376" s="439"/>
      <c r="R376" s="439"/>
      <c r="S376" s="439"/>
      <c r="T376" s="443"/>
      <c r="U376" s="443"/>
      <c r="V376" s="443" t="s">
        <v>0</v>
      </c>
      <c r="W376" s="444"/>
      <c r="X376" s="440"/>
      <c r="Y376" s="445"/>
      <c r="Z376" s="445"/>
      <c r="AA376" s="445"/>
      <c r="AB376" s="445"/>
      <c r="AC376" s="445"/>
      <c r="AD376" s="445"/>
      <c r="AE376" s="445"/>
      <c r="AF376" s="445"/>
      <c r="AG376" s="445"/>
      <c r="AH376" s="445"/>
      <c r="AI376" s="446"/>
      <c r="AJ376" s="446"/>
      <c r="AK376" s="446"/>
      <c r="AL376" s="446"/>
      <c r="AM376" s="446"/>
      <c r="AN376" s="446"/>
    </row>
    <row r="377" spans="1:40">
      <c r="A377" s="435"/>
      <c r="B377" s="436"/>
      <c r="C377" s="437"/>
      <c r="D377" s="438" t="s">
        <v>446</v>
      </c>
      <c r="E377" s="439"/>
      <c r="F377" s="440"/>
      <c r="G377" s="42"/>
      <c r="H377" s="441"/>
      <c r="I377" s="441"/>
      <c r="J377" s="441"/>
      <c r="K377" s="442"/>
      <c r="L377" s="442"/>
      <c r="M377" s="439"/>
      <c r="N377" s="439"/>
      <c r="O377" s="440"/>
      <c r="P377" s="440"/>
      <c r="Q377" s="439"/>
      <c r="R377" s="439"/>
      <c r="S377" s="439"/>
      <c r="T377" s="443"/>
      <c r="U377" s="443"/>
      <c r="V377" s="443" t="s">
        <v>0</v>
      </c>
      <c r="W377" s="444"/>
      <c r="X377" s="440"/>
      <c r="Y377" s="445"/>
      <c r="Z377" s="445"/>
      <c r="AA377" s="445"/>
      <c r="AB377" s="445"/>
      <c r="AC377" s="445"/>
      <c r="AD377" s="445"/>
      <c r="AE377" s="445"/>
      <c r="AF377" s="445"/>
      <c r="AG377" s="445"/>
      <c r="AH377" s="445"/>
      <c r="AI377" s="446"/>
      <c r="AJ377" s="446"/>
      <c r="AK377" s="446"/>
      <c r="AL377" s="446"/>
      <c r="AM377" s="446"/>
      <c r="AN377" s="446"/>
    </row>
    <row r="378" spans="1:40">
      <c r="A378" s="435"/>
      <c r="B378" s="436"/>
      <c r="C378" s="437"/>
      <c r="D378" s="438" t="s">
        <v>150</v>
      </c>
      <c r="E378" s="439"/>
      <c r="F378" s="440"/>
      <c r="G378" s="42"/>
      <c r="H378" s="441"/>
      <c r="I378" s="441"/>
      <c r="J378" s="441"/>
      <c r="K378" s="442"/>
      <c r="L378" s="442"/>
      <c r="M378" s="439"/>
      <c r="N378" s="439"/>
      <c r="O378" s="440"/>
      <c r="P378" s="440"/>
      <c r="Q378" s="439"/>
      <c r="R378" s="439"/>
      <c r="S378" s="439"/>
      <c r="T378" s="443"/>
      <c r="U378" s="443"/>
      <c r="V378" s="443" t="s">
        <v>0</v>
      </c>
      <c r="W378" s="444"/>
      <c r="X378" s="440"/>
      <c r="Y378" s="445"/>
      <c r="Z378" s="445"/>
      <c r="AA378" s="445"/>
      <c r="AB378" s="445"/>
      <c r="AC378" s="445"/>
      <c r="AD378" s="445"/>
      <c r="AE378" s="445"/>
      <c r="AF378" s="445"/>
      <c r="AG378" s="445"/>
      <c r="AH378" s="445"/>
      <c r="AI378" s="446"/>
      <c r="AJ378" s="446"/>
      <c r="AK378" s="446"/>
      <c r="AL378" s="446"/>
      <c r="AM378" s="446"/>
      <c r="AN378" s="446"/>
    </row>
    <row r="379" spans="1:40">
      <c r="A379" s="435"/>
      <c r="B379" s="436"/>
      <c r="C379" s="437"/>
      <c r="D379" s="438" t="s">
        <v>447</v>
      </c>
      <c r="E379" s="439"/>
      <c r="F379" s="440"/>
      <c r="G379" s="42"/>
      <c r="H379" s="441"/>
      <c r="I379" s="441"/>
      <c r="J379" s="441"/>
      <c r="K379" s="442"/>
      <c r="L379" s="442"/>
      <c r="M379" s="439"/>
      <c r="N379" s="439"/>
      <c r="O379" s="440"/>
      <c r="P379" s="440"/>
      <c r="Q379" s="439"/>
      <c r="R379" s="439"/>
      <c r="S379" s="439"/>
      <c r="T379" s="443"/>
      <c r="U379" s="443"/>
      <c r="V379" s="443" t="s">
        <v>0</v>
      </c>
      <c r="W379" s="444"/>
      <c r="X379" s="440"/>
      <c r="Y379" s="445"/>
      <c r="Z379" s="445"/>
      <c r="AA379" s="445"/>
      <c r="AB379" s="445"/>
      <c r="AC379" s="445"/>
      <c r="AD379" s="445"/>
      <c r="AE379" s="445"/>
      <c r="AF379" s="445"/>
      <c r="AG379" s="445"/>
      <c r="AH379" s="445"/>
      <c r="AI379" s="446"/>
      <c r="AJ379" s="446"/>
      <c r="AK379" s="446"/>
      <c r="AL379" s="446"/>
      <c r="AM379" s="446"/>
      <c r="AN379" s="446"/>
    </row>
    <row r="380" spans="1:40">
      <c r="A380" s="435"/>
      <c r="B380" s="436"/>
      <c r="C380" s="437"/>
      <c r="D380" s="438" t="s">
        <v>213</v>
      </c>
      <c r="E380" s="439"/>
      <c r="F380" s="440"/>
      <c r="G380" s="42"/>
      <c r="H380" s="441"/>
      <c r="I380" s="441"/>
      <c r="J380" s="441"/>
      <c r="K380" s="442"/>
      <c r="L380" s="442"/>
      <c r="M380" s="439"/>
      <c r="N380" s="439"/>
      <c r="O380" s="440"/>
      <c r="P380" s="440"/>
      <c r="Q380" s="439"/>
      <c r="R380" s="439"/>
      <c r="S380" s="439"/>
      <c r="T380" s="443"/>
      <c r="U380" s="443"/>
      <c r="V380" s="443" t="s">
        <v>0</v>
      </c>
      <c r="W380" s="444"/>
      <c r="X380" s="440"/>
      <c r="Y380" s="445"/>
      <c r="Z380" s="445"/>
      <c r="AA380" s="445"/>
      <c r="AB380" s="445"/>
      <c r="AC380" s="445"/>
      <c r="AD380" s="445"/>
      <c r="AE380" s="445"/>
      <c r="AF380" s="445"/>
      <c r="AG380" s="445"/>
      <c r="AH380" s="445"/>
      <c r="AI380" s="446"/>
      <c r="AJ380" s="446"/>
      <c r="AK380" s="446"/>
      <c r="AL380" s="446"/>
      <c r="AM380" s="446"/>
      <c r="AN380" s="446"/>
    </row>
    <row r="381" spans="1:40" ht="25.5">
      <c r="A381" s="435"/>
      <c r="B381" s="436"/>
      <c r="C381" s="437"/>
      <c r="D381" s="438" t="s">
        <v>448</v>
      </c>
      <c r="E381" s="439"/>
      <c r="F381" s="440"/>
      <c r="G381" s="42"/>
      <c r="H381" s="441"/>
      <c r="I381" s="441"/>
      <c r="J381" s="441"/>
      <c r="K381" s="442"/>
      <c r="L381" s="442"/>
      <c r="M381" s="439"/>
      <c r="N381" s="439"/>
      <c r="O381" s="440"/>
      <c r="P381" s="440"/>
      <c r="Q381" s="439"/>
      <c r="R381" s="439"/>
      <c r="S381" s="439"/>
      <c r="T381" s="443"/>
      <c r="U381" s="443"/>
      <c r="V381" s="443" t="s">
        <v>0</v>
      </c>
      <c r="W381" s="444"/>
      <c r="X381" s="440"/>
      <c r="Y381" s="445"/>
      <c r="Z381" s="445"/>
      <c r="AA381" s="445"/>
      <c r="AB381" s="445"/>
      <c r="AC381" s="445"/>
      <c r="AD381" s="445"/>
      <c r="AE381" s="445"/>
      <c r="AF381" s="445"/>
      <c r="AG381" s="445"/>
      <c r="AH381" s="445"/>
      <c r="AI381" s="446"/>
      <c r="AJ381" s="446"/>
      <c r="AK381" s="446"/>
      <c r="AL381" s="446"/>
      <c r="AM381" s="446"/>
      <c r="AN381" s="446"/>
    </row>
    <row r="382" spans="1:40">
      <c r="A382" s="435"/>
      <c r="B382" s="436"/>
      <c r="C382" s="437"/>
      <c r="D382" s="438" t="s">
        <v>449</v>
      </c>
      <c r="E382" s="439"/>
      <c r="F382" s="440"/>
      <c r="G382" s="42"/>
      <c r="H382" s="441"/>
      <c r="I382" s="441"/>
      <c r="J382" s="441"/>
      <c r="K382" s="442"/>
      <c r="L382" s="442"/>
      <c r="M382" s="439"/>
      <c r="N382" s="439"/>
      <c r="O382" s="440"/>
      <c r="P382" s="440"/>
      <c r="Q382" s="439"/>
      <c r="R382" s="439"/>
      <c r="S382" s="439"/>
      <c r="T382" s="443"/>
      <c r="U382" s="443"/>
      <c r="V382" s="443" t="s">
        <v>0</v>
      </c>
      <c r="W382" s="444"/>
      <c r="X382" s="440"/>
      <c r="Y382" s="445"/>
      <c r="Z382" s="445"/>
      <c r="AA382" s="445"/>
      <c r="AB382" s="445"/>
      <c r="AC382" s="445"/>
      <c r="AD382" s="445"/>
      <c r="AE382" s="445"/>
      <c r="AF382" s="445"/>
      <c r="AG382" s="445"/>
      <c r="AH382" s="445"/>
      <c r="AI382" s="446"/>
      <c r="AJ382" s="446"/>
      <c r="AK382" s="446"/>
      <c r="AL382" s="446"/>
      <c r="AM382" s="446"/>
      <c r="AN382" s="446"/>
    </row>
    <row r="383" spans="1:40" ht="25.5">
      <c r="A383" s="435">
        <v>72</v>
      </c>
      <c r="B383" s="436" t="s">
        <v>80</v>
      </c>
      <c r="C383" s="437" t="s">
        <v>450</v>
      </c>
      <c r="D383" s="475" t="s">
        <v>451</v>
      </c>
      <c r="E383" s="447">
        <v>431.69</v>
      </c>
      <c r="F383" s="445" t="s">
        <v>83</v>
      </c>
      <c r="G383" s="41"/>
      <c r="H383" s="448">
        <f>ROUND(E383*G383,2)</f>
        <v>0</v>
      </c>
      <c r="I383" s="448"/>
      <c r="J383" s="448">
        <f>ROUND(E383*G383,2)</f>
        <v>0</v>
      </c>
      <c r="K383" s="449"/>
      <c r="L383" s="449">
        <f>E383*K383</f>
        <v>0</v>
      </c>
      <c r="M383" s="447"/>
      <c r="N383" s="447">
        <f>E383*M383</f>
        <v>0</v>
      </c>
      <c r="O383" s="445">
        <v>20</v>
      </c>
      <c r="P383" s="445" t="s">
        <v>391</v>
      </c>
      <c r="Q383" s="447"/>
      <c r="R383" s="447"/>
      <c r="S383" s="447"/>
      <c r="T383" s="450"/>
      <c r="U383" s="450"/>
      <c r="V383" s="450" t="s">
        <v>67</v>
      </c>
      <c r="W383" s="451"/>
      <c r="X383" s="437" t="s">
        <v>450</v>
      </c>
      <c r="Y383" s="437" t="s">
        <v>450</v>
      </c>
      <c r="Z383" s="445" t="s">
        <v>85</v>
      </c>
      <c r="AA383" s="445"/>
      <c r="AB383" s="445">
        <v>1</v>
      </c>
      <c r="AC383" s="445"/>
      <c r="AD383" s="445"/>
      <c r="AE383" s="445"/>
      <c r="AF383" s="445"/>
      <c r="AG383" s="445"/>
      <c r="AH383" s="445"/>
      <c r="AI383" s="446"/>
      <c r="AJ383" s="446" t="s">
        <v>86</v>
      </c>
      <c r="AK383" s="446" t="s">
        <v>87</v>
      </c>
      <c r="AL383" s="446"/>
      <c r="AM383" s="446"/>
      <c r="AN383" s="446"/>
    </row>
    <row r="384" spans="1:40" ht="25.5">
      <c r="A384" s="435"/>
      <c r="B384" s="436"/>
      <c r="C384" s="437"/>
      <c r="D384" s="438" t="s">
        <v>88</v>
      </c>
      <c r="E384" s="439"/>
      <c r="F384" s="440"/>
      <c r="G384" s="42"/>
      <c r="H384" s="441"/>
      <c r="I384" s="441"/>
      <c r="J384" s="441"/>
      <c r="K384" s="442"/>
      <c r="L384" s="442"/>
      <c r="M384" s="439"/>
      <c r="N384" s="439"/>
      <c r="O384" s="440"/>
      <c r="P384" s="440"/>
      <c r="Q384" s="439"/>
      <c r="R384" s="439"/>
      <c r="S384" s="439"/>
      <c r="T384" s="443"/>
      <c r="U384" s="443"/>
      <c r="V384" s="443" t="s">
        <v>0</v>
      </c>
      <c r="W384" s="444"/>
      <c r="X384" s="440"/>
      <c r="Y384" s="445"/>
      <c r="Z384" s="445"/>
      <c r="AA384" s="445"/>
      <c r="AB384" s="445"/>
      <c r="AC384" s="445"/>
      <c r="AD384" s="445"/>
      <c r="AE384" s="445"/>
      <c r="AF384" s="445"/>
      <c r="AG384" s="445"/>
      <c r="AH384" s="445"/>
      <c r="AI384" s="446"/>
      <c r="AJ384" s="446"/>
      <c r="AK384" s="446"/>
      <c r="AL384" s="446"/>
      <c r="AM384" s="446"/>
      <c r="AN384" s="446"/>
    </row>
    <row r="385" spans="1:40">
      <c r="A385" s="435"/>
      <c r="B385" s="436"/>
      <c r="C385" s="437"/>
      <c r="D385" s="438" t="s">
        <v>452</v>
      </c>
      <c r="E385" s="439"/>
      <c r="F385" s="440"/>
      <c r="G385" s="42"/>
      <c r="H385" s="441"/>
      <c r="I385" s="441"/>
      <c r="J385" s="441"/>
      <c r="K385" s="442"/>
      <c r="L385" s="442"/>
      <c r="M385" s="439"/>
      <c r="N385" s="439"/>
      <c r="O385" s="440"/>
      <c r="P385" s="440"/>
      <c r="Q385" s="439"/>
      <c r="R385" s="439"/>
      <c r="S385" s="439"/>
      <c r="T385" s="443"/>
      <c r="U385" s="443"/>
      <c r="V385" s="443" t="s">
        <v>0</v>
      </c>
      <c r="W385" s="444"/>
      <c r="X385" s="440"/>
      <c r="Y385" s="445"/>
      <c r="Z385" s="445"/>
      <c r="AA385" s="445"/>
      <c r="AB385" s="445"/>
      <c r="AC385" s="445"/>
      <c r="AD385" s="445"/>
      <c r="AE385" s="445"/>
      <c r="AF385" s="445"/>
      <c r="AG385" s="445"/>
      <c r="AH385" s="445"/>
      <c r="AI385" s="446"/>
      <c r="AJ385" s="446"/>
      <c r="AK385" s="446"/>
      <c r="AL385" s="446"/>
      <c r="AM385" s="446"/>
      <c r="AN385" s="446"/>
    </row>
    <row r="386" spans="1:40" ht="25.5">
      <c r="A386" s="435">
        <v>73</v>
      </c>
      <c r="B386" s="436" t="s">
        <v>80</v>
      </c>
      <c r="C386" s="437" t="s">
        <v>453</v>
      </c>
      <c r="D386" s="475" t="s">
        <v>454</v>
      </c>
      <c r="E386" s="447">
        <v>2</v>
      </c>
      <c r="F386" s="445" t="s">
        <v>132</v>
      </c>
      <c r="G386" s="41"/>
      <c r="H386" s="448">
        <f>ROUND(E386*G386,2)</f>
        <v>0</v>
      </c>
      <c r="I386" s="448"/>
      <c r="J386" s="448">
        <f>ROUND(E386*G386,2)</f>
        <v>0</v>
      </c>
      <c r="K386" s="449"/>
      <c r="L386" s="449">
        <f>E386*K386</f>
        <v>0</v>
      </c>
      <c r="M386" s="447"/>
      <c r="N386" s="447">
        <f>E386*M386</f>
        <v>0</v>
      </c>
      <c r="O386" s="445">
        <v>20</v>
      </c>
      <c r="P386" s="445" t="s">
        <v>395</v>
      </c>
      <c r="Q386" s="447"/>
      <c r="R386" s="447"/>
      <c r="S386" s="447"/>
      <c r="T386" s="450"/>
      <c r="U386" s="450"/>
      <c r="V386" s="450" t="s">
        <v>67</v>
      </c>
      <c r="W386" s="451"/>
      <c r="X386" s="437" t="s">
        <v>453</v>
      </c>
      <c r="Y386" s="437" t="s">
        <v>453</v>
      </c>
      <c r="Z386" s="445" t="s">
        <v>85</v>
      </c>
      <c r="AA386" s="445"/>
      <c r="AB386" s="445">
        <v>1</v>
      </c>
      <c r="AC386" s="445"/>
      <c r="AD386" s="445"/>
      <c r="AE386" s="445"/>
      <c r="AF386" s="445"/>
      <c r="AG386" s="445"/>
      <c r="AH386" s="445"/>
      <c r="AI386" s="446"/>
      <c r="AJ386" s="446" t="s">
        <v>86</v>
      </c>
      <c r="AK386" s="446" t="s">
        <v>87</v>
      </c>
      <c r="AL386" s="446"/>
      <c r="AM386" s="446"/>
      <c r="AN386" s="446"/>
    </row>
    <row r="387" spans="1:40" ht="25.5">
      <c r="A387" s="435"/>
      <c r="B387" s="436"/>
      <c r="C387" s="437"/>
      <c r="D387" s="438" t="s">
        <v>88</v>
      </c>
      <c r="E387" s="439"/>
      <c r="F387" s="440"/>
      <c r="G387" s="42"/>
      <c r="H387" s="441"/>
      <c r="I387" s="441"/>
      <c r="J387" s="441"/>
      <c r="K387" s="442"/>
      <c r="L387" s="442"/>
      <c r="M387" s="439"/>
      <c r="N387" s="439"/>
      <c r="O387" s="440"/>
      <c r="P387" s="440"/>
      <c r="Q387" s="439"/>
      <c r="R387" s="439"/>
      <c r="S387" s="439"/>
      <c r="T387" s="443"/>
      <c r="U387" s="443"/>
      <c r="V387" s="443" t="s">
        <v>0</v>
      </c>
      <c r="W387" s="444"/>
      <c r="X387" s="440"/>
      <c r="Y387" s="445"/>
      <c r="Z387" s="445"/>
      <c r="AA387" s="445"/>
      <c r="AB387" s="445"/>
      <c r="AC387" s="445"/>
      <c r="AD387" s="445"/>
      <c r="AE387" s="445"/>
      <c r="AF387" s="445"/>
      <c r="AG387" s="445"/>
      <c r="AH387" s="445"/>
      <c r="AI387" s="446"/>
      <c r="AJ387" s="446"/>
      <c r="AK387" s="446"/>
      <c r="AL387" s="446"/>
      <c r="AM387" s="446"/>
      <c r="AN387" s="446"/>
    </row>
    <row r="388" spans="1:40">
      <c r="A388" s="435"/>
      <c r="B388" s="436"/>
      <c r="C388" s="437"/>
      <c r="D388" s="438" t="s">
        <v>180</v>
      </c>
      <c r="E388" s="439"/>
      <c r="F388" s="440"/>
      <c r="G388" s="42"/>
      <c r="H388" s="441"/>
      <c r="I388" s="441"/>
      <c r="J388" s="441"/>
      <c r="K388" s="442"/>
      <c r="L388" s="442"/>
      <c r="M388" s="439"/>
      <c r="N388" s="439"/>
      <c r="O388" s="440"/>
      <c r="P388" s="440"/>
      <c r="Q388" s="439"/>
      <c r="R388" s="439"/>
      <c r="S388" s="439"/>
      <c r="T388" s="443"/>
      <c r="U388" s="443"/>
      <c r="V388" s="443" t="s">
        <v>0</v>
      </c>
      <c r="W388" s="444"/>
      <c r="X388" s="440"/>
      <c r="Y388" s="445"/>
      <c r="Z388" s="445"/>
      <c r="AA388" s="445"/>
      <c r="AB388" s="445"/>
      <c r="AC388" s="445"/>
      <c r="AD388" s="445"/>
      <c r="AE388" s="445"/>
      <c r="AF388" s="445"/>
      <c r="AG388" s="445"/>
      <c r="AH388" s="445"/>
      <c r="AI388" s="446"/>
      <c r="AJ388" s="446"/>
      <c r="AK388" s="446"/>
      <c r="AL388" s="446"/>
      <c r="AM388" s="446"/>
      <c r="AN388" s="446"/>
    </row>
    <row r="389" spans="1:40">
      <c r="A389" s="435">
        <v>74</v>
      </c>
      <c r="B389" s="436" t="s">
        <v>192</v>
      </c>
      <c r="C389" s="437" t="s">
        <v>455</v>
      </c>
      <c r="D389" s="475" t="s">
        <v>456</v>
      </c>
      <c r="E389" s="447">
        <v>10.85</v>
      </c>
      <c r="F389" s="445" t="s">
        <v>243</v>
      </c>
      <c r="G389" s="41"/>
      <c r="H389" s="448"/>
      <c r="I389" s="448">
        <f>ROUND(E389*G389,2)</f>
        <v>0</v>
      </c>
      <c r="J389" s="448">
        <f>ROUND(E389*G389,2)</f>
        <v>0</v>
      </c>
      <c r="K389" s="449"/>
      <c r="L389" s="449">
        <f>E389*K389</f>
        <v>0</v>
      </c>
      <c r="M389" s="447"/>
      <c r="N389" s="447">
        <f>E389*M389</f>
        <v>0</v>
      </c>
      <c r="O389" s="445">
        <v>20</v>
      </c>
      <c r="P389" s="445" t="s">
        <v>398</v>
      </c>
      <c r="Q389" s="447"/>
      <c r="R389" s="447"/>
      <c r="S389" s="447"/>
      <c r="T389" s="450"/>
      <c r="U389" s="450"/>
      <c r="V389" s="450" t="s">
        <v>66</v>
      </c>
      <c r="W389" s="451"/>
      <c r="X389" s="437" t="s">
        <v>455</v>
      </c>
      <c r="Y389" s="437" t="s">
        <v>455</v>
      </c>
      <c r="Z389" s="445" t="s">
        <v>85</v>
      </c>
      <c r="AA389" s="437" t="s">
        <v>196</v>
      </c>
      <c r="AB389" s="445">
        <v>2</v>
      </c>
      <c r="AC389" s="445"/>
      <c r="AD389" s="445"/>
      <c r="AE389" s="445"/>
      <c r="AF389" s="445"/>
      <c r="AG389" s="445"/>
      <c r="AH389" s="445"/>
      <c r="AI389" s="446"/>
      <c r="AJ389" s="446" t="s">
        <v>197</v>
      </c>
      <c r="AK389" s="446" t="s">
        <v>87</v>
      </c>
      <c r="AL389" s="446"/>
      <c r="AM389" s="446"/>
      <c r="AN389" s="446"/>
    </row>
    <row r="390" spans="1:40" ht="25.5">
      <c r="A390" s="435"/>
      <c r="B390" s="436"/>
      <c r="C390" s="437"/>
      <c r="D390" s="438" t="s">
        <v>88</v>
      </c>
      <c r="E390" s="439"/>
      <c r="F390" s="440"/>
      <c r="G390" s="42"/>
      <c r="H390" s="441"/>
      <c r="I390" s="441"/>
      <c r="J390" s="441"/>
      <c r="K390" s="442"/>
      <c r="L390" s="442"/>
      <c r="M390" s="439"/>
      <c r="N390" s="439"/>
      <c r="O390" s="440"/>
      <c r="P390" s="440"/>
      <c r="Q390" s="439"/>
      <c r="R390" s="439"/>
      <c r="S390" s="439"/>
      <c r="T390" s="443"/>
      <c r="U390" s="443"/>
      <c r="V390" s="443" t="s">
        <v>0</v>
      </c>
      <c r="W390" s="444"/>
      <c r="X390" s="440"/>
      <c r="Y390" s="445"/>
      <c r="Z390" s="445"/>
      <c r="AA390" s="445"/>
      <c r="AB390" s="445"/>
      <c r="AC390" s="445"/>
      <c r="AD390" s="445"/>
      <c r="AE390" s="445"/>
      <c r="AF390" s="445"/>
      <c r="AG390" s="445"/>
      <c r="AH390" s="445"/>
      <c r="AI390" s="446"/>
      <c r="AJ390" s="446"/>
      <c r="AK390" s="446"/>
      <c r="AL390" s="446"/>
      <c r="AM390" s="446"/>
      <c r="AN390" s="446"/>
    </row>
    <row r="391" spans="1:40">
      <c r="A391" s="435"/>
      <c r="B391" s="436"/>
      <c r="C391" s="437"/>
      <c r="D391" s="438" t="s">
        <v>457</v>
      </c>
      <c r="E391" s="439"/>
      <c r="F391" s="440"/>
      <c r="G391" s="42"/>
      <c r="H391" s="441"/>
      <c r="I391" s="441"/>
      <c r="J391" s="441"/>
      <c r="K391" s="442"/>
      <c r="L391" s="442"/>
      <c r="M391" s="439"/>
      <c r="N391" s="439"/>
      <c r="O391" s="440"/>
      <c r="P391" s="440"/>
      <c r="Q391" s="439"/>
      <c r="R391" s="439"/>
      <c r="S391" s="439"/>
      <c r="T391" s="443"/>
      <c r="U391" s="443"/>
      <c r="V391" s="443" t="s">
        <v>0</v>
      </c>
      <c r="W391" s="444"/>
      <c r="X391" s="440"/>
      <c r="Y391" s="445"/>
      <c r="Z391" s="445"/>
      <c r="AA391" s="445"/>
      <c r="AB391" s="445"/>
      <c r="AC391" s="445"/>
      <c r="AD391" s="445"/>
      <c r="AE391" s="445"/>
      <c r="AF391" s="445"/>
      <c r="AG391" s="445"/>
      <c r="AH391" s="445"/>
      <c r="AI391" s="446"/>
      <c r="AJ391" s="446"/>
      <c r="AK391" s="446"/>
      <c r="AL391" s="446"/>
      <c r="AM391" s="446"/>
      <c r="AN391" s="446"/>
    </row>
    <row r="392" spans="1:40" ht="25.5">
      <c r="A392" s="435">
        <v>75</v>
      </c>
      <c r="B392" s="436" t="s">
        <v>80</v>
      </c>
      <c r="C392" s="437" t="s">
        <v>458</v>
      </c>
      <c r="D392" s="475" t="s">
        <v>459</v>
      </c>
      <c r="E392" s="447">
        <v>16</v>
      </c>
      <c r="F392" s="445" t="s">
        <v>132</v>
      </c>
      <c r="G392" s="41"/>
      <c r="H392" s="448">
        <f>ROUND(E392*G392,2)</f>
        <v>0</v>
      </c>
      <c r="I392" s="448"/>
      <c r="J392" s="448">
        <f>ROUND(E392*G392,2)</f>
        <v>0</v>
      </c>
      <c r="K392" s="449"/>
      <c r="L392" s="449">
        <f>E392*K392</f>
        <v>0</v>
      </c>
      <c r="M392" s="447"/>
      <c r="N392" s="447">
        <f>E392*M392</f>
        <v>0</v>
      </c>
      <c r="O392" s="445">
        <v>20</v>
      </c>
      <c r="P392" s="445" t="s">
        <v>402</v>
      </c>
      <c r="Q392" s="447"/>
      <c r="R392" s="447"/>
      <c r="S392" s="447"/>
      <c r="T392" s="450"/>
      <c r="U392" s="450"/>
      <c r="V392" s="450" t="s">
        <v>67</v>
      </c>
      <c r="W392" s="451"/>
      <c r="X392" s="437" t="s">
        <v>458</v>
      </c>
      <c r="Y392" s="437" t="s">
        <v>458</v>
      </c>
      <c r="Z392" s="445" t="s">
        <v>85</v>
      </c>
      <c r="AA392" s="445"/>
      <c r="AB392" s="445">
        <v>1</v>
      </c>
      <c r="AC392" s="445"/>
      <c r="AD392" s="445"/>
      <c r="AE392" s="445"/>
      <c r="AF392" s="445"/>
      <c r="AG392" s="445"/>
      <c r="AH392" s="445"/>
      <c r="AI392" s="446"/>
      <c r="AJ392" s="446" t="s">
        <v>86</v>
      </c>
      <c r="AK392" s="446" t="s">
        <v>87</v>
      </c>
      <c r="AL392" s="446"/>
      <c r="AM392" s="446"/>
      <c r="AN392" s="446"/>
    </row>
    <row r="393" spans="1:40" ht="25.5">
      <c r="A393" s="435"/>
      <c r="B393" s="436"/>
      <c r="C393" s="437"/>
      <c r="D393" s="438" t="s">
        <v>88</v>
      </c>
      <c r="E393" s="439"/>
      <c r="F393" s="440"/>
      <c r="G393" s="42"/>
      <c r="H393" s="441"/>
      <c r="I393" s="441"/>
      <c r="J393" s="441"/>
      <c r="K393" s="442"/>
      <c r="L393" s="442"/>
      <c r="M393" s="439"/>
      <c r="N393" s="439"/>
      <c r="O393" s="440"/>
      <c r="P393" s="440"/>
      <c r="Q393" s="439"/>
      <c r="R393" s="439"/>
      <c r="S393" s="439"/>
      <c r="T393" s="443"/>
      <c r="U393" s="443"/>
      <c r="V393" s="443" t="s">
        <v>0</v>
      </c>
      <c r="W393" s="444"/>
      <c r="X393" s="440"/>
      <c r="Y393" s="445"/>
      <c r="Z393" s="445"/>
      <c r="AA393" s="445"/>
      <c r="AB393" s="445"/>
      <c r="AC393" s="445"/>
      <c r="AD393" s="445"/>
      <c r="AE393" s="445"/>
      <c r="AF393" s="445"/>
      <c r="AG393" s="445"/>
      <c r="AH393" s="445"/>
      <c r="AI393" s="446"/>
      <c r="AJ393" s="446"/>
      <c r="AK393" s="446"/>
      <c r="AL393" s="446"/>
      <c r="AM393" s="446"/>
      <c r="AN393" s="446"/>
    </row>
    <row r="394" spans="1:40">
      <c r="A394" s="435"/>
      <c r="B394" s="436"/>
      <c r="C394" s="437"/>
      <c r="D394" s="438" t="s">
        <v>460</v>
      </c>
      <c r="E394" s="439"/>
      <c r="F394" s="440"/>
      <c r="G394" s="42"/>
      <c r="H394" s="441"/>
      <c r="I394" s="441"/>
      <c r="J394" s="441"/>
      <c r="K394" s="442"/>
      <c r="L394" s="442"/>
      <c r="M394" s="439"/>
      <c r="N394" s="439"/>
      <c r="O394" s="440"/>
      <c r="P394" s="440"/>
      <c r="Q394" s="439"/>
      <c r="R394" s="439"/>
      <c r="S394" s="439"/>
      <c r="T394" s="443"/>
      <c r="U394" s="443"/>
      <c r="V394" s="443" t="s">
        <v>0</v>
      </c>
      <c r="W394" s="444"/>
      <c r="X394" s="440"/>
      <c r="Y394" s="445"/>
      <c r="Z394" s="445"/>
      <c r="AA394" s="445"/>
      <c r="AB394" s="445"/>
      <c r="AC394" s="445"/>
      <c r="AD394" s="445"/>
      <c r="AE394" s="445"/>
      <c r="AF394" s="445"/>
      <c r="AG394" s="445"/>
      <c r="AH394" s="445"/>
      <c r="AI394" s="446"/>
      <c r="AJ394" s="446"/>
      <c r="AK394" s="446"/>
      <c r="AL394" s="446"/>
      <c r="AM394" s="446"/>
      <c r="AN394" s="446"/>
    </row>
    <row r="395" spans="1:40">
      <c r="A395" s="435">
        <v>76</v>
      </c>
      <c r="B395" s="436" t="s">
        <v>192</v>
      </c>
      <c r="C395" s="437" t="s">
        <v>461</v>
      </c>
      <c r="D395" s="475" t="s">
        <v>462</v>
      </c>
      <c r="E395" s="447">
        <v>2</v>
      </c>
      <c r="F395" s="445" t="s">
        <v>132</v>
      </c>
      <c r="G395" s="41"/>
      <c r="H395" s="448"/>
      <c r="I395" s="448">
        <f>ROUND(E395*G395,2)</f>
        <v>0</v>
      </c>
      <c r="J395" s="448">
        <f>ROUND(E395*G395,2)</f>
        <v>0</v>
      </c>
      <c r="K395" s="449"/>
      <c r="L395" s="449">
        <f>E395*K395</f>
        <v>0</v>
      </c>
      <c r="M395" s="447"/>
      <c r="N395" s="447">
        <f>E395*M395</f>
        <v>0</v>
      </c>
      <c r="O395" s="445">
        <v>20</v>
      </c>
      <c r="P395" s="445" t="s">
        <v>405</v>
      </c>
      <c r="Q395" s="447"/>
      <c r="R395" s="447"/>
      <c r="S395" s="447"/>
      <c r="T395" s="450"/>
      <c r="U395" s="450"/>
      <c r="V395" s="450" t="s">
        <v>66</v>
      </c>
      <c r="W395" s="451"/>
      <c r="X395" s="437" t="s">
        <v>461</v>
      </c>
      <c r="Y395" s="437" t="s">
        <v>461</v>
      </c>
      <c r="Z395" s="445" t="s">
        <v>85</v>
      </c>
      <c r="AA395" s="437" t="s">
        <v>196</v>
      </c>
      <c r="AB395" s="445">
        <v>2</v>
      </c>
      <c r="AC395" s="445"/>
      <c r="AD395" s="445"/>
      <c r="AE395" s="445"/>
      <c r="AF395" s="445"/>
      <c r="AG395" s="445"/>
      <c r="AH395" s="445"/>
      <c r="AI395" s="446"/>
      <c r="AJ395" s="446" t="s">
        <v>197</v>
      </c>
      <c r="AK395" s="446" t="s">
        <v>87</v>
      </c>
      <c r="AL395" s="446"/>
      <c r="AM395" s="446"/>
      <c r="AN395" s="446"/>
    </row>
    <row r="396" spans="1:40" ht="25.5">
      <c r="A396" s="435"/>
      <c r="B396" s="436"/>
      <c r="C396" s="437"/>
      <c r="D396" s="438" t="s">
        <v>88</v>
      </c>
      <c r="E396" s="439"/>
      <c r="F396" s="440"/>
      <c r="G396" s="42"/>
      <c r="H396" s="441"/>
      <c r="I396" s="441"/>
      <c r="J396" s="441"/>
      <c r="K396" s="442"/>
      <c r="L396" s="442"/>
      <c r="M396" s="439"/>
      <c r="N396" s="439"/>
      <c r="O396" s="440"/>
      <c r="P396" s="440"/>
      <c r="Q396" s="439"/>
      <c r="R396" s="439"/>
      <c r="S396" s="439"/>
      <c r="T396" s="443"/>
      <c r="U396" s="443"/>
      <c r="V396" s="443" t="s">
        <v>0</v>
      </c>
      <c r="W396" s="444"/>
      <c r="X396" s="440"/>
      <c r="Y396" s="445"/>
      <c r="Z396" s="445"/>
      <c r="AA396" s="445"/>
      <c r="AB396" s="445"/>
      <c r="AC396" s="445"/>
      <c r="AD396" s="445"/>
      <c r="AE396" s="445"/>
      <c r="AF396" s="445"/>
      <c r="AG396" s="445"/>
      <c r="AH396" s="445"/>
      <c r="AI396" s="446"/>
      <c r="AJ396" s="446"/>
      <c r="AK396" s="446"/>
      <c r="AL396" s="446"/>
      <c r="AM396" s="446"/>
      <c r="AN396" s="446"/>
    </row>
    <row r="397" spans="1:40">
      <c r="A397" s="435"/>
      <c r="B397" s="436"/>
      <c r="C397" s="437"/>
      <c r="D397" s="438" t="s">
        <v>180</v>
      </c>
      <c r="E397" s="439"/>
      <c r="F397" s="440"/>
      <c r="G397" s="42"/>
      <c r="H397" s="441"/>
      <c r="I397" s="441"/>
      <c r="J397" s="441"/>
      <c r="K397" s="442"/>
      <c r="L397" s="442"/>
      <c r="M397" s="439"/>
      <c r="N397" s="439"/>
      <c r="O397" s="440"/>
      <c r="P397" s="440"/>
      <c r="Q397" s="439"/>
      <c r="R397" s="439"/>
      <c r="S397" s="439"/>
      <c r="T397" s="443"/>
      <c r="U397" s="443"/>
      <c r="V397" s="443" t="s">
        <v>0</v>
      </c>
      <c r="W397" s="444"/>
      <c r="X397" s="440"/>
      <c r="Y397" s="445"/>
      <c r="Z397" s="445"/>
      <c r="AA397" s="445"/>
      <c r="AB397" s="445"/>
      <c r="AC397" s="445"/>
      <c r="AD397" s="445"/>
      <c r="AE397" s="445"/>
      <c r="AF397" s="445"/>
      <c r="AG397" s="445"/>
      <c r="AH397" s="445"/>
      <c r="AI397" s="446"/>
      <c r="AJ397" s="446"/>
      <c r="AK397" s="446"/>
      <c r="AL397" s="446"/>
      <c r="AM397" s="446"/>
      <c r="AN397" s="446"/>
    </row>
    <row r="398" spans="1:40">
      <c r="A398" s="435">
        <v>77</v>
      </c>
      <c r="B398" s="436" t="s">
        <v>192</v>
      </c>
      <c r="C398" s="437" t="s">
        <v>463</v>
      </c>
      <c r="D398" s="475" t="s">
        <v>464</v>
      </c>
      <c r="E398" s="447">
        <v>13</v>
      </c>
      <c r="F398" s="445" t="s">
        <v>132</v>
      </c>
      <c r="G398" s="41"/>
      <c r="H398" s="448"/>
      <c r="I398" s="448">
        <f>ROUND(E398*G398,2)</f>
        <v>0</v>
      </c>
      <c r="J398" s="448">
        <f>ROUND(E398*G398,2)</f>
        <v>0</v>
      </c>
      <c r="K398" s="449"/>
      <c r="L398" s="449">
        <f>E398*K398</f>
        <v>0</v>
      </c>
      <c r="M398" s="447"/>
      <c r="N398" s="447">
        <f>E398*M398</f>
        <v>0</v>
      </c>
      <c r="O398" s="445">
        <v>20</v>
      </c>
      <c r="P398" s="445" t="s">
        <v>409</v>
      </c>
      <c r="Q398" s="447"/>
      <c r="R398" s="447"/>
      <c r="S398" s="447"/>
      <c r="T398" s="450"/>
      <c r="U398" s="450"/>
      <c r="V398" s="450" t="s">
        <v>66</v>
      </c>
      <c r="W398" s="451"/>
      <c r="X398" s="437" t="s">
        <v>463</v>
      </c>
      <c r="Y398" s="437" t="s">
        <v>463</v>
      </c>
      <c r="Z398" s="445" t="s">
        <v>85</v>
      </c>
      <c r="AA398" s="437" t="s">
        <v>196</v>
      </c>
      <c r="AB398" s="445">
        <v>2</v>
      </c>
      <c r="AC398" s="445"/>
      <c r="AD398" s="445"/>
      <c r="AE398" s="445"/>
      <c r="AF398" s="445"/>
      <c r="AG398" s="445"/>
      <c r="AH398" s="445"/>
      <c r="AI398" s="446"/>
      <c r="AJ398" s="446" t="s">
        <v>197</v>
      </c>
      <c r="AK398" s="446" t="s">
        <v>87</v>
      </c>
      <c r="AL398" s="446"/>
      <c r="AM398" s="446"/>
      <c r="AN398" s="446"/>
    </row>
    <row r="399" spans="1:40" ht="25.5">
      <c r="A399" s="435"/>
      <c r="B399" s="436"/>
      <c r="C399" s="437"/>
      <c r="D399" s="438" t="s">
        <v>88</v>
      </c>
      <c r="E399" s="439"/>
      <c r="F399" s="440"/>
      <c r="G399" s="42"/>
      <c r="H399" s="441"/>
      <c r="I399" s="441"/>
      <c r="J399" s="441"/>
      <c r="K399" s="442"/>
      <c r="L399" s="442"/>
      <c r="M399" s="439"/>
      <c r="N399" s="439"/>
      <c r="O399" s="440"/>
      <c r="P399" s="440"/>
      <c r="Q399" s="439"/>
      <c r="R399" s="439"/>
      <c r="S399" s="439"/>
      <c r="T399" s="443"/>
      <c r="U399" s="443"/>
      <c r="V399" s="443" t="s">
        <v>0</v>
      </c>
      <c r="W399" s="444"/>
      <c r="X399" s="440"/>
      <c r="Y399" s="445"/>
      <c r="Z399" s="445"/>
      <c r="AA399" s="445"/>
      <c r="AB399" s="445"/>
      <c r="AC399" s="445"/>
      <c r="AD399" s="445"/>
      <c r="AE399" s="445"/>
      <c r="AF399" s="445"/>
      <c r="AG399" s="445"/>
      <c r="AH399" s="445"/>
      <c r="AI399" s="446"/>
      <c r="AJ399" s="446"/>
      <c r="AK399" s="446"/>
      <c r="AL399" s="446"/>
      <c r="AM399" s="446"/>
      <c r="AN399" s="446"/>
    </row>
    <row r="400" spans="1:40">
      <c r="A400" s="435"/>
      <c r="B400" s="436"/>
      <c r="C400" s="437"/>
      <c r="D400" s="438" t="s">
        <v>465</v>
      </c>
      <c r="E400" s="439"/>
      <c r="F400" s="440"/>
      <c r="G400" s="42"/>
      <c r="H400" s="441"/>
      <c r="I400" s="441"/>
      <c r="J400" s="441"/>
      <c r="K400" s="442"/>
      <c r="L400" s="442"/>
      <c r="M400" s="439"/>
      <c r="N400" s="439"/>
      <c r="O400" s="440"/>
      <c r="P400" s="440"/>
      <c r="Q400" s="439"/>
      <c r="R400" s="439"/>
      <c r="S400" s="439"/>
      <c r="T400" s="443"/>
      <c r="U400" s="443"/>
      <c r="V400" s="443" t="s">
        <v>0</v>
      </c>
      <c r="W400" s="444"/>
      <c r="X400" s="440"/>
      <c r="Y400" s="445"/>
      <c r="Z400" s="445"/>
      <c r="AA400" s="445"/>
      <c r="AB400" s="445"/>
      <c r="AC400" s="445"/>
      <c r="AD400" s="445"/>
      <c r="AE400" s="445"/>
      <c r="AF400" s="445"/>
      <c r="AG400" s="445"/>
      <c r="AH400" s="445"/>
      <c r="AI400" s="446"/>
      <c r="AJ400" s="446"/>
      <c r="AK400" s="446"/>
      <c r="AL400" s="446"/>
      <c r="AM400" s="446"/>
      <c r="AN400" s="446"/>
    </row>
    <row r="401" spans="1:40">
      <c r="A401" s="435">
        <v>78</v>
      </c>
      <c r="B401" s="436" t="s">
        <v>192</v>
      </c>
      <c r="C401" s="437" t="s">
        <v>466</v>
      </c>
      <c r="D401" s="475" t="s">
        <v>467</v>
      </c>
      <c r="E401" s="447">
        <v>3</v>
      </c>
      <c r="F401" s="445" t="s">
        <v>132</v>
      </c>
      <c r="G401" s="41"/>
      <c r="H401" s="448"/>
      <c r="I401" s="448">
        <f>ROUND(E401*G401,2)</f>
        <v>0</v>
      </c>
      <c r="J401" s="448">
        <f>ROUND(E401*G401,2)</f>
        <v>0</v>
      </c>
      <c r="K401" s="449"/>
      <c r="L401" s="449">
        <f>E401*K401</f>
        <v>0</v>
      </c>
      <c r="M401" s="447"/>
      <c r="N401" s="447">
        <f>E401*M401</f>
        <v>0</v>
      </c>
      <c r="O401" s="445">
        <v>20</v>
      </c>
      <c r="P401" s="445" t="s">
        <v>413</v>
      </c>
      <c r="Q401" s="447"/>
      <c r="R401" s="447"/>
      <c r="S401" s="447"/>
      <c r="T401" s="450"/>
      <c r="U401" s="450"/>
      <c r="V401" s="450" t="s">
        <v>66</v>
      </c>
      <c r="W401" s="451"/>
      <c r="X401" s="437" t="s">
        <v>466</v>
      </c>
      <c r="Y401" s="437" t="s">
        <v>466</v>
      </c>
      <c r="Z401" s="445" t="s">
        <v>85</v>
      </c>
      <c r="AA401" s="437" t="s">
        <v>196</v>
      </c>
      <c r="AB401" s="445">
        <v>2</v>
      </c>
      <c r="AC401" s="445"/>
      <c r="AD401" s="445"/>
      <c r="AE401" s="445"/>
      <c r="AF401" s="445"/>
      <c r="AG401" s="445"/>
      <c r="AH401" s="445"/>
      <c r="AI401" s="446"/>
      <c r="AJ401" s="446" t="s">
        <v>197</v>
      </c>
      <c r="AK401" s="446" t="s">
        <v>87</v>
      </c>
      <c r="AL401" s="446"/>
      <c r="AM401" s="446"/>
      <c r="AN401" s="446"/>
    </row>
    <row r="402" spans="1:40" ht="25.5">
      <c r="A402" s="435"/>
      <c r="B402" s="436"/>
      <c r="C402" s="437"/>
      <c r="D402" s="438" t="s">
        <v>88</v>
      </c>
      <c r="E402" s="439"/>
      <c r="F402" s="440"/>
      <c r="G402" s="42"/>
      <c r="H402" s="441"/>
      <c r="I402" s="441"/>
      <c r="J402" s="441"/>
      <c r="K402" s="442"/>
      <c r="L402" s="442"/>
      <c r="M402" s="439"/>
      <c r="N402" s="439"/>
      <c r="O402" s="440"/>
      <c r="P402" s="440"/>
      <c r="Q402" s="439"/>
      <c r="R402" s="439"/>
      <c r="S402" s="439"/>
      <c r="T402" s="443"/>
      <c r="U402" s="443"/>
      <c r="V402" s="443" t="s">
        <v>0</v>
      </c>
      <c r="W402" s="444"/>
      <c r="X402" s="440"/>
      <c r="Y402" s="445"/>
      <c r="Z402" s="445"/>
      <c r="AA402" s="445"/>
      <c r="AB402" s="445"/>
      <c r="AC402" s="445"/>
      <c r="AD402" s="445"/>
      <c r="AE402" s="445"/>
      <c r="AF402" s="445"/>
      <c r="AG402" s="445"/>
      <c r="AH402" s="445"/>
      <c r="AI402" s="446"/>
      <c r="AJ402" s="446"/>
      <c r="AK402" s="446"/>
      <c r="AL402" s="446"/>
      <c r="AM402" s="446"/>
      <c r="AN402" s="446"/>
    </row>
    <row r="403" spans="1:40">
      <c r="A403" s="435"/>
      <c r="B403" s="436"/>
      <c r="C403" s="437"/>
      <c r="D403" s="438" t="s">
        <v>177</v>
      </c>
      <c r="E403" s="439"/>
      <c r="F403" s="440"/>
      <c r="G403" s="42"/>
      <c r="H403" s="441"/>
      <c r="I403" s="441"/>
      <c r="J403" s="441"/>
      <c r="K403" s="442"/>
      <c r="L403" s="442"/>
      <c r="M403" s="439"/>
      <c r="N403" s="439"/>
      <c r="O403" s="440"/>
      <c r="P403" s="440"/>
      <c r="Q403" s="439"/>
      <c r="R403" s="439"/>
      <c r="S403" s="439"/>
      <c r="T403" s="443"/>
      <c r="U403" s="443"/>
      <c r="V403" s="443" t="s">
        <v>0</v>
      </c>
      <c r="W403" s="444"/>
      <c r="X403" s="440"/>
      <c r="Y403" s="445"/>
      <c r="Z403" s="445"/>
      <c r="AA403" s="445"/>
      <c r="AB403" s="445"/>
      <c r="AC403" s="445"/>
      <c r="AD403" s="445"/>
      <c r="AE403" s="445"/>
      <c r="AF403" s="445"/>
      <c r="AG403" s="445"/>
      <c r="AH403" s="445"/>
      <c r="AI403" s="446"/>
      <c r="AJ403" s="446"/>
      <c r="AK403" s="446"/>
      <c r="AL403" s="446"/>
      <c r="AM403" s="446"/>
      <c r="AN403" s="446"/>
    </row>
    <row r="404" spans="1:40" ht="25.5">
      <c r="A404" s="435">
        <v>79</v>
      </c>
      <c r="B404" s="436" t="s">
        <v>80</v>
      </c>
      <c r="C404" s="437" t="s">
        <v>468</v>
      </c>
      <c r="D404" s="475" t="s">
        <v>469</v>
      </c>
      <c r="E404" s="447">
        <v>6</v>
      </c>
      <c r="F404" s="445" t="s">
        <v>132</v>
      </c>
      <c r="G404" s="41"/>
      <c r="H404" s="448">
        <f>ROUND(E404*G404,2)</f>
        <v>0</v>
      </c>
      <c r="I404" s="448"/>
      <c r="J404" s="448">
        <f>ROUND(E404*G404,2)</f>
        <v>0</v>
      </c>
      <c r="K404" s="449"/>
      <c r="L404" s="449">
        <f>E404*K404</f>
        <v>0</v>
      </c>
      <c r="M404" s="447"/>
      <c r="N404" s="447">
        <f>E404*M404</f>
        <v>0</v>
      </c>
      <c r="O404" s="445">
        <v>20</v>
      </c>
      <c r="P404" s="445" t="s">
        <v>417</v>
      </c>
      <c r="Q404" s="447"/>
      <c r="R404" s="447"/>
      <c r="S404" s="447"/>
      <c r="T404" s="450"/>
      <c r="U404" s="450"/>
      <c r="V404" s="450" t="s">
        <v>67</v>
      </c>
      <c r="W404" s="451"/>
      <c r="X404" s="437" t="s">
        <v>468</v>
      </c>
      <c r="Y404" s="437" t="s">
        <v>468</v>
      </c>
      <c r="Z404" s="445" t="s">
        <v>85</v>
      </c>
      <c r="AA404" s="445"/>
      <c r="AB404" s="445">
        <v>1</v>
      </c>
      <c r="AC404" s="445"/>
      <c r="AD404" s="445"/>
      <c r="AE404" s="445"/>
      <c r="AF404" s="445"/>
      <c r="AG404" s="445"/>
      <c r="AH404" s="445"/>
      <c r="AI404" s="446"/>
      <c r="AJ404" s="446" t="s">
        <v>86</v>
      </c>
      <c r="AK404" s="446" t="s">
        <v>87</v>
      </c>
      <c r="AL404" s="446"/>
      <c r="AM404" s="446"/>
      <c r="AN404" s="446"/>
    </row>
    <row r="405" spans="1:40" ht="25.5">
      <c r="A405" s="435"/>
      <c r="B405" s="436"/>
      <c r="C405" s="437"/>
      <c r="D405" s="438" t="s">
        <v>88</v>
      </c>
      <c r="E405" s="439"/>
      <c r="F405" s="440"/>
      <c r="G405" s="42"/>
      <c r="H405" s="441"/>
      <c r="I405" s="441"/>
      <c r="J405" s="441"/>
      <c r="K405" s="442"/>
      <c r="L405" s="442"/>
      <c r="M405" s="439"/>
      <c r="N405" s="439"/>
      <c r="O405" s="440"/>
      <c r="P405" s="440"/>
      <c r="Q405" s="439"/>
      <c r="R405" s="439"/>
      <c r="S405" s="439"/>
      <c r="T405" s="443"/>
      <c r="U405" s="443"/>
      <c r="V405" s="443" t="s">
        <v>0</v>
      </c>
      <c r="W405" s="444"/>
      <c r="X405" s="440"/>
      <c r="Y405" s="445"/>
      <c r="Z405" s="445"/>
      <c r="AA405" s="445"/>
      <c r="AB405" s="445"/>
      <c r="AC405" s="445"/>
      <c r="AD405" s="445"/>
      <c r="AE405" s="445"/>
      <c r="AF405" s="445"/>
      <c r="AG405" s="445"/>
      <c r="AH405" s="445"/>
      <c r="AI405" s="446"/>
      <c r="AJ405" s="446"/>
      <c r="AK405" s="446"/>
      <c r="AL405" s="446"/>
      <c r="AM405" s="446"/>
      <c r="AN405" s="446"/>
    </row>
    <row r="406" spans="1:40">
      <c r="A406" s="435"/>
      <c r="B406" s="436"/>
      <c r="C406" s="437"/>
      <c r="D406" s="438" t="s">
        <v>470</v>
      </c>
      <c r="E406" s="439"/>
      <c r="F406" s="440"/>
      <c r="G406" s="42"/>
      <c r="H406" s="441"/>
      <c r="I406" s="441"/>
      <c r="J406" s="441"/>
      <c r="K406" s="442"/>
      <c r="L406" s="442"/>
      <c r="M406" s="439"/>
      <c r="N406" s="439"/>
      <c r="O406" s="440"/>
      <c r="P406" s="440"/>
      <c r="Q406" s="439"/>
      <c r="R406" s="439"/>
      <c r="S406" s="439"/>
      <c r="T406" s="443"/>
      <c r="U406" s="443"/>
      <c r="V406" s="443" t="s">
        <v>0</v>
      </c>
      <c r="W406" s="444"/>
      <c r="X406" s="440"/>
      <c r="Y406" s="445"/>
      <c r="Z406" s="445"/>
      <c r="AA406" s="445"/>
      <c r="AB406" s="445"/>
      <c r="AC406" s="445"/>
      <c r="AD406" s="445"/>
      <c r="AE406" s="445"/>
      <c r="AF406" s="445"/>
      <c r="AG406" s="445"/>
      <c r="AH406" s="445"/>
      <c r="AI406" s="446"/>
      <c r="AJ406" s="446"/>
      <c r="AK406" s="446"/>
      <c r="AL406" s="446"/>
      <c r="AM406" s="446"/>
      <c r="AN406" s="446"/>
    </row>
    <row r="407" spans="1:40">
      <c r="A407" s="435">
        <v>80</v>
      </c>
      <c r="B407" s="436" t="s">
        <v>192</v>
      </c>
      <c r="C407" s="437" t="s">
        <v>471</v>
      </c>
      <c r="D407" s="475" t="s">
        <v>472</v>
      </c>
      <c r="E407" s="447">
        <v>5</v>
      </c>
      <c r="F407" s="445" t="s">
        <v>132</v>
      </c>
      <c r="G407" s="41"/>
      <c r="H407" s="448"/>
      <c r="I407" s="448">
        <f>ROUND(E407*G407,2)</f>
        <v>0</v>
      </c>
      <c r="J407" s="448">
        <f>ROUND(E407*G407,2)</f>
        <v>0</v>
      </c>
      <c r="K407" s="449"/>
      <c r="L407" s="449">
        <f>E407*K407</f>
        <v>0</v>
      </c>
      <c r="M407" s="447"/>
      <c r="N407" s="447">
        <f>E407*M407</f>
        <v>0</v>
      </c>
      <c r="O407" s="445">
        <v>20</v>
      </c>
      <c r="P407" s="445" t="s">
        <v>421</v>
      </c>
      <c r="Q407" s="447"/>
      <c r="R407" s="447"/>
      <c r="S407" s="447"/>
      <c r="T407" s="450"/>
      <c r="U407" s="450"/>
      <c r="V407" s="450" t="s">
        <v>66</v>
      </c>
      <c r="W407" s="451"/>
      <c r="X407" s="437" t="s">
        <v>471</v>
      </c>
      <c r="Y407" s="437" t="s">
        <v>471</v>
      </c>
      <c r="Z407" s="445" t="s">
        <v>85</v>
      </c>
      <c r="AA407" s="437" t="s">
        <v>196</v>
      </c>
      <c r="AB407" s="445">
        <v>2</v>
      </c>
      <c r="AC407" s="445"/>
      <c r="AD407" s="445"/>
      <c r="AE407" s="445"/>
      <c r="AF407" s="445"/>
      <c r="AG407" s="445"/>
      <c r="AH407" s="445"/>
      <c r="AI407" s="446"/>
      <c r="AJ407" s="446" t="s">
        <v>197</v>
      </c>
      <c r="AK407" s="446" t="s">
        <v>87</v>
      </c>
      <c r="AL407" s="446"/>
      <c r="AM407" s="446"/>
      <c r="AN407" s="446"/>
    </row>
    <row r="408" spans="1:40" ht="25.5">
      <c r="A408" s="435"/>
      <c r="B408" s="436"/>
      <c r="C408" s="437"/>
      <c r="D408" s="438" t="s">
        <v>88</v>
      </c>
      <c r="E408" s="439"/>
      <c r="F408" s="440"/>
      <c r="G408" s="42"/>
      <c r="H408" s="441"/>
      <c r="I408" s="441"/>
      <c r="J408" s="441"/>
      <c r="K408" s="442"/>
      <c r="L408" s="442"/>
      <c r="M408" s="439"/>
      <c r="N408" s="439"/>
      <c r="O408" s="440"/>
      <c r="P408" s="440"/>
      <c r="Q408" s="439"/>
      <c r="R408" s="439"/>
      <c r="S408" s="439"/>
      <c r="T408" s="443"/>
      <c r="U408" s="443"/>
      <c r="V408" s="443" t="s">
        <v>0</v>
      </c>
      <c r="W408" s="444"/>
      <c r="X408" s="440"/>
      <c r="Y408" s="445"/>
      <c r="Z408" s="445"/>
      <c r="AA408" s="445"/>
      <c r="AB408" s="445"/>
      <c r="AC408" s="445"/>
      <c r="AD408" s="445"/>
      <c r="AE408" s="445"/>
      <c r="AF408" s="445"/>
      <c r="AG408" s="445"/>
      <c r="AH408" s="445"/>
      <c r="AI408" s="446"/>
      <c r="AJ408" s="446"/>
      <c r="AK408" s="446"/>
      <c r="AL408" s="446"/>
      <c r="AM408" s="446"/>
      <c r="AN408" s="446"/>
    </row>
    <row r="409" spans="1:40">
      <c r="A409" s="435"/>
      <c r="B409" s="436"/>
      <c r="C409" s="437"/>
      <c r="D409" s="438" t="s">
        <v>473</v>
      </c>
      <c r="E409" s="439"/>
      <c r="F409" s="440"/>
      <c r="G409" s="42"/>
      <c r="H409" s="441"/>
      <c r="I409" s="441"/>
      <c r="J409" s="441"/>
      <c r="K409" s="442"/>
      <c r="L409" s="442"/>
      <c r="M409" s="439"/>
      <c r="N409" s="439"/>
      <c r="O409" s="440"/>
      <c r="P409" s="440"/>
      <c r="Q409" s="439"/>
      <c r="R409" s="439"/>
      <c r="S409" s="439"/>
      <c r="T409" s="443"/>
      <c r="U409" s="443"/>
      <c r="V409" s="443" t="s">
        <v>0</v>
      </c>
      <c r="W409" s="444"/>
      <c r="X409" s="440"/>
      <c r="Y409" s="445"/>
      <c r="Z409" s="445"/>
      <c r="AA409" s="445"/>
      <c r="AB409" s="445"/>
      <c r="AC409" s="445"/>
      <c r="AD409" s="445"/>
      <c r="AE409" s="445"/>
      <c r="AF409" s="445"/>
      <c r="AG409" s="445"/>
      <c r="AH409" s="445"/>
      <c r="AI409" s="446"/>
      <c r="AJ409" s="446"/>
      <c r="AK409" s="446"/>
      <c r="AL409" s="446"/>
      <c r="AM409" s="446"/>
      <c r="AN409" s="446"/>
    </row>
    <row r="410" spans="1:40" ht="25.5">
      <c r="A410" s="435">
        <v>81</v>
      </c>
      <c r="B410" s="436" t="s">
        <v>192</v>
      </c>
      <c r="C410" s="437" t="s">
        <v>474</v>
      </c>
      <c r="D410" s="475" t="s">
        <v>475</v>
      </c>
      <c r="E410" s="447">
        <v>1</v>
      </c>
      <c r="F410" s="445" t="s">
        <v>132</v>
      </c>
      <c r="G410" s="41"/>
      <c r="H410" s="448"/>
      <c r="I410" s="448">
        <f>ROUND(E410*G410,2)</f>
        <v>0</v>
      </c>
      <c r="J410" s="448">
        <f>ROUND(E410*G410,2)</f>
        <v>0</v>
      </c>
      <c r="K410" s="449"/>
      <c r="L410" s="449">
        <f>E410*K410</f>
        <v>0</v>
      </c>
      <c r="M410" s="447"/>
      <c r="N410" s="447">
        <f>E410*M410</f>
        <v>0</v>
      </c>
      <c r="O410" s="445">
        <v>20</v>
      </c>
      <c r="P410" s="445" t="s">
        <v>425</v>
      </c>
      <c r="Q410" s="447"/>
      <c r="R410" s="447"/>
      <c r="S410" s="447"/>
      <c r="T410" s="450"/>
      <c r="U410" s="450"/>
      <c r="V410" s="450" t="s">
        <v>66</v>
      </c>
      <c r="W410" s="451"/>
      <c r="X410" s="437" t="s">
        <v>474</v>
      </c>
      <c r="Y410" s="437" t="s">
        <v>474</v>
      </c>
      <c r="Z410" s="445" t="s">
        <v>85</v>
      </c>
      <c r="AA410" s="437" t="s">
        <v>196</v>
      </c>
      <c r="AB410" s="445">
        <v>2</v>
      </c>
      <c r="AC410" s="445"/>
      <c r="AD410" s="445"/>
      <c r="AE410" s="445"/>
      <c r="AF410" s="445"/>
      <c r="AG410" s="445"/>
      <c r="AH410" s="445"/>
      <c r="AI410" s="446"/>
      <c r="AJ410" s="446" t="s">
        <v>197</v>
      </c>
      <c r="AK410" s="446" t="s">
        <v>87</v>
      </c>
      <c r="AL410" s="446"/>
      <c r="AM410" s="446"/>
      <c r="AN410" s="446"/>
    </row>
    <row r="411" spans="1:40" ht="25.5">
      <c r="A411" s="435"/>
      <c r="B411" s="436"/>
      <c r="C411" s="437"/>
      <c r="D411" s="438" t="s">
        <v>88</v>
      </c>
      <c r="E411" s="439"/>
      <c r="F411" s="440"/>
      <c r="G411" s="42"/>
      <c r="H411" s="441"/>
      <c r="I411" s="441"/>
      <c r="J411" s="441"/>
      <c r="K411" s="442"/>
      <c r="L411" s="442"/>
      <c r="M411" s="439"/>
      <c r="N411" s="439"/>
      <c r="O411" s="440"/>
      <c r="P411" s="440"/>
      <c r="Q411" s="439"/>
      <c r="R411" s="439"/>
      <c r="S411" s="439"/>
      <c r="T411" s="443"/>
      <c r="U411" s="443"/>
      <c r="V411" s="443" t="s">
        <v>0</v>
      </c>
      <c r="W411" s="444"/>
      <c r="X411" s="440"/>
      <c r="Y411" s="445"/>
      <c r="Z411" s="445"/>
      <c r="AA411" s="445"/>
      <c r="AB411" s="445"/>
      <c r="AC411" s="445"/>
      <c r="AD411" s="445"/>
      <c r="AE411" s="445"/>
      <c r="AF411" s="445"/>
      <c r="AG411" s="445"/>
      <c r="AH411" s="445"/>
      <c r="AI411" s="446"/>
      <c r="AJ411" s="446"/>
      <c r="AK411" s="446"/>
      <c r="AL411" s="446"/>
      <c r="AM411" s="446"/>
      <c r="AN411" s="446"/>
    </row>
    <row r="412" spans="1:40">
      <c r="A412" s="435"/>
      <c r="B412" s="436"/>
      <c r="C412" s="437"/>
      <c r="D412" s="438" t="s">
        <v>134</v>
      </c>
      <c r="E412" s="439"/>
      <c r="F412" s="440"/>
      <c r="G412" s="42"/>
      <c r="H412" s="441"/>
      <c r="I412" s="441"/>
      <c r="J412" s="441"/>
      <c r="K412" s="442"/>
      <c r="L412" s="442"/>
      <c r="M412" s="439"/>
      <c r="N412" s="439"/>
      <c r="O412" s="440"/>
      <c r="P412" s="440"/>
      <c r="Q412" s="439"/>
      <c r="R412" s="439"/>
      <c r="S412" s="439"/>
      <c r="T412" s="443"/>
      <c r="U412" s="443"/>
      <c r="V412" s="443" t="s">
        <v>0</v>
      </c>
      <c r="W412" s="444"/>
      <c r="X412" s="440"/>
      <c r="Y412" s="445"/>
      <c r="Z412" s="445"/>
      <c r="AA412" s="445"/>
      <c r="AB412" s="445"/>
      <c r="AC412" s="445"/>
      <c r="AD412" s="445"/>
      <c r="AE412" s="445"/>
      <c r="AF412" s="445"/>
      <c r="AG412" s="445"/>
      <c r="AH412" s="445"/>
      <c r="AI412" s="446"/>
      <c r="AJ412" s="446"/>
      <c r="AK412" s="446"/>
      <c r="AL412" s="446"/>
      <c r="AM412" s="446"/>
      <c r="AN412" s="446"/>
    </row>
    <row r="413" spans="1:40">
      <c r="A413" s="435"/>
      <c r="B413" s="436"/>
      <c r="C413" s="437"/>
      <c r="D413" s="478" t="s">
        <v>476</v>
      </c>
      <c r="E413" s="479">
        <f>J413</f>
        <v>0</v>
      </c>
      <c r="F413" s="445"/>
      <c r="G413" s="41"/>
      <c r="H413" s="479">
        <f>SUM(H118:H412)</f>
        <v>0</v>
      </c>
      <c r="I413" s="479">
        <f>SUM(I118:I412)</f>
        <v>0</v>
      </c>
      <c r="J413" s="479">
        <f>SUM(J118:J412)</f>
        <v>0</v>
      </c>
      <c r="K413" s="449"/>
      <c r="L413" s="480">
        <f>SUM(L118:L412)</f>
        <v>66.365996699999997</v>
      </c>
      <c r="M413" s="447"/>
      <c r="N413" s="481">
        <f>SUM(N118:N412)</f>
        <v>0</v>
      </c>
      <c r="O413" s="445"/>
      <c r="P413" s="445"/>
      <c r="Q413" s="447"/>
      <c r="R413" s="447"/>
      <c r="S413" s="447"/>
      <c r="T413" s="450"/>
      <c r="U413" s="450"/>
      <c r="V413" s="450"/>
      <c r="W413" s="451">
        <f>SUM(W118:W412)</f>
        <v>1125.44</v>
      </c>
      <c r="X413" s="445"/>
      <c r="Y413" s="445"/>
      <c r="Z413" s="445"/>
      <c r="AA413" s="445"/>
      <c r="AB413" s="445"/>
      <c r="AC413" s="445"/>
      <c r="AD413" s="445"/>
      <c r="AE413" s="445"/>
      <c r="AF413" s="445"/>
      <c r="AG413" s="445"/>
      <c r="AH413" s="445"/>
      <c r="AI413" s="446"/>
      <c r="AJ413" s="446"/>
      <c r="AK413" s="446"/>
      <c r="AL413" s="446"/>
      <c r="AM413" s="446"/>
      <c r="AN413" s="446"/>
    </row>
    <row r="414" spans="1:40">
      <c r="A414" s="435"/>
      <c r="B414" s="436"/>
      <c r="C414" s="437"/>
      <c r="D414" s="475"/>
      <c r="E414" s="447"/>
      <c r="F414" s="445"/>
      <c r="G414" s="41"/>
      <c r="H414" s="448"/>
      <c r="I414" s="448"/>
      <c r="J414" s="448"/>
      <c r="K414" s="449"/>
      <c r="L414" s="449"/>
      <c r="M414" s="447"/>
      <c r="N414" s="447"/>
      <c r="O414" s="445"/>
      <c r="P414" s="445"/>
      <c r="Q414" s="447"/>
      <c r="R414" s="447"/>
      <c r="S414" s="447"/>
      <c r="T414" s="450"/>
      <c r="U414" s="450"/>
      <c r="V414" s="450"/>
      <c r="W414" s="451"/>
      <c r="X414" s="445"/>
      <c r="Y414" s="445"/>
      <c r="Z414" s="445"/>
      <c r="AA414" s="445"/>
      <c r="AB414" s="445"/>
      <c r="AC414" s="445"/>
      <c r="AD414" s="445"/>
      <c r="AE414" s="445"/>
      <c r="AF414" s="445"/>
      <c r="AG414" s="445"/>
      <c r="AH414" s="445"/>
      <c r="AI414" s="446"/>
      <c r="AJ414" s="446"/>
      <c r="AK414" s="446"/>
      <c r="AL414" s="446"/>
      <c r="AM414" s="446"/>
      <c r="AN414" s="446"/>
    </row>
    <row r="415" spans="1:40">
      <c r="A415" s="435"/>
      <c r="B415" s="437" t="s">
        <v>477</v>
      </c>
      <c r="C415" s="437"/>
      <c r="D415" s="475"/>
      <c r="E415" s="447"/>
      <c r="F415" s="445"/>
      <c r="G415" s="41"/>
      <c r="H415" s="448"/>
      <c r="I415" s="448"/>
      <c r="J415" s="448"/>
      <c r="K415" s="449"/>
      <c r="L415" s="449"/>
      <c r="M415" s="447"/>
      <c r="N415" s="447"/>
      <c r="O415" s="445"/>
      <c r="P415" s="445"/>
      <c r="Q415" s="447"/>
      <c r="R415" s="447"/>
      <c r="S415" s="447"/>
      <c r="T415" s="450"/>
      <c r="U415" s="450"/>
      <c r="V415" s="450"/>
      <c r="W415" s="451"/>
      <c r="X415" s="445"/>
      <c r="Y415" s="445"/>
      <c r="Z415" s="445"/>
      <c r="AA415" s="445"/>
      <c r="AB415" s="445"/>
      <c r="AC415" s="445"/>
      <c r="AD415" s="445"/>
      <c r="AE415" s="445"/>
      <c r="AF415" s="445"/>
      <c r="AG415" s="445"/>
      <c r="AH415" s="445"/>
      <c r="AI415" s="446"/>
      <c r="AJ415" s="446"/>
      <c r="AK415" s="446"/>
      <c r="AL415" s="446"/>
      <c r="AM415" s="446"/>
      <c r="AN415" s="446"/>
    </row>
    <row r="416" spans="1:40" ht="25.5">
      <c r="A416" s="435">
        <v>82</v>
      </c>
      <c r="B416" s="436" t="s">
        <v>80</v>
      </c>
      <c r="C416" s="437" t="s">
        <v>478</v>
      </c>
      <c r="D416" s="475" t="s">
        <v>479</v>
      </c>
      <c r="E416" s="447">
        <v>48.664999999999999</v>
      </c>
      <c r="F416" s="445" t="s">
        <v>243</v>
      </c>
      <c r="G416" s="41"/>
      <c r="H416" s="448">
        <f>ROUND(E416*G416,2)</f>
        <v>0</v>
      </c>
      <c r="I416" s="448"/>
      <c r="J416" s="448">
        <f>ROUND(E416*G416,2)</f>
        <v>0</v>
      </c>
      <c r="K416" s="449"/>
      <c r="L416" s="449">
        <f>E416*K416</f>
        <v>0</v>
      </c>
      <c r="M416" s="447"/>
      <c r="N416" s="447">
        <f>E416*M416</f>
        <v>0</v>
      </c>
      <c r="O416" s="445">
        <v>20</v>
      </c>
      <c r="P416" s="445" t="s">
        <v>176</v>
      </c>
      <c r="Q416" s="447"/>
      <c r="R416" s="447"/>
      <c r="S416" s="447"/>
      <c r="T416" s="450"/>
      <c r="U416" s="450"/>
      <c r="V416" s="450" t="s">
        <v>67</v>
      </c>
      <c r="W416" s="451"/>
      <c r="X416" s="437" t="s">
        <v>478</v>
      </c>
      <c r="Y416" s="437" t="s">
        <v>478</v>
      </c>
      <c r="Z416" s="445" t="s">
        <v>85</v>
      </c>
      <c r="AA416" s="445"/>
      <c r="AB416" s="445">
        <v>1</v>
      </c>
      <c r="AC416" s="445"/>
      <c r="AD416" s="445"/>
      <c r="AE416" s="445"/>
      <c r="AF416" s="445"/>
      <c r="AG416" s="445"/>
      <c r="AH416" s="445"/>
      <c r="AI416" s="446"/>
      <c r="AJ416" s="446" t="s">
        <v>86</v>
      </c>
      <c r="AK416" s="446" t="s">
        <v>87</v>
      </c>
      <c r="AL416" s="446"/>
      <c r="AM416" s="446"/>
      <c r="AN416" s="446"/>
    </row>
    <row r="417" spans="1:40">
      <c r="A417" s="435"/>
      <c r="B417" s="436"/>
      <c r="C417" s="437"/>
      <c r="D417" s="438" t="s">
        <v>137</v>
      </c>
      <c r="E417" s="439"/>
      <c r="F417" s="440"/>
      <c r="G417" s="42"/>
      <c r="H417" s="441"/>
      <c r="I417" s="441"/>
      <c r="J417" s="441"/>
      <c r="K417" s="442"/>
      <c r="L417" s="442"/>
      <c r="M417" s="439"/>
      <c r="N417" s="439"/>
      <c r="O417" s="440"/>
      <c r="P417" s="440"/>
      <c r="Q417" s="439"/>
      <c r="R417" s="439"/>
      <c r="S417" s="439"/>
      <c r="T417" s="443"/>
      <c r="U417" s="443"/>
      <c r="V417" s="443" t="s">
        <v>0</v>
      </c>
      <c r="W417" s="444"/>
      <c r="X417" s="440"/>
      <c r="Y417" s="445"/>
      <c r="Z417" s="445"/>
      <c r="AA417" s="445"/>
      <c r="AB417" s="445"/>
      <c r="AC417" s="445"/>
      <c r="AD417" s="445"/>
      <c r="AE417" s="445"/>
      <c r="AF417" s="445"/>
      <c r="AG417" s="445"/>
      <c r="AH417" s="445"/>
      <c r="AI417" s="446"/>
      <c r="AJ417" s="446"/>
      <c r="AK417" s="446"/>
      <c r="AL417" s="446"/>
      <c r="AM417" s="446"/>
      <c r="AN417" s="446"/>
    </row>
    <row r="418" spans="1:40">
      <c r="A418" s="435"/>
      <c r="B418" s="436"/>
      <c r="C418" s="437"/>
      <c r="D418" s="438" t="s">
        <v>480</v>
      </c>
      <c r="E418" s="439"/>
      <c r="F418" s="440"/>
      <c r="G418" s="42"/>
      <c r="H418" s="441"/>
      <c r="I418" s="441"/>
      <c r="J418" s="441"/>
      <c r="K418" s="442"/>
      <c r="L418" s="442"/>
      <c r="M418" s="439"/>
      <c r="N418" s="439"/>
      <c r="O418" s="440"/>
      <c r="P418" s="440"/>
      <c r="Q418" s="439"/>
      <c r="R418" s="439"/>
      <c r="S418" s="439"/>
      <c r="T418" s="443"/>
      <c r="U418" s="443"/>
      <c r="V418" s="443" t="s">
        <v>0</v>
      </c>
      <c r="W418" s="444"/>
      <c r="X418" s="440"/>
      <c r="Y418" s="445"/>
      <c r="Z418" s="445"/>
      <c r="AA418" s="445"/>
      <c r="AB418" s="445"/>
      <c r="AC418" s="445"/>
      <c r="AD418" s="445"/>
      <c r="AE418" s="445"/>
      <c r="AF418" s="445"/>
      <c r="AG418" s="445"/>
      <c r="AH418" s="445"/>
      <c r="AI418" s="446"/>
      <c r="AJ418" s="446"/>
      <c r="AK418" s="446"/>
      <c r="AL418" s="446"/>
      <c r="AM418" s="446"/>
      <c r="AN418" s="446"/>
    </row>
    <row r="419" spans="1:40">
      <c r="A419" s="435"/>
      <c r="B419" s="436"/>
      <c r="C419" s="437"/>
      <c r="D419" s="438" t="s">
        <v>236</v>
      </c>
      <c r="E419" s="439"/>
      <c r="F419" s="440"/>
      <c r="G419" s="42"/>
      <c r="H419" s="441"/>
      <c r="I419" s="441"/>
      <c r="J419" s="441"/>
      <c r="K419" s="442"/>
      <c r="L419" s="442"/>
      <c r="M419" s="439"/>
      <c r="N419" s="439"/>
      <c r="O419" s="440"/>
      <c r="P419" s="440"/>
      <c r="Q419" s="439"/>
      <c r="R419" s="439"/>
      <c r="S419" s="439"/>
      <c r="T419" s="443"/>
      <c r="U419" s="443"/>
      <c r="V419" s="443" t="s">
        <v>0</v>
      </c>
      <c r="W419" s="444"/>
      <c r="X419" s="440"/>
      <c r="Y419" s="445"/>
      <c r="Z419" s="445"/>
      <c r="AA419" s="445"/>
      <c r="AB419" s="445"/>
      <c r="AC419" s="445"/>
      <c r="AD419" s="445"/>
      <c r="AE419" s="445"/>
      <c r="AF419" s="445"/>
      <c r="AG419" s="445"/>
      <c r="AH419" s="445"/>
      <c r="AI419" s="446"/>
      <c r="AJ419" s="446"/>
      <c r="AK419" s="446"/>
      <c r="AL419" s="446"/>
      <c r="AM419" s="446"/>
      <c r="AN419" s="446"/>
    </row>
    <row r="420" spans="1:40">
      <c r="A420" s="435"/>
      <c r="B420" s="436"/>
      <c r="C420" s="437"/>
      <c r="D420" s="438" t="s">
        <v>481</v>
      </c>
      <c r="E420" s="439"/>
      <c r="F420" s="440"/>
      <c r="G420" s="42"/>
      <c r="H420" s="441"/>
      <c r="I420" s="441"/>
      <c r="J420" s="441"/>
      <c r="K420" s="442"/>
      <c r="L420" s="442"/>
      <c r="M420" s="439"/>
      <c r="N420" s="439"/>
      <c r="O420" s="440"/>
      <c r="P420" s="440"/>
      <c r="Q420" s="439"/>
      <c r="R420" s="439"/>
      <c r="S420" s="439"/>
      <c r="T420" s="443"/>
      <c r="U420" s="443"/>
      <c r="V420" s="443" t="s">
        <v>0</v>
      </c>
      <c r="W420" s="444"/>
      <c r="X420" s="440"/>
      <c r="Y420" s="445"/>
      <c r="Z420" s="445"/>
      <c r="AA420" s="445"/>
      <c r="AB420" s="445"/>
      <c r="AC420" s="445"/>
      <c r="AD420" s="445"/>
      <c r="AE420" s="445"/>
      <c r="AF420" s="445"/>
      <c r="AG420" s="445"/>
      <c r="AH420" s="445"/>
      <c r="AI420" s="446"/>
      <c r="AJ420" s="446"/>
      <c r="AK420" s="446"/>
      <c r="AL420" s="446"/>
      <c r="AM420" s="446"/>
      <c r="AN420" s="446"/>
    </row>
    <row r="421" spans="1:40" ht="25.5">
      <c r="A421" s="435"/>
      <c r="B421" s="436"/>
      <c r="C421" s="437"/>
      <c r="D421" s="438" t="s">
        <v>133</v>
      </c>
      <c r="E421" s="439"/>
      <c r="F421" s="440"/>
      <c r="G421" s="42"/>
      <c r="H421" s="441"/>
      <c r="I421" s="441"/>
      <c r="J421" s="441"/>
      <c r="K421" s="442"/>
      <c r="L421" s="442"/>
      <c r="M421" s="439"/>
      <c r="N421" s="439"/>
      <c r="O421" s="440"/>
      <c r="P421" s="440"/>
      <c r="Q421" s="439"/>
      <c r="R421" s="439"/>
      <c r="S421" s="439"/>
      <c r="T421" s="443"/>
      <c r="U421" s="443"/>
      <c r="V421" s="443" t="s">
        <v>0</v>
      </c>
      <c r="W421" s="444"/>
      <c r="X421" s="440"/>
      <c r="Y421" s="445"/>
      <c r="Z421" s="445"/>
      <c r="AA421" s="445"/>
      <c r="AB421" s="445"/>
      <c r="AC421" s="445"/>
      <c r="AD421" s="445"/>
      <c r="AE421" s="445"/>
      <c r="AF421" s="445"/>
      <c r="AG421" s="445"/>
      <c r="AH421" s="445"/>
      <c r="AI421" s="446"/>
      <c r="AJ421" s="446"/>
      <c r="AK421" s="446"/>
      <c r="AL421" s="446"/>
      <c r="AM421" s="446"/>
      <c r="AN421" s="446"/>
    </row>
    <row r="422" spans="1:40">
      <c r="A422" s="435"/>
      <c r="B422" s="436"/>
      <c r="C422" s="437"/>
      <c r="D422" s="438" t="s">
        <v>482</v>
      </c>
      <c r="E422" s="439"/>
      <c r="F422" s="440"/>
      <c r="G422" s="42"/>
      <c r="H422" s="441"/>
      <c r="I422" s="441"/>
      <c r="J422" s="441"/>
      <c r="K422" s="442"/>
      <c r="L422" s="442"/>
      <c r="M422" s="439"/>
      <c r="N422" s="439"/>
      <c r="O422" s="440"/>
      <c r="P422" s="440"/>
      <c r="Q422" s="439"/>
      <c r="R422" s="439"/>
      <c r="S422" s="439"/>
      <c r="T422" s="443"/>
      <c r="U422" s="443"/>
      <c r="V422" s="443" t="s">
        <v>0</v>
      </c>
      <c r="W422" s="444"/>
      <c r="X422" s="440"/>
      <c r="Y422" s="445"/>
      <c r="Z422" s="445"/>
      <c r="AA422" s="445"/>
      <c r="AB422" s="445"/>
      <c r="AC422" s="445"/>
      <c r="AD422" s="445"/>
      <c r="AE422" s="445"/>
      <c r="AF422" s="445"/>
      <c r="AG422" s="445"/>
      <c r="AH422" s="445"/>
      <c r="AI422" s="446"/>
      <c r="AJ422" s="446"/>
      <c r="AK422" s="446"/>
      <c r="AL422" s="446"/>
      <c r="AM422" s="446"/>
      <c r="AN422" s="446"/>
    </row>
    <row r="423" spans="1:40">
      <c r="A423" s="435">
        <v>83</v>
      </c>
      <c r="B423" s="436" t="s">
        <v>80</v>
      </c>
      <c r="C423" s="437" t="s">
        <v>483</v>
      </c>
      <c r="D423" s="475" t="s">
        <v>484</v>
      </c>
      <c r="E423" s="447">
        <v>280.60000000000002</v>
      </c>
      <c r="F423" s="445" t="s">
        <v>83</v>
      </c>
      <c r="G423" s="41"/>
      <c r="H423" s="448">
        <f>ROUND(E423*G423,2)</f>
        <v>0</v>
      </c>
      <c r="I423" s="448"/>
      <c r="J423" s="448">
        <f>ROUND(E423*G423,2)</f>
        <v>0</v>
      </c>
      <c r="K423" s="449"/>
      <c r="L423" s="449">
        <f>E423*K423</f>
        <v>0</v>
      </c>
      <c r="M423" s="447"/>
      <c r="N423" s="447">
        <f>E423*M423</f>
        <v>0</v>
      </c>
      <c r="O423" s="445">
        <v>20</v>
      </c>
      <c r="P423" s="445" t="s">
        <v>207</v>
      </c>
      <c r="Q423" s="447"/>
      <c r="R423" s="447"/>
      <c r="S423" s="447"/>
      <c r="T423" s="450"/>
      <c r="U423" s="450"/>
      <c r="V423" s="450" t="s">
        <v>67</v>
      </c>
      <c r="W423" s="451"/>
      <c r="X423" s="437" t="s">
        <v>483</v>
      </c>
      <c r="Y423" s="437" t="s">
        <v>483</v>
      </c>
      <c r="Z423" s="445" t="s">
        <v>85</v>
      </c>
      <c r="AA423" s="445"/>
      <c r="AB423" s="445">
        <v>1</v>
      </c>
      <c r="AC423" s="445"/>
      <c r="AD423" s="445"/>
      <c r="AE423" s="445"/>
      <c r="AF423" s="445"/>
      <c r="AG423" s="445"/>
      <c r="AH423" s="445"/>
      <c r="AI423" s="446"/>
      <c r="AJ423" s="446" t="s">
        <v>86</v>
      </c>
      <c r="AK423" s="446" t="s">
        <v>87</v>
      </c>
      <c r="AL423" s="446"/>
      <c r="AM423" s="446"/>
      <c r="AN423" s="446"/>
    </row>
    <row r="424" spans="1:40" ht="25.5">
      <c r="A424" s="435"/>
      <c r="B424" s="436"/>
      <c r="C424" s="437"/>
      <c r="D424" s="438" t="s">
        <v>250</v>
      </c>
      <c r="E424" s="439"/>
      <c r="F424" s="440"/>
      <c r="G424" s="42"/>
      <c r="H424" s="441"/>
      <c r="I424" s="441"/>
      <c r="J424" s="441"/>
      <c r="K424" s="442"/>
      <c r="L424" s="442"/>
      <c r="M424" s="439"/>
      <c r="N424" s="439"/>
      <c r="O424" s="440"/>
      <c r="P424" s="440"/>
      <c r="Q424" s="439"/>
      <c r="R424" s="439"/>
      <c r="S424" s="439"/>
      <c r="T424" s="443"/>
      <c r="U424" s="443"/>
      <c r="V424" s="443" t="s">
        <v>0</v>
      </c>
      <c r="W424" s="444"/>
      <c r="X424" s="440"/>
      <c r="Y424" s="445"/>
      <c r="Z424" s="445"/>
      <c r="AA424" s="445"/>
      <c r="AB424" s="445"/>
      <c r="AC424" s="445"/>
      <c r="AD424" s="445"/>
      <c r="AE424" s="445"/>
      <c r="AF424" s="445"/>
      <c r="AG424" s="445"/>
      <c r="AH424" s="445"/>
      <c r="AI424" s="446"/>
      <c r="AJ424" s="446"/>
      <c r="AK424" s="446"/>
      <c r="AL424" s="446"/>
      <c r="AM424" s="446"/>
      <c r="AN424" s="446"/>
    </row>
    <row r="425" spans="1:40">
      <c r="A425" s="435"/>
      <c r="B425" s="436"/>
      <c r="C425" s="437"/>
      <c r="D425" s="438" t="s">
        <v>485</v>
      </c>
      <c r="E425" s="439"/>
      <c r="F425" s="440"/>
      <c r="G425" s="42"/>
      <c r="H425" s="441"/>
      <c r="I425" s="441"/>
      <c r="J425" s="441"/>
      <c r="K425" s="442"/>
      <c r="L425" s="442"/>
      <c r="M425" s="439"/>
      <c r="N425" s="439"/>
      <c r="O425" s="440"/>
      <c r="P425" s="440"/>
      <c r="Q425" s="439"/>
      <c r="R425" s="439"/>
      <c r="S425" s="439"/>
      <c r="T425" s="443"/>
      <c r="U425" s="443"/>
      <c r="V425" s="443" t="s">
        <v>0</v>
      </c>
      <c r="W425" s="444"/>
      <c r="X425" s="440"/>
      <c r="Y425" s="445"/>
      <c r="Z425" s="445"/>
      <c r="AA425" s="445"/>
      <c r="AB425" s="445"/>
      <c r="AC425" s="445"/>
      <c r="AD425" s="445"/>
      <c r="AE425" s="445"/>
      <c r="AF425" s="445"/>
      <c r="AG425" s="445"/>
      <c r="AH425" s="445"/>
      <c r="AI425" s="446"/>
      <c r="AJ425" s="446"/>
      <c r="AK425" s="446"/>
      <c r="AL425" s="446"/>
      <c r="AM425" s="446"/>
      <c r="AN425" s="446"/>
    </row>
    <row r="426" spans="1:40">
      <c r="A426" s="435">
        <v>84</v>
      </c>
      <c r="B426" s="436" t="s">
        <v>80</v>
      </c>
      <c r="C426" s="437" t="s">
        <v>486</v>
      </c>
      <c r="D426" s="475" t="s">
        <v>487</v>
      </c>
      <c r="E426" s="447">
        <v>280.60000000000002</v>
      </c>
      <c r="F426" s="445" t="s">
        <v>83</v>
      </c>
      <c r="G426" s="41"/>
      <c r="H426" s="448">
        <f>ROUND(E426*G426,2)</f>
        <v>0</v>
      </c>
      <c r="I426" s="448"/>
      <c r="J426" s="448">
        <f>ROUND(E426*G426,2)</f>
        <v>0</v>
      </c>
      <c r="K426" s="449"/>
      <c r="L426" s="449">
        <f>E426*K426</f>
        <v>0</v>
      </c>
      <c r="M426" s="447"/>
      <c r="N426" s="447">
        <f>E426*M426</f>
        <v>0</v>
      </c>
      <c r="O426" s="445">
        <v>20</v>
      </c>
      <c r="P426" s="445" t="s">
        <v>488</v>
      </c>
      <c r="Q426" s="447"/>
      <c r="R426" s="447"/>
      <c r="S426" s="447"/>
      <c r="T426" s="450"/>
      <c r="U426" s="450"/>
      <c r="V426" s="450" t="s">
        <v>67</v>
      </c>
      <c r="W426" s="451"/>
      <c r="X426" s="437" t="s">
        <v>486</v>
      </c>
      <c r="Y426" s="437" t="s">
        <v>486</v>
      </c>
      <c r="Z426" s="445" t="s">
        <v>85</v>
      </c>
      <c r="AA426" s="445"/>
      <c r="AB426" s="445">
        <v>1</v>
      </c>
      <c r="AC426" s="445"/>
      <c r="AD426" s="445"/>
      <c r="AE426" s="445"/>
      <c r="AF426" s="445"/>
      <c r="AG426" s="445"/>
      <c r="AH426" s="445"/>
      <c r="AI426" s="446"/>
      <c r="AJ426" s="446" t="s">
        <v>86</v>
      </c>
      <c r="AK426" s="446" t="s">
        <v>87</v>
      </c>
      <c r="AL426" s="446"/>
      <c r="AM426" s="446"/>
      <c r="AN426" s="446"/>
    </row>
    <row r="427" spans="1:40" ht="25.5">
      <c r="A427" s="435"/>
      <c r="B427" s="436"/>
      <c r="C427" s="437"/>
      <c r="D427" s="438" t="s">
        <v>250</v>
      </c>
      <c r="E427" s="439"/>
      <c r="F427" s="440"/>
      <c r="G427" s="42"/>
      <c r="H427" s="441"/>
      <c r="I427" s="441"/>
      <c r="J427" s="441"/>
      <c r="K427" s="442"/>
      <c r="L427" s="442"/>
      <c r="M427" s="439"/>
      <c r="N427" s="439"/>
      <c r="O427" s="440"/>
      <c r="P427" s="440"/>
      <c r="Q427" s="439"/>
      <c r="R427" s="439"/>
      <c r="S427" s="439"/>
      <c r="T427" s="443"/>
      <c r="U427" s="443"/>
      <c r="V427" s="443" t="s">
        <v>0</v>
      </c>
      <c r="W427" s="444"/>
      <c r="X427" s="440"/>
      <c r="Y427" s="445"/>
      <c r="Z427" s="445"/>
      <c r="AA427" s="445"/>
      <c r="AB427" s="445"/>
      <c r="AC427" s="445"/>
      <c r="AD427" s="445"/>
      <c r="AE427" s="445"/>
      <c r="AF427" s="445"/>
      <c r="AG427" s="445"/>
      <c r="AH427" s="445"/>
      <c r="AI427" s="446"/>
      <c r="AJ427" s="446"/>
      <c r="AK427" s="446"/>
      <c r="AL427" s="446"/>
      <c r="AM427" s="446"/>
      <c r="AN427" s="446"/>
    </row>
    <row r="428" spans="1:40">
      <c r="A428" s="435"/>
      <c r="B428" s="436"/>
      <c r="C428" s="437"/>
      <c r="D428" s="438" t="s">
        <v>485</v>
      </c>
      <c r="E428" s="439"/>
      <c r="F428" s="440"/>
      <c r="G428" s="42"/>
      <c r="H428" s="441"/>
      <c r="I428" s="441"/>
      <c r="J428" s="441"/>
      <c r="K428" s="442"/>
      <c r="L428" s="442"/>
      <c r="M428" s="439"/>
      <c r="N428" s="439"/>
      <c r="O428" s="440"/>
      <c r="P428" s="440"/>
      <c r="Q428" s="439"/>
      <c r="R428" s="439"/>
      <c r="S428" s="439"/>
      <c r="T428" s="443"/>
      <c r="U428" s="443"/>
      <c r="V428" s="443" t="s">
        <v>0</v>
      </c>
      <c r="W428" s="444"/>
      <c r="X428" s="440"/>
      <c r="Y428" s="445"/>
      <c r="Z428" s="445"/>
      <c r="AA428" s="445"/>
      <c r="AB428" s="445"/>
      <c r="AC428" s="445"/>
      <c r="AD428" s="445"/>
      <c r="AE428" s="445"/>
      <c r="AF428" s="445"/>
      <c r="AG428" s="445"/>
      <c r="AH428" s="445"/>
      <c r="AI428" s="446"/>
      <c r="AJ428" s="446"/>
      <c r="AK428" s="446"/>
      <c r="AL428" s="446"/>
      <c r="AM428" s="446"/>
      <c r="AN428" s="446"/>
    </row>
    <row r="429" spans="1:40" ht="38.25">
      <c r="A429" s="435">
        <v>85</v>
      </c>
      <c r="B429" s="436" t="s">
        <v>80</v>
      </c>
      <c r="C429" s="437" t="s">
        <v>489</v>
      </c>
      <c r="D429" s="475" t="s">
        <v>490</v>
      </c>
      <c r="E429" s="447">
        <v>1280</v>
      </c>
      <c r="F429" s="445" t="s">
        <v>83</v>
      </c>
      <c r="G429" s="41"/>
      <c r="H429" s="448">
        <f>ROUND(E429*G429,2)</f>
        <v>0</v>
      </c>
      <c r="I429" s="448"/>
      <c r="J429" s="448">
        <f>ROUND(E429*G429,2)</f>
        <v>0</v>
      </c>
      <c r="K429" s="449"/>
      <c r="L429" s="449">
        <f>E429*K429</f>
        <v>0</v>
      </c>
      <c r="M429" s="447"/>
      <c r="N429" s="447">
        <f>E429*M429</f>
        <v>0</v>
      </c>
      <c r="O429" s="445">
        <v>20</v>
      </c>
      <c r="P429" s="445" t="s">
        <v>491</v>
      </c>
      <c r="Q429" s="447"/>
      <c r="R429" s="447"/>
      <c r="S429" s="447"/>
      <c r="T429" s="450"/>
      <c r="U429" s="450"/>
      <c r="V429" s="450" t="s">
        <v>67</v>
      </c>
      <c r="W429" s="451"/>
      <c r="X429" s="437" t="s">
        <v>489</v>
      </c>
      <c r="Y429" s="437" t="s">
        <v>489</v>
      </c>
      <c r="Z429" s="445" t="s">
        <v>85</v>
      </c>
      <c r="AA429" s="445"/>
      <c r="AB429" s="445">
        <v>1</v>
      </c>
      <c r="AC429" s="445"/>
      <c r="AD429" s="445"/>
      <c r="AE429" s="445"/>
      <c r="AF429" s="445"/>
      <c r="AG429" s="445"/>
      <c r="AH429" s="445"/>
      <c r="AI429" s="446"/>
      <c r="AJ429" s="446" t="s">
        <v>86</v>
      </c>
      <c r="AK429" s="446" t="s">
        <v>87</v>
      </c>
      <c r="AL429" s="446"/>
      <c r="AM429" s="446"/>
      <c r="AN429" s="446"/>
    </row>
    <row r="430" spans="1:40" ht="25.5">
      <c r="A430" s="435"/>
      <c r="B430" s="436"/>
      <c r="C430" s="437"/>
      <c r="D430" s="438" t="s">
        <v>250</v>
      </c>
      <c r="E430" s="439"/>
      <c r="F430" s="440"/>
      <c r="G430" s="42"/>
      <c r="H430" s="441"/>
      <c r="I430" s="441"/>
      <c r="J430" s="441"/>
      <c r="K430" s="442"/>
      <c r="L430" s="442"/>
      <c r="M430" s="439"/>
      <c r="N430" s="439"/>
      <c r="O430" s="440"/>
      <c r="P430" s="440"/>
      <c r="Q430" s="439"/>
      <c r="R430" s="439"/>
      <c r="S430" s="439"/>
      <c r="T430" s="443"/>
      <c r="U430" s="443"/>
      <c r="V430" s="443" t="s">
        <v>0</v>
      </c>
      <c r="W430" s="444"/>
      <c r="X430" s="440"/>
      <c r="Y430" s="445"/>
      <c r="Z430" s="445"/>
      <c r="AA430" s="445"/>
      <c r="AB430" s="445"/>
      <c r="AC430" s="445"/>
      <c r="AD430" s="445"/>
      <c r="AE430" s="445"/>
      <c r="AF430" s="445"/>
      <c r="AG430" s="445"/>
      <c r="AH430" s="445"/>
      <c r="AI430" s="446"/>
      <c r="AJ430" s="446"/>
      <c r="AK430" s="446"/>
      <c r="AL430" s="446"/>
      <c r="AM430" s="446"/>
      <c r="AN430" s="446"/>
    </row>
    <row r="431" spans="1:40">
      <c r="A431" s="435"/>
      <c r="B431" s="436"/>
      <c r="C431" s="437"/>
      <c r="D431" s="438" t="s">
        <v>492</v>
      </c>
      <c r="E431" s="439"/>
      <c r="F431" s="440"/>
      <c r="G431" s="42"/>
      <c r="H431" s="441"/>
      <c r="I431" s="441"/>
      <c r="J431" s="441"/>
      <c r="K431" s="442"/>
      <c r="L431" s="442"/>
      <c r="M431" s="439"/>
      <c r="N431" s="439"/>
      <c r="O431" s="440"/>
      <c r="P431" s="440"/>
      <c r="Q431" s="439"/>
      <c r="R431" s="439"/>
      <c r="S431" s="439"/>
      <c r="T431" s="443"/>
      <c r="U431" s="443"/>
      <c r="V431" s="443" t="s">
        <v>0</v>
      </c>
      <c r="W431" s="444"/>
      <c r="X431" s="440"/>
      <c r="Y431" s="445"/>
      <c r="Z431" s="445"/>
      <c r="AA431" s="445"/>
      <c r="AB431" s="445"/>
      <c r="AC431" s="445"/>
      <c r="AD431" s="445"/>
      <c r="AE431" s="445"/>
      <c r="AF431" s="445"/>
      <c r="AG431" s="445"/>
      <c r="AH431" s="445"/>
      <c r="AI431" s="446"/>
      <c r="AJ431" s="446"/>
      <c r="AK431" s="446"/>
      <c r="AL431" s="446"/>
      <c r="AM431" s="446"/>
      <c r="AN431" s="446"/>
    </row>
    <row r="432" spans="1:40" ht="38.25">
      <c r="A432" s="435">
        <v>86</v>
      </c>
      <c r="B432" s="436" t="s">
        <v>80</v>
      </c>
      <c r="C432" s="437" t="s">
        <v>493</v>
      </c>
      <c r="D432" s="475" t="s">
        <v>494</v>
      </c>
      <c r="E432" s="447">
        <v>7680</v>
      </c>
      <c r="F432" s="445" t="s">
        <v>83</v>
      </c>
      <c r="G432" s="41"/>
      <c r="H432" s="448">
        <f>ROUND(E432*G432,2)</f>
        <v>0</v>
      </c>
      <c r="I432" s="448"/>
      <c r="J432" s="448">
        <f>ROUND(E432*G432,2)</f>
        <v>0</v>
      </c>
      <c r="K432" s="449"/>
      <c r="L432" s="449">
        <f>E432*K432</f>
        <v>0</v>
      </c>
      <c r="M432" s="447"/>
      <c r="N432" s="447">
        <f>E432*M432</f>
        <v>0</v>
      </c>
      <c r="O432" s="445">
        <v>20</v>
      </c>
      <c r="P432" s="445" t="s">
        <v>495</v>
      </c>
      <c r="Q432" s="447"/>
      <c r="R432" s="447"/>
      <c r="S432" s="447"/>
      <c r="T432" s="450"/>
      <c r="U432" s="450"/>
      <c r="V432" s="450" t="s">
        <v>67</v>
      </c>
      <c r="W432" s="451"/>
      <c r="X432" s="437" t="s">
        <v>493</v>
      </c>
      <c r="Y432" s="437" t="s">
        <v>493</v>
      </c>
      <c r="Z432" s="445" t="s">
        <v>85</v>
      </c>
      <c r="AA432" s="445"/>
      <c r="AB432" s="445">
        <v>1</v>
      </c>
      <c r="AC432" s="445"/>
      <c r="AD432" s="445"/>
      <c r="AE432" s="445"/>
      <c r="AF432" s="445"/>
      <c r="AG432" s="445"/>
      <c r="AH432" s="445"/>
      <c r="AI432" s="446"/>
      <c r="AJ432" s="446" t="s">
        <v>86</v>
      </c>
      <c r="AK432" s="446" t="s">
        <v>87</v>
      </c>
      <c r="AL432" s="446"/>
      <c r="AM432" s="446"/>
      <c r="AN432" s="446"/>
    </row>
    <row r="433" spans="1:40" ht="25.5">
      <c r="A433" s="435"/>
      <c r="B433" s="436"/>
      <c r="C433" s="437"/>
      <c r="D433" s="438" t="s">
        <v>250</v>
      </c>
      <c r="E433" s="439"/>
      <c r="F433" s="440"/>
      <c r="G433" s="42"/>
      <c r="H433" s="441"/>
      <c r="I433" s="441"/>
      <c r="J433" s="441"/>
      <c r="K433" s="442"/>
      <c r="L433" s="442"/>
      <c r="M433" s="439"/>
      <c r="N433" s="439"/>
      <c r="O433" s="440"/>
      <c r="P433" s="440"/>
      <c r="Q433" s="439"/>
      <c r="R433" s="439"/>
      <c r="S433" s="439"/>
      <c r="T433" s="443"/>
      <c r="U433" s="443"/>
      <c r="V433" s="443" t="s">
        <v>0</v>
      </c>
      <c r="W433" s="444"/>
      <c r="X433" s="440"/>
      <c r="Y433" s="445"/>
      <c r="Z433" s="445"/>
      <c r="AA433" s="445"/>
      <c r="AB433" s="445"/>
      <c r="AC433" s="445"/>
      <c r="AD433" s="445"/>
      <c r="AE433" s="445"/>
      <c r="AF433" s="445"/>
      <c r="AG433" s="445"/>
      <c r="AH433" s="445"/>
      <c r="AI433" s="446"/>
      <c r="AJ433" s="446"/>
      <c r="AK433" s="446"/>
      <c r="AL433" s="446"/>
      <c r="AM433" s="446"/>
      <c r="AN433" s="446"/>
    </row>
    <row r="434" spans="1:40">
      <c r="A434" s="435"/>
      <c r="B434" s="436"/>
      <c r="C434" s="437"/>
      <c r="D434" s="438" t="s">
        <v>496</v>
      </c>
      <c r="E434" s="439"/>
      <c r="F434" s="440"/>
      <c r="G434" s="42"/>
      <c r="H434" s="441"/>
      <c r="I434" s="441"/>
      <c r="J434" s="441"/>
      <c r="K434" s="442"/>
      <c r="L434" s="442"/>
      <c r="M434" s="439"/>
      <c r="N434" s="439"/>
      <c r="O434" s="440"/>
      <c r="P434" s="440"/>
      <c r="Q434" s="439"/>
      <c r="R434" s="439"/>
      <c r="S434" s="439"/>
      <c r="T434" s="443"/>
      <c r="U434" s="443"/>
      <c r="V434" s="443" t="s">
        <v>0</v>
      </c>
      <c r="W434" s="444"/>
      <c r="X434" s="440"/>
      <c r="Y434" s="445"/>
      <c r="Z434" s="445"/>
      <c r="AA434" s="445"/>
      <c r="AB434" s="445"/>
      <c r="AC434" s="445"/>
      <c r="AD434" s="445"/>
      <c r="AE434" s="445"/>
      <c r="AF434" s="445"/>
      <c r="AG434" s="445"/>
      <c r="AH434" s="445"/>
      <c r="AI434" s="446"/>
      <c r="AJ434" s="446"/>
      <c r="AK434" s="446"/>
      <c r="AL434" s="446"/>
      <c r="AM434" s="446"/>
      <c r="AN434" s="446"/>
    </row>
    <row r="435" spans="1:40" ht="38.25">
      <c r="A435" s="435">
        <v>87</v>
      </c>
      <c r="B435" s="436" t="s">
        <v>80</v>
      </c>
      <c r="C435" s="437" t="s">
        <v>497</v>
      </c>
      <c r="D435" s="475" t="s">
        <v>498</v>
      </c>
      <c r="E435" s="447">
        <v>1280</v>
      </c>
      <c r="F435" s="445" t="s">
        <v>83</v>
      </c>
      <c r="G435" s="41"/>
      <c r="H435" s="448">
        <f>ROUND(E435*G435,2)</f>
        <v>0</v>
      </c>
      <c r="I435" s="448"/>
      <c r="J435" s="448">
        <f>ROUND(E435*G435,2)</f>
        <v>0</v>
      </c>
      <c r="K435" s="449"/>
      <c r="L435" s="449">
        <f>E435*K435</f>
        <v>0</v>
      </c>
      <c r="M435" s="447"/>
      <c r="N435" s="447">
        <f>E435*M435</f>
        <v>0</v>
      </c>
      <c r="O435" s="445">
        <v>20</v>
      </c>
      <c r="P435" s="445" t="s">
        <v>499</v>
      </c>
      <c r="Q435" s="447"/>
      <c r="R435" s="447"/>
      <c r="S435" s="447"/>
      <c r="T435" s="450"/>
      <c r="U435" s="450"/>
      <c r="V435" s="450" t="s">
        <v>67</v>
      </c>
      <c r="W435" s="451"/>
      <c r="X435" s="437" t="s">
        <v>497</v>
      </c>
      <c r="Y435" s="437" t="s">
        <v>497</v>
      </c>
      <c r="Z435" s="445" t="s">
        <v>85</v>
      </c>
      <c r="AA435" s="445"/>
      <c r="AB435" s="445">
        <v>1</v>
      </c>
      <c r="AC435" s="445"/>
      <c r="AD435" s="445"/>
      <c r="AE435" s="445"/>
      <c r="AF435" s="445"/>
      <c r="AG435" s="445"/>
      <c r="AH435" s="445"/>
      <c r="AI435" s="446"/>
      <c r="AJ435" s="446" t="s">
        <v>86</v>
      </c>
      <c r="AK435" s="446" t="s">
        <v>87</v>
      </c>
      <c r="AL435" s="446"/>
      <c r="AM435" s="446"/>
      <c r="AN435" s="446"/>
    </row>
    <row r="436" spans="1:40" ht="25.5">
      <c r="A436" s="435"/>
      <c r="B436" s="436"/>
      <c r="C436" s="437"/>
      <c r="D436" s="438" t="s">
        <v>250</v>
      </c>
      <c r="E436" s="439"/>
      <c r="F436" s="440"/>
      <c r="G436" s="42"/>
      <c r="H436" s="441"/>
      <c r="I436" s="441"/>
      <c r="J436" s="441"/>
      <c r="K436" s="442"/>
      <c r="L436" s="442"/>
      <c r="M436" s="439"/>
      <c r="N436" s="439"/>
      <c r="O436" s="440"/>
      <c r="P436" s="440"/>
      <c r="Q436" s="439"/>
      <c r="R436" s="439"/>
      <c r="S436" s="439"/>
      <c r="T436" s="443"/>
      <c r="U436" s="443"/>
      <c r="V436" s="443" t="s">
        <v>0</v>
      </c>
      <c r="W436" s="444"/>
      <c r="X436" s="440"/>
      <c r="Y436" s="445"/>
      <c r="Z436" s="445"/>
      <c r="AA436" s="445"/>
      <c r="AB436" s="445"/>
      <c r="AC436" s="445"/>
      <c r="AD436" s="445"/>
      <c r="AE436" s="445"/>
      <c r="AF436" s="445"/>
      <c r="AG436" s="445"/>
      <c r="AH436" s="445"/>
      <c r="AI436" s="446"/>
      <c r="AJ436" s="446"/>
      <c r="AK436" s="446"/>
      <c r="AL436" s="446"/>
      <c r="AM436" s="446"/>
      <c r="AN436" s="446"/>
    </row>
    <row r="437" spans="1:40">
      <c r="A437" s="435"/>
      <c r="B437" s="436"/>
      <c r="C437" s="437"/>
      <c r="D437" s="438" t="s">
        <v>492</v>
      </c>
      <c r="E437" s="439"/>
      <c r="F437" s="440"/>
      <c r="G437" s="42"/>
      <c r="H437" s="441"/>
      <c r="I437" s="441"/>
      <c r="J437" s="441"/>
      <c r="K437" s="442"/>
      <c r="L437" s="442"/>
      <c r="M437" s="439"/>
      <c r="N437" s="439"/>
      <c r="O437" s="440"/>
      <c r="P437" s="440"/>
      <c r="Q437" s="439"/>
      <c r="R437" s="439"/>
      <c r="S437" s="439"/>
      <c r="T437" s="443"/>
      <c r="U437" s="443"/>
      <c r="V437" s="443" t="s">
        <v>0</v>
      </c>
      <c r="W437" s="444"/>
      <c r="X437" s="440"/>
      <c r="Y437" s="445"/>
      <c r="Z437" s="445"/>
      <c r="AA437" s="445"/>
      <c r="AB437" s="445"/>
      <c r="AC437" s="445"/>
      <c r="AD437" s="445"/>
      <c r="AE437" s="445"/>
      <c r="AF437" s="445"/>
      <c r="AG437" s="445"/>
      <c r="AH437" s="445"/>
      <c r="AI437" s="446"/>
      <c r="AJ437" s="446"/>
      <c r="AK437" s="446"/>
      <c r="AL437" s="446"/>
      <c r="AM437" s="446"/>
      <c r="AN437" s="446"/>
    </row>
    <row r="438" spans="1:40" ht="25.5">
      <c r="A438" s="435">
        <v>88</v>
      </c>
      <c r="B438" s="436" t="s">
        <v>80</v>
      </c>
      <c r="C438" s="437" t="s">
        <v>500</v>
      </c>
      <c r="D438" s="475" t="s">
        <v>501</v>
      </c>
      <c r="E438" s="447">
        <v>68</v>
      </c>
      <c r="F438" s="445" t="s">
        <v>249</v>
      </c>
      <c r="G438" s="41"/>
      <c r="H438" s="448">
        <f>ROUND(E438*G438,2)</f>
        <v>0</v>
      </c>
      <c r="I438" s="448"/>
      <c r="J438" s="448">
        <f>ROUND(E438*G438,2)</f>
        <v>0</v>
      </c>
      <c r="K438" s="449"/>
      <c r="L438" s="449">
        <f>E438*K438</f>
        <v>0</v>
      </c>
      <c r="M438" s="447"/>
      <c r="N438" s="447">
        <f>E438*M438</f>
        <v>0</v>
      </c>
      <c r="O438" s="445">
        <v>20</v>
      </c>
      <c r="P438" s="445" t="s">
        <v>434</v>
      </c>
      <c r="Q438" s="447"/>
      <c r="R438" s="447"/>
      <c r="S438" s="447"/>
      <c r="T438" s="450"/>
      <c r="U438" s="450"/>
      <c r="V438" s="450" t="s">
        <v>67</v>
      </c>
      <c r="W438" s="451"/>
      <c r="X438" s="437" t="s">
        <v>500</v>
      </c>
      <c r="Y438" s="437" t="s">
        <v>500</v>
      </c>
      <c r="Z438" s="445" t="s">
        <v>85</v>
      </c>
      <c r="AA438" s="445"/>
      <c r="AB438" s="445">
        <v>1</v>
      </c>
      <c r="AC438" s="445"/>
      <c r="AD438" s="445"/>
      <c r="AE438" s="445"/>
      <c r="AF438" s="445"/>
      <c r="AG438" s="445"/>
      <c r="AH438" s="445"/>
      <c r="AI438" s="446"/>
      <c r="AJ438" s="446" t="s">
        <v>86</v>
      </c>
      <c r="AK438" s="446" t="s">
        <v>87</v>
      </c>
      <c r="AL438" s="446"/>
      <c r="AM438" s="446"/>
      <c r="AN438" s="446"/>
    </row>
    <row r="439" spans="1:40" ht="25.5">
      <c r="A439" s="435"/>
      <c r="B439" s="436"/>
      <c r="C439" s="437"/>
      <c r="D439" s="438" t="s">
        <v>88</v>
      </c>
      <c r="E439" s="439"/>
      <c r="F439" s="440"/>
      <c r="G439" s="42"/>
      <c r="H439" s="441"/>
      <c r="I439" s="441"/>
      <c r="J439" s="441"/>
      <c r="K439" s="442"/>
      <c r="L439" s="442"/>
      <c r="M439" s="439"/>
      <c r="N439" s="439"/>
      <c r="O439" s="440"/>
      <c r="P439" s="440"/>
      <c r="Q439" s="439"/>
      <c r="R439" s="439"/>
      <c r="S439" s="439"/>
      <c r="T439" s="443"/>
      <c r="U439" s="443"/>
      <c r="V439" s="443" t="s">
        <v>0</v>
      </c>
      <c r="W439" s="444"/>
      <c r="X439" s="440"/>
      <c r="Y439" s="445"/>
      <c r="Z439" s="445"/>
      <c r="AA439" s="445"/>
      <c r="AB439" s="445"/>
      <c r="AC439" s="445"/>
      <c r="AD439" s="445"/>
      <c r="AE439" s="445"/>
      <c r="AF439" s="445"/>
      <c r="AG439" s="445"/>
      <c r="AH439" s="445"/>
      <c r="AI439" s="446"/>
      <c r="AJ439" s="446"/>
      <c r="AK439" s="446"/>
      <c r="AL439" s="446"/>
      <c r="AM439" s="446"/>
      <c r="AN439" s="446"/>
    </row>
    <row r="440" spans="1:40">
      <c r="A440" s="435"/>
      <c r="B440" s="436"/>
      <c r="C440" s="437"/>
      <c r="D440" s="438" t="s">
        <v>502</v>
      </c>
      <c r="E440" s="439"/>
      <c r="F440" s="440"/>
      <c r="G440" s="42"/>
      <c r="H440" s="441"/>
      <c r="I440" s="441"/>
      <c r="J440" s="441"/>
      <c r="K440" s="442"/>
      <c r="L440" s="442"/>
      <c r="M440" s="439"/>
      <c r="N440" s="439"/>
      <c r="O440" s="440"/>
      <c r="P440" s="440"/>
      <c r="Q440" s="439"/>
      <c r="R440" s="439"/>
      <c r="S440" s="439"/>
      <c r="T440" s="443"/>
      <c r="U440" s="443"/>
      <c r="V440" s="443" t="s">
        <v>0</v>
      </c>
      <c r="W440" s="444"/>
      <c r="X440" s="440"/>
      <c r="Y440" s="445"/>
      <c r="Z440" s="445"/>
      <c r="AA440" s="445"/>
      <c r="AB440" s="445"/>
      <c r="AC440" s="445"/>
      <c r="AD440" s="445"/>
      <c r="AE440" s="445"/>
      <c r="AF440" s="445"/>
      <c r="AG440" s="445"/>
      <c r="AH440" s="445"/>
      <c r="AI440" s="446"/>
      <c r="AJ440" s="446"/>
      <c r="AK440" s="446"/>
      <c r="AL440" s="446"/>
      <c r="AM440" s="446"/>
      <c r="AN440" s="446"/>
    </row>
    <row r="441" spans="1:40" ht="25.5">
      <c r="A441" s="435">
        <v>89</v>
      </c>
      <c r="B441" s="436" t="s">
        <v>80</v>
      </c>
      <c r="C441" s="437" t="s">
        <v>503</v>
      </c>
      <c r="D441" s="475" t="s">
        <v>504</v>
      </c>
      <c r="E441" s="447">
        <v>2541.1999999999998</v>
      </c>
      <c r="F441" s="445" t="s">
        <v>83</v>
      </c>
      <c r="G441" s="41"/>
      <c r="H441" s="448">
        <f>ROUND(E441*G441,2)</f>
        <v>0</v>
      </c>
      <c r="I441" s="448"/>
      <c r="J441" s="448">
        <f>ROUND(E441*G441,2)</f>
        <v>0</v>
      </c>
      <c r="K441" s="449"/>
      <c r="L441" s="449">
        <f>E441*K441</f>
        <v>0</v>
      </c>
      <c r="M441" s="447"/>
      <c r="N441" s="447">
        <f>E441*M441</f>
        <v>0</v>
      </c>
      <c r="O441" s="445">
        <v>20</v>
      </c>
      <c r="P441" s="445" t="s">
        <v>144</v>
      </c>
      <c r="Q441" s="447"/>
      <c r="R441" s="447"/>
      <c r="S441" s="447"/>
      <c r="T441" s="450"/>
      <c r="U441" s="450"/>
      <c r="V441" s="450" t="s">
        <v>67</v>
      </c>
      <c r="W441" s="451"/>
      <c r="X441" s="437" t="s">
        <v>503</v>
      </c>
      <c r="Y441" s="437" t="s">
        <v>503</v>
      </c>
      <c r="Z441" s="445" t="s">
        <v>85</v>
      </c>
      <c r="AA441" s="445"/>
      <c r="AB441" s="445">
        <v>1</v>
      </c>
      <c r="AC441" s="445"/>
      <c r="AD441" s="445"/>
      <c r="AE441" s="445"/>
      <c r="AF441" s="445"/>
      <c r="AG441" s="445"/>
      <c r="AH441" s="445"/>
      <c r="AI441" s="446"/>
      <c r="AJ441" s="446" t="s">
        <v>86</v>
      </c>
      <c r="AK441" s="446" t="s">
        <v>87</v>
      </c>
      <c r="AL441" s="446"/>
      <c r="AM441" s="446"/>
      <c r="AN441" s="446"/>
    </row>
    <row r="442" spans="1:40">
      <c r="A442" s="435"/>
      <c r="B442" s="436"/>
      <c r="C442" s="437"/>
      <c r="D442" s="438" t="s">
        <v>137</v>
      </c>
      <c r="E442" s="439"/>
      <c r="F442" s="440"/>
      <c r="G442" s="42"/>
      <c r="H442" s="441"/>
      <c r="I442" s="441"/>
      <c r="J442" s="441"/>
      <c r="K442" s="442"/>
      <c r="L442" s="442"/>
      <c r="M442" s="439"/>
      <c r="N442" s="439"/>
      <c r="O442" s="440"/>
      <c r="P442" s="440"/>
      <c r="Q442" s="439"/>
      <c r="R442" s="439"/>
      <c r="S442" s="439"/>
      <c r="T442" s="443"/>
      <c r="U442" s="443"/>
      <c r="V442" s="443" t="s">
        <v>0</v>
      </c>
      <c r="W442" s="444"/>
      <c r="X442" s="440"/>
      <c r="Y442" s="445"/>
      <c r="Z442" s="445"/>
      <c r="AA442" s="445"/>
      <c r="AB442" s="445"/>
      <c r="AC442" s="445"/>
      <c r="AD442" s="445"/>
      <c r="AE442" s="445"/>
      <c r="AF442" s="445"/>
      <c r="AG442" s="445"/>
      <c r="AH442" s="445"/>
      <c r="AI442" s="446"/>
      <c r="AJ442" s="446"/>
      <c r="AK442" s="446"/>
      <c r="AL442" s="446"/>
      <c r="AM442" s="446"/>
      <c r="AN442" s="446"/>
    </row>
    <row r="443" spans="1:40">
      <c r="A443" s="435"/>
      <c r="B443" s="436"/>
      <c r="C443" s="437"/>
      <c r="D443" s="438" t="s">
        <v>505</v>
      </c>
      <c r="E443" s="439"/>
      <c r="F443" s="440"/>
      <c r="G443" s="42"/>
      <c r="H443" s="441"/>
      <c r="I443" s="441"/>
      <c r="J443" s="441"/>
      <c r="K443" s="442"/>
      <c r="L443" s="442"/>
      <c r="M443" s="439"/>
      <c r="N443" s="439"/>
      <c r="O443" s="440"/>
      <c r="P443" s="440"/>
      <c r="Q443" s="439"/>
      <c r="R443" s="439"/>
      <c r="S443" s="439"/>
      <c r="T443" s="443"/>
      <c r="U443" s="443"/>
      <c r="V443" s="443" t="s">
        <v>0</v>
      </c>
      <c r="W443" s="444"/>
      <c r="X443" s="440"/>
      <c r="Y443" s="445"/>
      <c r="Z443" s="445"/>
      <c r="AA443" s="445"/>
      <c r="AB443" s="445"/>
      <c r="AC443" s="445"/>
      <c r="AD443" s="445"/>
      <c r="AE443" s="445"/>
      <c r="AF443" s="445"/>
      <c r="AG443" s="445"/>
      <c r="AH443" s="445"/>
      <c r="AI443" s="446"/>
      <c r="AJ443" s="446"/>
      <c r="AK443" s="446"/>
      <c r="AL443" s="446"/>
      <c r="AM443" s="446"/>
      <c r="AN443" s="446"/>
    </row>
    <row r="444" spans="1:40" ht="25.5">
      <c r="A444" s="435"/>
      <c r="B444" s="436"/>
      <c r="C444" s="437"/>
      <c r="D444" s="438" t="s">
        <v>133</v>
      </c>
      <c r="E444" s="439"/>
      <c r="F444" s="440"/>
      <c r="G444" s="42"/>
      <c r="H444" s="441"/>
      <c r="I444" s="441"/>
      <c r="J444" s="441"/>
      <c r="K444" s="442"/>
      <c r="L444" s="442"/>
      <c r="M444" s="439"/>
      <c r="N444" s="439"/>
      <c r="O444" s="440"/>
      <c r="P444" s="440"/>
      <c r="Q444" s="439"/>
      <c r="R444" s="439"/>
      <c r="S444" s="439"/>
      <c r="T444" s="443"/>
      <c r="U444" s="443"/>
      <c r="V444" s="443" t="s">
        <v>0</v>
      </c>
      <c r="W444" s="444"/>
      <c r="X444" s="440"/>
      <c r="Y444" s="445"/>
      <c r="Z444" s="445"/>
      <c r="AA444" s="445"/>
      <c r="AB444" s="445"/>
      <c r="AC444" s="445"/>
      <c r="AD444" s="445"/>
      <c r="AE444" s="445"/>
      <c r="AF444" s="445"/>
      <c r="AG444" s="445"/>
      <c r="AH444" s="445"/>
      <c r="AI444" s="446"/>
      <c r="AJ444" s="446"/>
      <c r="AK444" s="446"/>
      <c r="AL444" s="446"/>
      <c r="AM444" s="446"/>
      <c r="AN444" s="446"/>
    </row>
    <row r="445" spans="1:40">
      <c r="A445" s="435"/>
      <c r="B445" s="436"/>
      <c r="C445" s="437"/>
      <c r="D445" s="438" t="s">
        <v>506</v>
      </c>
      <c r="E445" s="439"/>
      <c r="F445" s="440"/>
      <c r="G445" s="42"/>
      <c r="H445" s="441"/>
      <c r="I445" s="441"/>
      <c r="J445" s="441"/>
      <c r="K445" s="442"/>
      <c r="L445" s="442"/>
      <c r="M445" s="439"/>
      <c r="N445" s="439"/>
      <c r="O445" s="440"/>
      <c r="P445" s="440"/>
      <c r="Q445" s="439"/>
      <c r="R445" s="439"/>
      <c r="S445" s="439"/>
      <c r="T445" s="443"/>
      <c r="U445" s="443"/>
      <c r="V445" s="443" t="s">
        <v>0</v>
      </c>
      <c r="W445" s="444"/>
      <c r="X445" s="440"/>
      <c r="Y445" s="445"/>
      <c r="Z445" s="445"/>
      <c r="AA445" s="445"/>
      <c r="AB445" s="445"/>
      <c r="AC445" s="445"/>
      <c r="AD445" s="445"/>
      <c r="AE445" s="445"/>
      <c r="AF445" s="445"/>
      <c r="AG445" s="445"/>
      <c r="AH445" s="445"/>
      <c r="AI445" s="446"/>
      <c r="AJ445" s="446"/>
      <c r="AK445" s="446"/>
      <c r="AL445" s="446"/>
      <c r="AM445" s="446"/>
      <c r="AN445" s="446"/>
    </row>
    <row r="446" spans="1:40" ht="25.5">
      <c r="A446" s="435"/>
      <c r="B446" s="436"/>
      <c r="C446" s="437"/>
      <c r="D446" s="438" t="s">
        <v>88</v>
      </c>
      <c r="E446" s="439"/>
      <c r="F446" s="440"/>
      <c r="G446" s="42"/>
      <c r="H446" s="441"/>
      <c r="I446" s="441"/>
      <c r="J446" s="441"/>
      <c r="K446" s="442"/>
      <c r="L446" s="442"/>
      <c r="M446" s="439"/>
      <c r="N446" s="439"/>
      <c r="O446" s="440"/>
      <c r="P446" s="440"/>
      <c r="Q446" s="439"/>
      <c r="R446" s="439"/>
      <c r="S446" s="439"/>
      <c r="T446" s="443"/>
      <c r="U446" s="443"/>
      <c r="V446" s="443" t="s">
        <v>0</v>
      </c>
      <c r="W446" s="444"/>
      <c r="X446" s="440"/>
      <c r="Y446" s="445"/>
      <c r="Z446" s="445"/>
      <c r="AA446" s="445"/>
      <c r="AB446" s="445"/>
      <c r="AC446" s="445"/>
      <c r="AD446" s="445"/>
      <c r="AE446" s="445"/>
      <c r="AF446" s="445"/>
      <c r="AG446" s="445"/>
      <c r="AH446" s="445"/>
      <c r="AI446" s="446"/>
      <c r="AJ446" s="446"/>
      <c r="AK446" s="446"/>
      <c r="AL446" s="446"/>
      <c r="AM446" s="446"/>
      <c r="AN446" s="446"/>
    </row>
    <row r="447" spans="1:40">
      <c r="A447" s="435"/>
      <c r="B447" s="436"/>
      <c r="C447" s="437"/>
      <c r="D447" s="438" t="s">
        <v>507</v>
      </c>
      <c r="E447" s="439"/>
      <c r="F447" s="440"/>
      <c r="G447" s="42"/>
      <c r="H447" s="441"/>
      <c r="I447" s="441"/>
      <c r="J447" s="441"/>
      <c r="K447" s="442"/>
      <c r="L447" s="442"/>
      <c r="M447" s="439"/>
      <c r="N447" s="439"/>
      <c r="O447" s="440"/>
      <c r="P447" s="440"/>
      <c r="Q447" s="439"/>
      <c r="R447" s="439"/>
      <c r="S447" s="439"/>
      <c r="T447" s="443"/>
      <c r="U447" s="443"/>
      <c r="V447" s="443" t="s">
        <v>0</v>
      </c>
      <c r="W447" s="444"/>
      <c r="X447" s="440"/>
      <c r="Y447" s="445"/>
      <c r="Z447" s="445"/>
      <c r="AA447" s="445"/>
      <c r="AB447" s="445"/>
      <c r="AC447" s="445"/>
      <c r="AD447" s="445"/>
      <c r="AE447" s="445"/>
      <c r="AF447" s="445"/>
      <c r="AG447" s="445"/>
      <c r="AH447" s="445"/>
      <c r="AI447" s="446"/>
      <c r="AJ447" s="446"/>
      <c r="AK447" s="446"/>
      <c r="AL447" s="446"/>
      <c r="AM447" s="446"/>
      <c r="AN447" s="446"/>
    </row>
    <row r="448" spans="1:40">
      <c r="A448" s="435"/>
      <c r="B448" s="436"/>
      <c r="C448" s="437"/>
      <c r="D448" s="438" t="s">
        <v>147</v>
      </c>
      <c r="E448" s="439"/>
      <c r="F448" s="440"/>
      <c r="G448" s="42"/>
      <c r="H448" s="441"/>
      <c r="I448" s="441"/>
      <c r="J448" s="441"/>
      <c r="K448" s="442"/>
      <c r="L448" s="442"/>
      <c r="M448" s="439"/>
      <c r="N448" s="439"/>
      <c r="O448" s="440"/>
      <c r="P448" s="440"/>
      <c r="Q448" s="439"/>
      <c r="R448" s="439"/>
      <c r="S448" s="439"/>
      <c r="T448" s="443"/>
      <c r="U448" s="443"/>
      <c r="V448" s="443" t="s">
        <v>0</v>
      </c>
      <c r="W448" s="444"/>
      <c r="X448" s="440"/>
      <c r="Y448" s="445"/>
      <c r="Z448" s="445"/>
      <c r="AA448" s="445"/>
      <c r="AB448" s="445"/>
      <c r="AC448" s="445"/>
      <c r="AD448" s="445"/>
      <c r="AE448" s="445"/>
      <c r="AF448" s="445"/>
      <c r="AG448" s="445"/>
      <c r="AH448" s="445"/>
      <c r="AI448" s="446"/>
      <c r="AJ448" s="446"/>
      <c r="AK448" s="446"/>
      <c r="AL448" s="446"/>
      <c r="AM448" s="446"/>
      <c r="AN448" s="446"/>
    </row>
    <row r="449" spans="1:40" ht="25.5">
      <c r="A449" s="435"/>
      <c r="B449" s="436"/>
      <c r="C449" s="437"/>
      <c r="D449" s="438" t="s">
        <v>508</v>
      </c>
      <c r="E449" s="439"/>
      <c r="F449" s="440"/>
      <c r="G449" s="42"/>
      <c r="H449" s="441"/>
      <c r="I449" s="441"/>
      <c r="J449" s="441"/>
      <c r="K449" s="442"/>
      <c r="L449" s="442"/>
      <c r="M449" s="439"/>
      <c r="N449" s="439"/>
      <c r="O449" s="440"/>
      <c r="P449" s="440"/>
      <c r="Q449" s="439"/>
      <c r="R449" s="439"/>
      <c r="S449" s="439"/>
      <c r="T449" s="443"/>
      <c r="U449" s="443"/>
      <c r="V449" s="443" t="s">
        <v>0</v>
      </c>
      <c r="W449" s="444"/>
      <c r="X449" s="440"/>
      <c r="Y449" s="445"/>
      <c r="Z449" s="445"/>
      <c r="AA449" s="445"/>
      <c r="AB449" s="445"/>
      <c r="AC449" s="445"/>
      <c r="AD449" s="445"/>
      <c r="AE449" s="445"/>
      <c r="AF449" s="445"/>
      <c r="AG449" s="445"/>
      <c r="AH449" s="445"/>
      <c r="AI449" s="446"/>
      <c r="AJ449" s="446"/>
      <c r="AK449" s="446"/>
      <c r="AL449" s="446"/>
      <c r="AM449" s="446"/>
      <c r="AN449" s="446"/>
    </row>
    <row r="450" spans="1:40">
      <c r="A450" s="435"/>
      <c r="B450" s="436"/>
      <c r="C450" s="437"/>
      <c r="D450" s="438" t="s">
        <v>509</v>
      </c>
      <c r="E450" s="439"/>
      <c r="F450" s="440"/>
      <c r="G450" s="42"/>
      <c r="H450" s="441"/>
      <c r="I450" s="441"/>
      <c r="J450" s="441"/>
      <c r="K450" s="442"/>
      <c r="L450" s="442"/>
      <c r="M450" s="439"/>
      <c r="N450" s="439"/>
      <c r="O450" s="440"/>
      <c r="P450" s="440"/>
      <c r="Q450" s="439"/>
      <c r="R450" s="439"/>
      <c r="S450" s="439"/>
      <c r="T450" s="443"/>
      <c r="U450" s="443"/>
      <c r="V450" s="443" t="s">
        <v>0</v>
      </c>
      <c r="W450" s="444"/>
      <c r="X450" s="440"/>
      <c r="Y450" s="445"/>
      <c r="Z450" s="445"/>
      <c r="AA450" s="445"/>
      <c r="AB450" s="445"/>
      <c r="AC450" s="445"/>
      <c r="AD450" s="445"/>
      <c r="AE450" s="445"/>
      <c r="AF450" s="445"/>
      <c r="AG450" s="445"/>
      <c r="AH450" s="445"/>
      <c r="AI450" s="446"/>
      <c r="AJ450" s="446"/>
      <c r="AK450" s="446"/>
      <c r="AL450" s="446"/>
      <c r="AM450" s="446"/>
      <c r="AN450" s="446"/>
    </row>
    <row r="451" spans="1:40">
      <c r="A451" s="435"/>
      <c r="B451" s="436"/>
      <c r="C451" s="437"/>
      <c r="D451" s="438" t="s">
        <v>149</v>
      </c>
      <c r="E451" s="439"/>
      <c r="F451" s="440"/>
      <c r="G451" s="42"/>
      <c r="H451" s="441"/>
      <c r="I451" s="441"/>
      <c r="J451" s="441"/>
      <c r="K451" s="442"/>
      <c r="L451" s="442"/>
      <c r="M451" s="439"/>
      <c r="N451" s="439"/>
      <c r="O451" s="440"/>
      <c r="P451" s="440"/>
      <c r="Q451" s="439"/>
      <c r="R451" s="439"/>
      <c r="S451" s="439"/>
      <c r="T451" s="443"/>
      <c r="U451" s="443"/>
      <c r="V451" s="443" t="s">
        <v>0</v>
      </c>
      <c r="W451" s="444"/>
      <c r="X451" s="440"/>
      <c r="Y451" s="445"/>
      <c r="Z451" s="445"/>
      <c r="AA451" s="445"/>
      <c r="AB451" s="445"/>
      <c r="AC451" s="445"/>
      <c r="AD451" s="445"/>
      <c r="AE451" s="445"/>
      <c r="AF451" s="445"/>
      <c r="AG451" s="445"/>
      <c r="AH451" s="445"/>
      <c r="AI451" s="446"/>
      <c r="AJ451" s="446"/>
      <c r="AK451" s="446"/>
      <c r="AL451" s="446"/>
      <c r="AM451" s="446"/>
      <c r="AN451" s="446"/>
    </row>
    <row r="452" spans="1:40" ht="25.5">
      <c r="A452" s="435"/>
      <c r="B452" s="436"/>
      <c r="C452" s="437"/>
      <c r="D452" s="438" t="s">
        <v>510</v>
      </c>
      <c r="E452" s="439"/>
      <c r="F452" s="440"/>
      <c r="G452" s="42"/>
      <c r="H452" s="441"/>
      <c r="I452" s="441"/>
      <c r="J452" s="441"/>
      <c r="K452" s="442"/>
      <c r="L452" s="442"/>
      <c r="M452" s="439"/>
      <c r="N452" s="439"/>
      <c r="O452" s="440"/>
      <c r="P452" s="440"/>
      <c r="Q452" s="439"/>
      <c r="R452" s="439"/>
      <c r="S452" s="439"/>
      <c r="T452" s="443"/>
      <c r="U452" s="443"/>
      <c r="V452" s="443" t="s">
        <v>0</v>
      </c>
      <c r="W452" s="444"/>
      <c r="X452" s="440"/>
      <c r="Y452" s="445"/>
      <c r="Z452" s="445"/>
      <c r="AA452" s="445"/>
      <c r="AB452" s="445"/>
      <c r="AC452" s="445"/>
      <c r="AD452" s="445"/>
      <c r="AE452" s="445"/>
      <c r="AF452" s="445"/>
      <c r="AG452" s="445"/>
      <c r="AH452" s="445"/>
      <c r="AI452" s="446"/>
      <c r="AJ452" s="446"/>
      <c r="AK452" s="446"/>
      <c r="AL452" s="446"/>
      <c r="AM452" s="446"/>
      <c r="AN452" s="446"/>
    </row>
    <row r="453" spans="1:40">
      <c r="A453" s="435"/>
      <c r="B453" s="436"/>
      <c r="C453" s="437"/>
      <c r="D453" s="438" t="s">
        <v>511</v>
      </c>
      <c r="E453" s="439"/>
      <c r="F453" s="440"/>
      <c r="G453" s="42"/>
      <c r="H453" s="441"/>
      <c r="I453" s="441"/>
      <c r="J453" s="441"/>
      <c r="K453" s="442"/>
      <c r="L453" s="442"/>
      <c r="M453" s="439"/>
      <c r="N453" s="439"/>
      <c r="O453" s="440"/>
      <c r="P453" s="440"/>
      <c r="Q453" s="439"/>
      <c r="R453" s="439"/>
      <c r="S453" s="439"/>
      <c r="T453" s="443"/>
      <c r="U453" s="443"/>
      <c r="V453" s="443" t="s">
        <v>0</v>
      </c>
      <c r="W453" s="444"/>
      <c r="X453" s="440"/>
      <c r="Y453" s="445"/>
      <c r="Z453" s="445"/>
      <c r="AA453" s="445"/>
      <c r="AB453" s="445"/>
      <c r="AC453" s="445"/>
      <c r="AD453" s="445"/>
      <c r="AE453" s="445"/>
      <c r="AF453" s="445"/>
      <c r="AG453" s="445"/>
      <c r="AH453" s="445"/>
      <c r="AI453" s="446"/>
      <c r="AJ453" s="446"/>
      <c r="AK453" s="446"/>
      <c r="AL453" s="446"/>
      <c r="AM453" s="446"/>
      <c r="AN453" s="446"/>
    </row>
    <row r="454" spans="1:40">
      <c r="A454" s="435"/>
      <c r="B454" s="436"/>
      <c r="C454" s="437"/>
      <c r="D454" s="438" t="s">
        <v>150</v>
      </c>
      <c r="E454" s="439"/>
      <c r="F454" s="440"/>
      <c r="G454" s="42"/>
      <c r="H454" s="441"/>
      <c r="I454" s="441"/>
      <c r="J454" s="441"/>
      <c r="K454" s="442"/>
      <c r="L454" s="442"/>
      <c r="M454" s="439"/>
      <c r="N454" s="439"/>
      <c r="O454" s="440"/>
      <c r="P454" s="440"/>
      <c r="Q454" s="439"/>
      <c r="R454" s="439"/>
      <c r="S454" s="439"/>
      <c r="T454" s="443"/>
      <c r="U454" s="443"/>
      <c r="V454" s="443" t="s">
        <v>0</v>
      </c>
      <c r="W454" s="444"/>
      <c r="X454" s="440"/>
      <c r="Y454" s="445"/>
      <c r="Z454" s="445"/>
      <c r="AA454" s="445"/>
      <c r="AB454" s="445"/>
      <c r="AC454" s="445"/>
      <c r="AD454" s="445"/>
      <c r="AE454" s="445"/>
      <c r="AF454" s="445"/>
      <c r="AG454" s="445"/>
      <c r="AH454" s="445"/>
      <c r="AI454" s="446"/>
      <c r="AJ454" s="446"/>
      <c r="AK454" s="446"/>
      <c r="AL454" s="446"/>
      <c r="AM454" s="446"/>
      <c r="AN454" s="446"/>
    </row>
    <row r="455" spans="1:40" ht="25.5">
      <c r="A455" s="435"/>
      <c r="B455" s="436"/>
      <c r="C455" s="437"/>
      <c r="D455" s="438" t="s">
        <v>512</v>
      </c>
      <c r="E455" s="439"/>
      <c r="F455" s="440"/>
      <c r="G455" s="42"/>
      <c r="H455" s="441"/>
      <c r="I455" s="441"/>
      <c r="J455" s="441"/>
      <c r="K455" s="442"/>
      <c r="L455" s="442"/>
      <c r="M455" s="439"/>
      <c r="N455" s="439"/>
      <c r="O455" s="440"/>
      <c r="P455" s="440"/>
      <c r="Q455" s="439"/>
      <c r="R455" s="439"/>
      <c r="S455" s="439"/>
      <c r="T455" s="443"/>
      <c r="U455" s="443"/>
      <c r="V455" s="443" t="s">
        <v>0</v>
      </c>
      <c r="W455" s="444"/>
      <c r="X455" s="440"/>
      <c r="Y455" s="445"/>
      <c r="Z455" s="445"/>
      <c r="AA455" s="445"/>
      <c r="AB455" s="445"/>
      <c r="AC455" s="445"/>
      <c r="AD455" s="445"/>
      <c r="AE455" s="445"/>
      <c r="AF455" s="445"/>
      <c r="AG455" s="445"/>
      <c r="AH455" s="445"/>
      <c r="AI455" s="446"/>
      <c r="AJ455" s="446"/>
      <c r="AK455" s="446"/>
      <c r="AL455" s="446"/>
      <c r="AM455" s="446"/>
      <c r="AN455" s="446"/>
    </row>
    <row r="456" spans="1:40">
      <c r="A456" s="435"/>
      <c r="B456" s="436"/>
      <c r="C456" s="437"/>
      <c r="D456" s="438" t="s">
        <v>513</v>
      </c>
      <c r="E456" s="439"/>
      <c r="F456" s="440"/>
      <c r="G456" s="42"/>
      <c r="H456" s="441"/>
      <c r="I456" s="441"/>
      <c r="J456" s="441"/>
      <c r="K456" s="442"/>
      <c r="L456" s="442"/>
      <c r="M456" s="439"/>
      <c r="N456" s="439"/>
      <c r="O456" s="440"/>
      <c r="P456" s="440"/>
      <c r="Q456" s="439"/>
      <c r="R456" s="439"/>
      <c r="S456" s="439"/>
      <c r="T456" s="443"/>
      <c r="U456" s="443"/>
      <c r="V456" s="443" t="s">
        <v>0</v>
      </c>
      <c r="W456" s="444"/>
      <c r="X456" s="440"/>
      <c r="Y456" s="445"/>
      <c r="Z456" s="445"/>
      <c r="AA456" s="445"/>
      <c r="AB456" s="445"/>
      <c r="AC456" s="445"/>
      <c r="AD456" s="445"/>
      <c r="AE456" s="445"/>
      <c r="AF456" s="445"/>
      <c r="AG456" s="445"/>
      <c r="AH456" s="445"/>
      <c r="AI456" s="446"/>
      <c r="AJ456" s="446"/>
      <c r="AK456" s="446"/>
      <c r="AL456" s="446"/>
      <c r="AM456" s="446"/>
      <c r="AN456" s="446"/>
    </row>
    <row r="457" spans="1:40">
      <c r="A457" s="435"/>
      <c r="B457" s="436"/>
      <c r="C457" s="437"/>
      <c r="D457" s="438" t="s">
        <v>514</v>
      </c>
      <c r="E457" s="439"/>
      <c r="F457" s="440"/>
      <c r="G457" s="42"/>
      <c r="H457" s="441"/>
      <c r="I457" s="441"/>
      <c r="J457" s="441"/>
      <c r="K457" s="442"/>
      <c r="L457" s="442"/>
      <c r="M457" s="439"/>
      <c r="N457" s="439"/>
      <c r="O457" s="440"/>
      <c r="P457" s="440"/>
      <c r="Q457" s="439"/>
      <c r="R457" s="439"/>
      <c r="S457" s="439"/>
      <c r="T457" s="443"/>
      <c r="U457" s="443"/>
      <c r="V457" s="443" t="s">
        <v>0</v>
      </c>
      <c r="W457" s="444"/>
      <c r="X457" s="440"/>
      <c r="Y457" s="445"/>
      <c r="Z457" s="445"/>
      <c r="AA457" s="445"/>
      <c r="AB457" s="445"/>
      <c r="AC457" s="445"/>
      <c r="AD457" s="445"/>
      <c r="AE457" s="445"/>
      <c r="AF457" s="445"/>
      <c r="AG457" s="445"/>
      <c r="AH457" s="445"/>
      <c r="AI457" s="446"/>
      <c r="AJ457" s="446"/>
      <c r="AK457" s="446"/>
      <c r="AL457" s="446"/>
      <c r="AM457" s="446"/>
      <c r="AN457" s="446"/>
    </row>
    <row r="458" spans="1:40">
      <c r="A458" s="435"/>
      <c r="B458" s="436"/>
      <c r="C458" s="437"/>
      <c r="D458" s="438" t="s">
        <v>515</v>
      </c>
      <c r="E458" s="439"/>
      <c r="F458" s="440"/>
      <c r="G458" s="42"/>
      <c r="H458" s="441"/>
      <c r="I458" s="441"/>
      <c r="J458" s="441"/>
      <c r="K458" s="442"/>
      <c r="L458" s="442"/>
      <c r="M458" s="439"/>
      <c r="N458" s="439"/>
      <c r="O458" s="440"/>
      <c r="P458" s="440"/>
      <c r="Q458" s="439"/>
      <c r="R458" s="439"/>
      <c r="S458" s="439"/>
      <c r="T458" s="443"/>
      <c r="U458" s="443"/>
      <c r="V458" s="443" t="s">
        <v>0</v>
      </c>
      <c r="W458" s="444"/>
      <c r="X458" s="440"/>
      <c r="Y458" s="445"/>
      <c r="Z458" s="445"/>
      <c r="AA458" s="445"/>
      <c r="AB458" s="445"/>
      <c r="AC458" s="445"/>
      <c r="AD458" s="445"/>
      <c r="AE458" s="445"/>
      <c r="AF458" s="445"/>
      <c r="AG458" s="445"/>
      <c r="AH458" s="445"/>
      <c r="AI458" s="446"/>
      <c r="AJ458" s="446"/>
      <c r="AK458" s="446"/>
      <c r="AL458" s="446"/>
      <c r="AM458" s="446"/>
      <c r="AN458" s="446"/>
    </row>
    <row r="459" spans="1:40" ht="25.5">
      <c r="A459" s="435"/>
      <c r="B459" s="436"/>
      <c r="C459" s="437"/>
      <c r="D459" s="438" t="s">
        <v>516</v>
      </c>
      <c r="E459" s="439"/>
      <c r="F459" s="440"/>
      <c r="G459" s="42"/>
      <c r="H459" s="441"/>
      <c r="I459" s="441"/>
      <c r="J459" s="441"/>
      <c r="K459" s="442"/>
      <c r="L459" s="442"/>
      <c r="M459" s="439"/>
      <c r="N459" s="439"/>
      <c r="O459" s="440"/>
      <c r="P459" s="440"/>
      <c r="Q459" s="439"/>
      <c r="R459" s="439"/>
      <c r="S459" s="439"/>
      <c r="T459" s="443"/>
      <c r="U459" s="443"/>
      <c r="V459" s="443" t="s">
        <v>0</v>
      </c>
      <c r="W459" s="444"/>
      <c r="X459" s="440"/>
      <c r="Y459" s="445"/>
      <c r="Z459" s="445"/>
      <c r="AA459" s="445"/>
      <c r="AB459" s="445"/>
      <c r="AC459" s="445"/>
      <c r="AD459" s="445"/>
      <c r="AE459" s="445"/>
      <c r="AF459" s="445"/>
      <c r="AG459" s="445"/>
      <c r="AH459" s="445"/>
      <c r="AI459" s="446"/>
      <c r="AJ459" s="446"/>
      <c r="AK459" s="446"/>
      <c r="AL459" s="446"/>
      <c r="AM459" s="446"/>
      <c r="AN459" s="446"/>
    </row>
    <row r="460" spans="1:40">
      <c r="A460" s="435"/>
      <c r="B460" s="436"/>
      <c r="C460" s="437"/>
      <c r="D460" s="438" t="s">
        <v>517</v>
      </c>
      <c r="E460" s="439"/>
      <c r="F460" s="440"/>
      <c r="G460" s="42"/>
      <c r="H460" s="441"/>
      <c r="I460" s="441"/>
      <c r="J460" s="441"/>
      <c r="K460" s="442"/>
      <c r="L460" s="442"/>
      <c r="M460" s="439"/>
      <c r="N460" s="439"/>
      <c r="O460" s="440"/>
      <c r="P460" s="440"/>
      <c r="Q460" s="439"/>
      <c r="R460" s="439"/>
      <c r="S460" s="439"/>
      <c r="T460" s="443"/>
      <c r="U460" s="443"/>
      <c r="V460" s="443" t="s">
        <v>0</v>
      </c>
      <c r="W460" s="444"/>
      <c r="X460" s="440"/>
      <c r="Y460" s="445"/>
      <c r="Z460" s="445"/>
      <c r="AA460" s="445"/>
      <c r="AB460" s="445"/>
      <c r="AC460" s="445"/>
      <c r="AD460" s="445"/>
      <c r="AE460" s="445"/>
      <c r="AF460" s="445"/>
      <c r="AG460" s="445"/>
      <c r="AH460" s="445"/>
      <c r="AI460" s="446"/>
      <c r="AJ460" s="446"/>
      <c r="AK460" s="446"/>
      <c r="AL460" s="446"/>
      <c r="AM460" s="446"/>
      <c r="AN460" s="446"/>
    </row>
    <row r="461" spans="1:40" ht="25.5">
      <c r="A461" s="435">
        <v>90</v>
      </c>
      <c r="B461" s="436" t="s">
        <v>518</v>
      </c>
      <c r="C461" s="437" t="s">
        <v>519</v>
      </c>
      <c r="D461" s="475" t="s">
        <v>520</v>
      </c>
      <c r="E461" s="447">
        <v>1008.196</v>
      </c>
      <c r="F461" s="445" t="s">
        <v>96</v>
      </c>
      <c r="G461" s="41"/>
      <c r="H461" s="448">
        <f>ROUND(E461*G461,2)</f>
        <v>0</v>
      </c>
      <c r="I461" s="448"/>
      <c r="J461" s="448">
        <f>ROUND(E461*G461,2)</f>
        <v>0</v>
      </c>
      <c r="K461" s="449"/>
      <c r="L461" s="449">
        <f>E461*K461</f>
        <v>0</v>
      </c>
      <c r="M461" s="447"/>
      <c r="N461" s="447">
        <f>E461*M461</f>
        <v>0</v>
      </c>
      <c r="O461" s="445">
        <v>20</v>
      </c>
      <c r="P461" s="445" t="s">
        <v>155</v>
      </c>
      <c r="Q461" s="447"/>
      <c r="R461" s="447"/>
      <c r="S461" s="447"/>
      <c r="T461" s="450"/>
      <c r="U461" s="450"/>
      <c r="V461" s="450" t="s">
        <v>67</v>
      </c>
      <c r="W461" s="451">
        <v>103.84399999999999</v>
      </c>
      <c r="X461" s="437" t="s">
        <v>521</v>
      </c>
      <c r="Y461" s="437" t="s">
        <v>519</v>
      </c>
      <c r="Z461" s="445" t="s">
        <v>85</v>
      </c>
      <c r="AA461" s="445"/>
      <c r="AB461" s="445">
        <v>1</v>
      </c>
      <c r="AC461" s="445"/>
      <c r="AD461" s="445"/>
      <c r="AE461" s="445"/>
      <c r="AF461" s="445"/>
      <c r="AG461" s="445"/>
      <c r="AH461" s="445"/>
      <c r="AI461" s="446"/>
      <c r="AJ461" s="446" t="s">
        <v>86</v>
      </c>
      <c r="AK461" s="446" t="s">
        <v>87</v>
      </c>
      <c r="AL461" s="446"/>
      <c r="AM461" s="446"/>
      <c r="AN461" s="446"/>
    </row>
    <row r="462" spans="1:40">
      <c r="A462" s="435"/>
      <c r="B462" s="436"/>
      <c r="C462" s="437"/>
      <c r="D462" s="438" t="s">
        <v>522</v>
      </c>
      <c r="E462" s="439"/>
      <c r="F462" s="440"/>
      <c r="G462" s="42"/>
      <c r="H462" s="441"/>
      <c r="I462" s="441"/>
      <c r="J462" s="441"/>
      <c r="K462" s="442"/>
      <c r="L462" s="442"/>
      <c r="M462" s="439"/>
      <c r="N462" s="439"/>
      <c r="O462" s="440"/>
      <c r="P462" s="440"/>
      <c r="Q462" s="439"/>
      <c r="R462" s="439"/>
      <c r="S462" s="439"/>
      <c r="T462" s="443"/>
      <c r="U462" s="443"/>
      <c r="V462" s="443" t="s">
        <v>0</v>
      </c>
      <c r="W462" s="444"/>
      <c r="X462" s="440"/>
      <c r="Y462" s="445"/>
      <c r="Z462" s="445"/>
      <c r="AA462" s="445"/>
      <c r="AB462" s="445"/>
      <c r="AC462" s="445"/>
      <c r="AD462" s="445"/>
      <c r="AE462" s="445"/>
      <c r="AF462" s="445"/>
      <c r="AG462" s="445"/>
      <c r="AH462" s="445"/>
      <c r="AI462" s="446"/>
      <c r="AJ462" s="446"/>
      <c r="AK462" s="446"/>
      <c r="AL462" s="446"/>
      <c r="AM462" s="446"/>
      <c r="AN462" s="446"/>
    </row>
    <row r="463" spans="1:40" ht="25.5">
      <c r="A463" s="435"/>
      <c r="B463" s="436"/>
      <c r="C463" s="437"/>
      <c r="D463" s="438" t="s">
        <v>523</v>
      </c>
      <c r="E463" s="439"/>
      <c r="F463" s="440"/>
      <c r="G463" s="42"/>
      <c r="H463" s="441"/>
      <c r="I463" s="441"/>
      <c r="J463" s="441"/>
      <c r="K463" s="442"/>
      <c r="L463" s="442"/>
      <c r="M463" s="439"/>
      <c r="N463" s="439"/>
      <c r="O463" s="440"/>
      <c r="P463" s="440"/>
      <c r="Q463" s="439"/>
      <c r="R463" s="439"/>
      <c r="S463" s="439"/>
      <c r="T463" s="443"/>
      <c r="U463" s="443"/>
      <c r="V463" s="443" t="s">
        <v>0</v>
      </c>
      <c r="W463" s="444"/>
      <c r="X463" s="440"/>
      <c r="Y463" s="445"/>
      <c r="Z463" s="445"/>
      <c r="AA463" s="445"/>
      <c r="AB463" s="445"/>
      <c r="AC463" s="445"/>
      <c r="AD463" s="445"/>
      <c r="AE463" s="445"/>
      <c r="AF463" s="445"/>
      <c r="AG463" s="445"/>
      <c r="AH463" s="445"/>
      <c r="AI463" s="446"/>
      <c r="AJ463" s="446"/>
      <c r="AK463" s="446"/>
      <c r="AL463" s="446"/>
      <c r="AM463" s="446"/>
      <c r="AN463" s="446"/>
    </row>
    <row r="464" spans="1:40" ht="25.5">
      <c r="A464" s="435">
        <v>91</v>
      </c>
      <c r="B464" s="436" t="s">
        <v>518</v>
      </c>
      <c r="C464" s="437" t="s">
        <v>524</v>
      </c>
      <c r="D464" s="475" t="s">
        <v>525</v>
      </c>
      <c r="E464" s="447">
        <v>60491.76</v>
      </c>
      <c r="F464" s="445" t="s">
        <v>96</v>
      </c>
      <c r="G464" s="41"/>
      <c r="H464" s="448">
        <f>ROUND(E464*G464,2)</f>
        <v>0</v>
      </c>
      <c r="I464" s="448"/>
      <c r="J464" s="448">
        <f>ROUND(E464*G464,2)</f>
        <v>0</v>
      </c>
      <c r="K464" s="449"/>
      <c r="L464" s="449">
        <f>E464*K464</f>
        <v>0</v>
      </c>
      <c r="M464" s="447"/>
      <c r="N464" s="447">
        <f>E464*M464</f>
        <v>0</v>
      </c>
      <c r="O464" s="445">
        <v>20</v>
      </c>
      <c r="P464" s="445" t="s">
        <v>188</v>
      </c>
      <c r="Q464" s="447"/>
      <c r="R464" s="447"/>
      <c r="S464" s="447"/>
      <c r="T464" s="450"/>
      <c r="U464" s="450"/>
      <c r="V464" s="450" t="s">
        <v>67</v>
      </c>
      <c r="W464" s="451"/>
      <c r="X464" s="437" t="s">
        <v>526</v>
      </c>
      <c r="Y464" s="437" t="s">
        <v>524</v>
      </c>
      <c r="Z464" s="445" t="s">
        <v>85</v>
      </c>
      <c r="AA464" s="445"/>
      <c r="AB464" s="445">
        <v>1</v>
      </c>
      <c r="AC464" s="445"/>
      <c r="AD464" s="445"/>
      <c r="AE464" s="445"/>
      <c r="AF464" s="445"/>
      <c r="AG464" s="445"/>
      <c r="AH464" s="445"/>
      <c r="AI464" s="446"/>
      <c r="AJ464" s="446" t="s">
        <v>86</v>
      </c>
      <c r="AK464" s="446" t="s">
        <v>87</v>
      </c>
      <c r="AL464" s="446"/>
      <c r="AM464" s="446"/>
      <c r="AN464" s="446"/>
    </row>
    <row r="465" spans="1:40">
      <c r="A465" s="435"/>
      <c r="B465" s="436"/>
      <c r="C465" s="437"/>
      <c r="D465" s="438" t="s">
        <v>527</v>
      </c>
      <c r="E465" s="439"/>
      <c r="F465" s="440"/>
      <c r="G465" s="42"/>
      <c r="H465" s="441"/>
      <c r="I465" s="441"/>
      <c r="J465" s="441"/>
      <c r="K465" s="442"/>
      <c r="L465" s="442"/>
      <c r="M465" s="439"/>
      <c r="N465" s="439"/>
      <c r="O465" s="440"/>
      <c r="P465" s="440"/>
      <c r="Q465" s="439"/>
      <c r="R465" s="439"/>
      <c r="S465" s="439"/>
      <c r="T465" s="443"/>
      <c r="U465" s="443"/>
      <c r="V465" s="443" t="s">
        <v>0</v>
      </c>
      <c r="W465" s="444"/>
      <c r="X465" s="440"/>
      <c r="Y465" s="445"/>
      <c r="Z465" s="445"/>
      <c r="AA465" s="445"/>
      <c r="AB465" s="445"/>
      <c r="AC465" s="445"/>
      <c r="AD465" s="445"/>
      <c r="AE465" s="445"/>
      <c r="AF465" s="445"/>
      <c r="AG465" s="445"/>
      <c r="AH465" s="445"/>
      <c r="AI465" s="446"/>
      <c r="AJ465" s="446"/>
      <c r="AK465" s="446"/>
      <c r="AL465" s="446"/>
      <c r="AM465" s="446"/>
      <c r="AN465" s="446"/>
    </row>
    <row r="466" spans="1:40" ht="25.5">
      <c r="A466" s="435">
        <v>92</v>
      </c>
      <c r="B466" s="436" t="s">
        <v>518</v>
      </c>
      <c r="C466" s="437" t="s">
        <v>528</v>
      </c>
      <c r="D466" s="475" t="s">
        <v>529</v>
      </c>
      <c r="E466" s="447">
        <v>1008.196</v>
      </c>
      <c r="F466" s="445" t="s">
        <v>96</v>
      </c>
      <c r="G466" s="41"/>
      <c r="H466" s="448">
        <f>ROUND(E466*G466,2)</f>
        <v>0</v>
      </c>
      <c r="I466" s="448"/>
      <c r="J466" s="448">
        <f>ROUND(E466*G466,2)</f>
        <v>0</v>
      </c>
      <c r="K466" s="449"/>
      <c r="L466" s="449">
        <f>E466*K466</f>
        <v>0</v>
      </c>
      <c r="M466" s="447"/>
      <c r="N466" s="447">
        <f>E466*M466</f>
        <v>0</v>
      </c>
      <c r="O466" s="445">
        <v>20</v>
      </c>
      <c r="P466" s="445" t="s">
        <v>191</v>
      </c>
      <c r="Q466" s="447"/>
      <c r="R466" s="447"/>
      <c r="S466" s="447"/>
      <c r="T466" s="450"/>
      <c r="U466" s="450"/>
      <c r="V466" s="450" t="s">
        <v>67</v>
      </c>
      <c r="W466" s="451">
        <v>86.704999999999998</v>
      </c>
      <c r="X466" s="437" t="s">
        <v>530</v>
      </c>
      <c r="Y466" s="437" t="s">
        <v>528</v>
      </c>
      <c r="Z466" s="445" t="s">
        <v>85</v>
      </c>
      <c r="AA466" s="445"/>
      <c r="AB466" s="445">
        <v>1</v>
      </c>
      <c r="AC466" s="445"/>
      <c r="AD466" s="445"/>
      <c r="AE466" s="445"/>
      <c r="AF466" s="445"/>
      <c r="AG466" s="445"/>
      <c r="AH466" s="445"/>
      <c r="AI466" s="446"/>
      <c r="AJ466" s="446" t="s">
        <v>86</v>
      </c>
      <c r="AK466" s="446" t="s">
        <v>87</v>
      </c>
      <c r="AL466" s="446"/>
      <c r="AM466" s="446"/>
      <c r="AN466" s="446"/>
    </row>
    <row r="467" spans="1:40">
      <c r="A467" s="435">
        <v>93</v>
      </c>
      <c r="B467" s="436" t="s">
        <v>80</v>
      </c>
      <c r="C467" s="437" t="s">
        <v>531</v>
      </c>
      <c r="D467" s="475" t="s">
        <v>532</v>
      </c>
      <c r="E467" s="447">
        <v>1280</v>
      </c>
      <c r="F467" s="445" t="s">
        <v>83</v>
      </c>
      <c r="G467" s="41"/>
      <c r="H467" s="448">
        <f>ROUND(E467*G467,2)</f>
        <v>0</v>
      </c>
      <c r="I467" s="448"/>
      <c r="J467" s="448">
        <f>ROUND(E467*G467,2)</f>
        <v>0</v>
      </c>
      <c r="K467" s="449"/>
      <c r="L467" s="449">
        <f>E467*K467</f>
        <v>0</v>
      </c>
      <c r="M467" s="447"/>
      <c r="N467" s="447">
        <f>E467*M467</f>
        <v>0</v>
      </c>
      <c r="O467" s="445">
        <v>20</v>
      </c>
      <c r="P467" s="445" t="s">
        <v>533</v>
      </c>
      <c r="Q467" s="447"/>
      <c r="R467" s="447"/>
      <c r="S467" s="447"/>
      <c r="T467" s="450"/>
      <c r="U467" s="450"/>
      <c r="V467" s="450" t="s">
        <v>67</v>
      </c>
      <c r="W467" s="451"/>
      <c r="X467" s="437" t="s">
        <v>531</v>
      </c>
      <c r="Y467" s="437" t="s">
        <v>531</v>
      </c>
      <c r="Z467" s="445" t="s">
        <v>85</v>
      </c>
      <c r="AA467" s="445"/>
      <c r="AB467" s="445">
        <v>1</v>
      </c>
      <c r="AC467" s="445"/>
      <c r="AD467" s="445"/>
      <c r="AE467" s="445"/>
      <c r="AF467" s="445"/>
      <c r="AG467" s="445"/>
      <c r="AH467" s="445"/>
      <c r="AI467" s="446"/>
      <c r="AJ467" s="446" t="s">
        <v>86</v>
      </c>
      <c r="AK467" s="446" t="s">
        <v>87</v>
      </c>
      <c r="AL467" s="446"/>
      <c r="AM467" s="446"/>
      <c r="AN467" s="446"/>
    </row>
    <row r="468" spans="1:40" ht="25.5">
      <c r="A468" s="435"/>
      <c r="B468" s="436"/>
      <c r="C468" s="437"/>
      <c r="D468" s="438" t="s">
        <v>250</v>
      </c>
      <c r="E468" s="439"/>
      <c r="F468" s="440"/>
      <c r="G468" s="42"/>
      <c r="H468" s="441"/>
      <c r="I468" s="441"/>
      <c r="J468" s="441"/>
      <c r="K468" s="442"/>
      <c r="L468" s="442"/>
      <c r="M468" s="439"/>
      <c r="N468" s="439"/>
      <c r="O468" s="440"/>
      <c r="P468" s="440"/>
      <c r="Q468" s="439"/>
      <c r="R468" s="439"/>
      <c r="S468" s="439"/>
      <c r="T468" s="443"/>
      <c r="U468" s="443"/>
      <c r="V468" s="443" t="s">
        <v>0</v>
      </c>
      <c r="W468" s="444"/>
      <c r="X468" s="440"/>
      <c r="Y468" s="445"/>
      <c r="Z468" s="445"/>
      <c r="AA468" s="445"/>
      <c r="AB468" s="445"/>
      <c r="AC468" s="445"/>
      <c r="AD468" s="445"/>
      <c r="AE468" s="445"/>
      <c r="AF468" s="445"/>
      <c r="AG468" s="445"/>
      <c r="AH468" s="445"/>
      <c r="AI468" s="446"/>
      <c r="AJ468" s="446"/>
      <c r="AK468" s="446"/>
      <c r="AL468" s="446"/>
      <c r="AM468" s="446"/>
      <c r="AN468" s="446"/>
    </row>
    <row r="469" spans="1:40">
      <c r="A469" s="435"/>
      <c r="B469" s="436"/>
      <c r="C469" s="437"/>
      <c r="D469" s="438" t="s">
        <v>492</v>
      </c>
      <c r="E469" s="439"/>
      <c r="F469" s="440"/>
      <c r="G469" s="42"/>
      <c r="H469" s="441"/>
      <c r="I469" s="441"/>
      <c r="J469" s="441"/>
      <c r="K469" s="442"/>
      <c r="L469" s="442"/>
      <c r="M469" s="439"/>
      <c r="N469" s="439"/>
      <c r="O469" s="440"/>
      <c r="P469" s="440"/>
      <c r="Q469" s="439"/>
      <c r="R469" s="439"/>
      <c r="S469" s="439"/>
      <c r="T469" s="443"/>
      <c r="U469" s="443"/>
      <c r="V469" s="443" t="s">
        <v>0</v>
      </c>
      <c r="W469" s="444"/>
      <c r="X469" s="440"/>
      <c r="Y469" s="445"/>
      <c r="Z469" s="445"/>
      <c r="AA469" s="445"/>
      <c r="AB469" s="445"/>
      <c r="AC469" s="445"/>
      <c r="AD469" s="445"/>
      <c r="AE469" s="445"/>
      <c r="AF469" s="445"/>
      <c r="AG469" s="445"/>
      <c r="AH469" s="445"/>
      <c r="AI469" s="446"/>
      <c r="AJ469" s="446"/>
      <c r="AK469" s="446"/>
      <c r="AL469" s="446"/>
      <c r="AM469" s="446"/>
      <c r="AN469" s="446"/>
    </row>
    <row r="470" spans="1:40">
      <c r="A470" s="435">
        <v>94</v>
      </c>
      <c r="B470" s="436" t="s">
        <v>80</v>
      </c>
      <c r="C470" s="437" t="s">
        <v>534</v>
      </c>
      <c r="D470" s="475" t="s">
        <v>535</v>
      </c>
      <c r="E470" s="447">
        <v>1280</v>
      </c>
      <c r="F470" s="445" t="s">
        <v>83</v>
      </c>
      <c r="G470" s="41"/>
      <c r="H470" s="448">
        <f>ROUND(E470*G470,2)</f>
        <v>0</v>
      </c>
      <c r="I470" s="448"/>
      <c r="J470" s="448">
        <f>ROUND(E470*G470,2)</f>
        <v>0</v>
      </c>
      <c r="K470" s="449"/>
      <c r="L470" s="449">
        <f>E470*K470</f>
        <v>0</v>
      </c>
      <c r="M470" s="447"/>
      <c r="N470" s="447">
        <f>E470*M470</f>
        <v>0</v>
      </c>
      <c r="O470" s="445">
        <v>20</v>
      </c>
      <c r="P470" s="445" t="s">
        <v>536</v>
      </c>
      <c r="Q470" s="447"/>
      <c r="R470" s="447"/>
      <c r="S470" s="447"/>
      <c r="T470" s="450"/>
      <c r="U470" s="450"/>
      <c r="V470" s="450" t="s">
        <v>67</v>
      </c>
      <c r="W470" s="451"/>
      <c r="X470" s="437" t="s">
        <v>534</v>
      </c>
      <c r="Y470" s="437" t="s">
        <v>534</v>
      </c>
      <c r="Z470" s="445" t="s">
        <v>85</v>
      </c>
      <c r="AA470" s="445"/>
      <c r="AB470" s="445">
        <v>1</v>
      </c>
      <c r="AC470" s="445"/>
      <c r="AD470" s="445"/>
      <c r="AE470" s="445"/>
      <c r="AF470" s="445"/>
      <c r="AG470" s="445"/>
      <c r="AH470" s="445"/>
      <c r="AI470" s="446"/>
      <c r="AJ470" s="446" t="s">
        <v>86</v>
      </c>
      <c r="AK470" s="446" t="s">
        <v>87</v>
      </c>
      <c r="AL470" s="446"/>
      <c r="AM470" s="446"/>
      <c r="AN470" s="446"/>
    </row>
    <row r="471" spans="1:40" ht="25.5">
      <c r="A471" s="435"/>
      <c r="B471" s="436"/>
      <c r="C471" s="437"/>
      <c r="D471" s="438" t="s">
        <v>250</v>
      </c>
      <c r="E471" s="439"/>
      <c r="F471" s="440"/>
      <c r="G471" s="42"/>
      <c r="H471" s="441"/>
      <c r="I471" s="441"/>
      <c r="J471" s="441"/>
      <c r="K471" s="442"/>
      <c r="L471" s="442"/>
      <c r="M471" s="439"/>
      <c r="N471" s="439"/>
      <c r="O471" s="440"/>
      <c r="P471" s="440"/>
      <c r="Q471" s="439"/>
      <c r="R471" s="439"/>
      <c r="S471" s="439"/>
      <c r="T471" s="443"/>
      <c r="U471" s="443"/>
      <c r="V471" s="443" t="s">
        <v>0</v>
      </c>
      <c r="W471" s="444"/>
      <c r="X471" s="440"/>
      <c r="Y471" s="445"/>
      <c r="Z471" s="445"/>
      <c r="AA471" s="445"/>
      <c r="AB471" s="445"/>
      <c r="AC471" s="445"/>
      <c r="AD471" s="445"/>
      <c r="AE471" s="445"/>
      <c r="AF471" s="445"/>
      <c r="AG471" s="445"/>
      <c r="AH471" s="445"/>
      <c r="AI471" s="446"/>
      <c r="AJ471" s="446"/>
      <c r="AK471" s="446"/>
      <c r="AL471" s="446"/>
      <c r="AM471" s="446"/>
      <c r="AN471" s="446"/>
    </row>
    <row r="472" spans="1:40">
      <c r="A472" s="435"/>
      <c r="B472" s="436"/>
      <c r="C472" s="437"/>
      <c r="D472" s="438" t="s">
        <v>492</v>
      </c>
      <c r="E472" s="439"/>
      <c r="F472" s="440"/>
      <c r="G472" s="42"/>
      <c r="H472" s="441"/>
      <c r="I472" s="441"/>
      <c r="J472" s="441"/>
      <c r="K472" s="442"/>
      <c r="L472" s="442"/>
      <c r="M472" s="439"/>
      <c r="N472" s="439"/>
      <c r="O472" s="440"/>
      <c r="P472" s="440"/>
      <c r="Q472" s="439"/>
      <c r="R472" s="439"/>
      <c r="S472" s="439"/>
      <c r="T472" s="443"/>
      <c r="U472" s="443"/>
      <c r="V472" s="443" t="s">
        <v>0</v>
      </c>
      <c r="W472" s="444"/>
      <c r="X472" s="440"/>
      <c r="Y472" s="445"/>
      <c r="Z472" s="445"/>
      <c r="AA472" s="445"/>
      <c r="AB472" s="445"/>
      <c r="AC472" s="445"/>
      <c r="AD472" s="445"/>
      <c r="AE472" s="445"/>
      <c r="AF472" s="445"/>
      <c r="AG472" s="445"/>
      <c r="AH472" s="445"/>
      <c r="AI472" s="446"/>
      <c r="AJ472" s="446"/>
      <c r="AK472" s="446"/>
      <c r="AL472" s="446"/>
      <c r="AM472" s="446"/>
      <c r="AN472" s="446"/>
    </row>
    <row r="473" spans="1:40" ht="25.5">
      <c r="A473" s="435">
        <v>95</v>
      </c>
      <c r="B473" s="436" t="s">
        <v>80</v>
      </c>
      <c r="C473" s="437" t="s">
        <v>537</v>
      </c>
      <c r="D473" s="475" t="s">
        <v>538</v>
      </c>
      <c r="E473" s="447">
        <v>80</v>
      </c>
      <c r="F473" s="445" t="s">
        <v>243</v>
      </c>
      <c r="G473" s="41"/>
      <c r="H473" s="448">
        <f>ROUND(E473*G473,2)</f>
        <v>0</v>
      </c>
      <c r="I473" s="448"/>
      <c r="J473" s="448">
        <f>ROUND(E473*G473,2)</f>
        <v>0</v>
      </c>
      <c r="K473" s="449"/>
      <c r="L473" s="449">
        <f>E473*K473</f>
        <v>0</v>
      </c>
      <c r="M473" s="447"/>
      <c r="N473" s="447">
        <f>E473*M473</f>
        <v>0</v>
      </c>
      <c r="O473" s="445">
        <v>20</v>
      </c>
      <c r="P473" s="445" t="s">
        <v>539</v>
      </c>
      <c r="Q473" s="447"/>
      <c r="R473" s="447"/>
      <c r="S473" s="447"/>
      <c r="T473" s="450"/>
      <c r="U473" s="450"/>
      <c r="V473" s="450" t="s">
        <v>67</v>
      </c>
      <c r="W473" s="451"/>
      <c r="X473" s="437" t="s">
        <v>537</v>
      </c>
      <c r="Y473" s="437" t="s">
        <v>537</v>
      </c>
      <c r="Z473" s="445" t="s">
        <v>85</v>
      </c>
      <c r="AA473" s="445"/>
      <c r="AB473" s="445">
        <v>1</v>
      </c>
      <c r="AC473" s="445"/>
      <c r="AD473" s="445"/>
      <c r="AE473" s="445"/>
      <c r="AF473" s="445"/>
      <c r="AG473" s="445"/>
      <c r="AH473" s="445"/>
      <c r="AI473" s="446"/>
      <c r="AJ473" s="446" t="s">
        <v>86</v>
      </c>
      <c r="AK473" s="446" t="s">
        <v>87</v>
      </c>
      <c r="AL473" s="446"/>
      <c r="AM473" s="446"/>
      <c r="AN473" s="446"/>
    </row>
    <row r="474" spans="1:40" ht="25.5">
      <c r="A474" s="435"/>
      <c r="B474" s="436"/>
      <c r="C474" s="437"/>
      <c r="D474" s="438" t="s">
        <v>250</v>
      </c>
      <c r="E474" s="439"/>
      <c r="F474" s="440"/>
      <c r="G474" s="42"/>
      <c r="H474" s="441"/>
      <c r="I474" s="441"/>
      <c r="J474" s="441"/>
      <c r="K474" s="442"/>
      <c r="L474" s="442"/>
      <c r="M474" s="439"/>
      <c r="N474" s="439"/>
      <c r="O474" s="440"/>
      <c r="P474" s="440"/>
      <c r="Q474" s="439"/>
      <c r="R474" s="439"/>
      <c r="S474" s="439"/>
      <c r="T474" s="443"/>
      <c r="U474" s="443"/>
      <c r="V474" s="443" t="s">
        <v>0</v>
      </c>
      <c r="W474" s="444"/>
      <c r="X474" s="440"/>
      <c r="Y474" s="445"/>
      <c r="Z474" s="445"/>
      <c r="AA474" s="445"/>
      <c r="AB474" s="445"/>
      <c r="AC474" s="445"/>
      <c r="AD474" s="445"/>
      <c r="AE474" s="445"/>
      <c r="AF474" s="445"/>
      <c r="AG474" s="445"/>
      <c r="AH474" s="445"/>
      <c r="AI474" s="446"/>
      <c r="AJ474" s="446"/>
      <c r="AK474" s="446"/>
      <c r="AL474" s="446"/>
      <c r="AM474" s="446"/>
      <c r="AN474" s="446"/>
    </row>
    <row r="475" spans="1:40">
      <c r="A475" s="435"/>
      <c r="B475" s="436"/>
      <c r="C475" s="437"/>
      <c r="D475" s="438" t="s">
        <v>540</v>
      </c>
      <c r="E475" s="439"/>
      <c r="F475" s="440"/>
      <c r="G475" s="42"/>
      <c r="H475" s="441"/>
      <c r="I475" s="441"/>
      <c r="J475" s="441"/>
      <c r="K475" s="442"/>
      <c r="L475" s="442"/>
      <c r="M475" s="439"/>
      <c r="N475" s="439"/>
      <c r="O475" s="440"/>
      <c r="P475" s="440"/>
      <c r="Q475" s="439"/>
      <c r="R475" s="439"/>
      <c r="S475" s="439"/>
      <c r="T475" s="443"/>
      <c r="U475" s="443"/>
      <c r="V475" s="443" t="s">
        <v>0</v>
      </c>
      <c r="W475" s="444"/>
      <c r="X475" s="440"/>
      <c r="Y475" s="445"/>
      <c r="Z475" s="445"/>
      <c r="AA475" s="445"/>
      <c r="AB475" s="445"/>
      <c r="AC475" s="445"/>
      <c r="AD475" s="445"/>
      <c r="AE475" s="445"/>
      <c r="AF475" s="445"/>
      <c r="AG475" s="445"/>
      <c r="AH475" s="445"/>
      <c r="AI475" s="446"/>
      <c r="AJ475" s="446"/>
      <c r="AK475" s="446"/>
      <c r="AL475" s="446"/>
      <c r="AM475" s="446"/>
      <c r="AN475" s="446"/>
    </row>
    <row r="476" spans="1:40" ht="25.5">
      <c r="A476" s="435">
        <v>96</v>
      </c>
      <c r="B476" s="436" t="s">
        <v>80</v>
      </c>
      <c r="C476" s="437" t="s">
        <v>541</v>
      </c>
      <c r="D476" s="475" t="s">
        <v>542</v>
      </c>
      <c r="E476" s="447">
        <v>480</v>
      </c>
      <c r="F476" s="445" t="s">
        <v>243</v>
      </c>
      <c r="G476" s="41"/>
      <c r="H476" s="448">
        <f>ROUND(E476*G476,2)</f>
        <v>0</v>
      </c>
      <c r="I476" s="448"/>
      <c r="J476" s="448">
        <f>ROUND(E476*G476,2)</f>
        <v>0</v>
      </c>
      <c r="K476" s="449"/>
      <c r="L476" s="449">
        <f>E476*K476</f>
        <v>0</v>
      </c>
      <c r="M476" s="447"/>
      <c r="N476" s="447">
        <f>E476*M476</f>
        <v>0</v>
      </c>
      <c r="O476" s="445">
        <v>20</v>
      </c>
      <c r="P476" s="445" t="s">
        <v>543</v>
      </c>
      <c r="Q476" s="447"/>
      <c r="R476" s="447"/>
      <c r="S476" s="447"/>
      <c r="T476" s="450"/>
      <c r="U476" s="450"/>
      <c r="V476" s="450" t="s">
        <v>67</v>
      </c>
      <c r="W476" s="451"/>
      <c r="X476" s="437" t="s">
        <v>541</v>
      </c>
      <c r="Y476" s="437" t="s">
        <v>541</v>
      </c>
      <c r="Z476" s="445" t="s">
        <v>85</v>
      </c>
      <c r="AA476" s="445"/>
      <c r="AB476" s="445">
        <v>1</v>
      </c>
      <c r="AC476" s="445"/>
      <c r="AD476" s="445"/>
      <c r="AE476" s="445"/>
      <c r="AF476" s="445"/>
      <c r="AG476" s="445"/>
      <c r="AH476" s="445"/>
      <c r="AI476" s="446"/>
      <c r="AJ476" s="446" t="s">
        <v>86</v>
      </c>
      <c r="AK476" s="446" t="s">
        <v>87</v>
      </c>
      <c r="AL476" s="446"/>
      <c r="AM476" s="446"/>
      <c r="AN476" s="446"/>
    </row>
    <row r="477" spans="1:40" ht="25.5">
      <c r="A477" s="435"/>
      <c r="B477" s="436"/>
      <c r="C477" s="437"/>
      <c r="D477" s="438" t="s">
        <v>250</v>
      </c>
      <c r="E477" s="439"/>
      <c r="F477" s="440"/>
      <c r="G477" s="42"/>
      <c r="H477" s="441"/>
      <c r="I477" s="441"/>
      <c r="J477" s="441"/>
      <c r="K477" s="442"/>
      <c r="L477" s="442"/>
      <c r="M477" s="439"/>
      <c r="N477" s="439"/>
      <c r="O477" s="440"/>
      <c r="P477" s="440"/>
      <c r="Q477" s="439"/>
      <c r="R477" s="439"/>
      <c r="S477" s="439"/>
      <c r="T477" s="443"/>
      <c r="U477" s="443"/>
      <c r="V477" s="443" t="s">
        <v>0</v>
      </c>
      <c r="W477" s="444"/>
      <c r="X477" s="440"/>
      <c r="Y477" s="445"/>
      <c r="Z477" s="445"/>
      <c r="AA477" s="445"/>
      <c r="AB477" s="445"/>
      <c r="AC477" s="445"/>
      <c r="AD477" s="445"/>
      <c r="AE477" s="445"/>
      <c r="AF477" s="445"/>
      <c r="AG477" s="445"/>
      <c r="AH477" s="445"/>
      <c r="AI477" s="446"/>
      <c r="AJ477" s="446"/>
      <c r="AK477" s="446"/>
      <c r="AL477" s="446"/>
      <c r="AM477" s="446"/>
      <c r="AN477" s="446"/>
    </row>
    <row r="478" spans="1:40">
      <c r="A478" s="435"/>
      <c r="B478" s="436"/>
      <c r="C478" s="437"/>
      <c r="D478" s="438" t="s">
        <v>544</v>
      </c>
      <c r="E478" s="439"/>
      <c r="F478" s="440"/>
      <c r="G478" s="42"/>
      <c r="H478" s="441"/>
      <c r="I478" s="441"/>
      <c r="J478" s="441"/>
      <c r="K478" s="442"/>
      <c r="L478" s="442"/>
      <c r="M478" s="439"/>
      <c r="N478" s="439"/>
      <c r="O478" s="440"/>
      <c r="P478" s="440"/>
      <c r="Q478" s="439"/>
      <c r="R478" s="439"/>
      <c r="S478" s="439"/>
      <c r="T478" s="443"/>
      <c r="U478" s="443"/>
      <c r="V478" s="443" t="s">
        <v>0</v>
      </c>
      <c r="W478" s="444"/>
      <c r="X478" s="440"/>
      <c r="Y478" s="445"/>
      <c r="Z478" s="445"/>
      <c r="AA478" s="445"/>
      <c r="AB478" s="445"/>
      <c r="AC478" s="445"/>
      <c r="AD478" s="445"/>
      <c r="AE478" s="445"/>
      <c r="AF478" s="445"/>
      <c r="AG478" s="445"/>
      <c r="AH478" s="445"/>
      <c r="AI478" s="446"/>
      <c r="AJ478" s="446"/>
      <c r="AK478" s="446"/>
      <c r="AL478" s="446"/>
      <c r="AM478" s="446"/>
      <c r="AN478" s="446"/>
    </row>
    <row r="479" spans="1:40" ht="25.5">
      <c r="A479" s="435">
        <v>97</v>
      </c>
      <c r="B479" s="436" t="s">
        <v>80</v>
      </c>
      <c r="C479" s="437" t="s">
        <v>545</v>
      </c>
      <c r="D479" s="475" t="s">
        <v>546</v>
      </c>
      <c r="E479" s="447">
        <v>80</v>
      </c>
      <c r="F479" s="445" t="s">
        <v>243</v>
      </c>
      <c r="G479" s="41"/>
      <c r="H479" s="448">
        <f>ROUND(E479*G479,2)</f>
        <v>0</v>
      </c>
      <c r="I479" s="448"/>
      <c r="J479" s="448">
        <f>ROUND(E479*G479,2)</f>
        <v>0</v>
      </c>
      <c r="K479" s="449"/>
      <c r="L479" s="449">
        <f>E479*K479</f>
        <v>0</v>
      </c>
      <c r="M479" s="447"/>
      <c r="N479" s="447">
        <f>E479*M479</f>
        <v>0</v>
      </c>
      <c r="O479" s="445">
        <v>20</v>
      </c>
      <c r="P479" s="445" t="s">
        <v>547</v>
      </c>
      <c r="Q479" s="447"/>
      <c r="R479" s="447"/>
      <c r="S479" s="447"/>
      <c r="T479" s="450"/>
      <c r="U479" s="450"/>
      <c r="V479" s="450" t="s">
        <v>67</v>
      </c>
      <c r="W479" s="451"/>
      <c r="X479" s="437" t="s">
        <v>545</v>
      </c>
      <c r="Y479" s="437" t="s">
        <v>545</v>
      </c>
      <c r="Z479" s="445" t="s">
        <v>85</v>
      </c>
      <c r="AA479" s="445"/>
      <c r="AB479" s="445">
        <v>1</v>
      </c>
      <c r="AC479" s="445"/>
      <c r="AD479" s="445"/>
      <c r="AE479" s="445"/>
      <c r="AF479" s="445"/>
      <c r="AG479" s="445"/>
      <c r="AH479" s="445"/>
      <c r="AI479" s="446"/>
      <c r="AJ479" s="446" t="s">
        <v>86</v>
      </c>
      <c r="AK479" s="446" t="s">
        <v>87</v>
      </c>
      <c r="AL479" s="446"/>
      <c r="AM479" s="446"/>
      <c r="AN479" s="446"/>
    </row>
    <row r="480" spans="1:40" ht="25.5">
      <c r="A480" s="435"/>
      <c r="B480" s="436"/>
      <c r="C480" s="437"/>
      <c r="D480" s="438" t="s">
        <v>250</v>
      </c>
      <c r="E480" s="439"/>
      <c r="F480" s="440"/>
      <c r="G480" s="42"/>
      <c r="H480" s="441"/>
      <c r="I480" s="441"/>
      <c r="J480" s="441"/>
      <c r="K480" s="442"/>
      <c r="L480" s="442"/>
      <c r="M480" s="439"/>
      <c r="N480" s="439"/>
      <c r="O480" s="440"/>
      <c r="P480" s="440"/>
      <c r="Q480" s="439"/>
      <c r="R480" s="439"/>
      <c r="S480" s="439"/>
      <c r="T480" s="443"/>
      <c r="U480" s="443"/>
      <c r="V480" s="443" t="s">
        <v>0</v>
      </c>
      <c r="W480" s="444"/>
      <c r="X480" s="440"/>
      <c r="Y480" s="445"/>
      <c r="Z480" s="445"/>
      <c r="AA480" s="445"/>
      <c r="AB480" s="445"/>
      <c r="AC480" s="445"/>
      <c r="AD480" s="445"/>
      <c r="AE480" s="445"/>
      <c r="AF480" s="445"/>
      <c r="AG480" s="445"/>
      <c r="AH480" s="445"/>
      <c r="AI480" s="446"/>
      <c r="AJ480" s="446"/>
      <c r="AK480" s="446"/>
      <c r="AL480" s="446"/>
      <c r="AM480" s="446"/>
      <c r="AN480" s="446"/>
    </row>
    <row r="481" spans="1:40">
      <c r="A481" s="435"/>
      <c r="B481" s="436"/>
      <c r="C481" s="437"/>
      <c r="D481" s="438" t="s">
        <v>540</v>
      </c>
      <c r="E481" s="439"/>
      <c r="F481" s="440"/>
      <c r="G481" s="42"/>
      <c r="H481" s="441"/>
      <c r="I481" s="441"/>
      <c r="J481" s="441"/>
      <c r="K481" s="442"/>
      <c r="L481" s="442"/>
      <c r="M481" s="439"/>
      <c r="N481" s="439"/>
      <c r="O481" s="440"/>
      <c r="P481" s="440"/>
      <c r="Q481" s="439"/>
      <c r="R481" s="439"/>
      <c r="S481" s="439"/>
      <c r="T481" s="443"/>
      <c r="U481" s="443"/>
      <c r="V481" s="443" t="s">
        <v>0</v>
      </c>
      <c r="W481" s="444"/>
      <c r="X481" s="440"/>
      <c r="Y481" s="445"/>
      <c r="Z481" s="445"/>
      <c r="AA481" s="445"/>
      <c r="AB481" s="445"/>
      <c r="AC481" s="445"/>
      <c r="AD481" s="445"/>
      <c r="AE481" s="445"/>
      <c r="AF481" s="445"/>
      <c r="AG481" s="445"/>
      <c r="AH481" s="445"/>
      <c r="AI481" s="446"/>
      <c r="AJ481" s="446"/>
      <c r="AK481" s="446"/>
      <c r="AL481" s="446"/>
      <c r="AM481" s="446"/>
      <c r="AN481" s="446"/>
    </row>
    <row r="482" spans="1:40">
      <c r="A482" s="435">
        <v>98</v>
      </c>
      <c r="B482" s="436" t="s">
        <v>141</v>
      </c>
      <c r="C482" s="437" t="s">
        <v>548</v>
      </c>
      <c r="D482" s="475" t="s">
        <v>549</v>
      </c>
      <c r="E482" s="447">
        <v>1</v>
      </c>
      <c r="F482" s="445" t="s">
        <v>550</v>
      </c>
      <c r="G482" s="41"/>
      <c r="H482" s="448">
        <f>ROUND(E482*G482,2)</f>
        <v>0</v>
      </c>
      <c r="I482" s="448"/>
      <c r="J482" s="448">
        <f>ROUND(E482*G482,2)</f>
        <v>0</v>
      </c>
      <c r="K482" s="449">
        <v>2.5300000000000001E-3</v>
      </c>
      <c r="L482" s="449">
        <f>E482*K482</f>
        <v>2.5300000000000001E-3</v>
      </c>
      <c r="M482" s="447"/>
      <c r="N482" s="447">
        <f>E482*M482</f>
        <v>0</v>
      </c>
      <c r="O482" s="445">
        <v>20</v>
      </c>
      <c r="P482" s="445" t="s">
        <v>409</v>
      </c>
      <c r="Q482" s="447"/>
      <c r="R482" s="447"/>
      <c r="S482" s="447"/>
      <c r="T482" s="450"/>
      <c r="U482" s="450"/>
      <c r="V482" s="450" t="s">
        <v>67</v>
      </c>
      <c r="W482" s="451">
        <v>0.12</v>
      </c>
      <c r="X482" s="437" t="s">
        <v>551</v>
      </c>
      <c r="Y482" s="437" t="s">
        <v>548</v>
      </c>
      <c r="Z482" s="445" t="s">
        <v>552</v>
      </c>
      <c r="AA482" s="445"/>
      <c r="AB482" s="445">
        <v>7</v>
      </c>
      <c r="AC482" s="445"/>
      <c r="AD482" s="445"/>
      <c r="AE482" s="445"/>
      <c r="AF482" s="445"/>
      <c r="AG482" s="445"/>
      <c r="AH482" s="445"/>
      <c r="AI482" s="446"/>
      <c r="AJ482" s="446" t="s">
        <v>86</v>
      </c>
      <c r="AK482" s="446" t="s">
        <v>87</v>
      </c>
      <c r="AL482" s="446"/>
      <c r="AM482" s="446"/>
      <c r="AN482" s="446"/>
    </row>
    <row r="483" spans="1:40">
      <c r="A483" s="435"/>
      <c r="B483" s="436"/>
      <c r="C483" s="437"/>
      <c r="D483" s="482" t="s">
        <v>553</v>
      </c>
      <c r="E483" s="483"/>
      <c r="F483" s="484"/>
      <c r="G483" s="43"/>
      <c r="H483" s="485"/>
      <c r="I483" s="485"/>
      <c r="J483" s="485"/>
      <c r="K483" s="486"/>
      <c r="L483" s="486"/>
      <c r="M483" s="483"/>
      <c r="N483" s="483"/>
      <c r="O483" s="484"/>
      <c r="P483" s="484"/>
      <c r="Q483" s="483"/>
      <c r="R483" s="483"/>
      <c r="S483" s="483"/>
      <c r="T483" s="487"/>
      <c r="U483" s="487"/>
      <c r="V483" s="487" t="s">
        <v>1</v>
      </c>
      <c r="W483" s="488"/>
      <c r="X483" s="484"/>
      <c r="Y483" s="445"/>
      <c r="Z483" s="445"/>
      <c r="AA483" s="445"/>
      <c r="AB483" s="445"/>
      <c r="AC483" s="445"/>
      <c r="AD483" s="445"/>
      <c r="AE483" s="445"/>
      <c r="AF483" s="445"/>
      <c r="AG483" s="445"/>
      <c r="AH483" s="445"/>
      <c r="AI483" s="446"/>
      <c r="AJ483" s="446"/>
      <c r="AK483" s="446"/>
      <c r="AL483" s="446"/>
      <c r="AM483" s="446"/>
      <c r="AN483" s="446"/>
    </row>
    <row r="484" spans="1:40">
      <c r="A484" s="435">
        <v>99</v>
      </c>
      <c r="B484" s="436" t="s">
        <v>80</v>
      </c>
      <c r="C484" s="437" t="s">
        <v>554</v>
      </c>
      <c r="D484" s="475" t="s">
        <v>555</v>
      </c>
      <c r="E484" s="447">
        <v>498.9</v>
      </c>
      <c r="F484" s="445" t="s">
        <v>83</v>
      </c>
      <c r="G484" s="41"/>
      <c r="H484" s="448">
        <f>ROUND(E484*G484,2)</f>
        <v>0</v>
      </c>
      <c r="I484" s="448"/>
      <c r="J484" s="448">
        <f>ROUND(E484*G484,2)</f>
        <v>0</v>
      </c>
      <c r="K484" s="449"/>
      <c r="L484" s="449">
        <f>E484*K484</f>
        <v>0</v>
      </c>
      <c r="M484" s="447"/>
      <c r="N484" s="447">
        <f>E484*M484</f>
        <v>0</v>
      </c>
      <c r="O484" s="445">
        <v>20</v>
      </c>
      <c r="P484" s="445" t="s">
        <v>155</v>
      </c>
      <c r="Q484" s="447"/>
      <c r="R484" s="447"/>
      <c r="S484" s="447"/>
      <c r="T484" s="450"/>
      <c r="U484" s="450"/>
      <c r="V484" s="450" t="s">
        <v>67</v>
      </c>
      <c r="W484" s="451"/>
      <c r="X484" s="437" t="s">
        <v>554</v>
      </c>
      <c r="Y484" s="437" t="s">
        <v>554</v>
      </c>
      <c r="Z484" s="445" t="s">
        <v>85</v>
      </c>
      <c r="AA484" s="445"/>
      <c r="AB484" s="445">
        <v>1</v>
      </c>
      <c r="AC484" s="445"/>
      <c r="AD484" s="445"/>
      <c r="AE484" s="445"/>
      <c r="AF484" s="445"/>
      <c r="AG484" s="445"/>
      <c r="AH484" s="445"/>
      <c r="AI484" s="446"/>
      <c r="AJ484" s="446" t="s">
        <v>86</v>
      </c>
      <c r="AK484" s="446" t="s">
        <v>87</v>
      </c>
      <c r="AL484" s="446"/>
      <c r="AM484" s="446"/>
      <c r="AN484" s="446"/>
    </row>
    <row r="485" spans="1:40">
      <c r="A485" s="435"/>
      <c r="B485" s="436"/>
      <c r="C485" s="437"/>
      <c r="D485" s="438" t="s">
        <v>137</v>
      </c>
      <c r="E485" s="439"/>
      <c r="F485" s="440"/>
      <c r="G485" s="42"/>
      <c r="H485" s="441"/>
      <c r="I485" s="441"/>
      <c r="J485" s="441"/>
      <c r="K485" s="442"/>
      <c r="L485" s="442"/>
      <c r="M485" s="439"/>
      <c r="N485" s="439"/>
      <c r="O485" s="440"/>
      <c r="P485" s="440"/>
      <c r="Q485" s="439"/>
      <c r="R485" s="439"/>
      <c r="S485" s="439"/>
      <c r="T485" s="443"/>
      <c r="U485" s="443"/>
      <c r="V485" s="443" t="s">
        <v>0</v>
      </c>
      <c r="W485" s="444"/>
      <c r="X485" s="440"/>
      <c r="Y485" s="445"/>
      <c r="Z485" s="445"/>
      <c r="AA485" s="445"/>
      <c r="AB485" s="445"/>
      <c r="AC485" s="445"/>
      <c r="AD485" s="445"/>
      <c r="AE485" s="445"/>
      <c r="AF485" s="445"/>
      <c r="AG485" s="445"/>
      <c r="AH485" s="445"/>
      <c r="AI485" s="446"/>
      <c r="AJ485" s="446"/>
      <c r="AK485" s="446"/>
      <c r="AL485" s="446"/>
      <c r="AM485" s="446"/>
      <c r="AN485" s="446"/>
    </row>
    <row r="486" spans="1:40">
      <c r="A486" s="435"/>
      <c r="B486" s="436"/>
      <c r="C486" s="437"/>
      <c r="D486" s="438" t="s">
        <v>556</v>
      </c>
      <c r="E486" s="439"/>
      <c r="F486" s="440"/>
      <c r="G486" s="42"/>
      <c r="H486" s="441"/>
      <c r="I486" s="441"/>
      <c r="J486" s="441"/>
      <c r="K486" s="442"/>
      <c r="L486" s="442"/>
      <c r="M486" s="439"/>
      <c r="N486" s="439"/>
      <c r="O486" s="440"/>
      <c r="P486" s="440"/>
      <c r="Q486" s="439"/>
      <c r="R486" s="439"/>
      <c r="S486" s="439"/>
      <c r="T486" s="443"/>
      <c r="U486" s="443"/>
      <c r="V486" s="443" t="s">
        <v>0</v>
      </c>
      <c r="W486" s="444"/>
      <c r="X486" s="440"/>
      <c r="Y486" s="445"/>
      <c r="Z486" s="445"/>
      <c r="AA486" s="445"/>
      <c r="AB486" s="445"/>
      <c r="AC486" s="445"/>
      <c r="AD486" s="445"/>
      <c r="AE486" s="445"/>
      <c r="AF486" s="445"/>
      <c r="AG486" s="445"/>
      <c r="AH486" s="445"/>
      <c r="AI486" s="446"/>
      <c r="AJ486" s="446"/>
      <c r="AK486" s="446"/>
      <c r="AL486" s="446"/>
      <c r="AM486" s="446"/>
      <c r="AN486" s="446"/>
    </row>
    <row r="487" spans="1:40" ht="25.5">
      <c r="A487" s="435"/>
      <c r="B487" s="436"/>
      <c r="C487" s="437"/>
      <c r="D487" s="438" t="s">
        <v>133</v>
      </c>
      <c r="E487" s="439"/>
      <c r="F487" s="440"/>
      <c r="G487" s="42"/>
      <c r="H487" s="441"/>
      <c r="I487" s="441"/>
      <c r="J487" s="441"/>
      <c r="K487" s="442"/>
      <c r="L487" s="442"/>
      <c r="M487" s="439"/>
      <c r="N487" s="439"/>
      <c r="O487" s="440"/>
      <c r="P487" s="440"/>
      <c r="Q487" s="439"/>
      <c r="R487" s="439"/>
      <c r="S487" s="439"/>
      <c r="T487" s="443"/>
      <c r="U487" s="443"/>
      <c r="V487" s="443" t="s">
        <v>0</v>
      </c>
      <c r="W487" s="444"/>
      <c r="X487" s="440"/>
      <c r="Y487" s="445"/>
      <c r="Z487" s="445"/>
      <c r="AA487" s="445"/>
      <c r="AB487" s="445"/>
      <c r="AC487" s="445"/>
      <c r="AD487" s="445"/>
      <c r="AE487" s="445"/>
      <c r="AF487" s="445"/>
      <c r="AG487" s="445"/>
      <c r="AH487" s="445"/>
      <c r="AI487" s="446"/>
      <c r="AJ487" s="446"/>
      <c r="AK487" s="446"/>
      <c r="AL487" s="446"/>
      <c r="AM487" s="446"/>
      <c r="AN487" s="446"/>
    </row>
    <row r="488" spans="1:40">
      <c r="A488" s="435"/>
      <c r="B488" s="436"/>
      <c r="C488" s="437"/>
      <c r="D488" s="438" t="s">
        <v>557</v>
      </c>
      <c r="E488" s="439"/>
      <c r="F488" s="440"/>
      <c r="G488" s="42"/>
      <c r="H488" s="441"/>
      <c r="I488" s="441"/>
      <c r="J488" s="441"/>
      <c r="K488" s="442"/>
      <c r="L488" s="442"/>
      <c r="M488" s="439"/>
      <c r="N488" s="439"/>
      <c r="O488" s="440"/>
      <c r="P488" s="440"/>
      <c r="Q488" s="439"/>
      <c r="R488" s="439"/>
      <c r="S488" s="439"/>
      <c r="T488" s="443"/>
      <c r="U488" s="443"/>
      <c r="V488" s="443" t="s">
        <v>0</v>
      </c>
      <c r="W488" s="444"/>
      <c r="X488" s="440"/>
      <c r="Y488" s="445"/>
      <c r="Z488" s="445"/>
      <c r="AA488" s="445"/>
      <c r="AB488" s="445"/>
      <c r="AC488" s="445"/>
      <c r="AD488" s="445"/>
      <c r="AE488" s="445"/>
      <c r="AF488" s="445"/>
      <c r="AG488" s="445"/>
      <c r="AH488" s="445"/>
      <c r="AI488" s="446"/>
      <c r="AJ488" s="446"/>
      <c r="AK488" s="446"/>
      <c r="AL488" s="446"/>
      <c r="AM488" s="446"/>
      <c r="AN488" s="446"/>
    </row>
    <row r="489" spans="1:40">
      <c r="A489" s="435">
        <v>100</v>
      </c>
      <c r="B489" s="436" t="s">
        <v>80</v>
      </c>
      <c r="C489" s="437" t="s">
        <v>558</v>
      </c>
      <c r="D489" s="475" t="s">
        <v>559</v>
      </c>
      <c r="E489" s="447">
        <v>365.2</v>
      </c>
      <c r="F489" s="445" t="s">
        <v>243</v>
      </c>
      <c r="G489" s="41"/>
      <c r="H489" s="448">
        <f>ROUND(E489*G489,2)</f>
        <v>0</v>
      </c>
      <c r="I489" s="448"/>
      <c r="J489" s="448">
        <f>ROUND(E489*G489,2)</f>
        <v>0</v>
      </c>
      <c r="K489" s="449"/>
      <c r="L489" s="449">
        <f>E489*K489</f>
        <v>0</v>
      </c>
      <c r="M489" s="447"/>
      <c r="N489" s="447">
        <f>E489*M489</f>
        <v>0</v>
      </c>
      <c r="O489" s="445">
        <v>20</v>
      </c>
      <c r="P489" s="445" t="s">
        <v>560</v>
      </c>
      <c r="Q489" s="447"/>
      <c r="R489" s="447"/>
      <c r="S489" s="447"/>
      <c r="T489" s="450"/>
      <c r="U489" s="450"/>
      <c r="V489" s="450" t="s">
        <v>67</v>
      </c>
      <c r="W489" s="451"/>
      <c r="X489" s="437" t="s">
        <v>558</v>
      </c>
      <c r="Y489" s="437" t="s">
        <v>558</v>
      </c>
      <c r="Z489" s="445" t="s">
        <v>85</v>
      </c>
      <c r="AA489" s="445"/>
      <c r="AB489" s="445">
        <v>1</v>
      </c>
      <c r="AC489" s="445"/>
      <c r="AD489" s="445"/>
      <c r="AE489" s="445"/>
      <c r="AF489" s="445"/>
      <c r="AG489" s="445"/>
      <c r="AH489" s="445"/>
      <c r="AI489" s="446"/>
      <c r="AJ489" s="446" t="s">
        <v>86</v>
      </c>
      <c r="AK489" s="446" t="s">
        <v>87</v>
      </c>
      <c r="AL489" s="446"/>
      <c r="AM489" s="446"/>
      <c r="AN489" s="446"/>
    </row>
    <row r="490" spans="1:40" ht="25.5">
      <c r="A490" s="435"/>
      <c r="B490" s="436"/>
      <c r="C490" s="437"/>
      <c r="D490" s="438" t="s">
        <v>250</v>
      </c>
      <c r="E490" s="439"/>
      <c r="F490" s="440"/>
      <c r="G490" s="42"/>
      <c r="H490" s="441"/>
      <c r="I490" s="441"/>
      <c r="J490" s="441"/>
      <c r="K490" s="442"/>
      <c r="L490" s="442"/>
      <c r="M490" s="439"/>
      <c r="N490" s="439"/>
      <c r="O490" s="440"/>
      <c r="P490" s="440"/>
      <c r="Q490" s="439"/>
      <c r="R490" s="439"/>
      <c r="S490" s="439"/>
      <c r="T490" s="443"/>
      <c r="U490" s="443"/>
      <c r="V490" s="443" t="s">
        <v>0</v>
      </c>
      <c r="W490" s="444"/>
      <c r="X490" s="440"/>
      <c r="Y490" s="445"/>
      <c r="Z490" s="445"/>
      <c r="AA490" s="445"/>
      <c r="AB490" s="445"/>
      <c r="AC490" s="445"/>
      <c r="AD490" s="445"/>
      <c r="AE490" s="445"/>
      <c r="AF490" s="445"/>
      <c r="AG490" s="445"/>
      <c r="AH490" s="445"/>
      <c r="AI490" s="446"/>
      <c r="AJ490" s="446"/>
      <c r="AK490" s="446"/>
      <c r="AL490" s="446"/>
      <c r="AM490" s="446"/>
      <c r="AN490" s="446"/>
    </row>
    <row r="491" spans="1:40">
      <c r="A491" s="435"/>
      <c r="B491" s="436"/>
      <c r="C491" s="437"/>
      <c r="D491" s="438" t="s">
        <v>561</v>
      </c>
      <c r="E491" s="439"/>
      <c r="F491" s="440"/>
      <c r="G491" s="42"/>
      <c r="H491" s="441"/>
      <c r="I491" s="441"/>
      <c r="J491" s="441"/>
      <c r="K491" s="442"/>
      <c r="L491" s="442"/>
      <c r="M491" s="439"/>
      <c r="N491" s="439"/>
      <c r="O491" s="440"/>
      <c r="P491" s="440"/>
      <c r="Q491" s="439"/>
      <c r="R491" s="439"/>
      <c r="S491" s="439"/>
      <c r="T491" s="443"/>
      <c r="U491" s="443"/>
      <c r="V491" s="443" t="s">
        <v>0</v>
      </c>
      <c r="W491" s="444"/>
      <c r="X491" s="440"/>
      <c r="Y491" s="445"/>
      <c r="Z491" s="445"/>
      <c r="AA491" s="445"/>
      <c r="AB491" s="445"/>
      <c r="AC491" s="445"/>
      <c r="AD491" s="445"/>
      <c r="AE491" s="445"/>
      <c r="AF491" s="445"/>
      <c r="AG491" s="445"/>
      <c r="AH491" s="445"/>
      <c r="AI491" s="446"/>
      <c r="AJ491" s="446"/>
      <c r="AK491" s="446"/>
      <c r="AL491" s="446"/>
      <c r="AM491" s="446"/>
      <c r="AN491" s="446"/>
    </row>
    <row r="492" spans="1:40">
      <c r="A492" s="435">
        <v>101</v>
      </c>
      <c r="B492" s="436" t="s">
        <v>80</v>
      </c>
      <c r="C492" s="437" t="s">
        <v>562</v>
      </c>
      <c r="D492" s="475" t="s">
        <v>563</v>
      </c>
      <c r="E492" s="447">
        <v>760</v>
      </c>
      <c r="F492" s="445" t="s">
        <v>243</v>
      </c>
      <c r="G492" s="41"/>
      <c r="H492" s="448">
        <f>ROUND(E492*G492,2)</f>
        <v>0</v>
      </c>
      <c r="I492" s="448"/>
      <c r="J492" s="448">
        <f>ROUND(E492*G492,2)</f>
        <v>0</v>
      </c>
      <c r="K492" s="449"/>
      <c r="L492" s="449">
        <f>E492*K492</f>
        <v>0</v>
      </c>
      <c r="M492" s="447"/>
      <c r="N492" s="447">
        <f>E492*M492</f>
        <v>0</v>
      </c>
      <c r="O492" s="445">
        <v>20</v>
      </c>
      <c r="P492" s="445" t="s">
        <v>564</v>
      </c>
      <c r="Q492" s="447"/>
      <c r="R492" s="447"/>
      <c r="S492" s="447"/>
      <c r="T492" s="450"/>
      <c r="U492" s="450"/>
      <c r="V492" s="450" t="s">
        <v>67</v>
      </c>
      <c r="W492" s="451"/>
      <c r="X492" s="437" t="s">
        <v>562</v>
      </c>
      <c r="Y492" s="437" t="s">
        <v>562</v>
      </c>
      <c r="Z492" s="445" t="s">
        <v>85</v>
      </c>
      <c r="AA492" s="445"/>
      <c r="AB492" s="445">
        <v>1</v>
      </c>
      <c r="AC492" s="445"/>
      <c r="AD492" s="445"/>
      <c r="AE492" s="445"/>
      <c r="AF492" s="445"/>
      <c r="AG492" s="445"/>
      <c r="AH492" s="445"/>
      <c r="AI492" s="446"/>
      <c r="AJ492" s="446" t="s">
        <v>86</v>
      </c>
      <c r="AK492" s="446" t="s">
        <v>87</v>
      </c>
      <c r="AL492" s="446"/>
      <c r="AM492" s="446"/>
      <c r="AN492" s="446"/>
    </row>
    <row r="493" spans="1:40" ht="25.5">
      <c r="A493" s="435"/>
      <c r="B493" s="436"/>
      <c r="C493" s="437"/>
      <c r="D493" s="438" t="s">
        <v>250</v>
      </c>
      <c r="E493" s="439"/>
      <c r="F493" s="440"/>
      <c r="G493" s="42"/>
      <c r="H493" s="441"/>
      <c r="I493" s="441"/>
      <c r="J493" s="441"/>
      <c r="K493" s="442"/>
      <c r="L493" s="442"/>
      <c r="M493" s="439"/>
      <c r="N493" s="439"/>
      <c r="O493" s="440"/>
      <c r="P493" s="440"/>
      <c r="Q493" s="439"/>
      <c r="R493" s="439"/>
      <c r="S493" s="439"/>
      <c r="T493" s="443"/>
      <c r="U493" s="443"/>
      <c r="V493" s="443" t="s">
        <v>0</v>
      </c>
      <c r="W493" s="444"/>
      <c r="X493" s="440"/>
      <c r="Y493" s="445"/>
      <c r="Z493" s="445"/>
      <c r="AA493" s="445"/>
      <c r="AB493" s="445"/>
      <c r="AC493" s="445"/>
      <c r="AD493" s="445"/>
      <c r="AE493" s="445"/>
      <c r="AF493" s="445"/>
      <c r="AG493" s="445"/>
      <c r="AH493" s="445"/>
      <c r="AI493" s="446"/>
      <c r="AJ493" s="446"/>
      <c r="AK493" s="446"/>
      <c r="AL493" s="446"/>
      <c r="AM493" s="446"/>
      <c r="AN493" s="446"/>
    </row>
    <row r="494" spans="1:40">
      <c r="A494" s="435"/>
      <c r="B494" s="436"/>
      <c r="C494" s="437"/>
      <c r="D494" s="438" t="s">
        <v>565</v>
      </c>
      <c r="E494" s="439"/>
      <c r="F494" s="440"/>
      <c r="G494" s="42"/>
      <c r="H494" s="441"/>
      <c r="I494" s="441"/>
      <c r="J494" s="441"/>
      <c r="K494" s="442"/>
      <c r="L494" s="442"/>
      <c r="M494" s="439"/>
      <c r="N494" s="439"/>
      <c r="O494" s="440"/>
      <c r="P494" s="440"/>
      <c r="Q494" s="439"/>
      <c r="R494" s="439"/>
      <c r="S494" s="439"/>
      <c r="T494" s="443"/>
      <c r="U494" s="443"/>
      <c r="V494" s="443" t="s">
        <v>0</v>
      </c>
      <c r="W494" s="444"/>
      <c r="X494" s="440"/>
      <c r="Y494" s="445"/>
      <c r="Z494" s="445"/>
      <c r="AA494" s="445"/>
      <c r="AB494" s="445"/>
      <c r="AC494" s="445"/>
      <c r="AD494" s="445"/>
      <c r="AE494" s="445"/>
      <c r="AF494" s="445"/>
      <c r="AG494" s="445"/>
      <c r="AH494" s="445"/>
      <c r="AI494" s="446"/>
      <c r="AJ494" s="446"/>
      <c r="AK494" s="446"/>
      <c r="AL494" s="446"/>
      <c r="AM494" s="446"/>
      <c r="AN494" s="446"/>
    </row>
    <row r="495" spans="1:40" ht="25.5">
      <c r="A495" s="435">
        <v>102</v>
      </c>
      <c r="B495" s="436" t="s">
        <v>80</v>
      </c>
      <c r="C495" s="437" t="s">
        <v>566</v>
      </c>
      <c r="D495" s="475" t="s">
        <v>567</v>
      </c>
      <c r="E495" s="447">
        <v>6.4050000000000002</v>
      </c>
      <c r="F495" s="445" t="s">
        <v>83</v>
      </c>
      <c r="G495" s="41"/>
      <c r="H495" s="448">
        <f>ROUND(E495*G495,2)</f>
        <v>0</v>
      </c>
      <c r="I495" s="448"/>
      <c r="J495" s="448">
        <f>ROUND(E495*G495,2)</f>
        <v>0</v>
      </c>
      <c r="K495" s="449"/>
      <c r="L495" s="449">
        <f>E495*K495</f>
        <v>0</v>
      </c>
      <c r="M495" s="447"/>
      <c r="N495" s="447">
        <f>E495*M495</f>
        <v>0</v>
      </c>
      <c r="O495" s="445">
        <v>20</v>
      </c>
      <c r="P495" s="445" t="s">
        <v>188</v>
      </c>
      <c r="Q495" s="447"/>
      <c r="R495" s="447"/>
      <c r="S495" s="447"/>
      <c r="T495" s="450"/>
      <c r="U495" s="450"/>
      <c r="V495" s="450" t="s">
        <v>67</v>
      </c>
      <c r="W495" s="451"/>
      <c r="X495" s="437" t="s">
        <v>566</v>
      </c>
      <c r="Y495" s="437" t="s">
        <v>566</v>
      </c>
      <c r="Z495" s="445" t="s">
        <v>85</v>
      </c>
      <c r="AA495" s="445"/>
      <c r="AB495" s="445">
        <v>1</v>
      </c>
      <c r="AC495" s="445"/>
      <c r="AD495" s="445"/>
      <c r="AE495" s="445"/>
      <c r="AF495" s="445"/>
      <c r="AG495" s="445"/>
      <c r="AH495" s="445"/>
      <c r="AI495" s="446"/>
      <c r="AJ495" s="446" t="s">
        <v>86</v>
      </c>
      <c r="AK495" s="446" t="s">
        <v>87</v>
      </c>
      <c r="AL495" s="446"/>
      <c r="AM495" s="446"/>
      <c r="AN495" s="446"/>
    </row>
    <row r="496" spans="1:40">
      <c r="A496" s="435"/>
      <c r="B496" s="436"/>
      <c r="C496" s="437"/>
      <c r="D496" s="438" t="s">
        <v>137</v>
      </c>
      <c r="E496" s="439"/>
      <c r="F496" s="440"/>
      <c r="G496" s="42"/>
      <c r="H496" s="441"/>
      <c r="I496" s="441"/>
      <c r="J496" s="441"/>
      <c r="K496" s="442"/>
      <c r="L496" s="442"/>
      <c r="M496" s="439"/>
      <c r="N496" s="439"/>
      <c r="O496" s="440"/>
      <c r="P496" s="440"/>
      <c r="Q496" s="439"/>
      <c r="R496" s="439"/>
      <c r="S496" s="439"/>
      <c r="T496" s="443"/>
      <c r="U496" s="443"/>
      <c r="V496" s="443" t="s">
        <v>0</v>
      </c>
      <c r="W496" s="444"/>
      <c r="X496" s="440"/>
      <c r="Y496" s="445"/>
      <c r="Z496" s="445"/>
      <c r="AA496" s="445"/>
      <c r="AB496" s="445"/>
      <c r="AC496" s="445"/>
      <c r="AD496" s="445"/>
      <c r="AE496" s="445"/>
      <c r="AF496" s="445"/>
      <c r="AG496" s="445"/>
      <c r="AH496" s="445"/>
      <c r="AI496" s="446"/>
      <c r="AJ496" s="446"/>
      <c r="AK496" s="446"/>
      <c r="AL496" s="446"/>
      <c r="AM496" s="446"/>
      <c r="AN496" s="446"/>
    </row>
    <row r="497" spans="1:40">
      <c r="A497" s="435"/>
      <c r="B497" s="436"/>
      <c r="C497" s="437"/>
      <c r="D497" s="438" t="s">
        <v>568</v>
      </c>
      <c r="E497" s="439"/>
      <c r="F497" s="440"/>
      <c r="G497" s="42"/>
      <c r="H497" s="441"/>
      <c r="I497" s="441"/>
      <c r="J497" s="441"/>
      <c r="K497" s="442"/>
      <c r="L497" s="442"/>
      <c r="M497" s="439"/>
      <c r="N497" s="439"/>
      <c r="O497" s="440"/>
      <c r="P497" s="440"/>
      <c r="Q497" s="439"/>
      <c r="R497" s="439"/>
      <c r="S497" s="439"/>
      <c r="T497" s="443"/>
      <c r="U497" s="443"/>
      <c r="V497" s="443" t="s">
        <v>0</v>
      </c>
      <c r="W497" s="444"/>
      <c r="X497" s="440"/>
      <c r="Y497" s="445"/>
      <c r="Z497" s="445"/>
      <c r="AA497" s="445"/>
      <c r="AB497" s="445"/>
      <c r="AC497" s="445"/>
      <c r="AD497" s="445"/>
      <c r="AE497" s="445"/>
      <c r="AF497" s="445"/>
      <c r="AG497" s="445"/>
      <c r="AH497" s="445"/>
      <c r="AI497" s="446"/>
      <c r="AJ497" s="446"/>
      <c r="AK497" s="446"/>
      <c r="AL497" s="446"/>
      <c r="AM497" s="446"/>
      <c r="AN497" s="446"/>
    </row>
    <row r="498" spans="1:40" ht="25.5">
      <c r="A498" s="435">
        <v>103</v>
      </c>
      <c r="B498" s="436" t="s">
        <v>80</v>
      </c>
      <c r="C498" s="437" t="s">
        <v>569</v>
      </c>
      <c r="D498" s="475" t="s">
        <v>570</v>
      </c>
      <c r="E498" s="447">
        <v>37.83</v>
      </c>
      <c r="F498" s="445" t="s">
        <v>83</v>
      </c>
      <c r="G498" s="41"/>
      <c r="H498" s="448">
        <f>ROUND(E498*G498,2)</f>
        <v>0</v>
      </c>
      <c r="I498" s="448"/>
      <c r="J498" s="448">
        <f>ROUND(E498*G498,2)</f>
        <v>0</v>
      </c>
      <c r="K498" s="449"/>
      <c r="L498" s="449">
        <f>E498*K498</f>
        <v>0</v>
      </c>
      <c r="M498" s="447"/>
      <c r="N498" s="447">
        <f>E498*M498</f>
        <v>0</v>
      </c>
      <c r="O498" s="445">
        <v>20</v>
      </c>
      <c r="P498" s="445" t="s">
        <v>191</v>
      </c>
      <c r="Q498" s="447"/>
      <c r="R498" s="447"/>
      <c r="S498" s="447"/>
      <c r="T498" s="450"/>
      <c r="U498" s="450"/>
      <c r="V498" s="450" t="s">
        <v>67</v>
      </c>
      <c r="W498" s="451"/>
      <c r="X498" s="437" t="s">
        <v>569</v>
      </c>
      <c r="Y498" s="437" t="s">
        <v>569</v>
      </c>
      <c r="Z498" s="445" t="s">
        <v>85</v>
      </c>
      <c r="AA498" s="445"/>
      <c r="AB498" s="445">
        <v>1</v>
      </c>
      <c r="AC498" s="445"/>
      <c r="AD498" s="445"/>
      <c r="AE498" s="445"/>
      <c r="AF498" s="445"/>
      <c r="AG498" s="445"/>
      <c r="AH498" s="445"/>
      <c r="AI498" s="446"/>
      <c r="AJ498" s="446" t="s">
        <v>86</v>
      </c>
      <c r="AK498" s="446" t="s">
        <v>87</v>
      </c>
      <c r="AL498" s="446"/>
      <c r="AM498" s="446"/>
      <c r="AN498" s="446"/>
    </row>
    <row r="499" spans="1:40">
      <c r="A499" s="435"/>
      <c r="B499" s="436"/>
      <c r="C499" s="437"/>
      <c r="D499" s="438" t="s">
        <v>137</v>
      </c>
      <c r="E499" s="439"/>
      <c r="F499" s="440"/>
      <c r="G499" s="42"/>
      <c r="H499" s="441"/>
      <c r="I499" s="441"/>
      <c r="J499" s="441"/>
      <c r="K499" s="442"/>
      <c r="L499" s="442"/>
      <c r="M499" s="439"/>
      <c r="N499" s="439"/>
      <c r="O499" s="440"/>
      <c r="P499" s="440"/>
      <c r="Q499" s="439"/>
      <c r="R499" s="439"/>
      <c r="S499" s="439"/>
      <c r="T499" s="443"/>
      <c r="U499" s="443"/>
      <c r="V499" s="443" t="s">
        <v>0</v>
      </c>
      <c r="W499" s="444"/>
      <c r="X499" s="440"/>
      <c r="Y499" s="445"/>
      <c r="Z499" s="445"/>
      <c r="AA499" s="445"/>
      <c r="AB499" s="445"/>
      <c r="AC499" s="445"/>
      <c r="AD499" s="445"/>
      <c r="AE499" s="445"/>
      <c r="AF499" s="445"/>
      <c r="AG499" s="445"/>
      <c r="AH499" s="445"/>
      <c r="AI499" s="446"/>
      <c r="AJ499" s="446"/>
      <c r="AK499" s="446"/>
      <c r="AL499" s="446"/>
      <c r="AM499" s="446"/>
      <c r="AN499" s="446"/>
    </row>
    <row r="500" spans="1:40">
      <c r="A500" s="435"/>
      <c r="B500" s="436"/>
      <c r="C500" s="437"/>
      <c r="D500" s="438" t="s">
        <v>571</v>
      </c>
      <c r="E500" s="439"/>
      <c r="F500" s="440"/>
      <c r="G500" s="42"/>
      <c r="H500" s="441"/>
      <c r="I500" s="441"/>
      <c r="J500" s="441"/>
      <c r="K500" s="442"/>
      <c r="L500" s="442"/>
      <c r="M500" s="439"/>
      <c r="N500" s="439"/>
      <c r="O500" s="440"/>
      <c r="P500" s="440"/>
      <c r="Q500" s="439"/>
      <c r="R500" s="439"/>
      <c r="S500" s="439"/>
      <c r="T500" s="443"/>
      <c r="U500" s="443"/>
      <c r="V500" s="443" t="s">
        <v>0</v>
      </c>
      <c r="W500" s="444"/>
      <c r="X500" s="440"/>
      <c r="Y500" s="445"/>
      <c r="Z500" s="445"/>
      <c r="AA500" s="445"/>
      <c r="AB500" s="445"/>
      <c r="AC500" s="445"/>
      <c r="AD500" s="445"/>
      <c r="AE500" s="445"/>
      <c r="AF500" s="445"/>
      <c r="AG500" s="445"/>
      <c r="AH500" s="445"/>
      <c r="AI500" s="446"/>
      <c r="AJ500" s="446"/>
      <c r="AK500" s="446"/>
      <c r="AL500" s="446"/>
      <c r="AM500" s="446"/>
      <c r="AN500" s="446"/>
    </row>
    <row r="501" spans="1:40" ht="25.5">
      <c r="A501" s="435">
        <v>104</v>
      </c>
      <c r="B501" s="436" t="s">
        <v>80</v>
      </c>
      <c r="C501" s="437" t="s">
        <v>572</v>
      </c>
      <c r="D501" s="475" t="s">
        <v>573</v>
      </c>
      <c r="E501" s="447">
        <v>4.8949999999999996</v>
      </c>
      <c r="F501" s="445" t="s">
        <v>83</v>
      </c>
      <c r="G501" s="41"/>
      <c r="H501" s="448">
        <f>ROUND(E501*G501,2)</f>
        <v>0</v>
      </c>
      <c r="I501" s="448"/>
      <c r="J501" s="448">
        <f>ROUND(E501*G501,2)</f>
        <v>0</v>
      </c>
      <c r="K501" s="449"/>
      <c r="L501" s="449">
        <f>E501*K501</f>
        <v>0</v>
      </c>
      <c r="M501" s="447"/>
      <c r="N501" s="447">
        <f>E501*M501</f>
        <v>0</v>
      </c>
      <c r="O501" s="445">
        <v>20</v>
      </c>
      <c r="P501" s="445" t="s">
        <v>195</v>
      </c>
      <c r="Q501" s="447"/>
      <c r="R501" s="447"/>
      <c r="S501" s="447"/>
      <c r="T501" s="450"/>
      <c r="U501" s="450"/>
      <c r="V501" s="450" t="s">
        <v>67</v>
      </c>
      <c r="W501" s="451"/>
      <c r="X501" s="437" t="s">
        <v>572</v>
      </c>
      <c r="Y501" s="437" t="s">
        <v>572</v>
      </c>
      <c r="Z501" s="445" t="s">
        <v>85</v>
      </c>
      <c r="AA501" s="445"/>
      <c r="AB501" s="445">
        <v>1</v>
      </c>
      <c r="AC501" s="445"/>
      <c r="AD501" s="445"/>
      <c r="AE501" s="445"/>
      <c r="AF501" s="445"/>
      <c r="AG501" s="445"/>
      <c r="AH501" s="445"/>
      <c r="AI501" s="446"/>
      <c r="AJ501" s="446" t="s">
        <v>86</v>
      </c>
      <c r="AK501" s="446" t="s">
        <v>87</v>
      </c>
      <c r="AL501" s="446"/>
      <c r="AM501" s="446"/>
      <c r="AN501" s="446"/>
    </row>
    <row r="502" spans="1:40">
      <c r="A502" s="435"/>
      <c r="B502" s="436"/>
      <c r="C502" s="437"/>
      <c r="D502" s="438" t="s">
        <v>137</v>
      </c>
      <c r="E502" s="439"/>
      <c r="F502" s="440"/>
      <c r="G502" s="42"/>
      <c r="H502" s="441"/>
      <c r="I502" s="441"/>
      <c r="J502" s="441"/>
      <c r="K502" s="442"/>
      <c r="L502" s="442"/>
      <c r="M502" s="439"/>
      <c r="N502" s="439"/>
      <c r="O502" s="440"/>
      <c r="P502" s="440"/>
      <c r="Q502" s="439"/>
      <c r="R502" s="439"/>
      <c r="S502" s="439"/>
      <c r="T502" s="443"/>
      <c r="U502" s="443"/>
      <c r="V502" s="443" t="s">
        <v>0</v>
      </c>
      <c r="W502" s="444"/>
      <c r="X502" s="440"/>
      <c r="Y502" s="445"/>
      <c r="Z502" s="445"/>
      <c r="AA502" s="445"/>
      <c r="AB502" s="445"/>
      <c r="AC502" s="445"/>
      <c r="AD502" s="445"/>
      <c r="AE502" s="445"/>
      <c r="AF502" s="445"/>
      <c r="AG502" s="445"/>
      <c r="AH502" s="445"/>
      <c r="AI502" s="446"/>
      <c r="AJ502" s="446"/>
      <c r="AK502" s="446"/>
      <c r="AL502" s="446"/>
      <c r="AM502" s="446"/>
      <c r="AN502" s="446"/>
    </row>
    <row r="503" spans="1:40">
      <c r="A503" s="435"/>
      <c r="B503" s="436"/>
      <c r="C503" s="437"/>
      <c r="D503" s="438" t="s">
        <v>574</v>
      </c>
      <c r="E503" s="439"/>
      <c r="F503" s="440"/>
      <c r="G503" s="42"/>
      <c r="H503" s="441"/>
      <c r="I503" s="441"/>
      <c r="J503" s="441"/>
      <c r="K503" s="442"/>
      <c r="L503" s="442"/>
      <c r="M503" s="439"/>
      <c r="N503" s="439"/>
      <c r="O503" s="440"/>
      <c r="P503" s="440"/>
      <c r="Q503" s="439"/>
      <c r="R503" s="439"/>
      <c r="S503" s="439"/>
      <c r="T503" s="443"/>
      <c r="U503" s="443"/>
      <c r="V503" s="443" t="s">
        <v>0</v>
      </c>
      <c r="W503" s="444"/>
      <c r="X503" s="440"/>
      <c r="Y503" s="445"/>
      <c r="Z503" s="445"/>
      <c r="AA503" s="445"/>
      <c r="AB503" s="445"/>
      <c r="AC503" s="445"/>
      <c r="AD503" s="445"/>
      <c r="AE503" s="445"/>
      <c r="AF503" s="445"/>
      <c r="AG503" s="445"/>
      <c r="AH503" s="445"/>
      <c r="AI503" s="446"/>
      <c r="AJ503" s="446"/>
      <c r="AK503" s="446"/>
      <c r="AL503" s="446"/>
      <c r="AM503" s="446"/>
      <c r="AN503" s="446"/>
    </row>
    <row r="504" spans="1:40" ht="25.5">
      <c r="A504" s="435">
        <v>105</v>
      </c>
      <c r="B504" s="436" t="s">
        <v>80</v>
      </c>
      <c r="C504" s="437" t="s">
        <v>575</v>
      </c>
      <c r="D504" s="475" t="s">
        <v>576</v>
      </c>
      <c r="E504" s="447">
        <v>172.94</v>
      </c>
      <c r="F504" s="445" t="s">
        <v>83</v>
      </c>
      <c r="G504" s="41"/>
      <c r="H504" s="448">
        <f>ROUND(E504*G504,2)</f>
        <v>0</v>
      </c>
      <c r="I504" s="448"/>
      <c r="J504" s="448">
        <f>ROUND(E504*G504,2)</f>
        <v>0</v>
      </c>
      <c r="K504" s="449"/>
      <c r="L504" s="449">
        <f>E504*K504</f>
        <v>0</v>
      </c>
      <c r="M504" s="447"/>
      <c r="N504" s="447">
        <f>E504*M504</f>
        <v>0</v>
      </c>
      <c r="O504" s="445">
        <v>20</v>
      </c>
      <c r="P504" s="445" t="s">
        <v>201</v>
      </c>
      <c r="Q504" s="447"/>
      <c r="R504" s="447"/>
      <c r="S504" s="447"/>
      <c r="T504" s="450"/>
      <c r="U504" s="450"/>
      <c r="V504" s="450" t="s">
        <v>67</v>
      </c>
      <c r="W504" s="451"/>
      <c r="X504" s="437" t="s">
        <v>575</v>
      </c>
      <c r="Y504" s="437" t="s">
        <v>575</v>
      </c>
      <c r="Z504" s="445" t="s">
        <v>85</v>
      </c>
      <c r="AA504" s="445"/>
      <c r="AB504" s="445">
        <v>1</v>
      </c>
      <c r="AC504" s="445"/>
      <c r="AD504" s="445"/>
      <c r="AE504" s="445"/>
      <c r="AF504" s="445"/>
      <c r="AG504" s="445"/>
      <c r="AH504" s="445"/>
      <c r="AI504" s="446"/>
      <c r="AJ504" s="446" t="s">
        <v>86</v>
      </c>
      <c r="AK504" s="446" t="s">
        <v>87</v>
      </c>
      <c r="AL504" s="446"/>
      <c r="AM504" s="446"/>
      <c r="AN504" s="446"/>
    </row>
    <row r="505" spans="1:40">
      <c r="A505" s="435"/>
      <c r="B505" s="436"/>
      <c r="C505" s="437"/>
      <c r="D505" s="438" t="s">
        <v>137</v>
      </c>
      <c r="E505" s="439"/>
      <c r="F505" s="440"/>
      <c r="G505" s="42"/>
      <c r="H505" s="441"/>
      <c r="I505" s="441"/>
      <c r="J505" s="441"/>
      <c r="K505" s="442"/>
      <c r="L505" s="442"/>
      <c r="M505" s="439"/>
      <c r="N505" s="439"/>
      <c r="O505" s="440"/>
      <c r="P505" s="440"/>
      <c r="Q505" s="439"/>
      <c r="R505" s="439"/>
      <c r="S505" s="439"/>
      <c r="T505" s="443"/>
      <c r="U505" s="443"/>
      <c r="V505" s="443" t="s">
        <v>0</v>
      </c>
      <c r="W505" s="444"/>
      <c r="X505" s="440"/>
      <c r="Y505" s="445"/>
      <c r="Z505" s="445"/>
      <c r="AA505" s="445"/>
      <c r="AB505" s="445"/>
      <c r="AC505" s="445"/>
      <c r="AD505" s="445"/>
      <c r="AE505" s="445"/>
      <c r="AF505" s="445"/>
      <c r="AG505" s="445"/>
      <c r="AH505" s="445"/>
      <c r="AI505" s="446"/>
      <c r="AJ505" s="446"/>
      <c r="AK505" s="446"/>
      <c r="AL505" s="446"/>
      <c r="AM505" s="446"/>
      <c r="AN505" s="446"/>
    </row>
    <row r="506" spans="1:40">
      <c r="A506" s="435"/>
      <c r="B506" s="436"/>
      <c r="C506" s="437"/>
      <c r="D506" s="438" t="s">
        <v>577</v>
      </c>
      <c r="E506" s="439"/>
      <c r="F506" s="440"/>
      <c r="G506" s="42"/>
      <c r="H506" s="441"/>
      <c r="I506" s="441"/>
      <c r="J506" s="441"/>
      <c r="K506" s="442"/>
      <c r="L506" s="442"/>
      <c r="M506" s="439"/>
      <c r="N506" s="439"/>
      <c r="O506" s="440"/>
      <c r="P506" s="440"/>
      <c r="Q506" s="439"/>
      <c r="R506" s="439"/>
      <c r="S506" s="439"/>
      <c r="T506" s="443"/>
      <c r="U506" s="443"/>
      <c r="V506" s="443" t="s">
        <v>0</v>
      </c>
      <c r="W506" s="444"/>
      <c r="X506" s="440"/>
      <c r="Y506" s="445"/>
      <c r="Z506" s="445"/>
      <c r="AA506" s="445"/>
      <c r="AB506" s="445"/>
      <c r="AC506" s="445"/>
      <c r="AD506" s="445"/>
      <c r="AE506" s="445"/>
      <c r="AF506" s="445"/>
      <c r="AG506" s="445"/>
      <c r="AH506" s="445"/>
      <c r="AI506" s="446"/>
      <c r="AJ506" s="446"/>
      <c r="AK506" s="446"/>
      <c r="AL506" s="446"/>
      <c r="AM506" s="446"/>
      <c r="AN506" s="446"/>
    </row>
    <row r="507" spans="1:40">
      <c r="A507" s="435"/>
      <c r="B507" s="436"/>
      <c r="C507" s="437"/>
      <c r="D507" s="438" t="s">
        <v>236</v>
      </c>
      <c r="E507" s="439"/>
      <c r="F507" s="440"/>
      <c r="G507" s="42"/>
      <c r="H507" s="441"/>
      <c r="I507" s="441"/>
      <c r="J507" s="441"/>
      <c r="K507" s="442"/>
      <c r="L507" s="442"/>
      <c r="M507" s="439"/>
      <c r="N507" s="439"/>
      <c r="O507" s="440"/>
      <c r="P507" s="440"/>
      <c r="Q507" s="439"/>
      <c r="R507" s="439"/>
      <c r="S507" s="439"/>
      <c r="T507" s="443"/>
      <c r="U507" s="443"/>
      <c r="V507" s="443" t="s">
        <v>0</v>
      </c>
      <c r="W507" s="444"/>
      <c r="X507" s="440"/>
      <c r="Y507" s="445"/>
      <c r="Z507" s="445"/>
      <c r="AA507" s="445"/>
      <c r="AB507" s="445"/>
      <c r="AC507" s="445"/>
      <c r="AD507" s="445"/>
      <c r="AE507" s="445"/>
      <c r="AF507" s="445"/>
      <c r="AG507" s="445"/>
      <c r="AH507" s="445"/>
      <c r="AI507" s="446"/>
      <c r="AJ507" s="446"/>
      <c r="AK507" s="446"/>
      <c r="AL507" s="446"/>
      <c r="AM507" s="446"/>
      <c r="AN507" s="446"/>
    </row>
    <row r="508" spans="1:40">
      <c r="A508" s="435"/>
      <c r="B508" s="436"/>
      <c r="C508" s="437"/>
      <c r="D508" s="438" t="s">
        <v>578</v>
      </c>
      <c r="E508" s="439"/>
      <c r="F508" s="440"/>
      <c r="G508" s="42"/>
      <c r="H508" s="441"/>
      <c r="I508" s="441"/>
      <c r="J508" s="441"/>
      <c r="K508" s="442"/>
      <c r="L508" s="442"/>
      <c r="M508" s="439"/>
      <c r="N508" s="439"/>
      <c r="O508" s="440"/>
      <c r="P508" s="440"/>
      <c r="Q508" s="439"/>
      <c r="R508" s="439"/>
      <c r="S508" s="439"/>
      <c r="T508" s="443"/>
      <c r="U508" s="443"/>
      <c r="V508" s="443" t="s">
        <v>0</v>
      </c>
      <c r="W508" s="444"/>
      <c r="X508" s="440"/>
      <c r="Y508" s="445"/>
      <c r="Z508" s="445"/>
      <c r="AA508" s="445"/>
      <c r="AB508" s="445"/>
      <c r="AC508" s="445"/>
      <c r="AD508" s="445"/>
      <c r="AE508" s="445"/>
      <c r="AF508" s="445"/>
      <c r="AG508" s="445"/>
      <c r="AH508" s="445"/>
      <c r="AI508" s="446"/>
      <c r="AJ508" s="446"/>
      <c r="AK508" s="446"/>
      <c r="AL508" s="446"/>
      <c r="AM508" s="446"/>
      <c r="AN508" s="446"/>
    </row>
    <row r="509" spans="1:40">
      <c r="A509" s="435"/>
      <c r="B509" s="436"/>
      <c r="C509" s="437"/>
      <c r="D509" s="438" t="s">
        <v>579</v>
      </c>
      <c r="E509" s="439"/>
      <c r="F509" s="440"/>
      <c r="G509" s="42"/>
      <c r="H509" s="441"/>
      <c r="I509" s="441"/>
      <c r="J509" s="441"/>
      <c r="K509" s="442"/>
      <c r="L509" s="442"/>
      <c r="M509" s="439"/>
      <c r="N509" s="439"/>
      <c r="O509" s="440"/>
      <c r="P509" s="440"/>
      <c r="Q509" s="439"/>
      <c r="R509" s="439"/>
      <c r="S509" s="439"/>
      <c r="T509" s="443"/>
      <c r="U509" s="443"/>
      <c r="V509" s="443" t="s">
        <v>0</v>
      </c>
      <c r="W509" s="444"/>
      <c r="X509" s="440"/>
      <c r="Y509" s="445"/>
      <c r="Z509" s="445"/>
      <c r="AA509" s="445"/>
      <c r="AB509" s="445"/>
      <c r="AC509" s="445"/>
      <c r="AD509" s="445"/>
      <c r="AE509" s="445"/>
      <c r="AF509" s="445"/>
      <c r="AG509" s="445"/>
      <c r="AH509" s="445"/>
      <c r="AI509" s="446"/>
      <c r="AJ509" s="446"/>
      <c r="AK509" s="446"/>
      <c r="AL509" s="446"/>
      <c r="AM509" s="446"/>
      <c r="AN509" s="446"/>
    </row>
    <row r="510" spans="1:40" ht="25.5">
      <c r="A510" s="435"/>
      <c r="B510" s="436"/>
      <c r="C510" s="437"/>
      <c r="D510" s="438" t="s">
        <v>133</v>
      </c>
      <c r="E510" s="439"/>
      <c r="F510" s="440"/>
      <c r="G510" s="42"/>
      <c r="H510" s="441"/>
      <c r="I510" s="441"/>
      <c r="J510" s="441"/>
      <c r="K510" s="442"/>
      <c r="L510" s="442"/>
      <c r="M510" s="439"/>
      <c r="N510" s="439"/>
      <c r="O510" s="440"/>
      <c r="P510" s="440"/>
      <c r="Q510" s="439"/>
      <c r="R510" s="439"/>
      <c r="S510" s="439"/>
      <c r="T510" s="443"/>
      <c r="U510" s="443"/>
      <c r="V510" s="443" t="s">
        <v>0</v>
      </c>
      <c r="W510" s="444"/>
      <c r="X510" s="440"/>
      <c r="Y510" s="445"/>
      <c r="Z510" s="445"/>
      <c r="AA510" s="445"/>
      <c r="AB510" s="445"/>
      <c r="AC510" s="445"/>
      <c r="AD510" s="445"/>
      <c r="AE510" s="445"/>
      <c r="AF510" s="445"/>
      <c r="AG510" s="445"/>
      <c r="AH510" s="445"/>
      <c r="AI510" s="446"/>
      <c r="AJ510" s="446"/>
      <c r="AK510" s="446"/>
      <c r="AL510" s="446"/>
      <c r="AM510" s="446"/>
      <c r="AN510" s="446"/>
    </row>
    <row r="511" spans="1:40">
      <c r="A511" s="435"/>
      <c r="B511" s="436"/>
      <c r="C511" s="437"/>
      <c r="D511" s="438" t="s">
        <v>580</v>
      </c>
      <c r="E511" s="439"/>
      <c r="F511" s="440"/>
      <c r="G511" s="42"/>
      <c r="H511" s="441"/>
      <c r="I511" s="441"/>
      <c r="J511" s="441"/>
      <c r="K511" s="442"/>
      <c r="L511" s="442"/>
      <c r="M511" s="439"/>
      <c r="N511" s="439"/>
      <c r="O511" s="440"/>
      <c r="P511" s="440"/>
      <c r="Q511" s="439"/>
      <c r="R511" s="439"/>
      <c r="S511" s="439"/>
      <c r="T511" s="443"/>
      <c r="U511" s="443"/>
      <c r="V511" s="443" t="s">
        <v>0</v>
      </c>
      <c r="W511" s="444"/>
      <c r="X511" s="440"/>
      <c r="Y511" s="445"/>
      <c r="Z511" s="445"/>
      <c r="AA511" s="445"/>
      <c r="AB511" s="445"/>
      <c r="AC511" s="445"/>
      <c r="AD511" s="445"/>
      <c r="AE511" s="445"/>
      <c r="AF511" s="445"/>
      <c r="AG511" s="445"/>
      <c r="AH511" s="445"/>
      <c r="AI511" s="446"/>
      <c r="AJ511" s="446"/>
      <c r="AK511" s="446"/>
      <c r="AL511" s="446"/>
      <c r="AM511" s="446"/>
      <c r="AN511" s="446"/>
    </row>
    <row r="512" spans="1:40" ht="25.5">
      <c r="A512" s="435"/>
      <c r="B512" s="436"/>
      <c r="C512" s="437"/>
      <c r="D512" s="438" t="s">
        <v>88</v>
      </c>
      <c r="E512" s="439"/>
      <c r="F512" s="440"/>
      <c r="G512" s="42"/>
      <c r="H512" s="441"/>
      <c r="I512" s="441"/>
      <c r="J512" s="441"/>
      <c r="K512" s="442"/>
      <c r="L512" s="442"/>
      <c r="M512" s="439"/>
      <c r="N512" s="439"/>
      <c r="O512" s="440"/>
      <c r="P512" s="440"/>
      <c r="Q512" s="439"/>
      <c r="R512" s="439"/>
      <c r="S512" s="439"/>
      <c r="T512" s="443"/>
      <c r="U512" s="443"/>
      <c r="V512" s="443" t="s">
        <v>0</v>
      </c>
      <c r="W512" s="444"/>
      <c r="X512" s="440"/>
      <c r="Y512" s="445"/>
      <c r="Z512" s="445"/>
      <c r="AA512" s="445"/>
      <c r="AB512" s="445"/>
      <c r="AC512" s="445"/>
      <c r="AD512" s="445"/>
      <c r="AE512" s="445"/>
      <c r="AF512" s="445"/>
      <c r="AG512" s="445"/>
      <c r="AH512" s="445"/>
      <c r="AI512" s="446"/>
      <c r="AJ512" s="446"/>
      <c r="AK512" s="446"/>
      <c r="AL512" s="446"/>
      <c r="AM512" s="446"/>
      <c r="AN512" s="446"/>
    </row>
    <row r="513" spans="1:40">
      <c r="A513" s="435"/>
      <c r="B513" s="436"/>
      <c r="C513" s="437"/>
      <c r="D513" s="438" t="s">
        <v>581</v>
      </c>
      <c r="E513" s="439"/>
      <c r="F513" s="440"/>
      <c r="G513" s="42"/>
      <c r="H513" s="441"/>
      <c r="I513" s="441"/>
      <c r="J513" s="441"/>
      <c r="K513" s="442"/>
      <c r="L513" s="442"/>
      <c r="M513" s="439"/>
      <c r="N513" s="439"/>
      <c r="O513" s="440"/>
      <c r="P513" s="440"/>
      <c r="Q513" s="439"/>
      <c r="R513" s="439"/>
      <c r="S513" s="439"/>
      <c r="T513" s="443"/>
      <c r="U513" s="443"/>
      <c r="V513" s="443" t="s">
        <v>0</v>
      </c>
      <c r="W513" s="444"/>
      <c r="X513" s="440"/>
      <c r="Y513" s="445"/>
      <c r="Z513" s="445"/>
      <c r="AA513" s="445"/>
      <c r="AB513" s="445"/>
      <c r="AC513" s="445"/>
      <c r="AD513" s="445"/>
      <c r="AE513" s="445"/>
      <c r="AF513" s="445"/>
      <c r="AG513" s="445"/>
      <c r="AH513" s="445"/>
      <c r="AI513" s="446"/>
      <c r="AJ513" s="446"/>
      <c r="AK513" s="446"/>
      <c r="AL513" s="446"/>
      <c r="AM513" s="446"/>
      <c r="AN513" s="446"/>
    </row>
    <row r="514" spans="1:40">
      <c r="A514" s="435"/>
      <c r="B514" s="436"/>
      <c r="C514" s="437"/>
      <c r="D514" s="438" t="s">
        <v>147</v>
      </c>
      <c r="E514" s="439"/>
      <c r="F514" s="440"/>
      <c r="G514" s="42"/>
      <c r="H514" s="441"/>
      <c r="I514" s="441"/>
      <c r="J514" s="441"/>
      <c r="K514" s="442"/>
      <c r="L514" s="442"/>
      <c r="M514" s="439"/>
      <c r="N514" s="439"/>
      <c r="O514" s="440"/>
      <c r="P514" s="440"/>
      <c r="Q514" s="439"/>
      <c r="R514" s="439"/>
      <c r="S514" s="439"/>
      <c r="T514" s="443"/>
      <c r="U514" s="443"/>
      <c r="V514" s="443" t="s">
        <v>0</v>
      </c>
      <c r="W514" s="444"/>
      <c r="X514" s="440"/>
      <c r="Y514" s="445"/>
      <c r="Z514" s="445"/>
      <c r="AA514" s="445"/>
      <c r="AB514" s="445"/>
      <c r="AC514" s="445"/>
      <c r="AD514" s="445"/>
      <c r="AE514" s="445"/>
      <c r="AF514" s="445"/>
      <c r="AG514" s="445"/>
      <c r="AH514" s="445"/>
      <c r="AI514" s="446"/>
      <c r="AJ514" s="446"/>
      <c r="AK514" s="446"/>
      <c r="AL514" s="446"/>
      <c r="AM514" s="446"/>
      <c r="AN514" s="446"/>
    </row>
    <row r="515" spans="1:40">
      <c r="A515" s="435"/>
      <c r="B515" s="436"/>
      <c r="C515" s="437"/>
      <c r="D515" s="438" t="s">
        <v>582</v>
      </c>
      <c r="E515" s="439"/>
      <c r="F515" s="440"/>
      <c r="G515" s="42"/>
      <c r="H515" s="441"/>
      <c r="I515" s="441"/>
      <c r="J515" s="441"/>
      <c r="K515" s="442"/>
      <c r="L515" s="442"/>
      <c r="M515" s="439"/>
      <c r="N515" s="439"/>
      <c r="O515" s="440"/>
      <c r="P515" s="440"/>
      <c r="Q515" s="439"/>
      <c r="R515" s="439"/>
      <c r="S515" s="439"/>
      <c r="T515" s="443"/>
      <c r="U515" s="443"/>
      <c r="V515" s="443" t="s">
        <v>0</v>
      </c>
      <c r="W515" s="444"/>
      <c r="X515" s="440"/>
      <c r="Y515" s="445"/>
      <c r="Z515" s="445"/>
      <c r="AA515" s="445"/>
      <c r="AB515" s="445"/>
      <c r="AC515" s="445"/>
      <c r="AD515" s="445"/>
      <c r="AE515" s="445"/>
      <c r="AF515" s="445"/>
      <c r="AG515" s="445"/>
      <c r="AH515" s="445"/>
      <c r="AI515" s="446"/>
      <c r="AJ515" s="446"/>
      <c r="AK515" s="446"/>
      <c r="AL515" s="446"/>
      <c r="AM515" s="446"/>
      <c r="AN515" s="446"/>
    </row>
    <row r="516" spans="1:40">
      <c r="A516" s="435"/>
      <c r="B516" s="436"/>
      <c r="C516" s="437"/>
      <c r="D516" s="438" t="s">
        <v>149</v>
      </c>
      <c r="E516" s="439"/>
      <c r="F516" s="440"/>
      <c r="G516" s="42"/>
      <c r="H516" s="441"/>
      <c r="I516" s="441"/>
      <c r="J516" s="441"/>
      <c r="K516" s="442"/>
      <c r="L516" s="442"/>
      <c r="M516" s="439"/>
      <c r="N516" s="439"/>
      <c r="O516" s="440"/>
      <c r="P516" s="440"/>
      <c r="Q516" s="439"/>
      <c r="R516" s="439"/>
      <c r="S516" s="439"/>
      <c r="T516" s="443"/>
      <c r="U516" s="443"/>
      <c r="V516" s="443" t="s">
        <v>0</v>
      </c>
      <c r="W516" s="444"/>
      <c r="X516" s="440"/>
      <c r="Y516" s="445"/>
      <c r="Z516" s="445"/>
      <c r="AA516" s="445"/>
      <c r="AB516" s="445"/>
      <c r="AC516" s="445"/>
      <c r="AD516" s="445"/>
      <c r="AE516" s="445"/>
      <c r="AF516" s="445"/>
      <c r="AG516" s="445"/>
      <c r="AH516" s="445"/>
      <c r="AI516" s="446"/>
      <c r="AJ516" s="446"/>
      <c r="AK516" s="446"/>
      <c r="AL516" s="446"/>
      <c r="AM516" s="446"/>
      <c r="AN516" s="446"/>
    </row>
    <row r="517" spans="1:40">
      <c r="A517" s="435"/>
      <c r="B517" s="436"/>
      <c r="C517" s="437"/>
      <c r="D517" s="438" t="s">
        <v>583</v>
      </c>
      <c r="E517" s="439"/>
      <c r="F517" s="440"/>
      <c r="G517" s="42"/>
      <c r="H517" s="441"/>
      <c r="I517" s="441"/>
      <c r="J517" s="441"/>
      <c r="K517" s="442"/>
      <c r="L517" s="442"/>
      <c r="M517" s="439"/>
      <c r="N517" s="439"/>
      <c r="O517" s="440"/>
      <c r="P517" s="440"/>
      <c r="Q517" s="439"/>
      <c r="R517" s="439"/>
      <c r="S517" s="439"/>
      <c r="T517" s="443"/>
      <c r="U517" s="443"/>
      <c r="V517" s="443" t="s">
        <v>0</v>
      </c>
      <c r="W517" s="444"/>
      <c r="X517" s="440"/>
      <c r="Y517" s="445"/>
      <c r="Z517" s="445"/>
      <c r="AA517" s="445"/>
      <c r="AB517" s="445"/>
      <c r="AC517" s="445"/>
      <c r="AD517" s="445"/>
      <c r="AE517" s="445"/>
      <c r="AF517" s="445"/>
      <c r="AG517" s="445"/>
      <c r="AH517" s="445"/>
      <c r="AI517" s="446"/>
      <c r="AJ517" s="446"/>
      <c r="AK517" s="446"/>
      <c r="AL517" s="446"/>
      <c r="AM517" s="446"/>
      <c r="AN517" s="446"/>
    </row>
    <row r="518" spans="1:40">
      <c r="A518" s="435"/>
      <c r="B518" s="436"/>
      <c r="C518" s="437"/>
      <c r="D518" s="438" t="s">
        <v>150</v>
      </c>
      <c r="E518" s="439"/>
      <c r="F518" s="440"/>
      <c r="G518" s="42"/>
      <c r="H518" s="441"/>
      <c r="I518" s="441"/>
      <c r="J518" s="441"/>
      <c r="K518" s="442"/>
      <c r="L518" s="442"/>
      <c r="M518" s="439"/>
      <c r="N518" s="439"/>
      <c r="O518" s="440"/>
      <c r="P518" s="440"/>
      <c r="Q518" s="439"/>
      <c r="R518" s="439"/>
      <c r="S518" s="439"/>
      <c r="T518" s="443"/>
      <c r="U518" s="443"/>
      <c r="V518" s="443" t="s">
        <v>0</v>
      </c>
      <c r="W518" s="444"/>
      <c r="X518" s="440"/>
      <c r="Y518" s="445"/>
      <c r="Z518" s="445"/>
      <c r="AA518" s="445"/>
      <c r="AB518" s="445"/>
      <c r="AC518" s="445"/>
      <c r="AD518" s="445"/>
      <c r="AE518" s="445"/>
      <c r="AF518" s="445"/>
      <c r="AG518" s="445"/>
      <c r="AH518" s="445"/>
      <c r="AI518" s="446"/>
      <c r="AJ518" s="446"/>
      <c r="AK518" s="446"/>
      <c r="AL518" s="446"/>
      <c r="AM518" s="446"/>
      <c r="AN518" s="446"/>
    </row>
    <row r="519" spans="1:40">
      <c r="A519" s="435"/>
      <c r="B519" s="436"/>
      <c r="C519" s="437"/>
      <c r="D519" s="438" t="s">
        <v>584</v>
      </c>
      <c r="E519" s="439"/>
      <c r="F519" s="440"/>
      <c r="G519" s="42"/>
      <c r="H519" s="441"/>
      <c r="I519" s="441"/>
      <c r="J519" s="441"/>
      <c r="K519" s="442"/>
      <c r="L519" s="442"/>
      <c r="M519" s="439"/>
      <c r="N519" s="439"/>
      <c r="O519" s="440"/>
      <c r="P519" s="440"/>
      <c r="Q519" s="439"/>
      <c r="R519" s="439"/>
      <c r="S519" s="439"/>
      <c r="T519" s="443"/>
      <c r="U519" s="443"/>
      <c r="V519" s="443" t="s">
        <v>0</v>
      </c>
      <c r="W519" s="444"/>
      <c r="X519" s="440"/>
      <c r="Y519" s="445"/>
      <c r="Z519" s="445"/>
      <c r="AA519" s="445"/>
      <c r="AB519" s="445"/>
      <c r="AC519" s="445"/>
      <c r="AD519" s="445"/>
      <c r="AE519" s="445"/>
      <c r="AF519" s="445"/>
      <c r="AG519" s="445"/>
      <c r="AH519" s="445"/>
      <c r="AI519" s="446"/>
      <c r="AJ519" s="446"/>
      <c r="AK519" s="446"/>
      <c r="AL519" s="446"/>
      <c r="AM519" s="446"/>
      <c r="AN519" s="446"/>
    </row>
    <row r="520" spans="1:40">
      <c r="A520" s="435"/>
      <c r="B520" s="436"/>
      <c r="C520" s="437"/>
      <c r="D520" s="438" t="s">
        <v>213</v>
      </c>
      <c r="E520" s="439"/>
      <c r="F520" s="440"/>
      <c r="G520" s="42"/>
      <c r="H520" s="441"/>
      <c r="I520" s="441"/>
      <c r="J520" s="441"/>
      <c r="K520" s="442"/>
      <c r="L520" s="442"/>
      <c r="M520" s="439"/>
      <c r="N520" s="439"/>
      <c r="O520" s="440"/>
      <c r="P520" s="440"/>
      <c r="Q520" s="439"/>
      <c r="R520" s="439"/>
      <c r="S520" s="439"/>
      <c r="T520" s="443"/>
      <c r="U520" s="443"/>
      <c r="V520" s="443" t="s">
        <v>0</v>
      </c>
      <c r="W520" s="444"/>
      <c r="X520" s="440"/>
      <c r="Y520" s="445"/>
      <c r="Z520" s="445"/>
      <c r="AA520" s="445"/>
      <c r="AB520" s="445"/>
      <c r="AC520" s="445"/>
      <c r="AD520" s="445"/>
      <c r="AE520" s="445"/>
      <c r="AF520" s="445"/>
      <c r="AG520" s="445"/>
      <c r="AH520" s="445"/>
      <c r="AI520" s="446"/>
      <c r="AJ520" s="446"/>
      <c r="AK520" s="446"/>
      <c r="AL520" s="446"/>
      <c r="AM520" s="446"/>
      <c r="AN520" s="446"/>
    </row>
    <row r="521" spans="1:40">
      <c r="A521" s="435"/>
      <c r="B521" s="436"/>
      <c r="C521" s="437"/>
      <c r="D521" s="438" t="s">
        <v>585</v>
      </c>
      <c r="E521" s="439"/>
      <c r="F521" s="440"/>
      <c r="G521" s="42"/>
      <c r="H521" s="441"/>
      <c r="I521" s="441"/>
      <c r="J521" s="441"/>
      <c r="K521" s="442"/>
      <c r="L521" s="442"/>
      <c r="M521" s="439"/>
      <c r="N521" s="439"/>
      <c r="O521" s="440"/>
      <c r="P521" s="440"/>
      <c r="Q521" s="439"/>
      <c r="R521" s="439"/>
      <c r="S521" s="439"/>
      <c r="T521" s="443"/>
      <c r="U521" s="443"/>
      <c r="V521" s="443" t="s">
        <v>0</v>
      </c>
      <c r="W521" s="444"/>
      <c r="X521" s="440"/>
      <c r="Y521" s="445"/>
      <c r="Z521" s="445"/>
      <c r="AA521" s="445"/>
      <c r="AB521" s="445"/>
      <c r="AC521" s="445"/>
      <c r="AD521" s="445"/>
      <c r="AE521" s="445"/>
      <c r="AF521" s="445"/>
      <c r="AG521" s="445"/>
      <c r="AH521" s="445"/>
      <c r="AI521" s="446"/>
      <c r="AJ521" s="446"/>
      <c r="AK521" s="446"/>
      <c r="AL521" s="446"/>
      <c r="AM521" s="446"/>
      <c r="AN521" s="446"/>
    </row>
    <row r="522" spans="1:40" ht="25.5">
      <c r="A522" s="435">
        <v>106</v>
      </c>
      <c r="B522" s="436" t="s">
        <v>80</v>
      </c>
      <c r="C522" s="437" t="s">
        <v>586</v>
      </c>
      <c r="D522" s="475" t="s">
        <v>587</v>
      </c>
      <c r="E522" s="447">
        <v>45.412999999999997</v>
      </c>
      <c r="F522" s="445" t="s">
        <v>96</v>
      </c>
      <c r="G522" s="41"/>
      <c r="H522" s="448">
        <f>ROUND(E522*G522,2)</f>
        <v>0</v>
      </c>
      <c r="I522" s="448"/>
      <c r="J522" s="448">
        <f>ROUND(E522*G522,2)</f>
        <v>0</v>
      </c>
      <c r="K522" s="449"/>
      <c r="L522" s="449">
        <f>E522*K522</f>
        <v>0</v>
      </c>
      <c r="M522" s="447"/>
      <c r="N522" s="447">
        <f>E522*M522</f>
        <v>0</v>
      </c>
      <c r="O522" s="445">
        <v>20</v>
      </c>
      <c r="P522" s="445" t="s">
        <v>110</v>
      </c>
      <c r="Q522" s="447"/>
      <c r="R522" s="447"/>
      <c r="S522" s="447"/>
      <c r="T522" s="450"/>
      <c r="U522" s="450"/>
      <c r="V522" s="450" t="s">
        <v>67</v>
      </c>
      <c r="W522" s="451"/>
      <c r="X522" s="437" t="s">
        <v>586</v>
      </c>
      <c r="Y522" s="437" t="s">
        <v>586</v>
      </c>
      <c r="Z522" s="445" t="s">
        <v>85</v>
      </c>
      <c r="AA522" s="445"/>
      <c r="AB522" s="445">
        <v>1</v>
      </c>
      <c r="AC522" s="445"/>
      <c r="AD522" s="445"/>
      <c r="AE522" s="445"/>
      <c r="AF522" s="445"/>
      <c r="AG522" s="445"/>
      <c r="AH522" s="445"/>
      <c r="AI522" s="446"/>
      <c r="AJ522" s="446" t="s">
        <v>86</v>
      </c>
      <c r="AK522" s="446" t="s">
        <v>87</v>
      </c>
      <c r="AL522" s="446"/>
      <c r="AM522" s="446"/>
      <c r="AN522" s="446"/>
    </row>
    <row r="523" spans="1:40">
      <c r="A523" s="435"/>
      <c r="B523" s="436"/>
      <c r="C523" s="437"/>
      <c r="D523" s="438" t="s">
        <v>236</v>
      </c>
      <c r="E523" s="439"/>
      <c r="F523" s="440"/>
      <c r="G523" s="42"/>
      <c r="H523" s="441"/>
      <c r="I523" s="441"/>
      <c r="J523" s="441"/>
      <c r="K523" s="442"/>
      <c r="L523" s="442"/>
      <c r="M523" s="439"/>
      <c r="N523" s="439"/>
      <c r="O523" s="440"/>
      <c r="P523" s="440"/>
      <c r="Q523" s="439"/>
      <c r="R523" s="439"/>
      <c r="S523" s="439"/>
      <c r="T523" s="443"/>
      <c r="U523" s="443"/>
      <c r="V523" s="443" t="s">
        <v>0</v>
      </c>
      <c r="W523" s="444"/>
      <c r="X523" s="440"/>
      <c r="Y523" s="445"/>
      <c r="Z523" s="445"/>
      <c r="AA523" s="445"/>
      <c r="AB523" s="445"/>
      <c r="AC523" s="445"/>
      <c r="AD523" s="445"/>
      <c r="AE523" s="445"/>
      <c r="AF523" s="445"/>
      <c r="AG523" s="445"/>
      <c r="AH523" s="445"/>
      <c r="AI523" s="446"/>
      <c r="AJ523" s="446"/>
      <c r="AK523" s="446"/>
      <c r="AL523" s="446"/>
      <c r="AM523" s="446"/>
      <c r="AN523" s="446"/>
    </row>
    <row r="524" spans="1:40">
      <c r="A524" s="435"/>
      <c r="B524" s="436"/>
      <c r="C524" s="437"/>
      <c r="D524" s="438" t="s">
        <v>578</v>
      </c>
      <c r="E524" s="439"/>
      <c r="F524" s="440"/>
      <c r="G524" s="42"/>
      <c r="H524" s="441"/>
      <c r="I524" s="441"/>
      <c r="J524" s="441"/>
      <c r="K524" s="442"/>
      <c r="L524" s="442"/>
      <c r="M524" s="439"/>
      <c r="N524" s="439"/>
      <c r="O524" s="440"/>
      <c r="P524" s="440"/>
      <c r="Q524" s="439"/>
      <c r="R524" s="439"/>
      <c r="S524" s="439"/>
      <c r="T524" s="443"/>
      <c r="U524" s="443"/>
      <c r="V524" s="443" t="s">
        <v>0</v>
      </c>
      <c r="W524" s="444"/>
      <c r="X524" s="440"/>
      <c r="Y524" s="445"/>
      <c r="Z524" s="445"/>
      <c r="AA524" s="445"/>
      <c r="AB524" s="445"/>
      <c r="AC524" s="445"/>
      <c r="AD524" s="445"/>
      <c r="AE524" s="445"/>
      <c r="AF524" s="445"/>
      <c r="AG524" s="445"/>
      <c r="AH524" s="445"/>
      <c r="AI524" s="446"/>
      <c r="AJ524" s="446"/>
      <c r="AK524" s="446"/>
      <c r="AL524" s="446"/>
      <c r="AM524" s="446"/>
      <c r="AN524" s="446"/>
    </row>
    <row r="525" spans="1:40">
      <c r="A525" s="435"/>
      <c r="B525" s="436"/>
      <c r="C525" s="437"/>
      <c r="D525" s="438" t="s">
        <v>588</v>
      </c>
      <c r="E525" s="439"/>
      <c r="F525" s="440"/>
      <c r="G525" s="42"/>
      <c r="H525" s="441"/>
      <c r="I525" s="441"/>
      <c r="J525" s="441"/>
      <c r="K525" s="442"/>
      <c r="L525" s="442"/>
      <c r="M525" s="439"/>
      <c r="N525" s="439"/>
      <c r="O525" s="440"/>
      <c r="P525" s="440"/>
      <c r="Q525" s="439"/>
      <c r="R525" s="439"/>
      <c r="S525" s="439"/>
      <c r="T525" s="443"/>
      <c r="U525" s="443"/>
      <c r="V525" s="443" t="s">
        <v>0</v>
      </c>
      <c r="W525" s="444"/>
      <c r="X525" s="440"/>
      <c r="Y525" s="445"/>
      <c r="Z525" s="445"/>
      <c r="AA525" s="445"/>
      <c r="AB525" s="445"/>
      <c r="AC525" s="445"/>
      <c r="AD525" s="445"/>
      <c r="AE525" s="445"/>
      <c r="AF525" s="445"/>
      <c r="AG525" s="445"/>
      <c r="AH525" s="445"/>
      <c r="AI525" s="446"/>
      <c r="AJ525" s="446"/>
      <c r="AK525" s="446"/>
      <c r="AL525" s="446"/>
      <c r="AM525" s="446"/>
      <c r="AN525" s="446"/>
    </row>
    <row r="526" spans="1:40" ht="25.5">
      <c r="A526" s="435"/>
      <c r="B526" s="436"/>
      <c r="C526" s="437"/>
      <c r="D526" s="438" t="s">
        <v>133</v>
      </c>
      <c r="E526" s="439"/>
      <c r="F526" s="440"/>
      <c r="G526" s="42"/>
      <c r="H526" s="441"/>
      <c r="I526" s="441"/>
      <c r="J526" s="441"/>
      <c r="K526" s="442"/>
      <c r="L526" s="442"/>
      <c r="M526" s="439"/>
      <c r="N526" s="439"/>
      <c r="O526" s="440"/>
      <c r="P526" s="440"/>
      <c r="Q526" s="439"/>
      <c r="R526" s="439"/>
      <c r="S526" s="439"/>
      <c r="T526" s="443"/>
      <c r="U526" s="443"/>
      <c r="V526" s="443" t="s">
        <v>0</v>
      </c>
      <c r="W526" s="444"/>
      <c r="X526" s="440"/>
      <c r="Y526" s="445"/>
      <c r="Z526" s="445"/>
      <c r="AA526" s="445"/>
      <c r="AB526" s="445"/>
      <c r="AC526" s="445"/>
      <c r="AD526" s="445"/>
      <c r="AE526" s="445"/>
      <c r="AF526" s="445"/>
      <c r="AG526" s="445"/>
      <c r="AH526" s="445"/>
      <c r="AI526" s="446"/>
      <c r="AJ526" s="446"/>
      <c r="AK526" s="446"/>
      <c r="AL526" s="446"/>
      <c r="AM526" s="446"/>
      <c r="AN526" s="446"/>
    </row>
    <row r="527" spans="1:40">
      <c r="A527" s="435"/>
      <c r="B527" s="436"/>
      <c r="C527" s="437"/>
      <c r="D527" s="438" t="s">
        <v>589</v>
      </c>
      <c r="E527" s="439"/>
      <c r="F527" s="440"/>
      <c r="G527" s="42"/>
      <c r="H527" s="441"/>
      <c r="I527" s="441"/>
      <c r="J527" s="441"/>
      <c r="K527" s="442"/>
      <c r="L527" s="442"/>
      <c r="M527" s="439"/>
      <c r="N527" s="439"/>
      <c r="O527" s="440"/>
      <c r="P527" s="440"/>
      <c r="Q527" s="439"/>
      <c r="R527" s="439"/>
      <c r="S527" s="439"/>
      <c r="T527" s="443"/>
      <c r="U527" s="443"/>
      <c r="V527" s="443" t="s">
        <v>0</v>
      </c>
      <c r="W527" s="444"/>
      <c r="X527" s="440"/>
      <c r="Y527" s="445"/>
      <c r="Z527" s="445"/>
      <c r="AA527" s="445"/>
      <c r="AB527" s="445"/>
      <c r="AC527" s="445"/>
      <c r="AD527" s="445"/>
      <c r="AE527" s="445"/>
      <c r="AF527" s="445"/>
      <c r="AG527" s="445"/>
      <c r="AH527" s="445"/>
      <c r="AI527" s="446"/>
      <c r="AJ527" s="446"/>
      <c r="AK527" s="446"/>
      <c r="AL527" s="446"/>
      <c r="AM527" s="446"/>
      <c r="AN527" s="446"/>
    </row>
    <row r="528" spans="1:40" ht="25.5">
      <c r="A528" s="435"/>
      <c r="B528" s="436"/>
      <c r="C528" s="437"/>
      <c r="D528" s="438" t="s">
        <v>88</v>
      </c>
      <c r="E528" s="439"/>
      <c r="F528" s="440"/>
      <c r="G528" s="42"/>
      <c r="H528" s="441"/>
      <c r="I528" s="441"/>
      <c r="J528" s="441"/>
      <c r="K528" s="442"/>
      <c r="L528" s="442"/>
      <c r="M528" s="439"/>
      <c r="N528" s="439"/>
      <c r="O528" s="440"/>
      <c r="P528" s="440"/>
      <c r="Q528" s="439"/>
      <c r="R528" s="439"/>
      <c r="S528" s="439"/>
      <c r="T528" s="443"/>
      <c r="U528" s="443"/>
      <c r="V528" s="443" t="s">
        <v>0</v>
      </c>
      <c r="W528" s="444"/>
      <c r="X528" s="440"/>
      <c r="Y528" s="445"/>
      <c r="Z528" s="445"/>
      <c r="AA528" s="445"/>
      <c r="AB528" s="445"/>
      <c r="AC528" s="445"/>
      <c r="AD528" s="445"/>
      <c r="AE528" s="445"/>
      <c r="AF528" s="445"/>
      <c r="AG528" s="445"/>
      <c r="AH528" s="445"/>
      <c r="AI528" s="446"/>
      <c r="AJ528" s="446"/>
      <c r="AK528" s="446"/>
      <c r="AL528" s="446"/>
      <c r="AM528" s="446"/>
      <c r="AN528" s="446"/>
    </row>
    <row r="529" spans="1:40">
      <c r="A529" s="435"/>
      <c r="B529" s="436"/>
      <c r="C529" s="437"/>
      <c r="D529" s="438" t="s">
        <v>590</v>
      </c>
      <c r="E529" s="439"/>
      <c r="F529" s="440"/>
      <c r="G529" s="42"/>
      <c r="H529" s="441"/>
      <c r="I529" s="441"/>
      <c r="J529" s="441"/>
      <c r="K529" s="442"/>
      <c r="L529" s="442"/>
      <c r="M529" s="439"/>
      <c r="N529" s="439"/>
      <c r="O529" s="440"/>
      <c r="P529" s="440"/>
      <c r="Q529" s="439"/>
      <c r="R529" s="439"/>
      <c r="S529" s="439"/>
      <c r="T529" s="443"/>
      <c r="U529" s="443"/>
      <c r="V529" s="443" t="s">
        <v>0</v>
      </c>
      <c r="W529" s="444"/>
      <c r="X529" s="440"/>
      <c r="Y529" s="445"/>
      <c r="Z529" s="445"/>
      <c r="AA529" s="445"/>
      <c r="AB529" s="445"/>
      <c r="AC529" s="445"/>
      <c r="AD529" s="445"/>
      <c r="AE529" s="445"/>
      <c r="AF529" s="445"/>
      <c r="AG529" s="445"/>
      <c r="AH529" s="445"/>
      <c r="AI529" s="446"/>
      <c r="AJ529" s="446"/>
      <c r="AK529" s="446"/>
      <c r="AL529" s="446"/>
      <c r="AM529" s="446"/>
      <c r="AN529" s="446"/>
    </row>
    <row r="530" spans="1:40" ht="25.5">
      <c r="A530" s="435">
        <v>107</v>
      </c>
      <c r="B530" s="436" t="s">
        <v>80</v>
      </c>
      <c r="C530" s="437" t="s">
        <v>591</v>
      </c>
      <c r="D530" s="475" t="s">
        <v>592</v>
      </c>
      <c r="E530" s="447">
        <v>28.163</v>
      </c>
      <c r="F530" s="445" t="s">
        <v>83</v>
      </c>
      <c r="G530" s="41"/>
      <c r="H530" s="448">
        <f>ROUND(E530*G530,2)</f>
        <v>0</v>
      </c>
      <c r="I530" s="448"/>
      <c r="J530" s="448">
        <f>ROUND(E530*G530,2)</f>
        <v>0</v>
      </c>
      <c r="K530" s="449"/>
      <c r="L530" s="449">
        <f>E530*K530</f>
        <v>0</v>
      </c>
      <c r="M530" s="447"/>
      <c r="N530" s="447">
        <f>E530*M530</f>
        <v>0</v>
      </c>
      <c r="O530" s="445">
        <v>20</v>
      </c>
      <c r="P530" s="445" t="s">
        <v>377</v>
      </c>
      <c r="Q530" s="447"/>
      <c r="R530" s="447"/>
      <c r="S530" s="447"/>
      <c r="T530" s="450"/>
      <c r="U530" s="450"/>
      <c r="V530" s="450" t="s">
        <v>67</v>
      </c>
      <c r="W530" s="451"/>
      <c r="X530" s="437" t="s">
        <v>591</v>
      </c>
      <c r="Y530" s="437" t="s">
        <v>591</v>
      </c>
      <c r="Z530" s="445" t="s">
        <v>85</v>
      </c>
      <c r="AA530" s="445"/>
      <c r="AB530" s="445">
        <v>1</v>
      </c>
      <c r="AC530" s="445"/>
      <c r="AD530" s="445"/>
      <c r="AE530" s="445"/>
      <c r="AF530" s="445"/>
      <c r="AG530" s="445"/>
      <c r="AH530" s="445"/>
      <c r="AI530" s="446"/>
      <c r="AJ530" s="446" t="s">
        <v>86</v>
      </c>
      <c r="AK530" s="446" t="s">
        <v>87</v>
      </c>
      <c r="AL530" s="446"/>
      <c r="AM530" s="446"/>
      <c r="AN530" s="446"/>
    </row>
    <row r="531" spans="1:40">
      <c r="A531" s="435"/>
      <c r="B531" s="436"/>
      <c r="C531" s="437"/>
      <c r="D531" s="438" t="s">
        <v>137</v>
      </c>
      <c r="E531" s="439"/>
      <c r="F531" s="440"/>
      <c r="G531" s="42"/>
      <c r="H531" s="441"/>
      <c r="I531" s="441"/>
      <c r="J531" s="441"/>
      <c r="K531" s="442"/>
      <c r="L531" s="442"/>
      <c r="M531" s="439"/>
      <c r="N531" s="439"/>
      <c r="O531" s="440"/>
      <c r="P531" s="440"/>
      <c r="Q531" s="439"/>
      <c r="R531" s="439"/>
      <c r="S531" s="439"/>
      <c r="T531" s="443"/>
      <c r="U531" s="443"/>
      <c r="V531" s="443" t="s">
        <v>0</v>
      </c>
      <c r="W531" s="444"/>
      <c r="X531" s="440"/>
      <c r="Y531" s="445"/>
      <c r="Z531" s="445"/>
      <c r="AA531" s="445"/>
      <c r="AB531" s="445"/>
      <c r="AC531" s="445"/>
      <c r="AD531" s="445"/>
      <c r="AE531" s="445"/>
      <c r="AF531" s="445"/>
      <c r="AG531" s="445"/>
      <c r="AH531" s="445"/>
      <c r="AI531" s="446"/>
      <c r="AJ531" s="446"/>
      <c r="AK531" s="446"/>
      <c r="AL531" s="446"/>
      <c r="AM531" s="446"/>
      <c r="AN531" s="446"/>
    </row>
    <row r="532" spans="1:40">
      <c r="A532" s="435"/>
      <c r="B532" s="436"/>
      <c r="C532" s="437"/>
      <c r="D532" s="438" t="s">
        <v>593</v>
      </c>
      <c r="E532" s="439"/>
      <c r="F532" s="440"/>
      <c r="G532" s="42"/>
      <c r="H532" s="441"/>
      <c r="I532" s="441"/>
      <c r="J532" s="441"/>
      <c r="K532" s="442"/>
      <c r="L532" s="442"/>
      <c r="M532" s="439"/>
      <c r="N532" s="439"/>
      <c r="O532" s="440"/>
      <c r="P532" s="440"/>
      <c r="Q532" s="439"/>
      <c r="R532" s="439"/>
      <c r="S532" s="439"/>
      <c r="T532" s="443"/>
      <c r="U532" s="443"/>
      <c r="V532" s="443" t="s">
        <v>0</v>
      </c>
      <c r="W532" s="444"/>
      <c r="X532" s="440"/>
      <c r="Y532" s="445"/>
      <c r="Z532" s="445"/>
      <c r="AA532" s="445"/>
      <c r="AB532" s="445"/>
      <c r="AC532" s="445"/>
      <c r="AD532" s="445"/>
      <c r="AE532" s="445"/>
      <c r="AF532" s="445"/>
      <c r="AG532" s="445"/>
      <c r="AH532" s="445"/>
      <c r="AI532" s="446"/>
      <c r="AJ532" s="446"/>
      <c r="AK532" s="446"/>
      <c r="AL532" s="446"/>
      <c r="AM532" s="446"/>
      <c r="AN532" s="446"/>
    </row>
    <row r="533" spans="1:40">
      <c r="A533" s="435"/>
      <c r="B533" s="436"/>
      <c r="C533" s="437"/>
      <c r="D533" s="438" t="s">
        <v>150</v>
      </c>
      <c r="E533" s="439"/>
      <c r="F533" s="440"/>
      <c r="G533" s="42"/>
      <c r="H533" s="441"/>
      <c r="I533" s="441"/>
      <c r="J533" s="441"/>
      <c r="K533" s="442"/>
      <c r="L533" s="442"/>
      <c r="M533" s="439"/>
      <c r="N533" s="439"/>
      <c r="O533" s="440"/>
      <c r="P533" s="440"/>
      <c r="Q533" s="439"/>
      <c r="R533" s="439"/>
      <c r="S533" s="439"/>
      <c r="T533" s="443"/>
      <c r="U533" s="443"/>
      <c r="V533" s="443" t="s">
        <v>0</v>
      </c>
      <c r="W533" s="444"/>
      <c r="X533" s="440"/>
      <c r="Y533" s="445"/>
      <c r="Z533" s="445"/>
      <c r="AA533" s="445"/>
      <c r="AB533" s="445"/>
      <c r="AC533" s="445"/>
      <c r="AD533" s="445"/>
      <c r="AE533" s="445"/>
      <c r="AF533" s="445"/>
      <c r="AG533" s="445"/>
      <c r="AH533" s="445"/>
      <c r="AI533" s="446"/>
      <c r="AJ533" s="446"/>
      <c r="AK533" s="446"/>
      <c r="AL533" s="446"/>
      <c r="AM533" s="446"/>
      <c r="AN533" s="446"/>
    </row>
    <row r="534" spans="1:40">
      <c r="A534" s="435"/>
      <c r="B534" s="436"/>
      <c r="C534" s="437"/>
      <c r="D534" s="438" t="s">
        <v>594</v>
      </c>
      <c r="E534" s="439"/>
      <c r="F534" s="440"/>
      <c r="G534" s="42"/>
      <c r="H534" s="441"/>
      <c r="I534" s="441"/>
      <c r="J534" s="441"/>
      <c r="K534" s="442"/>
      <c r="L534" s="442"/>
      <c r="M534" s="439"/>
      <c r="N534" s="439"/>
      <c r="O534" s="440"/>
      <c r="P534" s="440"/>
      <c r="Q534" s="439"/>
      <c r="R534" s="439"/>
      <c r="S534" s="439"/>
      <c r="T534" s="443"/>
      <c r="U534" s="443"/>
      <c r="V534" s="443" t="s">
        <v>0</v>
      </c>
      <c r="W534" s="444"/>
      <c r="X534" s="440"/>
      <c r="Y534" s="445"/>
      <c r="Z534" s="445"/>
      <c r="AA534" s="445"/>
      <c r="AB534" s="445"/>
      <c r="AC534" s="445"/>
      <c r="AD534" s="445"/>
      <c r="AE534" s="445"/>
      <c r="AF534" s="445"/>
      <c r="AG534" s="445"/>
      <c r="AH534" s="445"/>
      <c r="AI534" s="446"/>
      <c r="AJ534" s="446"/>
      <c r="AK534" s="446"/>
      <c r="AL534" s="446"/>
      <c r="AM534" s="446"/>
      <c r="AN534" s="446"/>
    </row>
    <row r="535" spans="1:40" ht="25.5">
      <c r="A535" s="435">
        <v>108</v>
      </c>
      <c r="B535" s="436" t="s">
        <v>80</v>
      </c>
      <c r="C535" s="437" t="s">
        <v>595</v>
      </c>
      <c r="D535" s="475" t="s">
        <v>596</v>
      </c>
      <c r="E535" s="447">
        <v>28.65</v>
      </c>
      <c r="F535" s="445" t="s">
        <v>243</v>
      </c>
      <c r="G535" s="41"/>
      <c r="H535" s="448">
        <f>ROUND(E535*G535,2)</f>
        <v>0</v>
      </c>
      <c r="I535" s="448"/>
      <c r="J535" s="448">
        <f>ROUND(E535*G535,2)</f>
        <v>0</v>
      </c>
      <c r="K535" s="449"/>
      <c r="L535" s="449">
        <f>E535*K535</f>
        <v>0</v>
      </c>
      <c r="M535" s="447"/>
      <c r="N535" s="447">
        <f>E535*M535</f>
        <v>0</v>
      </c>
      <c r="O535" s="445">
        <v>20</v>
      </c>
      <c r="P535" s="445" t="s">
        <v>491</v>
      </c>
      <c r="Q535" s="447"/>
      <c r="R535" s="447"/>
      <c r="S535" s="447"/>
      <c r="T535" s="450"/>
      <c r="U535" s="450"/>
      <c r="V535" s="450" t="s">
        <v>67</v>
      </c>
      <c r="W535" s="451"/>
      <c r="X535" s="437" t="s">
        <v>595</v>
      </c>
      <c r="Y535" s="437" t="s">
        <v>595</v>
      </c>
      <c r="Z535" s="445" t="s">
        <v>85</v>
      </c>
      <c r="AA535" s="445"/>
      <c r="AB535" s="445">
        <v>1</v>
      </c>
      <c r="AC535" s="445"/>
      <c r="AD535" s="445"/>
      <c r="AE535" s="445"/>
      <c r="AF535" s="445"/>
      <c r="AG535" s="445"/>
      <c r="AH535" s="445"/>
      <c r="AI535" s="446"/>
      <c r="AJ535" s="446" t="s">
        <v>86</v>
      </c>
      <c r="AK535" s="446" t="s">
        <v>87</v>
      </c>
      <c r="AL535" s="446"/>
      <c r="AM535" s="446"/>
      <c r="AN535" s="446"/>
    </row>
    <row r="536" spans="1:40" ht="25.5">
      <c r="A536" s="435"/>
      <c r="B536" s="436"/>
      <c r="C536" s="437"/>
      <c r="D536" s="438" t="s">
        <v>88</v>
      </c>
      <c r="E536" s="439"/>
      <c r="F536" s="440"/>
      <c r="G536" s="42"/>
      <c r="H536" s="441"/>
      <c r="I536" s="441"/>
      <c r="J536" s="441"/>
      <c r="K536" s="442"/>
      <c r="L536" s="442"/>
      <c r="M536" s="439"/>
      <c r="N536" s="439"/>
      <c r="O536" s="440"/>
      <c r="P536" s="440"/>
      <c r="Q536" s="439"/>
      <c r="R536" s="439"/>
      <c r="S536" s="439"/>
      <c r="T536" s="443"/>
      <c r="U536" s="443"/>
      <c r="V536" s="443" t="s">
        <v>0</v>
      </c>
      <c r="W536" s="444"/>
      <c r="X536" s="440"/>
      <c r="Y536" s="445"/>
      <c r="Z536" s="445"/>
      <c r="AA536" s="445"/>
      <c r="AB536" s="445"/>
      <c r="AC536" s="445"/>
      <c r="AD536" s="445"/>
      <c r="AE536" s="445"/>
      <c r="AF536" s="445"/>
      <c r="AG536" s="445"/>
      <c r="AH536" s="445"/>
      <c r="AI536" s="446"/>
      <c r="AJ536" s="446"/>
      <c r="AK536" s="446"/>
      <c r="AL536" s="446"/>
      <c r="AM536" s="446"/>
      <c r="AN536" s="446"/>
    </row>
    <row r="537" spans="1:40">
      <c r="A537" s="435"/>
      <c r="B537" s="436"/>
      <c r="C537" s="437"/>
      <c r="D537" s="438" t="s">
        <v>597</v>
      </c>
      <c r="E537" s="439"/>
      <c r="F537" s="440"/>
      <c r="G537" s="42"/>
      <c r="H537" s="441"/>
      <c r="I537" s="441"/>
      <c r="J537" s="441"/>
      <c r="K537" s="442"/>
      <c r="L537" s="442"/>
      <c r="M537" s="439"/>
      <c r="N537" s="439"/>
      <c r="O537" s="440"/>
      <c r="P537" s="440"/>
      <c r="Q537" s="439"/>
      <c r="R537" s="439"/>
      <c r="S537" s="439"/>
      <c r="T537" s="443"/>
      <c r="U537" s="443"/>
      <c r="V537" s="443" t="s">
        <v>0</v>
      </c>
      <c r="W537" s="444"/>
      <c r="X537" s="440"/>
      <c r="Y537" s="445"/>
      <c r="Z537" s="445"/>
      <c r="AA537" s="445"/>
      <c r="AB537" s="445"/>
      <c r="AC537" s="445"/>
      <c r="AD537" s="445"/>
      <c r="AE537" s="445"/>
      <c r="AF537" s="445"/>
      <c r="AG537" s="445"/>
      <c r="AH537" s="445"/>
      <c r="AI537" s="446"/>
      <c r="AJ537" s="446"/>
      <c r="AK537" s="446"/>
      <c r="AL537" s="446"/>
      <c r="AM537" s="446"/>
      <c r="AN537" s="446"/>
    </row>
    <row r="538" spans="1:40" ht="38.25">
      <c r="A538" s="435">
        <v>109</v>
      </c>
      <c r="B538" s="436" t="s">
        <v>80</v>
      </c>
      <c r="C538" s="437" t="s">
        <v>598</v>
      </c>
      <c r="D538" s="475" t="s">
        <v>599</v>
      </c>
      <c r="E538" s="447">
        <v>16.071000000000002</v>
      </c>
      <c r="F538" s="445" t="s">
        <v>96</v>
      </c>
      <c r="G538" s="41"/>
      <c r="H538" s="448">
        <f>ROUND(E538*G538,2)</f>
        <v>0</v>
      </c>
      <c r="I538" s="448"/>
      <c r="J538" s="448">
        <f>ROUND(E538*G538,2)</f>
        <v>0</v>
      </c>
      <c r="K538" s="449"/>
      <c r="L538" s="449">
        <f>E538*K538</f>
        <v>0</v>
      </c>
      <c r="M538" s="447"/>
      <c r="N538" s="447">
        <f>E538*M538</f>
        <v>0</v>
      </c>
      <c r="O538" s="445">
        <v>20</v>
      </c>
      <c r="P538" s="445" t="s">
        <v>600</v>
      </c>
      <c r="Q538" s="447"/>
      <c r="R538" s="447"/>
      <c r="S538" s="447"/>
      <c r="T538" s="450"/>
      <c r="U538" s="450"/>
      <c r="V538" s="450" t="s">
        <v>67</v>
      </c>
      <c r="W538" s="451"/>
      <c r="X538" s="437" t="s">
        <v>598</v>
      </c>
      <c r="Y538" s="437" t="s">
        <v>598</v>
      </c>
      <c r="Z538" s="445" t="s">
        <v>85</v>
      </c>
      <c r="AA538" s="445"/>
      <c r="AB538" s="445">
        <v>1</v>
      </c>
      <c r="AC538" s="445"/>
      <c r="AD538" s="445"/>
      <c r="AE538" s="445"/>
      <c r="AF538" s="445"/>
      <c r="AG538" s="445"/>
      <c r="AH538" s="445"/>
      <c r="AI538" s="446"/>
      <c r="AJ538" s="446" t="s">
        <v>86</v>
      </c>
      <c r="AK538" s="446" t="s">
        <v>87</v>
      </c>
      <c r="AL538" s="446"/>
      <c r="AM538" s="446"/>
      <c r="AN538" s="446"/>
    </row>
    <row r="539" spans="1:40" ht="25.5">
      <c r="A539" s="435"/>
      <c r="B539" s="436"/>
      <c r="C539" s="437"/>
      <c r="D539" s="438" t="s">
        <v>88</v>
      </c>
      <c r="E539" s="439"/>
      <c r="F539" s="440"/>
      <c r="G539" s="42"/>
      <c r="H539" s="441"/>
      <c r="I539" s="441"/>
      <c r="J539" s="441"/>
      <c r="K539" s="442"/>
      <c r="L539" s="442"/>
      <c r="M539" s="439"/>
      <c r="N539" s="439"/>
      <c r="O539" s="440"/>
      <c r="P539" s="440"/>
      <c r="Q539" s="439"/>
      <c r="R539" s="439"/>
      <c r="S539" s="439"/>
      <c r="T539" s="443"/>
      <c r="U539" s="443"/>
      <c r="V539" s="443" t="s">
        <v>0</v>
      </c>
      <c r="W539" s="444"/>
      <c r="X539" s="440"/>
      <c r="Y539" s="445"/>
      <c r="Z539" s="445"/>
      <c r="AA539" s="445"/>
      <c r="AB539" s="445"/>
      <c r="AC539" s="445"/>
      <c r="AD539" s="445"/>
      <c r="AE539" s="445"/>
      <c r="AF539" s="445"/>
      <c r="AG539" s="445"/>
      <c r="AH539" s="445"/>
      <c r="AI539" s="446"/>
      <c r="AJ539" s="446"/>
      <c r="AK539" s="446"/>
      <c r="AL539" s="446"/>
      <c r="AM539" s="446"/>
      <c r="AN539" s="446"/>
    </row>
    <row r="540" spans="1:40">
      <c r="A540" s="435"/>
      <c r="B540" s="436"/>
      <c r="C540" s="437"/>
      <c r="D540" s="438" t="s">
        <v>601</v>
      </c>
      <c r="E540" s="439"/>
      <c r="F540" s="440"/>
      <c r="G540" s="42"/>
      <c r="H540" s="441"/>
      <c r="I540" s="441"/>
      <c r="J540" s="441"/>
      <c r="K540" s="442"/>
      <c r="L540" s="442"/>
      <c r="M540" s="439"/>
      <c r="N540" s="439"/>
      <c r="O540" s="440"/>
      <c r="P540" s="440"/>
      <c r="Q540" s="439"/>
      <c r="R540" s="439"/>
      <c r="S540" s="439"/>
      <c r="T540" s="443"/>
      <c r="U540" s="443"/>
      <c r="V540" s="443" t="s">
        <v>0</v>
      </c>
      <c r="W540" s="444"/>
      <c r="X540" s="440"/>
      <c r="Y540" s="445"/>
      <c r="Z540" s="445"/>
      <c r="AA540" s="445"/>
      <c r="AB540" s="445"/>
      <c r="AC540" s="445"/>
      <c r="AD540" s="445"/>
      <c r="AE540" s="445"/>
      <c r="AF540" s="445"/>
      <c r="AG540" s="445"/>
      <c r="AH540" s="445"/>
      <c r="AI540" s="446"/>
      <c r="AJ540" s="446"/>
      <c r="AK540" s="446"/>
      <c r="AL540" s="446"/>
      <c r="AM540" s="446"/>
      <c r="AN540" s="446"/>
    </row>
    <row r="541" spans="1:40" ht="25.5">
      <c r="A541" s="435"/>
      <c r="B541" s="436"/>
      <c r="C541" s="437"/>
      <c r="D541" s="438" t="s">
        <v>250</v>
      </c>
      <c r="E541" s="439"/>
      <c r="F541" s="440"/>
      <c r="G541" s="42"/>
      <c r="H541" s="441"/>
      <c r="I541" s="441"/>
      <c r="J541" s="441"/>
      <c r="K541" s="442"/>
      <c r="L541" s="442"/>
      <c r="M541" s="439"/>
      <c r="N541" s="439"/>
      <c r="O541" s="440"/>
      <c r="P541" s="440"/>
      <c r="Q541" s="439"/>
      <c r="R541" s="439"/>
      <c r="S541" s="439"/>
      <c r="T541" s="443"/>
      <c r="U541" s="443"/>
      <c r="V541" s="443" t="s">
        <v>0</v>
      </c>
      <c r="W541" s="444"/>
      <c r="X541" s="440"/>
      <c r="Y541" s="445"/>
      <c r="Z541" s="445"/>
      <c r="AA541" s="445"/>
      <c r="AB541" s="445"/>
      <c r="AC541" s="445"/>
      <c r="AD541" s="445"/>
      <c r="AE541" s="445"/>
      <c r="AF541" s="445"/>
      <c r="AG541" s="445"/>
      <c r="AH541" s="445"/>
      <c r="AI541" s="446"/>
      <c r="AJ541" s="446"/>
      <c r="AK541" s="446"/>
      <c r="AL541" s="446"/>
      <c r="AM541" s="446"/>
      <c r="AN541" s="446"/>
    </row>
    <row r="542" spans="1:40">
      <c r="A542" s="435"/>
      <c r="B542" s="436"/>
      <c r="C542" s="437"/>
      <c r="D542" s="438" t="s">
        <v>602</v>
      </c>
      <c r="E542" s="439"/>
      <c r="F542" s="440"/>
      <c r="G542" s="42"/>
      <c r="H542" s="441"/>
      <c r="I542" s="441"/>
      <c r="J542" s="441"/>
      <c r="K542" s="442"/>
      <c r="L542" s="442"/>
      <c r="M542" s="439"/>
      <c r="N542" s="439"/>
      <c r="O542" s="440"/>
      <c r="P542" s="440"/>
      <c r="Q542" s="439"/>
      <c r="R542" s="439"/>
      <c r="S542" s="439"/>
      <c r="T542" s="443"/>
      <c r="U542" s="443"/>
      <c r="V542" s="443" t="s">
        <v>0</v>
      </c>
      <c r="W542" s="444"/>
      <c r="X542" s="440"/>
      <c r="Y542" s="445"/>
      <c r="Z542" s="445"/>
      <c r="AA542" s="445"/>
      <c r="AB542" s="445"/>
      <c r="AC542" s="445"/>
      <c r="AD542" s="445"/>
      <c r="AE542" s="445"/>
      <c r="AF542" s="445"/>
      <c r="AG542" s="445"/>
      <c r="AH542" s="445"/>
      <c r="AI542" s="446"/>
      <c r="AJ542" s="446"/>
      <c r="AK542" s="446"/>
      <c r="AL542" s="446"/>
      <c r="AM542" s="446"/>
      <c r="AN542" s="446"/>
    </row>
    <row r="543" spans="1:40" ht="38.25">
      <c r="A543" s="435">
        <v>110</v>
      </c>
      <c r="B543" s="436" t="s">
        <v>80</v>
      </c>
      <c r="C543" s="437" t="s">
        <v>603</v>
      </c>
      <c r="D543" s="475" t="s">
        <v>604</v>
      </c>
      <c r="E543" s="447">
        <v>493.64699999999999</v>
      </c>
      <c r="F543" s="445" t="s">
        <v>83</v>
      </c>
      <c r="G543" s="41"/>
      <c r="H543" s="448">
        <f>ROUND(E543*G543,2)</f>
        <v>0</v>
      </c>
      <c r="I543" s="448"/>
      <c r="J543" s="448">
        <f>ROUND(E543*G543,2)</f>
        <v>0</v>
      </c>
      <c r="K543" s="449"/>
      <c r="L543" s="449">
        <f>E543*K543</f>
        <v>0</v>
      </c>
      <c r="M543" s="447"/>
      <c r="N543" s="447">
        <f>E543*M543</f>
        <v>0</v>
      </c>
      <c r="O543" s="445">
        <v>20</v>
      </c>
      <c r="P543" s="445" t="s">
        <v>114</v>
      </c>
      <c r="Q543" s="447"/>
      <c r="R543" s="447"/>
      <c r="S543" s="447"/>
      <c r="T543" s="450"/>
      <c r="U543" s="450"/>
      <c r="V543" s="450" t="s">
        <v>67</v>
      </c>
      <c r="W543" s="451"/>
      <c r="X543" s="437" t="s">
        <v>603</v>
      </c>
      <c r="Y543" s="437" t="s">
        <v>603</v>
      </c>
      <c r="Z543" s="445" t="s">
        <v>85</v>
      </c>
      <c r="AA543" s="445"/>
      <c r="AB543" s="445">
        <v>7</v>
      </c>
      <c r="AC543" s="445"/>
      <c r="AD543" s="445"/>
      <c r="AE543" s="445"/>
      <c r="AF543" s="445"/>
      <c r="AG543" s="445"/>
      <c r="AH543" s="445"/>
      <c r="AI543" s="446"/>
      <c r="AJ543" s="446" t="s">
        <v>86</v>
      </c>
      <c r="AK543" s="446" t="s">
        <v>87</v>
      </c>
      <c r="AL543" s="446"/>
      <c r="AM543" s="446"/>
      <c r="AN543" s="446"/>
    </row>
    <row r="544" spans="1:40">
      <c r="A544" s="435"/>
      <c r="B544" s="436"/>
      <c r="C544" s="437"/>
      <c r="D544" s="438" t="s">
        <v>236</v>
      </c>
      <c r="E544" s="439"/>
      <c r="F544" s="440"/>
      <c r="G544" s="42"/>
      <c r="H544" s="441"/>
      <c r="I544" s="441"/>
      <c r="J544" s="441"/>
      <c r="K544" s="442"/>
      <c r="L544" s="442"/>
      <c r="M544" s="439"/>
      <c r="N544" s="439"/>
      <c r="O544" s="440"/>
      <c r="P544" s="440"/>
      <c r="Q544" s="439"/>
      <c r="R544" s="439"/>
      <c r="S544" s="439"/>
      <c r="T544" s="443"/>
      <c r="U544" s="443"/>
      <c r="V544" s="443" t="s">
        <v>0</v>
      </c>
      <c r="W544" s="444"/>
      <c r="X544" s="440"/>
      <c r="Y544" s="445"/>
      <c r="Z544" s="445"/>
      <c r="AA544" s="445"/>
      <c r="AB544" s="445"/>
      <c r="AC544" s="445"/>
      <c r="AD544" s="445"/>
      <c r="AE544" s="445"/>
      <c r="AF544" s="445"/>
      <c r="AG544" s="445"/>
      <c r="AH544" s="445"/>
      <c r="AI544" s="446"/>
      <c r="AJ544" s="446"/>
      <c r="AK544" s="446"/>
      <c r="AL544" s="446"/>
      <c r="AM544" s="446"/>
      <c r="AN544" s="446"/>
    </row>
    <row r="545" spans="1:40">
      <c r="A545" s="435"/>
      <c r="B545" s="436"/>
      <c r="C545" s="437"/>
      <c r="D545" s="438" t="s">
        <v>605</v>
      </c>
      <c r="E545" s="439"/>
      <c r="F545" s="440"/>
      <c r="G545" s="42"/>
      <c r="H545" s="441"/>
      <c r="I545" s="441"/>
      <c r="J545" s="441"/>
      <c r="K545" s="442"/>
      <c r="L545" s="442"/>
      <c r="M545" s="439"/>
      <c r="N545" s="439"/>
      <c r="O545" s="440"/>
      <c r="P545" s="440"/>
      <c r="Q545" s="439"/>
      <c r="R545" s="439"/>
      <c r="S545" s="439"/>
      <c r="T545" s="443"/>
      <c r="U545" s="443"/>
      <c r="V545" s="443" t="s">
        <v>0</v>
      </c>
      <c r="W545" s="444"/>
      <c r="X545" s="440"/>
      <c r="Y545" s="445"/>
      <c r="Z545" s="445"/>
      <c r="AA545" s="445"/>
      <c r="AB545" s="445"/>
      <c r="AC545" s="445"/>
      <c r="AD545" s="445"/>
      <c r="AE545" s="445"/>
      <c r="AF545" s="445"/>
      <c r="AG545" s="445"/>
      <c r="AH545" s="445"/>
      <c r="AI545" s="446"/>
      <c r="AJ545" s="446"/>
      <c r="AK545" s="446"/>
      <c r="AL545" s="446"/>
      <c r="AM545" s="446"/>
      <c r="AN545" s="446"/>
    </row>
    <row r="546" spans="1:40">
      <c r="A546" s="435"/>
      <c r="B546" s="436"/>
      <c r="C546" s="437"/>
      <c r="D546" s="438" t="s">
        <v>606</v>
      </c>
      <c r="E546" s="439"/>
      <c r="F546" s="440"/>
      <c r="G546" s="42"/>
      <c r="H546" s="441"/>
      <c r="I546" s="441"/>
      <c r="J546" s="441"/>
      <c r="K546" s="442"/>
      <c r="L546" s="442"/>
      <c r="M546" s="439"/>
      <c r="N546" s="439"/>
      <c r="O546" s="440"/>
      <c r="P546" s="440"/>
      <c r="Q546" s="439"/>
      <c r="R546" s="439"/>
      <c r="S546" s="439"/>
      <c r="T546" s="443"/>
      <c r="U546" s="443"/>
      <c r="V546" s="443" t="s">
        <v>0</v>
      </c>
      <c r="W546" s="444"/>
      <c r="X546" s="440"/>
      <c r="Y546" s="445"/>
      <c r="Z546" s="445"/>
      <c r="AA546" s="445"/>
      <c r="AB546" s="445"/>
      <c r="AC546" s="445"/>
      <c r="AD546" s="445"/>
      <c r="AE546" s="445"/>
      <c r="AF546" s="445"/>
      <c r="AG546" s="445"/>
      <c r="AH546" s="445"/>
      <c r="AI546" s="446"/>
      <c r="AJ546" s="446"/>
      <c r="AK546" s="446"/>
      <c r="AL546" s="446"/>
      <c r="AM546" s="446"/>
      <c r="AN546" s="446"/>
    </row>
    <row r="547" spans="1:40">
      <c r="A547" s="435"/>
      <c r="B547" s="436"/>
      <c r="C547" s="437"/>
      <c r="D547" s="438" t="s">
        <v>607</v>
      </c>
      <c r="E547" s="439"/>
      <c r="F547" s="440"/>
      <c r="G547" s="42"/>
      <c r="H547" s="441"/>
      <c r="I547" s="441"/>
      <c r="J547" s="441"/>
      <c r="K547" s="442"/>
      <c r="L547" s="442"/>
      <c r="M547" s="439"/>
      <c r="N547" s="439"/>
      <c r="O547" s="440"/>
      <c r="P547" s="440"/>
      <c r="Q547" s="439"/>
      <c r="R547" s="439"/>
      <c r="S547" s="439"/>
      <c r="T547" s="443"/>
      <c r="U547" s="443"/>
      <c r="V547" s="443" t="s">
        <v>0</v>
      </c>
      <c r="W547" s="444"/>
      <c r="X547" s="440"/>
      <c r="Y547" s="445"/>
      <c r="Z547" s="445"/>
      <c r="AA547" s="445"/>
      <c r="AB547" s="445"/>
      <c r="AC547" s="445"/>
      <c r="AD547" s="445"/>
      <c r="AE547" s="445"/>
      <c r="AF547" s="445"/>
      <c r="AG547" s="445"/>
      <c r="AH547" s="445"/>
      <c r="AI547" s="446"/>
      <c r="AJ547" s="446"/>
      <c r="AK547" s="446"/>
      <c r="AL547" s="446"/>
      <c r="AM547" s="446"/>
      <c r="AN547" s="446"/>
    </row>
    <row r="548" spans="1:40" ht="25.5">
      <c r="A548" s="435"/>
      <c r="B548" s="436"/>
      <c r="C548" s="437"/>
      <c r="D548" s="438" t="s">
        <v>133</v>
      </c>
      <c r="E548" s="439"/>
      <c r="F548" s="440"/>
      <c r="G548" s="42"/>
      <c r="H548" s="441"/>
      <c r="I548" s="441"/>
      <c r="J548" s="441"/>
      <c r="K548" s="442"/>
      <c r="L548" s="442"/>
      <c r="M548" s="439"/>
      <c r="N548" s="439"/>
      <c r="O548" s="440"/>
      <c r="P548" s="440"/>
      <c r="Q548" s="439"/>
      <c r="R548" s="439"/>
      <c r="S548" s="439"/>
      <c r="T548" s="443"/>
      <c r="U548" s="443"/>
      <c r="V548" s="443" t="s">
        <v>0</v>
      </c>
      <c r="W548" s="444"/>
      <c r="X548" s="440"/>
      <c r="Y548" s="445"/>
      <c r="Z548" s="445"/>
      <c r="AA548" s="445"/>
      <c r="AB548" s="445"/>
      <c r="AC548" s="445"/>
      <c r="AD548" s="445"/>
      <c r="AE548" s="445"/>
      <c r="AF548" s="445"/>
      <c r="AG548" s="445"/>
      <c r="AH548" s="445"/>
      <c r="AI548" s="446"/>
      <c r="AJ548" s="446"/>
      <c r="AK548" s="446"/>
      <c r="AL548" s="446"/>
      <c r="AM548" s="446"/>
      <c r="AN548" s="446"/>
    </row>
    <row r="549" spans="1:40">
      <c r="A549" s="435"/>
      <c r="B549" s="436"/>
      <c r="C549" s="437"/>
      <c r="D549" s="438" t="s">
        <v>608</v>
      </c>
      <c r="E549" s="439"/>
      <c r="F549" s="440"/>
      <c r="G549" s="42"/>
      <c r="H549" s="441"/>
      <c r="I549" s="441"/>
      <c r="J549" s="441"/>
      <c r="K549" s="442"/>
      <c r="L549" s="442"/>
      <c r="M549" s="439"/>
      <c r="N549" s="439"/>
      <c r="O549" s="440"/>
      <c r="P549" s="440"/>
      <c r="Q549" s="439"/>
      <c r="R549" s="439"/>
      <c r="S549" s="439"/>
      <c r="T549" s="443"/>
      <c r="U549" s="443"/>
      <c r="V549" s="443" t="s">
        <v>0</v>
      </c>
      <c r="W549" s="444"/>
      <c r="X549" s="440"/>
      <c r="Y549" s="445"/>
      <c r="Z549" s="445"/>
      <c r="AA549" s="445"/>
      <c r="AB549" s="445"/>
      <c r="AC549" s="445"/>
      <c r="AD549" s="445"/>
      <c r="AE549" s="445"/>
      <c r="AF549" s="445"/>
      <c r="AG549" s="445"/>
      <c r="AH549" s="445"/>
      <c r="AI549" s="446"/>
      <c r="AJ549" s="446"/>
      <c r="AK549" s="446"/>
      <c r="AL549" s="446"/>
      <c r="AM549" s="446"/>
      <c r="AN549" s="446"/>
    </row>
    <row r="550" spans="1:40" ht="25.5">
      <c r="A550" s="435"/>
      <c r="B550" s="436"/>
      <c r="C550" s="437"/>
      <c r="D550" s="438" t="s">
        <v>88</v>
      </c>
      <c r="E550" s="439"/>
      <c r="F550" s="440"/>
      <c r="G550" s="42"/>
      <c r="H550" s="441"/>
      <c r="I550" s="441"/>
      <c r="J550" s="441"/>
      <c r="K550" s="442"/>
      <c r="L550" s="442"/>
      <c r="M550" s="439"/>
      <c r="N550" s="439"/>
      <c r="O550" s="440"/>
      <c r="P550" s="440"/>
      <c r="Q550" s="439"/>
      <c r="R550" s="439"/>
      <c r="S550" s="439"/>
      <c r="T550" s="443"/>
      <c r="U550" s="443"/>
      <c r="V550" s="443" t="s">
        <v>0</v>
      </c>
      <c r="W550" s="444"/>
      <c r="X550" s="440"/>
      <c r="Y550" s="445"/>
      <c r="Z550" s="445"/>
      <c r="AA550" s="445"/>
      <c r="AB550" s="445"/>
      <c r="AC550" s="445"/>
      <c r="AD550" s="445"/>
      <c r="AE550" s="445"/>
      <c r="AF550" s="445"/>
      <c r="AG550" s="445"/>
      <c r="AH550" s="445"/>
      <c r="AI550" s="446"/>
      <c r="AJ550" s="446"/>
      <c r="AK550" s="446"/>
      <c r="AL550" s="446"/>
      <c r="AM550" s="446"/>
      <c r="AN550" s="446"/>
    </row>
    <row r="551" spans="1:40">
      <c r="A551" s="435"/>
      <c r="B551" s="436"/>
      <c r="C551" s="437"/>
      <c r="D551" s="438" t="s">
        <v>609</v>
      </c>
      <c r="E551" s="439"/>
      <c r="F551" s="440"/>
      <c r="G551" s="42"/>
      <c r="H551" s="441"/>
      <c r="I551" s="441"/>
      <c r="J551" s="441"/>
      <c r="K551" s="442"/>
      <c r="L551" s="442"/>
      <c r="M551" s="439"/>
      <c r="N551" s="439"/>
      <c r="O551" s="440"/>
      <c r="P551" s="440"/>
      <c r="Q551" s="439"/>
      <c r="R551" s="439"/>
      <c r="S551" s="439"/>
      <c r="T551" s="443"/>
      <c r="U551" s="443"/>
      <c r="V551" s="443" t="s">
        <v>0</v>
      </c>
      <c r="W551" s="444"/>
      <c r="X551" s="440"/>
      <c r="Y551" s="445"/>
      <c r="Z551" s="445"/>
      <c r="AA551" s="445"/>
      <c r="AB551" s="445"/>
      <c r="AC551" s="445"/>
      <c r="AD551" s="445"/>
      <c r="AE551" s="445"/>
      <c r="AF551" s="445"/>
      <c r="AG551" s="445"/>
      <c r="AH551" s="445"/>
      <c r="AI551" s="446"/>
      <c r="AJ551" s="446"/>
      <c r="AK551" s="446"/>
      <c r="AL551" s="446"/>
      <c r="AM551" s="446"/>
      <c r="AN551" s="446"/>
    </row>
    <row r="552" spans="1:40" ht="25.5">
      <c r="A552" s="435"/>
      <c r="B552" s="436"/>
      <c r="C552" s="437"/>
      <c r="D552" s="438" t="s">
        <v>250</v>
      </c>
      <c r="E552" s="439"/>
      <c r="F552" s="440"/>
      <c r="G552" s="42"/>
      <c r="H552" s="441"/>
      <c r="I552" s="441"/>
      <c r="J552" s="441"/>
      <c r="K552" s="442"/>
      <c r="L552" s="442"/>
      <c r="M552" s="439"/>
      <c r="N552" s="439"/>
      <c r="O552" s="440"/>
      <c r="P552" s="440"/>
      <c r="Q552" s="439"/>
      <c r="R552" s="439"/>
      <c r="S552" s="439"/>
      <c r="T552" s="443"/>
      <c r="U552" s="443"/>
      <c r="V552" s="443" t="s">
        <v>0</v>
      </c>
      <c r="W552" s="444"/>
      <c r="X552" s="440"/>
      <c r="Y552" s="445"/>
      <c r="Z552" s="445"/>
      <c r="AA552" s="445"/>
      <c r="AB552" s="445"/>
      <c r="AC552" s="445"/>
      <c r="AD552" s="445"/>
      <c r="AE552" s="445"/>
      <c r="AF552" s="445"/>
      <c r="AG552" s="445"/>
      <c r="AH552" s="445"/>
      <c r="AI552" s="446"/>
      <c r="AJ552" s="446"/>
      <c r="AK552" s="446"/>
      <c r="AL552" s="446"/>
      <c r="AM552" s="446"/>
      <c r="AN552" s="446"/>
    </row>
    <row r="553" spans="1:40">
      <c r="A553" s="435"/>
      <c r="B553" s="436"/>
      <c r="C553" s="437"/>
      <c r="D553" s="438" t="s">
        <v>610</v>
      </c>
      <c r="E553" s="439"/>
      <c r="F553" s="440"/>
      <c r="G553" s="42"/>
      <c r="H553" s="441"/>
      <c r="I553" s="441"/>
      <c r="J553" s="441"/>
      <c r="K553" s="442"/>
      <c r="L553" s="442"/>
      <c r="M553" s="439"/>
      <c r="N553" s="439"/>
      <c r="O553" s="440"/>
      <c r="P553" s="440"/>
      <c r="Q553" s="439"/>
      <c r="R553" s="439"/>
      <c r="S553" s="439"/>
      <c r="T553" s="443"/>
      <c r="U553" s="443"/>
      <c r="V553" s="443" t="s">
        <v>0</v>
      </c>
      <c r="W553" s="444"/>
      <c r="X553" s="440"/>
      <c r="Y553" s="445"/>
      <c r="Z553" s="445"/>
      <c r="AA553" s="445"/>
      <c r="AB553" s="445"/>
      <c r="AC553" s="445"/>
      <c r="AD553" s="445"/>
      <c r="AE553" s="445"/>
      <c r="AF553" s="445"/>
      <c r="AG553" s="445"/>
      <c r="AH553" s="445"/>
      <c r="AI553" s="446"/>
      <c r="AJ553" s="446"/>
      <c r="AK553" s="446"/>
      <c r="AL553" s="446"/>
      <c r="AM553" s="446"/>
      <c r="AN553" s="446"/>
    </row>
    <row r="554" spans="1:40">
      <c r="A554" s="435"/>
      <c r="B554" s="436"/>
      <c r="C554" s="437"/>
      <c r="D554" s="438" t="s">
        <v>147</v>
      </c>
      <c r="E554" s="439"/>
      <c r="F554" s="440"/>
      <c r="G554" s="42"/>
      <c r="H554" s="441"/>
      <c r="I554" s="441"/>
      <c r="J554" s="441"/>
      <c r="K554" s="442"/>
      <c r="L554" s="442"/>
      <c r="M554" s="439"/>
      <c r="N554" s="439"/>
      <c r="O554" s="440"/>
      <c r="P554" s="440"/>
      <c r="Q554" s="439"/>
      <c r="R554" s="439"/>
      <c r="S554" s="439"/>
      <c r="T554" s="443"/>
      <c r="U554" s="443"/>
      <c r="V554" s="443" t="s">
        <v>0</v>
      </c>
      <c r="W554" s="444"/>
      <c r="X554" s="440"/>
      <c r="Y554" s="445"/>
      <c r="Z554" s="445"/>
      <c r="AA554" s="445"/>
      <c r="AB554" s="445"/>
      <c r="AC554" s="445"/>
      <c r="AD554" s="445"/>
      <c r="AE554" s="445"/>
      <c r="AF554" s="445"/>
      <c r="AG554" s="445"/>
      <c r="AH554" s="445"/>
      <c r="AI554" s="446"/>
      <c r="AJ554" s="446"/>
      <c r="AK554" s="446"/>
      <c r="AL554" s="446"/>
      <c r="AM554" s="446"/>
      <c r="AN554" s="446"/>
    </row>
    <row r="555" spans="1:40">
      <c r="A555" s="435"/>
      <c r="B555" s="436"/>
      <c r="C555" s="437"/>
      <c r="D555" s="438" t="s">
        <v>611</v>
      </c>
      <c r="E555" s="439"/>
      <c r="F555" s="440"/>
      <c r="G555" s="42"/>
      <c r="H555" s="441"/>
      <c r="I555" s="441"/>
      <c r="J555" s="441"/>
      <c r="K555" s="442"/>
      <c r="L555" s="442"/>
      <c r="M555" s="439"/>
      <c r="N555" s="439"/>
      <c r="O555" s="440"/>
      <c r="P555" s="440"/>
      <c r="Q555" s="439"/>
      <c r="R555" s="439"/>
      <c r="S555" s="439"/>
      <c r="T555" s="443"/>
      <c r="U555" s="443"/>
      <c r="V555" s="443" t="s">
        <v>0</v>
      </c>
      <c r="W555" s="444"/>
      <c r="X555" s="440"/>
      <c r="Y555" s="445"/>
      <c r="Z555" s="445"/>
      <c r="AA555" s="445"/>
      <c r="AB555" s="445"/>
      <c r="AC555" s="445"/>
      <c r="AD555" s="445"/>
      <c r="AE555" s="445"/>
      <c r="AF555" s="445"/>
      <c r="AG555" s="445"/>
      <c r="AH555" s="445"/>
      <c r="AI555" s="446"/>
      <c r="AJ555" s="446"/>
      <c r="AK555" s="446"/>
      <c r="AL555" s="446"/>
      <c r="AM555" s="446"/>
      <c r="AN555" s="446"/>
    </row>
    <row r="556" spans="1:40">
      <c r="A556" s="435"/>
      <c r="B556" s="436"/>
      <c r="C556" s="437"/>
      <c r="D556" s="438" t="s">
        <v>149</v>
      </c>
      <c r="E556" s="439"/>
      <c r="F556" s="440"/>
      <c r="G556" s="42"/>
      <c r="H556" s="441"/>
      <c r="I556" s="441"/>
      <c r="J556" s="441"/>
      <c r="K556" s="442"/>
      <c r="L556" s="442"/>
      <c r="M556" s="439"/>
      <c r="N556" s="439"/>
      <c r="O556" s="440"/>
      <c r="P556" s="440"/>
      <c r="Q556" s="439"/>
      <c r="R556" s="439"/>
      <c r="S556" s="439"/>
      <c r="T556" s="443"/>
      <c r="U556" s="443"/>
      <c r="V556" s="443" t="s">
        <v>0</v>
      </c>
      <c r="W556" s="444"/>
      <c r="X556" s="440"/>
      <c r="Y556" s="445"/>
      <c r="Z556" s="445"/>
      <c r="AA556" s="445"/>
      <c r="AB556" s="445"/>
      <c r="AC556" s="445"/>
      <c r="AD556" s="445"/>
      <c r="AE556" s="445"/>
      <c r="AF556" s="445"/>
      <c r="AG556" s="445"/>
      <c r="AH556" s="445"/>
      <c r="AI556" s="446"/>
      <c r="AJ556" s="446"/>
      <c r="AK556" s="446"/>
      <c r="AL556" s="446"/>
      <c r="AM556" s="446"/>
      <c r="AN556" s="446"/>
    </row>
    <row r="557" spans="1:40">
      <c r="A557" s="435"/>
      <c r="B557" s="436"/>
      <c r="C557" s="437"/>
      <c r="D557" s="438" t="s">
        <v>612</v>
      </c>
      <c r="E557" s="439"/>
      <c r="F557" s="440"/>
      <c r="G557" s="42"/>
      <c r="H557" s="441"/>
      <c r="I557" s="441"/>
      <c r="J557" s="441"/>
      <c r="K557" s="442"/>
      <c r="L557" s="442"/>
      <c r="M557" s="439"/>
      <c r="N557" s="439"/>
      <c r="O557" s="440"/>
      <c r="P557" s="440"/>
      <c r="Q557" s="439"/>
      <c r="R557" s="439"/>
      <c r="S557" s="439"/>
      <c r="T557" s="443"/>
      <c r="U557" s="443"/>
      <c r="V557" s="443" t="s">
        <v>0</v>
      </c>
      <c r="W557" s="444"/>
      <c r="X557" s="440"/>
      <c r="Y557" s="445"/>
      <c r="Z557" s="445"/>
      <c r="AA557" s="445"/>
      <c r="AB557" s="445"/>
      <c r="AC557" s="445"/>
      <c r="AD557" s="445"/>
      <c r="AE557" s="445"/>
      <c r="AF557" s="445"/>
      <c r="AG557" s="445"/>
      <c r="AH557" s="445"/>
      <c r="AI557" s="446"/>
      <c r="AJ557" s="446"/>
      <c r="AK557" s="446"/>
      <c r="AL557" s="446"/>
      <c r="AM557" s="446"/>
      <c r="AN557" s="446"/>
    </row>
    <row r="558" spans="1:40">
      <c r="A558" s="435"/>
      <c r="B558" s="436"/>
      <c r="C558" s="437"/>
      <c r="D558" s="438" t="s">
        <v>150</v>
      </c>
      <c r="E558" s="439"/>
      <c r="F558" s="440"/>
      <c r="G558" s="42"/>
      <c r="H558" s="441"/>
      <c r="I558" s="441"/>
      <c r="J558" s="441"/>
      <c r="K558" s="442"/>
      <c r="L558" s="442"/>
      <c r="M558" s="439"/>
      <c r="N558" s="439"/>
      <c r="O558" s="440"/>
      <c r="P558" s="440"/>
      <c r="Q558" s="439"/>
      <c r="R558" s="439"/>
      <c r="S558" s="439"/>
      <c r="T558" s="443"/>
      <c r="U558" s="443"/>
      <c r="V558" s="443" t="s">
        <v>0</v>
      </c>
      <c r="W558" s="444"/>
      <c r="X558" s="440"/>
      <c r="Y558" s="445"/>
      <c r="Z558" s="445"/>
      <c r="AA558" s="445"/>
      <c r="AB558" s="445"/>
      <c r="AC558" s="445"/>
      <c r="AD558" s="445"/>
      <c r="AE558" s="445"/>
      <c r="AF558" s="445"/>
      <c r="AG558" s="445"/>
      <c r="AH558" s="445"/>
      <c r="AI558" s="446"/>
      <c r="AJ558" s="446"/>
      <c r="AK558" s="446"/>
      <c r="AL558" s="446"/>
      <c r="AM558" s="446"/>
      <c r="AN558" s="446"/>
    </row>
    <row r="559" spans="1:40">
      <c r="A559" s="435"/>
      <c r="B559" s="436"/>
      <c r="C559" s="437"/>
      <c r="D559" s="438" t="s">
        <v>613</v>
      </c>
      <c r="E559" s="439"/>
      <c r="F559" s="440"/>
      <c r="G559" s="42"/>
      <c r="H559" s="441"/>
      <c r="I559" s="441"/>
      <c r="J559" s="441"/>
      <c r="K559" s="442"/>
      <c r="L559" s="442"/>
      <c r="M559" s="439"/>
      <c r="N559" s="439"/>
      <c r="O559" s="440"/>
      <c r="P559" s="440"/>
      <c r="Q559" s="439"/>
      <c r="R559" s="439"/>
      <c r="S559" s="439"/>
      <c r="T559" s="443"/>
      <c r="U559" s="443"/>
      <c r="V559" s="443" t="s">
        <v>0</v>
      </c>
      <c r="W559" s="444"/>
      <c r="X559" s="440"/>
      <c r="Y559" s="445"/>
      <c r="Z559" s="445"/>
      <c r="AA559" s="445"/>
      <c r="AB559" s="445"/>
      <c r="AC559" s="445"/>
      <c r="AD559" s="445"/>
      <c r="AE559" s="445"/>
      <c r="AF559" s="445"/>
      <c r="AG559" s="445"/>
      <c r="AH559" s="445"/>
      <c r="AI559" s="446"/>
      <c r="AJ559" s="446"/>
      <c r="AK559" s="446"/>
      <c r="AL559" s="446"/>
      <c r="AM559" s="446"/>
      <c r="AN559" s="446"/>
    </row>
    <row r="560" spans="1:40">
      <c r="A560" s="435"/>
      <c r="B560" s="436"/>
      <c r="C560" s="437"/>
      <c r="D560" s="438" t="s">
        <v>213</v>
      </c>
      <c r="E560" s="439"/>
      <c r="F560" s="440"/>
      <c r="G560" s="42"/>
      <c r="H560" s="441"/>
      <c r="I560" s="441"/>
      <c r="J560" s="441"/>
      <c r="K560" s="442"/>
      <c r="L560" s="442"/>
      <c r="M560" s="439"/>
      <c r="N560" s="439"/>
      <c r="O560" s="440"/>
      <c r="P560" s="440"/>
      <c r="Q560" s="439"/>
      <c r="R560" s="439"/>
      <c r="S560" s="439"/>
      <c r="T560" s="443"/>
      <c r="U560" s="443"/>
      <c r="V560" s="443" t="s">
        <v>0</v>
      </c>
      <c r="W560" s="444"/>
      <c r="X560" s="440"/>
      <c r="Y560" s="445"/>
      <c r="Z560" s="445"/>
      <c r="AA560" s="445"/>
      <c r="AB560" s="445"/>
      <c r="AC560" s="445"/>
      <c r="AD560" s="445"/>
      <c r="AE560" s="445"/>
      <c r="AF560" s="445"/>
      <c r="AG560" s="445"/>
      <c r="AH560" s="445"/>
      <c r="AI560" s="446"/>
      <c r="AJ560" s="446"/>
      <c r="AK560" s="446"/>
      <c r="AL560" s="446"/>
      <c r="AM560" s="446"/>
      <c r="AN560" s="446"/>
    </row>
    <row r="561" spans="1:40">
      <c r="A561" s="435"/>
      <c r="B561" s="436"/>
      <c r="C561" s="437"/>
      <c r="D561" s="438" t="s">
        <v>614</v>
      </c>
      <c r="E561" s="439"/>
      <c r="F561" s="440"/>
      <c r="G561" s="42"/>
      <c r="H561" s="441"/>
      <c r="I561" s="441"/>
      <c r="J561" s="441"/>
      <c r="K561" s="442"/>
      <c r="L561" s="442"/>
      <c r="M561" s="439"/>
      <c r="N561" s="439"/>
      <c r="O561" s="440"/>
      <c r="P561" s="440"/>
      <c r="Q561" s="439"/>
      <c r="R561" s="439"/>
      <c r="S561" s="439"/>
      <c r="T561" s="443"/>
      <c r="U561" s="443"/>
      <c r="V561" s="443" t="s">
        <v>0</v>
      </c>
      <c r="W561" s="444"/>
      <c r="X561" s="440"/>
      <c r="Y561" s="445"/>
      <c r="Z561" s="445"/>
      <c r="AA561" s="445"/>
      <c r="AB561" s="445"/>
      <c r="AC561" s="445"/>
      <c r="AD561" s="445"/>
      <c r="AE561" s="445"/>
      <c r="AF561" s="445"/>
      <c r="AG561" s="445"/>
      <c r="AH561" s="445"/>
      <c r="AI561" s="446"/>
      <c r="AJ561" s="446"/>
      <c r="AK561" s="446"/>
      <c r="AL561" s="446"/>
      <c r="AM561" s="446"/>
      <c r="AN561" s="446"/>
    </row>
    <row r="562" spans="1:40" ht="38.25">
      <c r="A562" s="435">
        <v>111</v>
      </c>
      <c r="B562" s="436" t="s">
        <v>80</v>
      </c>
      <c r="C562" s="437" t="s">
        <v>615</v>
      </c>
      <c r="D562" s="475" t="s">
        <v>616</v>
      </c>
      <c r="E562" s="447">
        <v>111.6</v>
      </c>
      <c r="F562" s="445" t="s">
        <v>83</v>
      </c>
      <c r="G562" s="41"/>
      <c r="H562" s="448">
        <f>ROUND(E562*G562,2)</f>
        <v>0</v>
      </c>
      <c r="I562" s="448"/>
      <c r="J562" s="448">
        <f>ROUND(E562*G562,2)</f>
        <v>0</v>
      </c>
      <c r="K562" s="449"/>
      <c r="L562" s="449">
        <f>E562*K562</f>
        <v>0</v>
      </c>
      <c r="M562" s="447"/>
      <c r="N562" s="447">
        <f>E562*M562</f>
        <v>0</v>
      </c>
      <c r="O562" s="445">
        <v>20</v>
      </c>
      <c r="P562" s="445" t="s">
        <v>384</v>
      </c>
      <c r="Q562" s="447"/>
      <c r="R562" s="447"/>
      <c r="S562" s="447"/>
      <c r="T562" s="450"/>
      <c r="U562" s="450"/>
      <c r="V562" s="450" t="s">
        <v>67</v>
      </c>
      <c r="W562" s="451"/>
      <c r="X562" s="437" t="s">
        <v>615</v>
      </c>
      <c r="Y562" s="437" t="s">
        <v>615</v>
      </c>
      <c r="Z562" s="445" t="s">
        <v>85</v>
      </c>
      <c r="AA562" s="445"/>
      <c r="AB562" s="445">
        <v>1</v>
      </c>
      <c r="AC562" s="445"/>
      <c r="AD562" s="445"/>
      <c r="AE562" s="445"/>
      <c r="AF562" s="445"/>
      <c r="AG562" s="445"/>
      <c r="AH562" s="445"/>
      <c r="AI562" s="446"/>
      <c r="AJ562" s="446" t="s">
        <v>86</v>
      </c>
      <c r="AK562" s="446" t="s">
        <v>87</v>
      </c>
      <c r="AL562" s="446"/>
      <c r="AM562" s="446"/>
      <c r="AN562" s="446"/>
    </row>
    <row r="563" spans="1:40">
      <c r="A563" s="435"/>
      <c r="B563" s="436"/>
      <c r="C563" s="437"/>
      <c r="D563" s="438" t="s">
        <v>137</v>
      </c>
      <c r="E563" s="439"/>
      <c r="F563" s="440"/>
      <c r="G563" s="42"/>
      <c r="H563" s="441"/>
      <c r="I563" s="441"/>
      <c r="J563" s="441"/>
      <c r="K563" s="442"/>
      <c r="L563" s="442"/>
      <c r="M563" s="439"/>
      <c r="N563" s="439"/>
      <c r="O563" s="440"/>
      <c r="P563" s="440"/>
      <c r="Q563" s="439"/>
      <c r="R563" s="439"/>
      <c r="S563" s="439"/>
      <c r="T563" s="443"/>
      <c r="U563" s="443"/>
      <c r="V563" s="443" t="s">
        <v>0</v>
      </c>
      <c r="W563" s="444"/>
      <c r="X563" s="440"/>
      <c r="Y563" s="445"/>
      <c r="Z563" s="445"/>
      <c r="AA563" s="445"/>
      <c r="AB563" s="445"/>
      <c r="AC563" s="445"/>
      <c r="AD563" s="445"/>
      <c r="AE563" s="445"/>
      <c r="AF563" s="445"/>
      <c r="AG563" s="445"/>
      <c r="AH563" s="445"/>
      <c r="AI563" s="446"/>
      <c r="AJ563" s="446"/>
      <c r="AK563" s="446"/>
      <c r="AL563" s="446"/>
      <c r="AM563" s="446"/>
      <c r="AN563" s="446"/>
    </row>
    <row r="564" spans="1:40">
      <c r="A564" s="435"/>
      <c r="B564" s="436"/>
      <c r="C564" s="437"/>
      <c r="D564" s="438" t="s">
        <v>441</v>
      </c>
      <c r="E564" s="439"/>
      <c r="F564" s="440"/>
      <c r="G564" s="42"/>
      <c r="H564" s="441"/>
      <c r="I564" s="441"/>
      <c r="J564" s="441"/>
      <c r="K564" s="442"/>
      <c r="L564" s="442"/>
      <c r="M564" s="439"/>
      <c r="N564" s="439"/>
      <c r="O564" s="440"/>
      <c r="P564" s="440"/>
      <c r="Q564" s="439"/>
      <c r="R564" s="439"/>
      <c r="S564" s="439"/>
      <c r="T564" s="443"/>
      <c r="U564" s="443"/>
      <c r="V564" s="443" t="s">
        <v>0</v>
      </c>
      <c r="W564" s="444"/>
      <c r="X564" s="440"/>
      <c r="Y564" s="445"/>
      <c r="Z564" s="445"/>
      <c r="AA564" s="445"/>
      <c r="AB564" s="445"/>
      <c r="AC564" s="445"/>
      <c r="AD564" s="445"/>
      <c r="AE564" s="445"/>
      <c r="AF564" s="445"/>
      <c r="AG564" s="445"/>
      <c r="AH564" s="445"/>
      <c r="AI564" s="446"/>
      <c r="AJ564" s="446"/>
      <c r="AK564" s="446"/>
      <c r="AL564" s="446"/>
      <c r="AM564" s="446"/>
      <c r="AN564" s="446"/>
    </row>
    <row r="565" spans="1:40" ht="25.5">
      <c r="A565" s="435"/>
      <c r="B565" s="436"/>
      <c r="C565" s="437"/>
      <c r="D565" s="438" t="s">
        <v>88</v>
      </c>
      <c r="E565" s="439"/>
      <c r="F565" s="440"/>
      <c r="G565" s="42"/>
      <c r="H565" s="441"/>
      <c r="I565" s="441"/>
      <c r="J565" s="441"/>
      <c r="K565" s="442"/>
      <c r="L565" s="442"/>
      <c r="M565" s="439"/>
      <c r="N565" s="439"/>
      <c r="O565" s="440"/>
      <c r="P565" s="440"/>
      <c r="Q565" s="439"/>
      <c r="R565" s="439"/>
      <c r="S565" s="439"/>
      <c r="T565" s="443"/>
      <c r="U565" s="443"/>
      <c r="V565" s="443" t="s">
        <v>0</v>
      </c>
      <c r="W565" s="444"/>
      <c r="X565" s="440"/>
      <c r="Y565" s="445"/>
      <c r="Z565" s="445"/>
      <c r="AA565" s="445"/>
      <c r="AB565" s="445"/>
      <c r="AC565" s="445"/>
      <c r="AD565" s="445"/>
      <c r="AE565" s="445"/>
      <c r="AF565" s="445"/>
      <c r="AG565" s="445"/>
      <c r="AH565" s="445"/>
      <c r="AI565" s="446"/>
      <c r="AJ565" s="446"/>
      <c r="AK565" s="446"/>
      <c r="AL565" s="446"/>
      <c r="AM565" s="446"/>
      <c r="AN565" s="446"/>
    </row>
    <row r="566" spans="1:40">
      <c r="A566" s="435"/>
      <c r="B566" s="436"/>
      <c r="C566" s="437"/>
      <c r="D566" s="438" t="s">
        <v>617</v>
      </c>
      <c r="E566" s="439"/>
      <c r="F566" s="440"/>
      <c r="G566" s="42"/>
      <c r="H566" s="441"/>
      <c r="I566" s="441"/>
      <c r="J566" s="441"/>
      <c r="K566" s="442"/>
      <c r="L566" s="442"/>
      <c r="M566" s="439"/>
      <c r="N566" s="439"/>
      <c r="O566" s="440"/>
      <c r="P566" s="440"/>
      <c r="Q566" s="439"/>
      <c r="R566" s="439"/>
      <c r="S566" s="439"/>
      <c r="T566" s="443"/>
      <c r="U566" s="443"/>
      <c r="V566" s="443" t="s">
        <v>0</v>
      </c>
      <c r="W566" s="444"/>
      <c r="X566" s="440"/>
      <c r="Y566" s="445"/>
      <c r="Z566" s="445"/>
      <c r="AA566" s="445"/>
      <c r="AB566" s="445"/>
      <c r="AC566" s="445"/>
      <c r="AD566" s="445"/>
      <c r="AE566" s="445"/>
      <c r="AF566" s="445"/>
      <c r="AG566" s="445"/>
      <c r="AH566" s="445"/>
      <c r="AI566" s="446"/>
      <c r="AJ566" s="446"/>
      <c r="AK566" s="446"/>
      <c r="AL566" s="446"/>
      <c r="AM566" s="446"/>
      <c r="AN566" s="446"/>
    </row>
    <row r="567" spans="1:40" ht="25.5">
      <c r="A567" s="435">
        <v>112</v>
      </c>
      <c r="B567" s="436" t="s">
        <v>80</v>
      </c>
      <c r="C567" s="437" t="s">
        <v>618</v>
      </c>
      <c r="D567" s="475" t="s">
        <v>619</v>
      </c>
      <c r="E567" s="447">
        <v>705.1</v>
      </c>
      <c r="F567" s="445" t="s">
        <v>243</v>
      </c>
      <c r="G567" s="41"/>
      <c r="H567" s="448">
        <f>ROUND(E567*G567,2)</f>
        <v>0</v>
      </c>
      <c r="I567" s="448"/>
      <c r="J567" s="448">
        <f>ROUND(E567*G567,2)</f>
        <v>0</v>
      </c>
      <c r="K567" s="449"/>
      <c r="L567" s="449">
        <f>E567*K567</f>
        <v>0</v>
      </c>
      <c r="M567" s="447"/>
      <c r="N567" s="447">
        <f>E567*M567</f>
        <v>0</v>
      </c>
      <c r="O567" s="445">
        <v>20</v>
      </c>
      <c r="P567" s="445" t="s">
        <v>620</v>
      </c>
      <c r="Q567" s="447"/>
      <c r="R567" s="447"/>
      <c r="S567" s="447"/>
      <c r="T567" s="450"/>
      <c r="U567" s="450"/>
      <c r="V567" s="450" t="s">
        <v>67</v>
      </c>
      <c r="W567" s="451"/>
      <c r="X567" s="437" t="s">
        <v>618</v>
      </c>
      <c r="Y567" s="437" t="s">
        <v>618</v>
      </c>
      <c r="Z567" s="445" t="s">
        <v>85</v>
      </c>
      <c r="AA567" s="445"/>
      <c r="AB567" s="445">
        <v>1</v>
      </c>
      <c r="AC567" s="445"/>
      <c r="AD567" s="445"/>
      <c r="AE567" s="445"/>
      <c r="AF567" s="445"/>
      <c r="AG567" s="445"/>
      <c r="AH567" s="445"/>
      <c r="AI567" s="446"/>
      <c r="AJ567" s="446" t="s">
        <v>86</v>
      </c>
      <c r="AK567" s="446" t="s">
        <v>87</v>
      </c>
      <c r="AL567" s="446"/>
      <c r="AM567" s="446"/>
      <c r="AN567" s="446"/>
    </row>
    <row r="568" spans="1:40" ht="25.5">
      <c r="A568" s="435"/>
      <c r="B568" s="436"/>
      <c r="C568" s="437"/>
      <c r="D568" s="438" t="s">
        <v>250</v>
      </c>
      <c r="E568" s="439"/>
      <c r="F568" s="440"/>
      <c r="G568" s="42"/>
      <c r="H568" s="441"/>
      <c r="I568" s="441"/>
      <c r="J568" s="441"/>
      <c r="K568" s="442"/>
      <c r="L568" s="442"/>
      <c r="M568" s="439"/>
      <c r="N568" s="439"/>
      <c r="O568" s="440"/>
      <c r="P568" s="440"/>
      <c r="Q568" s="439"/>
      <c r="R568" s="439"/>
      <c r="S568" s="439"/>
      <c r="T568" s="443"/>
      <c r="U568" s="443"/>
      <c r="V568" s="443" t="s">
        <v>0</v>
      </c>
      <c r="W568" s="444"/>
      <c r="X568" s="440"/>
      <c r="Y568" s="445"/>
      <c r="Z568" s="445"/>
      <c r="AA568" s="445"/>
      <c r="AB568" s="445"/>
      <c r="AC568" s="445"/>
      <c r="AD568" s="445"/>
      <c r="AE568" s="445"/>
      <c r="AF568" s="445"/>
      <c r="AG568" s="445"/>
      <c r="AH568" s="445"/>
      <c r="AI568" s="446"/>
      <c r="AJ568" s="446"/>
      <c r="AK568" s="446"/>
      <c r="AL568" s="446"/>
      <c r="AM568" s="446"/>
      <c r="AN568" s="446"/>
    </row>
    <row r="569" spans="1:40">
      <c r="A569" s="435"/>
      <c r="B569" s="436"/>
      <c r="C569" s="437"/>
      <c r="D569" s="438" t="s">
        <v>621</v>
      </c>
      <c r="E569" s="439"/>
      <c r="F569" s="440"/>
      <c r="G569" s="42"/>
      <c r="H569" s="441"/>
      <c r="I569" s="441"/>
      <c r="J569" s="441"/>
      <c r="K569" s="442"/>
      <c r="L569" s="442"/>
      <c r="M569" s="439"/>
      <c r="N569" s="439"/>
      <c r="O569" s="440"/>
      <c r="P569" s="440"/>
      <c r="Q569" s="439"/>
      <c r="R569" s="439"/>
      <c r="S569" s="439"/>
      <c r="T569" s="443"/>
      <c r="U569" s="443"/>
      <c r="V569" s="443" t="s">
        <v>0</v>
      </c>
      <c r="W569" s="444"/>
      <c r="X569" s="440"/>
      <c r="Y569" s="445"/>
      <c r="Z569" s="445"/>
      <c r="AA569" s="445"/>
      <c r="AB569" s="445"/>
      <c r="AC569" s="445"/>
      <c r="AD569" s="445"/>
      <c r="AE569" s="445"/>
      <c r="AF569" s="445"/>
      <c r="AG569" s="445"/>
      <c r="AH569" s="445"/>
      <c r="AI569" s="446"/>
      <c r="AJ569" s="446"/>
      <c r="AK569" s="446"/>
      <c r="AL569" s="446"/>
      <c r="AM569" s="446"/>
      <c r="AN569" s="446"/>
    </row>
    <row r="570" spans="1:40" ht="25.5">
      <c r="A570" s="435">
        <v>113</v>
      </c>
      <c r="B570" s="436" t="s">
        <v>80</v>
      </c>
      <c r="C570" s="437" t="s">
        <v>622</v>
      </c>
      <c r="D570" s="475" t="s">
        <v>623</v>
      </c>
      <c r="E570" s="447">
        <v>135</v>
      </c>
      <c r="F570" s="445" t="s">
        <v>132</v>
      </c>
      <c r="G570" s="41"/>
      <c r="H570" s="448">
        <f>ROUND(E570*G570,2)</f>
        <v>0</v>
      </c>
      <c r="I570" s="448"/>
      <c r="J570" s="448">
        <f>ROUND(E570*G570,2)</f>
        <v>0</v>
      </c>
      <c r="K570" s="449"/>
      <c r="L570" s="449">
        <f>E570*K570</f>
        <v>0</v>
      </c>
      <c r="M570" s="447"/>
      <c r="N570" s="447">
        <f>E570*M570</f>
        <v>0</v>
      </c>
      <c r="O570" s="445">
        <v>20</v>
      </c>
      <c r="P570" s="445" t="s">
        <v>391</v>
      </c>
      <c r="Q570" s="447"/>
      <c r="R570" s="447"/>
      <c r="S570" s="447"/>
      <c r="T570" s="450"/>
      <c r="U570" s="450"/>
      <c r="V570" s="450" t="s">
        <v>67</v>
      </c>
      <c r="W570" s="451"/>
      <c r="X570" s="437" t="s">
        <v>622</v>
      </c>
      <c r="Y570" s="437" t="s">
        <v>622</v>
      </c>
      <c r="Z570" s="445" t="s">
        <v>85</v>
      </c>
      <c r="AA570" s="445"/>
      <c r="AB570" s="445">
        <v>1</v>
      </c>
      <c r="AC570" s="445"/>
      <c r="AD570" s="445"/>
      <c r="AE570" s="445"/>
      <c r="AF570" s="445"/>
      <c r="AG570" s="445"/>
      <c r="AH570" s="445"/>
      <c r="AI570" s="446"/>
      <c r="AJ570" s="446" t="s">
        <v>86</v>
      </c>
      <c r="AK570" s="446" t="s">
        <v>87</v>
      </c>
      <c r="AL570" s="446"/>
      <c r="AM570" s="446"/>
      <c r="AN570" s="446"/>
    </row>
    <row r="571" spans="1:40">
      <c r="A571" s="435"/>
      <c r="B571" s="436"/>
      <c r="C571" s="437"/>
      <c r="D571" s="438" t="s">
        <v>137</v>
      </c>
      <c r="E571" s="439"/>
      <c r="F571" s="440"/>
      <c r="G571" s="42"/>
      <c r="H571" s="441"/>
      <c r="I571" s="441"/>
      <c r="J571" s="441"/>
      <c r="K571" s="442"/>
      <c r="L571" s="442"/>
      <c r="M571" s="439"/>
      <c r="N571" s="439"/>
      <c r="O571" s="440"/>
      <c r="P571" s="440"/>
      <c r="Q571" s="439"/>
      <c r="R571" s="439"/>
      <c r="S571" s="439"/>
      <c r="T571" s="443"/>
      <c r="U571" s="443"/>
      <c r="V571" s="443" t="s">
        <v>0</v>
      </c>
      <c r="W571" s="444"/>
      <c r="X571" s="440"/>
      <c r="Y571" s="445"/>
      <c r="Z571" s="445"/>
      <c r="AA571" s="445"/>
      <c r="AB571" s="445"/>
      <c r="AC571" s="445"/>
      <c r="AD571" s="445"/>
      <c r="AE571" s="445"/>
      <c r="AF571" s="445"/>
      <c r="AG571" s="445"/>
      <c r="AH571" s="445"/>
      <c r="AI571" s="446"/>
      <c r="AJ571" s="446"/>
      <c r="AK571" s="446"/>
      <c r="AL571" s="446"/>
      <c r="AM571" s="446"/>
      <c r="AN571" s="446"/>
    </row>
    <row r="572" spans="1:40">
      <c r="A572" s="435"/>
      <c r="B572" s="436"/>
      <c r="C572" s="437"/>
      <c r="D572" s="438" t="s">
        <v>180</v>
      </c>
      <c r="E572" s="439"/>
      <c r="F572" s="440"/>
      <c r="G572" s="42"/>
      <c r="H572" s="441"/>
      <c r="I572" s="441"/>
      <c r="J572" s="441"/>
      <c r="K572" s="442"/>
      <c r="L572" s="442"/>
      <c r="M572" s="439"/>
      <c r="N572" s="439"/>
      <c r="O572" s="440"/>
      <c r="P572" s="440"/>
      <c r="Q572" s="439"/>
      <c r="R572" s="439"/>
      <c r="S572" s="439"/>
      <c r="T572" s="443"/>
      <c r="U572" s="443"/>
      <c r="V572" s="443" t="s">
        <v>0</v>
      </c>
      <c r="W572" s="444"/>
      <c r="X572" s="440"/>
      <c r="Y572" s="445"/>
      <c r="Z572" s="445"/>
      <c r="AA572" s="445"/>
      <c r="AB572" s="445"/>
      <c r="AC572" s="445"/>
      <c r="AD572" s="445"/>
      <c r="AE572" s="445"/>
      <c r="AF572" s="445"/>
      <c r="AG572" s="445"/>
      <c r="AH572" s="445"/>
      <c r="AI572" s="446"/>
      <c r="AJ572" s="446"/>
      <c r="AK572" s="446"/>
      <c r="AL572" s="446"/>
      <c r="AM572" s="446"/>
      <c r="AN572" s="446"/>
    </row>
    <row r="573" spans="1:40">
      <c r="A573" s="435"/>
      <c r="B573" s="436"/>
      <c r="C573" s="437"/>
      <c r="D573" s="438" t="s">
        <v>236</v>
      </c>
      <c r="E573" s="439"/>
      <c r="F573" s="440"/>
      <c r="G573" s="42"/>
      <c r="H573" s="441"/>
      <c r="I573" s="441"/>
      <c r="J573" s="441"/>
      <c r="K573" s="442"/>
      <c r="L573" s="442"/>
      <c r="M573" s="439"/>
      <c r="N573" s="439"/>
      <c r="O573" s="440"/>
      <c r="P573" s="440"/>
      <c r="Q573" s="439"/>
      <c r="R573" s="439"/>
      <c r="S573" s="439"/>
      <c r="T573" s="443"/>
      <c r="U573" s="443"/>
      <c r="V573" s="443" t="s">
        <v>0</v>
      </c>
      <c r="W573" s="444"/>
      <c r="X573" s="440"/>
      <c r="Y573" s="445"/>
      <c r="Z573" s="445"/>
      <c r="AA573" s="445"/>
      <c r="AB573" s="445"/>
      <c r="AC573" s="445"/>
      <c r="AD573" s="445"/>
      <c r="AE573" s="445"/>
      <c r="AF573" s="445"/>
      <c r="AG573" s="445"/>
      <c r="AH573" s="445"/>
      <c r="AI573" s="446"/>
      <c r="AJ573" s="446"/>
      <c r="AK573" s="446"/>
      <c r="AL573" s="446"/>
      <c r="AM573" s="446"/>
      <c r="AN573" s="446"/>
    </row>
    <row r="574" spans="1:40">
      <c r="A574" s="435"/>
      <c r="B574" s="436"/>
      <c r="C574" s="437"/>
      <c r="D574" s="438" t="s">
        <v>624</v>
      </c>
      <c r="E574" s="439"/>
      <c r="F574" s="440"/>
      <c r="G574" s="42"/>
      <c r="H574" s="441"/>
      <c r="I574" s="441"/>
      <c r="J574" s="441"/>
      <c r="K574" s="442"/>
      <c r="L574" s="442"/>
      <c r="M574" s="439"/>
      <c r="N574" s="439"/>
      <c r="O574" s="440"/>
      <c r="P574" s="440"/>
      <c r="Q574" s="439"/>
      <c r="R574" s="439"/>
      <c r="S574" s="439"/>
      <c r="T574" s="443"/>
      <c r="U574" s="443"/>
      <c r="V574" s="443" t="s">
        <v>0</v>
      </c>
      <c r="W574" s="444"/>
      <c r="X574" s="440"/>
      <c r="Y574" s="445"/>
      <c r="Z574" s="445"/>
      <c r="AA574" s="445"/>
      <c r="AB574" s="445"/>
      <c r="AC574" s="445"/>
      <c r="AD574" s="445"/>
      <c r="AE574" s="445"/>
      <c r="AF574" s="445"/>
      <c r="AG574" s="445"/>
      <c r="AH574" s="445"/>
      <c r="AI574" s="446"/>
      <c r="AJ574" s="446"/>
      <c r="AK574" s="446"/>
      <c r="AL574" s="446"/>
      <c r="AM574" s="446"/>
      <c r="AN574" s="446"/>
    </row>
    <row r="575" spans="1:40">
      <c r="A575" s="435"/>
      <c r="B575" s="436"/>
      <c r="C575" s="437"/>
      <c r="D575" s="438" t="s">
        <v>625</v>
      </c>
      <c r="E575" s="439"/>
      <c r="F575" s="440"/>
      <c r="G575" s="42"/>
      <c r="H575" s="441"/>
      <c r="I575" s="441"/>
      <c r="J575" s="441"/>
      <c r="K575" s="442"/>
      <c r="L575" s="442"/>
      <c r="M575" s="439"/>
      <c r="N575" s="439"/>
      <c r="O575" s="440"/>
      <c r="P575" s="440"/>
      <c r="Q575" s="439"/>
      <c r="R575" s="439"/>
      <c r="S575" s="439"/>
      <c r="T575" s="443"/>
      <c r="U575" s="443"/>
      <c r="V575" s="443" t="s">
        <v>0</v>
      </c>
      <c r="W575" s="444"/>
      <c r="X575" s="440"/>
      <c r="Y575" s="445"/>
      <c r="Z575" s="445"/>
      <c r="AA575" s="445"/>
      <c r="AB575" s="445"/>
      <c r="AC575" s="445"/>
      <c r="AD575" s="445"/>
      <c r="AE575" s="445"/>
      <c r="AF575" s="445"/>
      <c r="AG575" s="445"/>
      <c r="AH575" s="445"/>
      <c r="AI575" s="446"/>
      <c r="AJ575" s="446"/>
      <c r="AK575" s="446"/>
      <c r="AL575" s="446"/>
      <c r="AM575" s="446"/>
      <c r="AN575" s="446"/>
    </row>
    <row r="576" spans="1:40" ht="25.5">
      <c r="A576" s="435"/>
      <c r="B576" s="436"/>
      <c r="C576" s="437"/>
      <c r="D576" s="438" t="s">
        <v>133</v>
      </c>
      <c r="E576" s="439"/>
      <c r="F576" s="440"/>
      <c r="G576" s="42"/>
      <c r="H576" s="441"/>
      <c r="I576" s="441"/>
      <c r="J576" s="441"/>
      <c r="K576" s="442"/>
      <c r="L576" s="442"/>
      <c r="M576" s="439"/>
      <c r="N576" s="439"/>
      <c r="O576" s="440"/>
      <c r="P576" s="440"/>
      <c r="Q576" s="439"/>
      <c r="R576" s="439"/>
      <c r="S576" s="439"/>
      <c r="T576" s="443"/>
      <c r="U576" s="443"/>
      <c r="V576" s="443" t="s">
        <v>0</v>
      </c>
      <c r="W576" s="444"/>
      <c r="X576" s="440"/>
      <c r="Y576" s="445"/>
      <c r="Z576" s="445"/>
      <c r="AA576" s="445"/>
      <c r="AB576" s="445"/>
      <c r="AC576" s="445"/>
      <c r="AD576" s="445"/>
      <c r="AE576" s="445"/>
      <c r="AF576" s="445"/>
      <c r="AG576" s="445"/>
      <c r="AH576" s="445"/>
      <c r="AI576" s="446"/>
      <c r="AJ576" s="446"/>
      <c r="AK576" s="446"/>
      <c r="AL576" s="446"/>
      <c r="AM576" s="446"/>
      <c r="AN576" s="446"/>
    </row>
    <row r="577" spans="1:40">
      <c r="A577" s="435"/>
      <c r="B577" s="436"/>
      <c r="C577" s="437"/>
      <c r="D577" s="438" t="s">
        <v>626</v>
      </c>
      <c r="E577" s="439"/>
      <c r="F577" s="440"/>
      <c r="G577" s="42"/>
      <c r="H577" s="441"/>
      <c r="I577" s="441"/>
      <c r="J577" s="441"/>
      <c r="K577" s="442"/>
      <c r="L577" s="442"/>
      <c r="M577" s="439"/>
      <c r="N577" s="439"/>
      <c r="O577" s="440"/>
      <c r="P577" s="440"/>
      <c r="Q577" s="439"/>
      <c r="R577" s="439"/>
      <c r="S577" s="439"/>
      <c r="T577" s="443"/>
      <c r="U577" s="443"/>
      <c r="V577" s="443" t="s">
        <v>0</v>
      </c>
      <c r="W577" s="444"/>
      <c r="X577" s="440"/>
      <c r="Y577" s="445"/>
      <c r="Z577" s="445"/>
      <c r="AA577" s="445"/>
      <c r="AB577" s="445"/>
      <c r="AC577" s="445"/>
      <c r="AD577" s="445"/>
      <c r="AE577" s="445"/>
      <c r="AF577" s="445"/>
      <c r="AG577" s="445"/>
      <c r="AH577" s="445"/>
      <c r="AI577" s="446"/>
      <c r="AJ577" s="446"/>
      <c r="AK577" s="446"/>
      <c r="AL577" s="446"/>
      <c r="AM577" s="446"/>
      <c r="AN577" s="446"/>
    </row>
    <row r="578" spans="1:40" ht="25.5">
      <c r="A578" s="435"/>
      <c r="B578" s="436"/>
      <c r="C578" s="437"/>
      <c r="D578" s="438" t="s">
        <v>88</v>
      </c>
      <c r="E578" s="439"/>
      <c r="F578" s="440"/>
      <c r="G578" s="42"/>
      <c r="H578" s="441"/>
      <c r="I578" s="441"/>
      <c r="J578" s="441"/>
      <c r="K578" s="442"/>
      <c r="L578" s="442"/>
      <c r="M578" s="439"/>
      <c r="N578" s="439"/>
      <c r="O578" s="440"/>
      <c r="P578" s="440"/>
      <c r="Q578" s="439"/>
      <c r="R578" s="439"/>
      <c r="S578" s="439"/>
      <c r="T578" s="443"/>
      <c r="U578" s="443"/>
      <c r="V578" s="443" t="s">
        <v>0</v>
      </c>
      <c r="W578" s="444"/>
      <c r="X578" s="440"/>
      <c r="Y578" s="445"/>
      <c r="Z578" s="445"/>
      <c r="AA578" s="445"/>
      <c r="AB578" s="445"/>
      <c r="AC578" s="445"/>
      <c r="AD578" s="445"/>
      <c r="AE578" s="445"/>
      <c r="AF578" s="445"/>
      <c r="AG578" s="445"/>
      <c r="AH578" s="445"/>
      <c r="AI578" s="446"/>
      <c r="AJ578" s="446"/>
      <c r="AK578" s="446"/>
      <c r="AL578" s="446"/>
      <c r="AM578" s="446"/>
      <c r="AN578" s="446"/>
    </row>
    <row r="579" spans="1:40">
      <c r="A579" s="435"/>
      <c r="B579" s="436"/>
      <c r="C579" s="437"/>
      <c r="D579" s="438" t="s">
        <v>627</v>
      </c>
      <c r="E579" s="439"/>
      <c r="F579" s="440"/>
      <c r="G579" s="42"/>
      <c r="H579" s="441"/>
      <c r="I579" s="441"/>
      <c r="J579" s="441"/>
      <c r="K579" s="442"/>
      <c r="L579" s="442"/>
      <c r="M579" s="439"/>
      <c r="N579" s="439"/>
      <c r="O579" s="440"/>
      <c r="P579" s="440"/>
      <c r="Q579" s="439"/>
      <c r="R579" s="439"/>
      <c r="S579" s="439"/>
      <c r="T579" s="443"/>
      <c r="U579" s="443"/>
      <c r="V579" s="443" t="s">
        <v>0</v>
      </c>
      <c r="W579" s="444"/>
      <c r="X579" s="440"/>
      <c r="Y579" s="445"/>
      <c r="Z579" s="445"/>
      <c r="AA579" s="445"/>
      <c r="AB579" s="445"/>
      <c r="AC579" s="445"/>
      <c r="AD579" s="445"/>
      <c r="AE579" s="445"/>
      <c r="AF579" s="445"/>
      <c r="AG579" s="445"/>
      <c r="AH579" s="445"/>
      <c r="AI579" s="446"/>
      <c r="AJ579" s="446"/>
      <c r="AK579" s="446"/>
      <c r="AL579" s="446"/>
      <c r="AM579" s="446"/>
      <c r="AN579" s="446"/>
    </row>
    <row r="580" spans="1:40">
      <c r="A580" s="435"/>
      <c r="B580" s="436"/>
      <c r="C580" s="437"/>
      <c r="D580" s="438" t="s">
        <v>147</v>
      </c>
      <c r="E580" s="439"/>
      <c r="F580" s="440"/>
      <c r="G580" s="42"/>
      <c r="H580" s="441"/>
      <c r="I580" s="441"/>
      <c r="J580" s="441"/>
      <c r="K580" s="442"/>
      <c r="L580" s="442"/>
      <c r="M580" s="439"/>
      <c r="N580" s="439"/>
      <c r="O580" s="440"/>
      <c r="P580" s="440"/>
      <c r="Q580" s="439"/>
      <c r="R580" s="439"/>
      <c r="S580" s="439"/>
      <c r="T580" s="443"/>
      <c r="U580" s="443"/>
      <c r="V580" s="443" t="s">
        <v>0</v>
      </c>
      <c r="W580" s="444"/>
      <c r="X580" s="440"/>
      <c r="Y580" s="445"/>
      <c r="Z580" s="445"/>
      <c r="AA580" s="445"/>
      <c r="AB580" s="445"/>
      <c r="AC580" s="445"/>
      <c r="AD580" s="445"/>
      <c r="AE580" s="445"/>
      <c r="AF580" s="445"/>
      <c r="AG580" s="445"/>
      <c r="AH580" s="445"/>
      <c r="AI580" s="446"/>
      <c r="AJ580" s="446"/>
      <c r="AK580" s="446"/>
      <c r="AL580" s="446"/>
      <c r="AM580" s="446"/>
      <c r="AN580" s="446"/>
    </row>
    <row r="581" spans="1:40">
      <c r="A581" s="435"/>
      <c r="B581" s="436"/>
      <c r="C581" s="437"/>
      <c r="D581" s="438" t="s">
        <v>628</v>
      </c>
      <c r="E581" s="439"/>
      <c r="F581" s="440"/>
      <c r="G581" s="42"/>
      <c r="H581" s="441"/>
      <c r="I581" s="441"/>
      <c r="J581" s="441"/>
      <c r="K581" s="442"/>
      <c r="L581" s="442"/>
      <c r="M581" s="439"/>
      <c r="N581" s="439"/>
      <c r="O581" s="440"/>
      <c r="P581" s="440"/>
      <c r="Q581" s="439"/>
      <c r="R581" s="439"/>
      <c r="S581" s="439"/>
      <c r="T581" s="443"/>
      <c r="U581" s="443"/>
      <c r="V581" s="443" t="s">
        <v>0</v>
      </c>
      <c r="W581" s="444"/>
      <c r="X581" s="440"/>
      <c r="Y581" s="445"/>
      <c r="Z581" s="445"/>
      <c r="AA581" s="445"/>
      <c r="AB581" s="445"/>
      <c r="AC581" s="445"/>
      <c r="AD581" s="445"/>
      <c r="AE581" s="445"/>
      <c r="AF581" s="445"/>
      <c r="AG581" s="445"/>
      <c r="AH581" s="445"/>
      <c r="AI581" s="446"/>
      <c r="AJ581" s="446"/>
      <c r="AK581" s="446"/>
      <c r="AL581" s="446"/>
      <c r="AM581" s="446"/>
      <c r="AN581" s="446"/>
    </row>
    <row r="582" spans="1:40">
      <c r="A582" s="435"/>
      <c r="B582" s="436"/>
      <c r="C582" s="437"/>
      <c r="D582" s="438" t="s">
        <v>149</v>
      </c>
      <c r="E582" s="439"/>
      <c r="F582" s="440"/>
      <c r="G582" s="42"/>
      <c r="H582" s="441"/>
      <c r="I582" s="441"/>
      <c r="J582" s="441"/>
      <c r="K582" s="442"/>
      <c r="L582" s="442"/>
      <c r="M582" s="439"/>
      <c r="N582" s="439"/>
      <c r="O582" s="440"/>
      <c r="P582" s="440"/>
      <c r="Q582" s="439"/>
      <c r="R582" s="439"/>
      <c r="S582" s="439"/>
      <c r="T582" s="443"/>
      <c r="U582" s="443"/>
      <c r="V582" s="443" t="s">
        <v>0</v>
      </c>
      <c r="W582" s="444"/>
      <c r="X582" s="440"/>
      <c r="Y582" s="445"/>
      <c r="Z582" s="445"/>
      <c r="AA582" s="445"/>
      <c r="AB582" s="445"/>
      <c r="AC582" s="445"/>
      <c r="AD582" s="445"/>
      <c r="AE582" s="445"/>
      <c r="AF582" s="445"/>
      <c r="AG582" s="445"/>
      <c r="AH582" s="445"/>
      <c r="AI582" s="446"/>
      <c r="AJ582" s="446"/>
      <c r="AK582" s="446"/>
      <c r="AL582" s="446"/>
      <c r="AM582" s="446"/>
      <c r="AN582" s="446"/>
    </row>
    <row r="583" spans="1:40">
      <c r="A583" s="435"/>
      <c r="B583" s="436"/>
      <c r="C583" s="437"/>
      <c r="D583" s="438" t="s">
        <v>628</v>
      </c>
      <c r="E583" s="439"/>
      <c r="F583" s="440"/>
      <c r="G583" s="42"/>
      <c r="H583" s="441"/>
      <c r="I583" s="441"/>
      <c r="J583" s="441"/>
      <c r="K583" s="442"/>
      <c r="L583" s="442"/>
      <c r="M583" s="439"/>
      <c r="N583" s="439"/>
      <c r="O583" s="440"/>
      <c r="P583" s="440"/>
      <c r="Q583" s="439"/>
      <c r="R583" s="439"/>
      <c r="S583" s="439"/>
      <c r="T583" s="443"/>
      <c r="U583" s="443"/>
      <c r="V583" s="443" t="s">
        <v>0</v>
      </c>
      <c r="W583" s="444"/>
      <c r="X583" s="440"/>
      <c r="Y583" s="445"/>
      <c r="Z583" s="445"/>
      <c r="AA583" s="445"/>
      <c r="AB583" s="445"/>
      <c r="AC583" s="445"/>
      <c r="AD583" s="445"/>
      <c r="AE583" s="445"/>
      <c r="AF583" s="445"/>
      <c r="AG583" s="445"/>
      <c r="AH583" s="445"/>
      <c r="AI583" s="446"/>
      <c r="AJ583" s="446"/>
      <c r="AK583" s="446"/>
      <c r="AL583" s="446"/>
      <c r="AM583" s="446"/>
      <c r="AN583" s="446"/>
    </row>
    <row r="584" spans="1:40">
      <c r="A584" s="435"/>
      <c r="B584" s="436"/>
      <c r="C584" s="437"/>
      <c r="D584" s="438" t="s">
        <v>150</v>
      </c>
      <c r="E584" s="439"/>
      <c r="F584" s="440"/>
      <c r="G584" s="42"/>
      <c r="H584" s="441"/>
      <c r="I584" s="441"/>
      <c r="J584" s="441"/>
      <c r="K584" s="442"/>
      <c r="L584" s="442"/>
      <c r="M584" s="439"/>
      <c r="N584" s="439"/>
      <c r="O584" s="440"/>
      <c r="P584" s="440"/>
      <c r="Q584" s="439"/>
      <c r="R584" s="439"/>
      <c r="S584" s="439"/>
      <c r="T584" s="443"/>
      <c r="U584" s="443"/>
      <c r="V584" s="443" t="s">
        <v>0</v>
      </c>
      <c r="W584" s="444"/>
      <c r="X584" s="440"/>
      <c r="Y584" s="445"/>
      <c r="Z584" s="445"/>
      <c r="AA584" s="445"/>
      <c r="AB584" s="445"/>
      <c r="AC584" s="445"/>
      <c r="AD584" s="445"/>
      <c r="AE584" s="445"/>
      <c r="AF584" s="445"/>
      <c r="AG584" s="445"/>
      <c r="AH584" s="445"/>
      <c r="AI584" s="446"/>
      <c r="AJ584" s="446"/>
      <c r="AK584" s="446"/>
      <c r="AL584" s="446"/>
      <c r="AM584" s="446"/>
      <c r="AN584" s="446"/>
    </row>
    <row r="585" spans="1:40">
      <c r="A585" s="435"/>
      <c r="B585" s="436"/>
      <c r="C585" s="437"/>
      <c r="D585" s="438" t="s">
        <v>628</v>
      </c>
      <c r="E585" s="439"/>
      <c r="F585" s="440"/>
      <c r="G585" s="42"/>
      <c r="H585" s="441"/>
      <c r="I585" s="441"/>
      <c r="J585" s="441"/>
      <c r="K585" s="442"/>
      <c r="L585" s="442"/>
      <c r="M585" s="439"/>
      <c r="N585" s="439"/>
      <c r="O585" s="440"/>
      <c r="P585" s="440"/>
      <c r="Q585" s="439"/>
      <c r="R585" s="439"/>
      <c r="S585" s="439"/>
      <c r="T585" s="443"/>
      <c r="U585" s="443"/>
      <c r="V585" s="443" t="s">
        <v>0</v>
      </c>
      <c r="W585" s="444"/>
      <c r="X585" s="440"/>
      <c r="Y585" s="445"/>
      <c r="Z585" s="445"/>
      <c r="AA585" s="445"/>
      <c r="AB585" s="445"/>
      <c r="AC585" s="445"/>
      <c r="AD585" s="445"/>
      <c r="AE585" s="445"/>
      <c r="AF585" s="445"/>
      <c r="AG585" s="445"/>
      <c r="AH585" s="445"/>
      <c r="AI585" s="446"/>
      <c r="AJ585" s="446"/>
      <c r="AK585" s="446"/>
      <c r="AL585" s="446"/>
      <c r="AM585" s="446"/>
      <c r="AN585" s="446"/>
    </row>
    <row r="586" spans="1:40">
      <c r="A586" s="435"/>
      <c r="B586" s="436"/>
      <c r="C586" s="437"/>
      <c r="D586" s="438" t="s">
        <v>213</v>
      </c>
      <c r="E586" s="439"/>
      <c r="F586" s="440"/>
      <c r="G586" s="42"/>
      <c r="H586" s="441"/>
      <c r="I586" s="441"/>
      <c r="J586" s="441"/>
      <c r="K586" s="442"/>
      <c r="L586" s="442"/>
      <c r="M586" s="439"/>
      <c r="N586" s="439"/>
      <c r="O586" s="440"/>
      <c r="P586" s="440"/>
      <c r="Q586" s="439"/>
      <c r="R586" s="439"/>
      <c r="S586" s="439"/>
      <c r="T586" s="443"/>
      <c r="U586" s="443"/>
      <c r="V586" s="443" t="s">
        <v>0</v>
      </c>
      <c r="W586" s="444"/>
      <c r="X586" s="440"/>
      <c r="Y586" s="445"/>
      <c r="Z586" s="445"/>
      <c r="AA586" s="445"/>
      <c r="AB586" s="445"/>
      <c r="AC586" s="445"/>
      <c r="AD586" s="445"/>
      <c r="AE586" s="445"/>
      <c r="AF586" s="445"/>
      <c r="AG586" s="445"/>
      <c r="AH586" s="445"/>
      <c r="AI586" s="446"/>
      <c r="AJ586" s="446"/>
      <c r="AK586" s="446"/>
      <c r="AL586" s="446"/>
      <c r="AM586" s="446"/>
      <c r="AN586" s="446"/>
    </row>
    <row r="587" spans="1:40">
      <c r="A587" s="435"/>
      <c r="B587" s="436"/>
      <c r="C587" s="437"/>
      <c r="D587" s="438" t="s">
        <v>442</v>
      </c>
      <c r="E587" s="439"/>
      <c r="F587" s="440"/>
      <c r="G587" s="42"/>
      <c r="H587" s="441"/>
      <c r="I587" s="441"/>
      <c r="J587" s="441"/>
      <c r="K587" s="442"/>
      <c r="L587" s="442"/>
      <c r="M587" s="439"/>
      <c r="N587" s="439"/>
      <c r="O587" s="440"/>
      <c r="P587" s="440"/>
      <c r="Q587" s="439"/>
      <c r="R587" s="439"/>
      <c r="S587" s="439"/>
      <c r="T587" s="443"/>
      <c r="U587" s="443"/>
      <c r="V587" s="443" t="s">
        <v>0</v>
      </c>
      <c r="W587" s="444"/>
      <c r="X587" s="440"/>
      <c r="Y587" s="445"/>
      <c r="Z587" s="445"/>
      <c r="AA587" s="445"/>
      <c r="AB587" s="445"/>
      <c r="AC587" s="445"/>
      <c r="AD587" s="445"/>
      <c r="AE587" s="445"/>
      <c r="AF587" s="445"/>
      <c r="AG587" s="445"/>
      <c r="AH587" s="445"/>
      <c r="AI587" s="446"/>
      <c r="AJ587" s="446"/>
      <c r="AK587" s="446"/>
      <c r="AL587" s="446"/>
      <c r="AM587" s="446"/>
      <c r="AN587" s="446"/>
    </row>
    <row r="588" spans="1:40">
      <c r="A588" s="435">
        <v>114</v>
      </c>
      <c r="B588" s="436" t="s">
        <v>629</v>
      </c>
      <c r="C588" s="437" t="s">
        <v>630</v>
      </c>
      <c r="D588" s="475" t="s">
        <v>631</v>
      </c>
      <c r="E588" s="447">
        <v>89.272000000000006</v>
      </c>
      <c r="F588" s="445" t="s">
        <v>83</v>
      </c>
      <c r="G588" s="41"/>
      <c r="H588" s="448">
        <f>ROUND(E588*G588,2)</f>
        <v>0</v>
      </c>
      <c r="I588" s="448"/>
      <c r="J588" s="448">
        <f>ROUND(E588*G588,2)</f>
        <v>0</v>
      </c>
      <c r="K588" s="449">
        <v>1.1999999999999999E-3</v>
      </c>
      <c r="L588" s="449">
        <f>E588*K588</f>
        <v>0.1071264</v>
      </c>
      <c r="M588" s="447">
        <v>8.7999999999999995E-2</v>
      </c>
      <c r="N588" s="447">
        <f>E588*M588</f>
        <v>7.8559359999999998</v>
      </c>
      <c r="O588" s="445">
        <v>20</v>
      </c>
      <c r="P588" s="445" t="s">
        <v>395</v>
      </c>
      <c r="Q588" s="447"/>
      <c r="R588" s="447"/>
      <c r="S588" s="447"/>
      <c r="T588" s="450"/>
      <c r="U588" s="450"/>
      <c r="V588" s="450" t="s">
        <v>67</v>
      </c>
      <c r="W588" s="451">
        <v>44.636000000000003</v>
      </c>
      <c r="X588" s="437" t="s">
        <v>632</v>
      </c>
      <c r="Y588" s="437" t="s">
        <v>630</v>
      </c>
      <c r="Z588" s="445" t="s">
        <v>633</v>
      </c>
      <c r="AA588" s="445"/>
      <c r="AB588" s="445">
        <v>1</v>
      </c>
      <c r="AC588" s="445"/>
      <c r="AD588" s="445"/>
      <c r="AE588" s="445"/>
      <c r="AF588" s="445"/>
      <c r="AG588" s="445"/>
      <c r="AH588" s="445"/>
      <c r="AI588" s="446"/>
      <c r="AJ588" s="446" t="s">
        <v>86</v>
      </c>
      <c r="AK588" s="446" t="s">
        <v>87</v>
      </c>
      <c r="AL588" s="446"/>
      <c r="AM588" s="446"/>
      <c r="AN588" s="446"/>
    </row>
    <row r="589" spans="1:40">
      <c r="A589" s="435"/>
      <c r="B589" s="436"/>
      <c r="C589" s="437"/>
      <c r="D589" s="438" t="s">
        <v>147</v>
      </c>
      <c r="E589" s="439"/>
      <c r="F589" s="440"/>
      <c r="G589" s="42"/>
      <c r="H589" s="441"/>
      <c r="I589" s="441"/>
      <c r="J589" s="441"/>
      <c r="K589" s="442"/>
      <c r="L589" s="442"/>
      <c r="M589" s="439"/>
      <c r="N589" s="439"/>
      <c r="O589" s="440"/>
      <c r="P589" s="440"/>
      <c r="Q589" s="439"/>
      <c r="R589" s="439"/>
      <c r="S589" s="439"/>
      <c r="T589" s="443"/>
      <c r="U589" s="443"/>
      <c r="V589" s="443" t="s">
        <v>0</v>
      </c>
      <c r="W589" s="444"/>
      <c r="X589" s="440"/>
      <c r="Y589" s="445"/>
      <c r="Z589" s="445"/>
      <c r="AA589" s="445"/>
      <c r="AB589" s="445"/>
      <c r="AC589" s="445"/>
      <c r="AD589" s="445"/>
      <c r="AE589" s="445"/>
      <c r="AF589" s="445"/>
      <c r="AG589" s="445"/>
      <c r="AH589" s="445"/>
      <c r="AI589" s="446"/>
      <c r="AJ589" s="446"/>
      <c r="AK589" s="446"/>
      <c r="AL589" s="446"/>
      <c r="AM589" s="446"/>
      <c r="AN589" s="446"/>
    </row>
    <row r="590" spans="1:40">
      <c r="A590" s="435"/>
      <c r="B590" s="436"/>
      <c r="C590" s="437"/>
      <c r="D590" s="438" t="s">
        <v>634</v>
      </c>
      <c r="E590" s="439"/>
      <c r="F590" s="440"/>
      <c r="G590" s="42"/>
      <c r="H590" s="441"/>
      <c r="I590" s="441"/>
      <c r="J590" s="441"/>
      <c r="K590" s="442"/>
      <c r="L590" s="442"/>
      <c r="M590" s="439"/>
      <c r="N590" s="439"/>
      <c r="O590" s="440"/>
      <c r="P590" s="440"/>
      <c r="Q590" s="439"/>
      <c r="R590" s="439"/>
      <c r="S590" s="439"/>
      <c r="T590" s="443"/>
      <c r="U590" s="443"/>
      <c r="V590" s="443" t="s">
        <v>0</v>
      </c>
      <c r="W590" s="444"/>
      <c r="X590" s="440"/>
      <c r="Y590" s="445"/>
      <c r="Z590" s="445"/>
      <c r="AA590" s="445"/>
      <c r="AB590" s="445"/>
      <c r="AC590" s="445"/>
      <c r="AD590" s="445"/>
      <c r="AE590" s="445"/>
      <c r="AF590" s="445"/>
      <c r="AG590" s="445"/>
      <c r="AH590" s="445"/>
      <c r="AI590" s="446"/>
      <c r="AJ590" s="446"/>
      <c r="AK590" s="446"/>
      <c r="AL590" s="446"/>
      <c r="AM590" s="446"/>
      <c r="AN590" s="446"/>
    </row>
    <row r="591" spans="1:40">
      <c r="A591" s="435"/>
      <c r="B591" s="436"/>
      <c r="C591" s="437"/>
      <c r="D591" s="438" t="s">
        <v>149</v>
      </c>
      <c r="E591" s="439"/>
      <c r="F591" s="440"/>
      <c r="G591" s="42"/>
      <c r="H591" s="441"/>
      <c r="I591" s="441"/>
      <c r="J591" s="441"/>
      <c r="K591" s="442"/>
      <c r="L591" s="442"/>
      <c r="M591" s="439"/>
      <c r="N591" s="439"/>
      <c r="O591" s="440"/>
      <c r="P591" s="440"/>
      <c r="Q591" s="439"/>
      <c r="R591" s="439"/>
      <c r="S591" s="439"/>
      <c r="T591" s="443"/>
      <c r="U591" s="443"/>
      <c r="V591" s="443" t="s">
        <v>0</v>
      </c>
      <c r="W591" s="444"/>
      <c r="X591" s="440"/>
      <c r="Y591" s="445"/>
      <c r="Z591" s="445"/>
      <c r="AA591" s="445"/>
      <c r="AB591" s="445"/>
      <c r="AC591" s="445"/>
      <c r="AD591" s="445"/>
      <c r="AE591" s="445"/>
      <c r="AF591" s="445"/>
      <c r="AG591" s="445"/>
      <c r="AH591" s="445"/>
      <c r="AI591" s="446"/>
      <c r="AJ591" s="446"/>
      <c r="AK591" s="446"/>
      <c r="AL591" s="446"/>
      <c r="AM591" s="446"/>
      <c r="AN591" s="446"/>
    </row>
    <row r="592" spans="1:40">
      <c r="A592" s="435"/>
      <c r="B592" s="436"/>
      <c r="C592" s="437"/>
      <c r="D592" s="438" t="s">
        <v>634</v>
      </c>
      <c r="E592" s="439"/>
      <c r="F592" s="440"/>
      <c r="G592" s="42"/>
      <c r="H592" s="441"/>
      <c r="I592" s="441"/>
      <c r="J592" s="441"/>
      <c r="K592" s="442"/>
      <c r="L592" s="442"/>
      <c r="M592" s="439"/>
      <c r="N592" s="439"/>
      <c r="O592" s="440"/>
      <c r="P592" s="440"/>
      <c r="Q592" s="439"/>
      <c r="R592" s="439"/>
      <c r="S592" s="439"/>
      <c r="T592" s="443"/>
      <c r="U592" s="443"/>
      <c r="V592" s="443" t="s">
        <v>0</v>
      </c>
      <c r="W592" s="444"/>
      <c r="X592" s="440"/>
      <c r="Y592" s="445"/>
      <c r="Z592" s="445"/>
      <c r="AA592" s="445"/>
      <c r="AB592" s="445"/>
      <c r="AC592" s="445"/>
      <c r="AD592" s="445"/>
      <c r="AE592" s="445"/>
      <c r="AF592" s="445"/>
      <c r="AG592" s="445"/>
      <c r="AH592" s="445"/>
      <c r="AI592" s="446"/>
      <c r="AJ592" s="446"/>
      <c r="AK592" s="446"/>
      <c r="AL592" s="446"/>
      <c r="AM592" s="446"/>
      <c r="AN592" s="446"/>
    </row>
    <row r="593" spans="1:40">
      <c r="A593" s="435"/>
      <c r="B593" s="436"/>
      <c r="C593" s="437"/>
      <c r="D593" s="438" t="s">
        <v>150</v>
      </c>
      <c r="E593" s="439"/>
      <c r="F593" s="440"/>
      <c r="G593" s="42"/>
      <c r="H593" s="441"/>
      <c r="I593" s="441"/>
      <c r="J593" s="441"/>
      <c r="K593" s="442"/>
      <c r="L593" s="442"/>
      <c r="M593" s="439"/>
      <c r="N593" s="439"/>
      <c r="O593" s="440"/>
      <c r="P593" s="440"/>
      <c r="Q593" s="439"/>
      <c r="R593" s="439"/>
      <c r="S593" s="439"/>
      <c r="T593" s="443"/>
      <c r="U593" s="443"/>
      <c r="V593" s="443" t="s">
        <v>0</v>
      </c>
      <c r="W593" s="444"/>
      <c r="X593" s="440"/>
      <c r="Y593" s="445"/>
      <c r="Z593" s="445"/>
      <c r="AA593" s="445"/>
      <c r="AB593" s="445"/>
      <c r="AC593" s="445"/>
      <c r="AD593" s="445"/>
      <c r="AE593" s="445"/>
      <c r="AF593" s="445"/>
      <c r="AG593" s="445"/>
      <c r="AH593" s="445"/>
      <c r="AI593" s="446"/>
      <c r="AJ593" s="446"/>
      <c r="AK593" s="446"/>
      <c r="AL593" s="446"/>
      <c r="AM593" s="446"/>
      <c r="AN593" s="446"/>
    </row>
    <row r="594" spans="1:40">
      <c r="A594" s="435"/>
      <c r="B594" s="436"/>
      <c r="C594" s="437"/>
      <c r="D594" s="438" t="s">
        <v>634</v>
      </c>
      <c r="E594" s="439"/>
      <c r="F594" s="440"/>
      <c r="G594" s="42"/>
      <c r="H594" s="441"/>
      <c r="I594" s="441"/>
      <c r="J594" s="441"/>
      <c r="K594" s="442"/>
      <c r="L594" s="442"/>
      <c r="M594" s="439"/>
      <c r="N594" s="439"/>
      <c r="O594" s="440"/>
      <c r="P594" s="440"/>
      <c r="Q594" s="439"/>
      <c r="R594" s="439"/>
      <c r="S594" s="439"/>
      <c r="T594" s="443"/>
      <c r="U594" s="443"/>
      <c r="V594" s="443" t="s">
        <v>0</v>
      </c>
      <c r="W594" s="444"/>
      <c r="X594" s="440"/>
      <c r="Y594" s="445"/>
      <c r="Z594" s="445"/>
      <c r="AA594" s="445"/>
      <c r="AB594" s="445"/>
      <c r="AC594" s="445"/>
      <c r="AD594" s="445"/>
      <c r="AE594" s="445"/>
      <c r="AF594" s="445"/>
      <c r="AG594" s="445"/>
      <c r="AH594" s="445"/>
      <c r="AI594" s="446"/>
      <c r="AJ594" s="446"/>
      <c r="AK594" s="446"/>
      <c r="AL594" s="446"/>
      <c r="AM594" s="446"/>
      <c r="AN594" s="446"/>
    </row>
    <row r="595" spans="1:40">
      <c r="A595" s="435"/>
      <c r="B595" s="436"/>
      <c r="C595" s="437"/>
      <c r="D595" s="438" t="s">
        <v>213</v>
      </c>
      <c r="E595" s="439"/>
      <c r="F595" s="440"/>
      <c r="G595" s="42"/>
      <c r="H595" s="441"/>
      <c r="I595" s="441"/>
      <c r="J595" s="441"/>
      <c r="K595" s="442"/>
      <c r="L595" s="442"/>
      <c r="M595" s="439"/>
      <c r="N595" s="439"/>
      <c r="O595" s="440"/>
      <c r="P595" s="440"/>
      <c r="Q595" s="439"/>
      <c r="R595" s="439"/>
      <c r="S595" s="439"/>
      <c r="T595" s="443"/>
      <c r="U595" s="443"/>
      <c r="V595" s="443" t="s">
        <v>0</v>
      </c>
      <c r="W595" s="444"/>
      <c r="X595" s="440"/>
      <c r="Y595" s="445"/>
      <c r="Z595" s="445"/>
      <c r="AA595" s="445"/>
      <c r="AB595" s="445"/>
      <c r="AC595" s="445"/>
      <c r="AD595" s="445"/>
      <c r="AE595" s="445"/>
      <c r="AF595" s="445"/>
      <c r="AG595" s="445"/>
      <c r="AH595" s="445"/>
      <c r="AI595" s="446"/>
      <c r="AJ595" s="446"/>
      <c r="AK595" s="446"/>
      <c r="AL595" s="446"/>
      <c r="AM595" s="446"/>
      <c r="AN595" s="446"/>
    </row>
    <row r="596" spans="1:40">
      <c r="A596" s="435"/>
      <c r="B596" s="436"/>
      <c r="C596" s="437"/>
      <c r="D596" s="438" t="s">
        <v>635</v>
      </c>
      <c r="E596" s="439"/>
      <c r="F596" s="440"/>
      <c r="G596" s="42"/>
      <c r="H596" s="441"/>
      <c r="I596" s="441"/>
      <c r="J596" s="441"/>
      <c r="K596" s="442"/>
      <c r="L596" s="442"/>
      <c r="M596" s="439"/>
      <c r="N596" s="439"/>
      <c r="O596" s="440"/>
      <c r="P596" s="440"/>
      <c r="Q596" s="439"/>
      <c r="R596" s="439"/>
      <c r="S596" s="439"/>
      <c r="T596" s="443"/>
      <c r="U596" s="443"/>
      <c r="V596" s="443" t="s">
        <v>0</v>
      </c>
      <c r="W596" s="444"/>
      <c r="X596" s="440"/>
      <c r="Y596" s="445"/>
      <c r="Z596" s="445"/>
      <c r="AA596" s="445"/>
      <c r="AB596" s="445"/>
      <c r="AC596" s="445"/>
      <c r="AD596" s="445"/>
      <c r="AE596" s="445"/>
      <c r="AF596" s="445"/>
      <c r="AG596" s="445"/>
      <c r="AH596" s="445"/>
      <c r="AI596" s="446"/>
      <c r="AJ596" s="446"/>
      <c r="AK596" s="446"/>
      <c r="AL596" s="446"/>
      <c r="AM596" s="446"/>
      <c r="AN596" s="446"/>
    </row>
    <row r="597" spans="1:40">
      <c r="A597" s="435">
        <v>115</v>
      </c>
      <c r="B597" s="436" t="s">
        <v>629</v>
      </c>
      <c r="C597" s="437" t="s">
        <v>636</v>
      </c>
      <c r="D597" s="475" t="s">
        <v>637</v>
      </c>
      <c r="E597" s="447">
        <v>96.938999999999993</v>
      </c>
      <c r="F597" s="445" t="s">
        <v>83</v>
      </c>
      <c r="G597" s="41"/>
      <c r="H597" s="448">
        <f>ROUND(E597*G597,2)</f>
        <v>0</v>
      </c>
      <c r="I597" s="448"/>
      <c r="J597" s="448">
        <f>ROUND(E597*G597,2)</f>
        <v>0</v>
      </c>
      <c r="K597" s="449">
        <v>1.0300000000000001E-3</v>
      </c>
      <c r="L597" s="449">
        <f>E597*K597</f>
        <v>9.9847169999999999E-2</v>
      </c>
      <c r="M597" s="447">
        <v>6.7000000000000004E-2</v>
      </c>
      <c r="N597" s="447">
        <f>E597*M597</f>
        <v>6.4949129999999995</v>
      </c>
      <c r="O597" s="445">
        <v>20</v>
      </c>
      <c r="P597" s="445" t="s">
        <v>398</v>
      </c>
      <c r="Q597" s="447"/>
      <c r="R597" s="447"/>
      <c r="S597" s="447"/>
      <c r="T597" s="450"/>
      <c r="U597" s="450"/>
      <c r="V597" s="450" t="s">
        <v>67</v>
      </c>
      <c r="W597" s="451">
        <v>46.337000000000003</v>
      </c>
      <c r="X597" s="437" t="s">
        <v>638</v>
      </c>
      <c r="Y597" s="437" t="s">
        <v>636</v>
      </c>
      <c r="Z597" s="445" t="s">
        <v>633</v>
      </c>
      <c r="AA597" s="445"/>
      <c r="AB597" s="445">
        <v>1</v>
      </c>
      <c r="AC597" s="445"/>
      <c r="AD597" s="445"/>
      <c r="AE597" s="445"/>
      <c r="AF597" s="445"/>
      <c r="AG597" s="445"/>
      <c r="AH597" s="445"/>
      <c r="AI597" s="446"/>
      <c r="AJ597" s="446" t="s">
        <v>86</v>
      </c>
      <c r="AK597" s="446" t="s">
        <v>87</v>
      </c>
      <c r="AL597" s="446"/>
      <c r="AM597" s="446"/>
      <c r="AN597" s="446"/>
    </row>
    <row r="598" spans="1:40">
      <c r="A598" s="435"/>
      <c r="B598" s="436"/>
      <c r="C598" s="437"/>
      <c r="D598" s="438" t="s">
        <v>147</v>
      </c>
      <c r="E598" s="439"/>
      <c r="F598" s="440"/>
      <c r="G598" s="42"/>
      <c r="H598" s="441"/>
      <c r="I598" s="441"/>
      <c r="J598" s="441"/>
      <c r="K598" s="442"/>
      <c r="L598" s="442"/>
      <c r="M598" s="439"/>
      <c r="N598" s="439"/>
      <c r="O598" s="440"/>
      <c r="P598" s="440"/>
      <c r="Q598" s="439"/>
      <c r="R598" s="439"/>
      <c r="S598" s="439"/>
      <c r="T598" s="443"/>
      <c r="U598" s="443"/>
      <c r="V598" s="443" t="s">
        <v>0</v>
      </c>
      <c r="W598" s="444"/>
      <c r="X598" s="440"/>
      <c r="Y598" s="445"/>
      <c r="Z598" s="445"/>
      <c r="AA598" s="445"/>
      <c r="AB598" s="445"/>
      <c r="AC598" s="445"/>
      <c r="AD598" s="445"/>
      <c r="AE598" s="445"/>
      <c r="AF598" s="445"/>
      <c r="AG598" s="445"/>
      <c r="AH598" s="445"/>
      <c r="AI598" s="446"/>
      <c r="AJ598" s="446"/>
      <c r="AK598" s="446"/>
      <c r="AL598" s="446"/>
      <c r="AM598" s="446"/>
      <c r="AN598" s="446"/>
    </row>
    <row r="599" spans="1:40">
      <c r="A599" s="435"/>
      <c r="B599" s="436"/>
      <c r="C599" s="437"/>
      <c r="D599" s="438" t="s">
        <v>639</v>
      </c>
      <c r="E599" s="439"/>
      <c r="F599" s="440"/>
      <c r="G599" s="42"/>
      <c r="H599" s="441"/>
      <c r="I599" s="441"/>
      <c r="J599" s="441"/>
      <c r="K599" s="442"/>
      <c r="L599" s="442"/>
      <c r="M599" s="439"/>
      <c r="N599" s="439"/>
      <c r="O599" s="440"/>
      <c r="P599" s="440"/>
      <c r="Q599" s="439"/>
      <c r="R599" s="439"/>
      <c r="S599" s="439"/>
      <c r="T599" s="443"/>
      <c r="U599" s="443"/>
      <c r="V599" s="443" t="s">
        <v>0</v>
      </c>
      <c r="W599" s="444"/>
      <c r="X599" s="440"/>
      <c r="Y599" s="445"/>
      <c r="Z599" s="445"/>
      <c r="AA599" s="445"/>
      <c r="AB599" s="445"/>
      <c r="AC599" s="445"/>
      <c r="AD599" s="445"/>
      <c r="AE599" s="445"/>
      <c r="AF599" s="445"/>
      <c r="AG599" s="445"/>
      <c r="AH599" s="445"/>
      <c r="AI599" s="446"/>
      <c r="AJ599" s="446"/>
      <c r="AK599" s="446"/>
      <c r="AL599" s="446"/>
      <c r="AM599" s="446"/>
      <c r="AN599" s="446"/>
    </row>
    <row r="600" spans="1:40">
      <c r="A600" s="435"/>
      <c r="B600" s="436"/>
      <c r="C600" s="437"/>
      <c r="D600" s="438" t="s">
        <v>149</v>
      </c>
      <c r="E600" s="439"/>
      <c r="F600" s="440"/>
      <c r="G600" s="42"/>
      <c r="H600" s="441"/>
      <c r="I600" s="441"/>
      <c r="J600" s="441"/>
      <c r="K600" s="442"/>
      <c r="L600" s="442"/>
      <c r="M600" s="439"/>
      <c r="N600" s="439"/>
      <c r="O600" s="440"/>
      <c r="P600" s="440"/>
      <c r="Q600" s="439"/>
      <c r="R600" s="439"/>
      <c r="S600" s="439"/>
      <c r="T600" s="443"/>
      <c r="U600" s="443"/>
      <c r="V600" s="443" t="s">
        <v>0</v>
      </c>
      <c r="W600" s="444"/>
      <c r="X600" s="440"/>
      <c r="Y600" s="445"/>
      <c r="Z600" s="445"/>
      <c r="AA600" s="445"/>
      <c r="AB600" s="445"/>
      <c r="AC600" s="445"/>
      <c r="AD600" s="445"/>
      <c r="AE600" s="445"/>
      <c r="AF600" s="445"/>
      <c r="AG600" s="445"/>
      <c r="AH600" s="445"/>
      <c r="AI600" s="446"/>
      <c r="AJ600" s="446"/>
      <c r="AK600" s="446"/>
      <c r="AL600" s="446"/>
      <c r="AM600" s="446"/>
      <c r="AN600" s="446"/>
    </row>
    <row r="601" spans="1:40">
      <c r="A601" s="435"/>
      <c r="B601" s="436"/>
      <c r="C601" s="437"/>
      <c r="D601" s="438" t="s">
        <v>639</v>
      </c>
      <c r="E601" s="439"/>
      <c r="F601" s="440"/>
      <c r="G601" s="42"/>
      <c r="H601" s="441"/>
      <c r="I601" s="441"/>
      <c r="J601" s="441"/>
      <c r="K601" s="442"/>
      <c r="L601" s="442"/>
      <c r="M601" s="439"/>
      <c r="N601" s="439"/>
      <c r="O601" s="440"/>
      <c r="P601" s="440"/>
      <c r="Q601" s="439"/>
      <c r="R601" s="439"/>
      <c r="S601" s="439"/>
      <c r="T601" s="443"/>
      <c r="U601" s="443"/>
      <c r="V601" s="443" t="s">
        <v>0</v>
      </c>
      <c r="W601" s="444"/>
      <c r="X601" s="440"/>
      <c r="Y601" s="445"/>
      <c r="Z601" s="445"/>
      <c r="AA601" s="445"/>
      <c r="AB601" s="445"/>
      <c r="AC601" s="445"/>
      <c r="AD601" s="445"/>
      <c r="AE601" s="445"/>
      <c r="AF601" s="445"/>
      <c r="AG601" s="445"/>
      <c r="AH601" s="445"/>
      <c r="AI601" s="446"/>
      <c r="AJ601" s="446"/>
      <c r="AK601" s="446"/>
      <c r="AL601" s="446"/>
      <c r="AM601" s="446"/>
      <c r="AN601" s="446"/>
    </row>
    <row r="602" spans="1:40">
      <c r="A602" s="435"/>
      <c r="B602" s="436"/>
      <c r="C602" s="437"/>
      <c r="D602" s="438" t="s">
        <v>150</v>
      </c>
      <c r="E602" s="439"/>
      <c r="F602" s="440"/>
      <c r="G602" s="42"/>
      <c r="H602" s="441"/>
      <c r="I602" s="441"/>
      <c r="J602" s="441"/>
      <c r="K602" s="442"/>
      <c r="L602" s="442"/>
      <c r="M602" s="439"/>
      <c r="N602" s="439"/>
      <c r="O602" s="440"/>
      <c r="P602" s="440"/>
      <c r="Q602" s="439"/>
      <c r="R602" s="439"/>
      <c r="S602" s="439"/>
      <c r="T602" s="443"/>
      <c r="U602" s="443"/>
      <c r="V602" s="443" t="s">
        <v>0</v>
      </c>
      <c r="W602" s="444"/>
      <c r="X602" s="440"/>
      <c r="Y602" s="445"/>
      <c r="Z602" s="445"/>
      <c r="AA602" s="445"/>
      <c r="AB602" s="445"/>
      <c r="AC602" s="445"/>
      <c r="AD602" s="445"/>
      <c r="AE602" s="445"/>
      <c r="AF602" s="445"/>
      <c r="AG602" s="445"/>
      <c r="AH602" s="445"/>
      <c r="AI602" s="446"/>
      <c r="AJ602" s="446"/>
      <c r="AK602" s="446"/>
      <c r="AL602" s="446"/>
      <c r="AM602" s="446"/>
      <c r="AN602" s="446"/>
    </row>
    <row r="603" spans="1:40">
      <c r="A603" s="435"/>
      <c r="B603" s="436"/>
      <c r="C603" s="437"/>
      <c r="D603" s="438" t="s">
        <v>639</v>
      </c>
      <c r="E603" s="439"/>
      <c r="F603" s="440"/>
      <c r="G603" s="42"/>
      <c r="H603" s="441"/>
      <c r="I603" s="441"/>
      <c r="J603" s="441"/>
      <c r="K603" s="442"/>
      <c r="L603" s="442"/>
      <c r="M603" s="439"/>
      <c r="N603" s="439"/>
      <c r="O603" s="440"/>
      <c r="P603" s="440"/>
      <c r="Q603" s="439"/>
      <c r="R603" s="439"/>
      <c r="S603" s="439"/>
      <c r="T603" s="443"/>
      <c r="U603" s="443"/>
      <c r="V603" s="443" t="s">
        <v>0</v>
      </c>
      <c r="W603" s="444"/>
      <c r="X603" s="440"/>
      <c r="Y603" s="445"/>
      <c r="Z603" s="445"/>
      <c r="AA603" s="445"/>
      <c r="AB603" s="445"/>
      <c r="AC603" s="445"/>
      <c r="AD603" s="445"/>
      <c r="AE603" s="445"/>
      <c r="AF603" s="445"/>
      <c r="AG603" s="445"/>
      <c r="AH603" s="445"/>
      <c r="AI603" s="446"/>
      <c r="AJ603" s="446"/>
      <c r="AK603" s="446"/>
      <c r="AL603" s="446"/>
      <c r="AM603" s="446"/>
      <c r="AN603" s="446"/>
    </row>
    <row r="604" spans="1:40">
      <c r="A604" s="435"/>
      <c r="B604" s="436"/>
      <c r="C604" s="437"/>
      <c r="D604" s="438" t="s">
        <v>213</v>
      </c>
      <c r="E604" s="439"/>
      <c r="F604" s="440"/>
      <c r="G604" s="42"/>
      <c r="H604" s="441"/>
      <c r="I604" s="441"/>
      <c r="J604" s="441"/>
      <c r="K604" s="442"/>
      <c r="L604" s="442"/>
      <c r="M604" s="439"/>
      <c r="N604" s="439"/>
      <c r="O604" s="440"/>
      <c r="P604" s="440"/>
      <c r="Q604" s="439"/>
      <c r="R604" s="439"/>
      <c r="S604" s="439"/>
      <c r="T604" s="443"/>
      <c r="U604" s="443"/>
      <c r="V604" s="443" t="s">
        <v>0</v>
      </c>
      <c r="W604" s="444"/>
      <c r="X604" s="440"/>
      <c r="Y604" s="445"/>
      <c r="Z604" s="445"/>
      <c r="AA604" s="445"/>
      <c r="AB604" s="445"/>
      <c r="AC604" s="445"/>
      <c r="AD604" s="445"/>
      <c r="AE604" s="445"/>
      <c r="AF604" s="445"/>
      <c r="AG604" s="445"/>
      <c r="AH604" s="445"/>
      <c r="AI604" s="446"/>
      <c r="AJ604" s="446"/>
      <c r="AK604" s="446"/>
      <c r="AL604" s="446"/>
      <c r="AM604" s="446"/>
      <c r="AN604" s="446"/>
    </row>
    <row r="605" spans="1:40">
      <c r="A605" s="435"/>
      <c r="B605" s="436"/>
      <c r="C605" s="437"/>
      <c r="D605" s="438" t="s">
        <v>640</v>
      </c>
      <c r="E605" s="439"/>
      <c r="F605" s="440"/>
      <c r="G605" s="42"/>
      <c r="H605" s="441"/>
      <c r="I605" s="441"/>
      <c r="J605" s="441"/>
      <c r="K605" s="442"/>
      <c r="L605" s="442"/>
      <c r="M605" s="439"/>
      <c r="N605" s="439"/>
      <c r="O605" s="440"/>
      <c r="P605" s="440"/>
      <c r="Q605" s="439"/>
      <c r="R605" s="439"/>
      <c r="S605" s="439"/>
      <c r="T605" s="443"/>
      <c r="U605" s="443"/>
      <c r="V605" s="443" t="s">
        <v>0</v>
      </c>
      <c r="W605" s="444"/>
      <c r="X605" s="440"/>
      <c r="Y605" s="445"/>
      <c r="Z605" s="445"/>
      <c r="AA605" s="445"/>
      <c r="AB605" s="445"/>
      <c r="AC605" s="445"/>
      <c r="AD605" s="445"/>
      <c r="AE605" s="445"/>
      <c r="AF605" s="445"/>
      <c r="AG605" s="445"/>
      <c r="AH605" s="445"/>
      <c r="AI605" s="446"/>
      <c r="AJ605" s="446"/>
      <c r="AK605" s="446"/>
      <c r="AL605" s="446"/>
      <c r="AM605" s="446"/>
      <c r="AN605" s="446"/>
    </row>
    <row r="606" spans="1:40" ht="25.5">
      <c r="A606" s="435">
        <v>116</v>
      </c>
      <c r="B606" s="436" t="s">
        <v>80</v>
      </c>
      <c r="C606" s="437" t="s">
        <v>641</v>
      </c>
      <c r="D606" s="475" t="s">
        <v>642</v>
      </c>
      <c r="E606" s="447">
        <v>226</v>
      </c>
      <c r="F606" s="445" t="s">
        <v>132</v>
      </c>
      <c r="G606" s="41"/>
      <c r="H606" s="448">
        <f>ROUND(E606*G606,2)</f>
        <v>0</v>
      </c>
      <c r="I606" s="448"/>
      <c r="J606" s="448">
        <f>ROUND(E606*G606,2)</f>
        <v>0</v>
      </c>
      <c r="K606" s="449"/>
      <c r="L606" s="449">
        <f>E606*K606</f>
        <v>0</v>
      </c>
      <c r="M606" s="447"/>
      <c r="N606" s="447">
        <f>E606*M606</f>
        <v>0</v>
      </c>
      <c r="O606" s="445">
        <v>20</v>
      </c>
      <c r="P606" s="445" t="s">
        <v>539</v>
      </c>
      <c r="Q606" s="447"/>
      <c r="R606" s="447"/>
      <c r="S606" s="447"/>
      <c r="T606" s="450"/>
      <c r="U606" s="450"/>
      <c r="V606" s="450" t="s">
        <v>67</v>
      </c>
      <c r="W606" s="451"/>
      <c r="X606" s="437" t="s">
        <v>641</v>
      </c>
      <c r="Y606" s="437" t="s">
        <v>641</v>
      </c>
      <c r="Z606" s="445" t="s">
        <v>85</v>
      </c>
      <c r="AA606" s="445"/>
      <c r="AB606" s="445">
        <v>7</v>
      </c>
      <c r="AC606" s="445"/>
      <c r="AD606" s="445"/>
      <c r="AE606" s="445"/>
      <c r="AF606" s="445"/>
      <c r="AG606" s="445"/>
      <c r="AH606" s="445"/>
      <c r="AI606" s="446"/>
      <c r="AJ606" s="446" t="s">
        <v>86</v>
      </c>
      <c r="AK606" s="446" t="s">
        <v>87</v>
      </c>
      <c r="AL606" s="446"/>
      <c r="AM606" s="446"/>
      <c r="AN606" s="446"/>
    </row>
    <row r="607" spans="1:40" ht="25.5">
      <c r="A607" s="435"/>
      <c r="B607" s="436"/>
      <c r="C607" s="437"/>
      <c r="D607" s="438" t="s">
        <v>88</v>
      </c>
      <c r="E607" s="439"/>
      <c r="F607" s="440"/>
      <c r="G607" s="42"/>
      <c r="H607" s="441"/>
      <c r="I607" s="441"/>
      <c r="J607" s="441"/>
      <c r="K607" s="442"/>
      <c r="L607" s="442"/>
      <c r="M607" s="439"/>
      <c r="N607" s="439"/>
      <c r="O607" s="440"/>
      <c r="P607" s="440"/>
      <c r="Q607" s="439"/>
      <c r="R607" s="439"/>
      <c r="S607" s="439"/>
      <c r="T607" s="443"/>
      <c r="U607" s="443"/>
      <c r="V607" s="443" t="s">
        <v>0</v>
      </c>
      <c r="W607" s="444"/>
      <c r="X607" s="440"/>
      <c r="Y607" s="445"/>
      <c r="Z607" s="445"/>
      <c r="AA607" s="445"/>
      <c r="AB607" s="445"/>
      <c r="AC607" s="445"/>
      <c r="AD607" s="445"/>
      <c r="AE607" s="445"/>
      <c r="AF607" s="445"/>
      <c r="AG607" s="445"/>
      <c r="AH607" s="445"/>
      <c r="AI607" s="446"/>
      <c r="AJ607" s="446"/>
      <c r="AK607" s="446"/>
      <c r="AL607" s="446"/>
      <c r="AM607" s="446"/>
      <c r="AN607" s="446"/>
    </row>
    <row r="608" spans="1:40">
      <c r="A608" s="435"/>
      <c r="B608" s="436"/>
      <c r="C608" s="437"/>
      <c r="D608" s="438" t="s">
        <v>643</v>
      </c>
      <c r="E608" s="439"/>
      <c r="F608" s="440"/>
      <c r="G608" s="42"/>
      <c r="H608" s="441"/>
      <c r="I608" s="441"/>
      <c r="J608" s="441"/>
      <c r="K608" s="442"/>
      <c r="L608" s="442"/>
      <c r="M608" s="439"/>
      <c r="N608" s="439"/>
      <c r="O608" s="440"/>
      <c r="P608" s="440"/>
      <c r="Q608" s="439"/>
      <c r="R608" s="439"/>
      <c r="S608" s="439"/>
      <c r="T608" s="443"/>
      <c r="U608" s="443"/>
      <c r="V608" s="443" t="s">
        <v>0</v>
      </c>
      <c r="W608" s="444"/>
      <c r="X608" s="440"/>
      <c r="Y608" s="445"/>
      <c r="Z608" s="445"/>
      <c r="AA608" s="445"/>
      <c r="AB608" s="445"/>
      <c r="AC608" s="445"/>
      <c r="AD608" s="445"/>
      <c r="AE608" s="445"/>
      <c r="AF608" s="445"/>
      <c r="AG608" s="445"/>
      <c r="AH608" s="445"/>
      <c r="AI608" s="446"/>
      <c r="AJ608" s="446"/>
      <c r="AK608" s="446"/>
      <c r="AL608" s="446"/>
      <c r="AM608" s="446"/>
      <c r="AN608" s="446"/>
    </row>
    <row r="609" spans="1:40" ht="25.5">
      <c r="A609" s="435"/>
      <c r="B609" s="436"/>
      <c r="C609" s="437"/>
      <c r="D609" s="438" t="s">
        <v>250</v>
      </c>
      <c r="E609" s="439"/>
      <c r="F609" s="440"/>
      <c r="G609" s="42"/>
      <c r="H609" s="441"/>
      <c r="I609" s="441"/>
      <c r="J609" s="441"/>
      <c r="K609" s="442"/>
      <c r="L609" s="442"/>
      <c r="M609" s="439"/>
      <c r="N609" s="439"/>
      <c r="O609" s="440"/>
      <c r="P609" s="440"/>
      <c r="Q609" s="439"/>
      <c r="R609" s="439"/>
      <c r="S609" s="439"/>
      <c r="T609" s="443"/>
      <c r="U609" s="443"/>
      <c r="V609" s="443" t="s">
        <v>0</v>
      </c>
      <c r="W609" s="444"/>
      <c r="X609" s="440"/>
      <c r="Y609" s="445"/>
      <c r="Z609" s="445"/>
      <c r="AA609" s="445"/>
      <c r="AB609" s="445"/>
      <c r="AC609" s="445"/>
      <c r="AD609" s="445"/>
      <c r="AE609" s="445"/>
      <c r="AF609" s="445"/>
      <c r="AG609" s="445"/>
      <c r="AH609" s="445"/>
      <c r="AI609" s="446"/>
      <c r="AJ609" s="446"/>
      <c r="AK609" s="446"/>
      <c r="AL609" s="446"/>
      <c r="AM609" s="446"/>
      <c r="AN609" s="446"/>
    </row>
    <row r="610" spans="1:40">
      <c r="A610" s="435"/>
      <c r="B610" s="436"/>
      <c r="C610" s="437"/>
      <c r="D610" s="438" t="s">
        <v>644</v>
      </c>
      <c r="E610" s="439"/>
      <c r="F610" s="440"/>
      <c r="G610" s="42"/>
      <c r="H610" s="441"/>
      <c r="I610" s="441"/>
      <c r="J610" s="441"/>
      <c r="K610" s="442"/>
      <c r="L610" s="442"/>
      <c r="M610" s="439"/>
      <c r="N610" s="439"/>
      <c r="O610" s="440"/>
      <c r="P610" s="440"/>
      <c r="Q610" s="439"/>
      <c r="R610" s="439"/>
      <c r="S610" s="439"/>
      <c r="T610" s="443"/>
      <c r="U610" s="443"/>
      <c r="V610" s="443" t="s">
        <v>0</v>
      </c>
      <c r="W610" s="444"/>
      <c r="X610" s="440"/>
      <c r="Y610" s="445"/>
      <c r="Z610" s="445"/>
      <c r="AA610" s="445"/>
      <c r="AB610" s="445"/>
      <c r="AC610" s="445"/>
      <c r="AD610" s="445"/>
      <c r="AE610" s="445"/>
      <c r="AF610" s="445"/>
      <c r="AG610" s="445"/>
      <c r="AH610" s="445"/>
      <c r="AI610" s="446"/>
      <c r="AJ610" s="446"/>
      <c r="AK610" s="446"/>
      <c r="AL610" s="446"/>
      <c r="AM610" s="446"/>
      <c r="AN610" s="446"/>
    </row>
    <row r="611" spans="1:40" ht="25.5">
      <c r="A611" s="435">
        <v>117</v>
      </c>
      <c r="B611" s="436" t="s">
        <v>80</v>
      </c>
      <c r="C611" s="437" t="s">
        <v>645</v>
      </c>
      <c r="D611" s="475" t="s">
        <v>646</v>
      </c>
      <c r="E611" s="447">
        <v>6</v>
      </c>
      <c r="F611" s="445" t="s">
        <v>132</v>
      </c>
      <c r="G611" s="41"/>
      <c r="H611" s="448">
        <f>ROUND(E611*G611,2)</f>
        <v>0</v>
      </c>
      <c r="I611" s="448"/>
      <c r="J611" s="448">
        <f>ROUND(E611*G611,2)</f>
        <v>0</v>
      </c>
      <c r="K611" s="449"/>
      <c r="L611" s="449">
        <f>E611*K611</f>
        <v>0</v>
      </c>
      <c r="M611" s="447"/>
      <c r="N611" s="447">
        <f>E611*M611</f>
        <v>0</v>
      </c>
      <c r="O611" s="445">
        <v>20</v>
      </c>
      <c r="P611" s="445" t="s">
        <v>647</v>
      </c>
      <c r="Q611" s="447"/>
      <c r="R611" s="447"/>
      <c r="S611" s="447"/>
      <c r="T611" s="450"/>
      <c r="U611" s="450"/>
      <c r="V611" s="450" t="s">
        <v>67</v>
      </c>
      <c r="W611" s="451"/>
      <c r="X611" s="437" t="s">
        <v>645</v>
      </c>
      <c r="Y611" s="437" t="s">
        <v>645</v>
      </c>
      <c r="Z611" s="445" t="s">
        <v>85</v>
      </c>
      <c r="AA611" s="445"/>
      <c r="AB611" s="445">
        <v>1</v>
      </c>
      <c r="AC611" s="445"/>
      <c r="AD611" s="445"/>
      <c r="AE611" s="445"/>
      <c r="AF611" s="445"/>
      <c r="AG611" s="445"/>
      <c r="AH611" s="445"/>
      <c r="AI611" s="446"/>
      <c r="AJ611" s="446" t="s">
        <v>86</v>
      </c>
      <c r="AK611" s="446" t="s">
        <v>87</v>
      </c>
      <c r="AL611" s="446"/>
      <c r="AM611" s="446"/>
      <c r="AN611" s="446"/>
    </row>
    <row r="612" spans="1:40" ht="25.5">
      <c r="A612" s="435"/>
      <c r="B612" s="436"/>
      <c r="C612" s="437"/>
      <c r="D612" s="438" t="s">
        <v>250</v>
      </c>
      <c r="E612" s="439"/>
      <c r="F612" s="440"/>
      <c r="G612" s="42"/>
      <c r="H612" s="441"/>
      <c r="I612" s="441"/>
      <c r="J612" s="441"/>
      <c r="K612" s="442"/>
      <c r="L612" s="442"/>
      <c r="M612" s="439"/>
      <c r="N612" s="439"/>
      <c r="O612" s="440"/>
      <c r="P612" s="440"/>
      <c r="Q612" s="439"/>
      <c r="R612" s="439"/>
      <c r="S612" s="439"/>
      <c r="T612" s="443"/>
      <c r="U612" s="443"/>
      <c r="V612" s="443" t="s">
        <v>0</v>
      </c>
      <c r="W612" s="444"/>
      <c r="X612" s="440"/>
      <c r="Y612" s="445"/>
      <c r="Z612" s="445"/>
      <c r="AA612" s="445"/>
      <c r="AB612" s="445"/>
      <c r="AC612" s="445"/>
      <c r="AD612" s="445"/>
      <c r="AE612" s="445"/>
      <c r="AF612" s="445"/>
      <c r="AG612" s="445"/>
      <c r="AH612" s="445"/>
      <c r="AI612" s="446"/>
      <c r="AJ612" s="446"/>
      <c r="AK612" s="446"/>
      <c r="AL612" s="446"/>
      <c r="AM612" s="446"/>
      <c r="AN612" s="446"/>
    </row>
    <row r="613" spans="1:40">
      <c r="A613" s="435"/>
      <c r="B613" s="436"/>
      <c r="C613" s="437"/>
      <c r="D613" s="438" t="s">
        <v>470</v>
      </c>
      <c r="E613" s="439"/>
      <c r="F613" s="440"/>
      <c r="G613" s="42"/>
      <c r="H613" s="441"/>
      <c r="I613" s="441"/>
      <c r="J613" s="441"/>
      <c r="K613" s="442"/>
      <c r="L613" s="442"/>
      <c r="M613" s="439"/>
      <c r="N613" s="439"/>
      <c r="O613" s="440"/>
      <c r="P613" s="440"/>
      <c r="Q613" s="439"/>
      <c r="R613" s="439"/>
      <c r="S613" s="439"/>
      <c r="T613" s="443"/>
      <c r="U613" s="443"/>
      <c r="V613" s="443" t="s">
        <v>0</v>
      </c>
      <c r="W613" s="444"/>
      <c r="X613" s="440"/>
      <c r="Y613" s="445"/>
      <c r="Z613" s="445"/>
      <c r="AA613" s="445"/>
      <c r="AB613" s="445"/>
      <c r="AC613" s="445"/>
      <c r="AD613" s="445"/>
      <c r="AE613" s="445"/>
      <c r="AF613" s="445"/>
      <c r="AG613" s="445"/>
      <c r="AH613" s="445"/>
      <c r="AI613" s="446"/>
      <c r="AJ613" s="446"/>
      <c r="AK613" s="446"/>
      <c r="AL613" s="446"/>
      <c r="AM613" s="446"/>
      <c r="AN613" s="446"/>
    </row>
    <row r="614" spans="1:40" ht="25.5">
      <c r="A614" s="435">
        <v>118</v>
      </c>
      <c r="B614" s="436" t="s">
        <v>80</v>
      </c>
      <c r="C614" s="437" t="s">
        <v>648</v>
      </c>
      <c r="D614" s="475" t="s">
        <v>649</v>
      </c>
      <c r="E614" s="447">
        <v>6.9649999999999999</v>
      </c>
      <c r="F614" s="445" t="s">
        <v>83</v>
      </c>
      <c r="G614" s="41"/>
      <c r="H614" s="448">
        <f>ROUND(E614*G614,2)</f>
        <v>0</v>
      </c>
      <c r="I614" s="448"/>
      <c r="J614" s="448">
        <f>ROUND(E614*G614,2)</f>
        <v>0</v>
      </c>
      <c r="K614" s="449"/>
      <c r="L614" s="449">
        <f>E614*K614</f>
        <v>0</v>
      </c>
      <c r="M614" s="447"/>
      <c r="N614" s="447">
        <f>E614*M614</f>
        <v>0</v>
      </c>
      <c r="O614" s="445">
        <v>20</v>
      </c>
      <c r="P614" s="445" t="s">
        <v>543</v>
      </c>
      <c r="Q614" s="447"/>
      <c r="R614" s="447"/>
      <c r="S614" s="447"/>
      <c r="T614" s="450"/>
      <c r="U614" s="450"/>
      <c r="V614" s="450" t="s">
        <v>67</v>
      </c>
      <c r="W614" s="451"/>
      <c r="X614" s="437" t="s">
        <v>648</v>
      </c>
      <c r="Y614" s="437" t="s">
        <v>648</v>
      </c>
      <c r="Z614" s="445" t="s">
        <v>85</v>
      </c>
      <c r="AA614" s="445"/>
      <c r="AB614" s="445">
        <v>1</v>
      </c>
      <c r="AC614" s="445"/>
      <c r="AD614" s="445"/>
      <c r="AE614" s="445"/>
      <c r="AF614" s="445"/>
      <c r="AG614" s="445"/>
      <c r="AH614" s="445"/>
      <c r="AI614" s="446"/>
      <c r="AJ614" s="446" t="s">
        <v>86</v>
      </c>
      <c r="AK614" s="446" t="s">
        <v>87</v>
      </c>
      <c r="AL614" s="446"/>
      <c r="AM614" s="446"/>
      <c r="AN614" s="446"/>
    </row>
    <row r="615" spans="1:40" ht="25.5">
      <c r="A615" s="435"/>
      <c r="B615" s="436"/>
      <c r="C615" s="437"/>
      <c r="D615" s="438" t="s">
        <v>88</v>
      </c>
      <c r="E615" s="439"/>
      <c r="F615" s="440"/>
      <c r="G615" s="42"/>
      <c r="H615" s="441"/>
      <c r="I615" s="441"/>
      <c r="J615" s="441"/>
      <c r="K615" s="442"/>
      <c r="L615" s="442"/>
      <c r="M615" s="439"/>
      <c r="N615" s="439"/>
      <c r="O615" s="440"/>
      <c r="P615" s="440"/>
      <c r="Q615" s="439"/>
      <c r="R615" s="439"/>
      <c r="S615" s="439"/>
      <c r="T615" s="443"/>
      <c r="U615" s="443"/>
      <c r="V615" s="443" t="s">
        <v>0</v>
      </c>
      <c r="W615" s="444"/>
      <c r="X615" s="440"/>
      <c r="Y615" s="445"/>
      <c r="Z615" s="445"/>
      <c r="AA615" s="445"/>
      <c r="AB615" s="445"/>
      <c r="AC615" s="445"/>
      <c r="AD615" s="445"/>
      <c r="AE615" s="445"/>
      <c r="AF615" s="445"/>
      <c r="AG615" s="445"/>
      <c r="AH615" s="445"/>
      <c r="AI615" s="446"/>
      <c r="AJ615" s="446"/>
      <c r="AK615" s="446"/>
      <c r="AL615" s="446"/>
      <c r="AM615" s="446"/>
      <c r="AN615" s="446"/>
    </row>
    <row r="616" spans="1:40">
      <c r="A616" s="435"/>
      <c r="B616" s="436"/>
      <c r="C616" s="437"/>
      <c r="D616" s="438" t="s">
        <v>650</v>
      </c>
      <c r="E616" s="439"/>
      <c r="F616" s="440"/>
      <c r="G616" s="42"/>
      <c r="H616" s="441"/>
      <c r="I616" s="441"/>
      <c r="J616" s="441"/>
      <c r="K616" s="442"/>
      <c r="L616" s="442"/>
      <c r="M616" s="439"/>
      <c r="N616" s="439"/>
      <c r="O616" s="440"/>
      <c r="P616" s="440"/>
      <c r="Q616" s="439"/>
      <c r="R616" s="439"/>
      <c r="S616" s="439"/>
      <c r="T616" s="443"/>
      <c r="U616" s="443"/>
      <c r="V616" s="443" t="s">
        <v>0</v>
      </c>
      <c r="W616" s="444"/>
      <c r="X616" s="440"/>
      <c r="Y616" s="445"/>
      <c r="Z616" s="445"/>
      <c r="AA616" s="445"/>
      <c r="AB616" s="445"/>
      <c r="AC616" s="445"/>
      <c r="AD616" s="445"/>
      <c r="AE616" s="445"/>
      <c r="AF616" s="445"/>
      <c r="AG616" s="445"/>
      <c r="AH616" s="445"/>
      <c r="AI616" s="446"/>
      <c r="AJ616" s="446"/>
      <c r="AK616" s="446"/>
      <c r="AL616" s="446"/>
      <c r="AM616" s="446"/>
      <c r="AN616" s="446"/>
    </row>
    <row r="617" spans="1:40" ht="25.5">
      <c r="A617" s="435">
        <v>119</v>
      </c>
      <c r="B617" s="436" t="s">
        <v>80</v>
      </c>
      <c r="C617" s="437" t="s">
        <v>651</v>
      </c>
      <c r="D617" s="475" t="s">
        <v>652</v>
      </c>
      <c r="E617" s="447">
        <v>19.38</v>
      </c>
      <c r="F617" s="445" t="s">
        <v>83</v>
      </c>
      <c r="G617" s="41"/>
      <c r="H617" s="448">
        <f>ROUND(E617*G617,2)</f>
        <v>0</v>
      </c>
      <c r="I617" s="448"/>
      <c r="J617" s="448">
        <f>ROUND(E617*G617,2)</f>
        <v>0</v>
      </c>
      <c r="K617" s="449"/>
      <c r="L617" s="449">
        <f>E617*K617</f>
        <v>0</v>
      </c>
      <c r="M617" s="447"/>
      <c r="N617" s="447">
        <f>E617*M617</f>
        <v>0</v>
      </c>
      <c r="O617" s="445">
        <v>20</v>
      </c>
      <c r="P617" s="445" t="s">
        <v>653</v>
      </c>
      <c r="Q617" s="447"/>
      <c r="R617" s="447"/>
      <c r="S617" s="447"/>
      <c r="T617" s="450"/>
      <c r="U617" s="450"/>
      <c r="V617" s="450" t="s">
        <v>67</v>
      </c>
      <c r="W617" s="451"/>
      <c r="X617" s="437" t="s">
        <v>651</v>
      </c>
      <c r="Y617" s="437" t="s">
        <v>651</v>
      </c>
      <c r="Z617" s="445" t="s">
        <v>85</v>
      </c>
      <c r="AA617" s="445"/>
      <c r="AB617" s="445">
        <v>1</v>
      </c>
      <c r="AC617" s="445"/>
      <c r="AD617" s="445"/>
      <c r="AE617" s="445"/>
      <c r="AF617" s="445"/>
      <c r="AG617" s="445"/>
      <c r="AH617" s="445"/>
      <c r="AI617" s="446"/>
      <c r="AJ617" s="446" t="s">
        <v>86</v>
      </c>
      <c r="AK617" s="446" t="s">
        <v>87</v>
      </c>
      <c r="AL617" s="446"/>
      <c r="AM617" s="446"/>
      <c r="AN617" s="446"/>
    </row>
    <row r="618" spans="1:40" ht="25.5">
      <c r="A618" s="435"/>
      <c r="B618" s="436"/>
      <c r="C618" s="437"/>
      <c r="D618" s="438" t="s">
        <v>250</v>
      </c>
      <c r="E618" s="439"/>
      <c r="F618" s="440"/>
      <c r="G618" s="42"/>
      <c r="H618" s="441"/>
      <c r="I618" s="441"/>
      <c r="J618" s="441"/>
      <c r="K618" s="442"/>
      <c r="L618" s="442"/>
      <c r="M618" s="439"/>
      <c r="N618" s="439"/>
      <c r="O618" s="440"/>
      <c r="P618" s="440"/>
      <c r="Q618" s="439"/>
      <c r="R618" s="439"/>
      <c r="S618" s="439"/>
      <c r="T618" s="443"/>
      <c r="U618" s="443"/>
      <c r="V618" s="443" t="s">
        <v>0</v>
      </c>
      <c r="W618" s="444"/>
      <c r="X618" s="440"/>
      <c r="Y618" s="445"/>
      <c r="Z618" s="445"/>
      <c r="AA618" s="445"/>
      <c r="AB618" s="445"/>
      <c r="AC618" s="445"/>
      <c r="AD618" s="445"/>
      <c r="AE618" s="445"/>
      <c r="AF618" s="445"/>
      <c r="AG618" s="445"/>
      <c r="AH618" s="445"/>
      <c r="AI618" s="446"/>
      <c r="AJ618" s="446"/>
      <c r="AK618" s="446"/>
      <c r="AL618" s="446"/>
      <c r="AM618" s="446"/>
      <c r="AN618" s="446"/>
    </row>
    <row r="619" spans="1:40">
      <c r="A619" s="435"/>
      <c r="B619" s="436"/>
      <c r="C619" s="437"/>
      <c r="D619" s="438" t="s">
        <v>654</v>
      </c>
      <c r="E619" s="439"/>
      <c r="F619" s="440"/>
      <c r="G619" s="42"/>
      <c r="H619" s="441"/>
      <c r="I619" s="441"/>
      <c r="J619" s="441"/>
      <c r="K619" s="442"/>
      <c r="L619" s="442"/>
      <c r="M619" s="439"/>
      <c r="N619" s="439"/>
      <c r="O619" s="440"/>
      <c r="P619" s="440"/>
      <c r="Q619" s="439"/>
      <c r="R619" s="439"/>
      <c r="S619" s="439"/>
      <c r="T619" s="443"/>
      <c r="U619" s="443"/>
      <c r="V619" s="443" t="s">
        <v>0</v>
      </c>
      <c r="W619" s="444"/>
      <c r="X619" s="440"/>
      <c r="Y619" s="445"/>
      <c r="Z619" s="445"/>
      <c r="AA619" s="445"/>
      <c r="AB619" s="445"/>
      <c r="AC619" s="445"/>
      <c r="AD619" s="445"/>
      <c r="AE619" s="445"/>
      <c r="AF619" s="445"/>
      <c r="AG619" s="445"/>
      <c r="AH619" s="445"/>
      <c r="AI619" s="446"/>
      <c r="AJ619" s="446"/>
      <c r="AK619" s="446"/>
      <c r="AL619" s="446"/>
      <c r="AM619" s="446"/>
      <c r="AN619" s="446"/>
    </row>
    <row r="620" spans="1:40" ht="25.5">
      <c r="A620" s="435">
        <v>120</v>
      </c>
      <c r="B620" s="436" t="s">
        <v>80</v>
      </c>
      <c r="C620" s="437" t="s">
        <v>655</v>
      </c>
      <c r="D620" s="475" t="s">
        <v>656</v>
      </c>
      <c r="E620" s="447">
        <v>191.55500000000001</v>
      </c>
      <c r="F620" s="445" t="s">
        <v>83</v>
      </c>
      <c r="G620" s="41"/>
      <c r="H620" s="448">
        <f>ROUND(E620*G620,2)</f>
        <v>0</v>
      </c>
      <c r="I620" s="448"/>
      <c r="J620" s="448">
        <f>ROUND(E620*G620,2)</f>
        <v>0</v>
      </c>
      <c r="K620" s="449"/>
      <c r="L620" s="449">
        <f>E620*K620</f>
        <v>0</v>
      </c>
      <c r="M620" s="447"/>
      <c r="N620" s="447">
        <f>E620*M620</f>
        <v>0</v>
      </c>
      <c r="O620" s="445">
        <v>20</v>
      </c>
      <c r="P620" s="445" t="s">
        <v>657</v>
      </c>
      <c r="Q620" s="447"/>
      <c r="R620" s="447"/>
      <c r="S620" s="447"/>
      <c r="T620" s="450"/>
      <c r="U620" s="450"/>
      <c r="V620" s="450" t="s">
        <v>67</v>
      </c>
      <c r="W620" s="451"/>
      <c r="X620" s="437" t="s">
        <v>655</v>
      </c>
      <c r="Y620" s="437" t="s">
        <v>655</v>
      </c>
      <c r="Z620" s="445" t="s">
        <v>85</v>
      </c>
      <c r="AA620" s="445"/>
      <c r="AB620" s="445">
        <v>1</v>
      </c>
      <c r="AC620" s="445"/>
      <c r="AD620" s="445"/>
      <c r="AE620" s="445"/>
      <c r="AF620" s="445"/>
      <c r="AG620" s="445"/>
      <c r="AH620" s="445"/>
      <c r="AI620" s="446"/>
      <c r="AJ620" s="446" t="s">
        <v>86</v>
      </c>
      <c r="AK620" s="446" t="s">
        <v>87</v>
      </c>
      <c r="AL620" s="446"/>
      <c r="AM620" s="446"/>
      <c r="AN620" s="446"/>
    </row>
    <row r="621" spans="1:40" ht="25.5">
      <c r="A621" s="435"/>
      <c r="B621" s="436"/>
      <c r="C621" s="437"/>
      <c r="D621" s="438" t="s">
        <v>250</v>
      </c>
      <c r="E621" s="439"/>
      <c r="F621" s="440"/>
      <c r="G621" s="42"/>
      <c r="H621" s="441"/>
      <c r="I621" s="441"/>
      <c r="J621" s="441"/>
      <c r="K621" s="442"/>
      <c r="L621" s="442"/>
      <c r="M621" s="439"/>
      <c r="N621" s="439"/>
      <c r="O621" s="440"/>
      <c r="P621" s="440"/>
      <c r="Q621" s="439"/>
      <c r="R621" s="439"/>
      <c r="S621" s="439"/>
      <c r="T621" s="443"/>
      <c r="U621" s="443"/>
      <c r="V621" s="443" t="s">
        <v>0</v>
      </c>
      <c r="W621" s="444"/>
      <c r="X621" s="440"/>
      <c r="Y621" s="445"/>
      <c r="Z621" s="445"/>
      <c r="AA621" s="445"/>
      <c r="AB621" s="445"/>
      <c r="AC621" s="445"/>
      <c r="AD621" s="445"/>
      <c r="AE621" s="445"/>
      <c r="AF621" s="445"/>
      <c r="AG621" s="445"/>
      <c r="AH621" s="445"/>
      <c r="AI621" s="446"/>
      <c r="AJ621" s="446"/>
      <c r="AK621" s="446"/>
      <c r="AL621" s="446"/>
      <c r="AM621" s="446"/>
      <c r="AN621" s="446"/>
    </row>
    <row r="622" spans="1:40">
      <c r="A622" s="435"/>
      <c r="B622" s="436"/>
      <c r="C622" s="437"/>
      <c r="D622" s="438" t="s">
        <v>658</v>
      </c>
      <c r="E622" s="439"/>
      <c r="F622" s="440"/>
      <c r="G622" s="42"/>
      <c r="H622" s="441"/>
      <c r="I622" s="441"/>
      <c r="J622" s="441"/>
      <c r="K622" s="442"/>
      <c r="L622" s="442"/>
      <c r="M622" s="439"/>
      <c r="N622" s="439"/>
      <c r="O622" s="440"/>
      <c r="P622" s="440"/>
      <c r="Q622" s="439"/>
      <c r="R622" s="439"/>
      <c r="S622" s="439"/>
      <c r="T622" s="443"/>
      <c r="U622" s="443"/>
      <c r="V622" s="443" t="s">
        <v>0</v>
      </c>
      <c r="W622" s="444"/>
      <c r="X622" s="440"/>
      <c r="Y622" s="445"/>
      <c r="Z622" s="445"/>
      <c r="AA622" s="445"/>
      <c r="AB622" s="445"/>
      <c r="AC622" s="445"/>
      <c r="AD622" s="445"/>
      <c r="AE622" s="445"/>
      <c r="AF622" s="445"/>
      <c r="AG622" s="445"/>
      <c r="AH622" s="445"/>
      <c r="AI622" s="446"/>
      <c r="AJ622" s="446"/>
      <c r="AK622" s="446"/>
      <c r="AL622" s="446"/>
      <c r="AM622" s="446"/>
      <c r="AN622" s="446"/>
    </row>
    <row r="623" spans="1:40" ht="25.5">
      <c r="A623" s="435">
        <v>121</v>
      </c>
      <c r="B623" s="436" t="s">
        <v>80</v>
      </c>
      <c r="C623" s="437" t="s">
        <v>659</v>
      </c>
      <c r="D623" s="475" t="s">
        <v>660</v>
      </c>
      <c r="E623" s="447">
        <v>59.066000000000003</v>
      </c>
      <c r="F623" s="445" t="s">
        <v>83</v>
      </c>
      <c r="G623" s="41"/>
      <c r="H623" s="448">
        <f>ROUND(E623*G623,2)</f>
        <v>0</v>
      </c>
      <c r="I623" s="448"/>
      <c r="J623" s="448">
        <f>ROUND(E623*G623,2)</f>
        <v>0</v>
      </c>
      <c r="K623" s="449"/>
      <c r="L623" s="449">
        <f>E623*K623</f>
        <v>0</v>
      </c>
      <c r="M623" s="447"/>
      <c r="N623" s="447">
        <f>E623*M623</f>
        <v>0</v>
      </c>
      <c r="O623" s="445">
        <v>20</v>
      </c>
      <c r="P623" s="445" t="s">
        <v>395</v>
      </c>
      <c r="Q623" s="447"/>
      <c r="R623" s="447"/>
      <c r="S623" s="447"/>
      <c r="T623" s="450"/>
      <c r="U623" s="450"/>
      <c r="V623" s="450" t="s">
        <v>67</v>
      </c>
      <c r="W623" s="451"/>
      <c r="X623" s="437" t="s">
        <v>659</v>
      </c>
      <c r="Y623" s="437" t="s">
        <v>659</v>
      </c>
      <c r="Z623" s="445" t="s">
        <v>85</v>
      </c>
      <c r="AA623" s="445"/>
      <c r="AB623" s="445">
        <v>1</v>
      </c>
      <c r="AC623" s="445"/>
      <c r="AD623" s="445"/>
      <c r="AE623" s="445"/>
      <c r="AF623" s="445"/>
      <c r="AG623" s="445"/>
      <c r="AH623" s="445"/>
      <c r="AI623" s="446"/>
      <c r="AJ623" s="446" t="s">
        <v>86</v>
      </c>
      <c r="AK623" s="446" t="s">
        <v>87</v>
      </c>
      <c r="AL623" s="446"/>
      <c r="AM623" s="446"/>
      <c r="AN623" s="446"/>
    </row>
    <row r="624" spans="1:40">
      <c r="A624" s="435"/>
      <c r="B624" s="436"/>
      <c r="C624" s="437"/>
      <c r="D624" s="438" t="s">
        <v>137</v>
      </c>
      <c r="E624" s="439"/>
      <c r="F624" s="440"/>
      <c r="G624" s="42"/>
      <c r="H624" s="441"/>
      <c r="I624" s="441"/>
      <c r="J624" s="441"/>
      <c r="K624" s="442"/>
      <c r="L624" s="442"/>
      <c r="M624" s="439"/>
      <c r="N624" s="439"/>
      <c r="O624" s="440"/>
      <c r="P624" s="440"/>
      <c r="Q624" s="439"/>
      <c r="R624" s="439"/>
      <c r="S624" s="439"/>
      <c r="T624" s="443"/>
      <c r="U624" s="443"/>
      <c r="V624" s="443" t="s">
        <v>0</v>
      </c>
      <c r="W624" s="444"/>
      <c r="X624" s="440"/>
      <c r="Y624" s="445"/>
      <c r="Z624" s="445"/>
      <c r="AA624" s="445"/>
      <c r="AB624" s="445"/>
      <c r="AC624" s="445"/>
      <c r="AD624" s="445"/>
      <c r="AE624" s="445"/>
      <c r="AF624" s="445"/>
      <c r="AG624" s="445"/>
      <c r="AH624" s="445"/>
      <c r="AI624" s="446"/>
      <c r="AJ624" s="446"/>
      <c r="AK624" s="446"/>
      <c r="AL624" s="446"/>
      <c r="AM624" s="446"/>
      <c r="AN624" s="446"/>
    </row>
    <row r="625" spans="1:40">
      <c r="A625" s="435"/>
      <c r="B625" s="436"/>
      <c r="C625" s="437"/>
      <c r="D625" s="438" t="s">
        <v>661</v>
      </c>
      <c r="E625" s="439"/>
      <c r="F625" s="440"/>
      <c r="G625" s="42"/>
      <c r="H625" s="441"/>
      <c r="I625" s="441"/>
      <c r="J625" s="441"/>
      <c r="K625" s="442"/>
      <c r="L625" s="442"/>
      <c r="M625" s="439"/>
      <c r="N625" s="439"/>
      <c r="O625" s="440"/>
      <c r="P625" s="440"/>
      <c r="Q625" s="439"/>
      <c r="R625" s="439"/>
      <c r="S625" s="439"/>
      <c r="T625" s="443"/>
      <c r="U625" s="443"/>
      <c r="V625" s="443" t="s">
        <v>0</v>
      </c>
      <c r="W625" s="444"/>
      <c r="X625" s="440"/>
      <c r="Y625" s="445"/>
      <c r="Z625" s="445"/>
      <c r="AA625" s="445"/>
      <c r="AB625" s="445"/>
      <c r="AC625" s="445"/>
      <c r="AD625" s="445"/>
      <c r="AE625" s="445"/>
      <c r="AF625" s="445"/>
      <c r="AG625" s="445"/>
      <c r="AH625" s="445"/>
      <c r="AI625" s="446"/>
      <c r="AJ625" s="446"/>
      <c r="AK625" s="446"/>
      <c r="AL625" s="446"/>
      <c r="AM625" s="446"/>
      <c r="AN625" s="446"/>
    </row>
    <row r="626" spans="1:40">
      <c r="A626" s="435"/>
      <c r="B626" s="436"/>
      <c r="C626" s="437"/>
      <c r="D626" s="438" t="s">
        <v>236</v>
      </c>
      <c r="E626" s="439"/>
      <c r="F626" s="440"/>
      <c r="G626" s="42"/>
      <c r="H626" s="441"/>
      <c r="I626" s="441"/>
      <c r="J626" s="441"/>
      <c r="K626" s="442"/>
      <c r="L626" s="442"/>
      <c r="M626" s="439"/>
      <c r="N626" s="439"/>
      <c r="O626" s="440"/>
      <c r="P626" s="440"/>
      <c r="Q626" s="439"/>
      <c r="R626" s="439"/>
      <c r="S626" s="439"/>
      <c r="T626" s="443"/>
      <c r="U626" s="443"/>
      <c r="V626" s="443" t="s">
        <v>0</v>
      </c>
      <c r="W626" s="444"/>
      <c r="X626" s="440"/>
      <c r="Y626" s="445"/>
      <c r="Z626" s="445"/>
      <c r="AA626" s="445"/>
      <c r="AB626" s="445"/>
      <c r="AC626" s="445"/>
      <c r="AD626" s="445"/>
      <c r="AE626" s="445"/>
      <c r="AF626" s="445"/>
      <c r="AG626" s="445"/>
      <c r="AH626" s="445"/>
      <c r="AI626" s="446"/>
      <c r="AJ626" s="446"/>
      <c r="AK626" s="446"/>
      <c r="AL626" s="446"/>
      <c r="AM626" s="446"/>
      <c r="AN626" s="446"/>
    </row>
    <row r="627" spans="1:40">
      <c r="A627" s="435"/>
      <c r="B627" s="436"/>
      <c r="C627" s="437"/>
      <c r="D627" s="438" t="s">
        <v>624</v>
      </c>
      <c r="E627" s="439"/>
      <c r="F627" s="440"/>
      <c r="G627" s="42"/>
      <c r="H627" s="441"/>
      <c r="I627" s="441"/>
      <c r="J627" s="441"/>
      <c r="K627" s="442"/>
      <c r="L627" s="442"/>
      <c r="M627" s="439"/>
      <c r="N627" s="439"/>
      <c r="O627" s="440"/>
      <c r="P627" s="440"/>
      <c r="Q627" s="439"/>
      <c r="R627" s="439"/>
      <c r="S627" s="439"/>
      <c r="T627" s="443"/>
      <c r="U627" s="443"/>
      <c r="V627" s="443" t="s">
        <v>0</v>
      </c>
      <c r="W627" s="444"/>
      <c r="X627" s="440"/>
      <c r="Y627" s="445"/>
      <c r="Z627" s="445"/>
      <c r="AA627" s="445"/>
      <c r="AB627" s="445"/>
      <c r="AC627" s="445"/>
      <c r="AD627" s="445"/>
      <c r="AE627" s="445"/>
      <c r="AF627" s="445"/>
      <c r="AG627" s="445"/>
      <c r="AH627" s="445"/>
      <c r="AI627" s="446"/>
      <c r="AJ627" s="446"/>
      <c r="AK627" s="446"/>
      <c r="AL627" s="446"/>
      <c r="AM627" s="446"/>
      <c r="AN627" s="446"/>
    </row>
    <row r="628" spans="1:40">
      <c r="A628" s="435"/>
      <c r="B628" s="436"/>
      <c r="C628" s="437"/>
      <c r="D628" s="438" t="s">
        <v>662</v>
      </c>
      <c r="E628" s="439"/>
      <c r="F628" s="440"/>
      <c r="G628" s="42"/>
      <c r="H628" s="441"/>
      <c r="I628" s="441"/>
      <c r="J628" s="441"/>
      <c r="K628" s="442"/>
      <c r="L628" s="442"/>
      <c r="M628" s="439"/>
      <c r="N628" s="439"/>
      <c r="O628" s="440"/>
      <c r="P628" s="440"/>
      <c r="Q628" s="439"/>
      <c r="R628" s="439"/>
      <c r="S628" s="439"/>
      <c r="T628" s="443"/>
      <c r="U628" s="443"/>
      <c r="V628" s="443" t="s">
        <v>0</v>
      </c>
      <c r="W628" s="444"/>
      <c r="X628" s="440"/>
      <c r="Y628" s="445"/>
      <c r="Z628" s="445"/>
      <c r="AA628" s="445"/>
      <c r="AB628" s="445"/>
      <c r="AC628" s="445"/>
      <c r="AD628" s="445"/>
      <c r="AE628" s="445"/>
      <c r="AF628" s="445"/>
      <c r="AG628" s="445"/>
      <c r="AH628" s="445"/>
      <c r="AI628" s="446"/>
      <c r="AJ628" s="446"/>
      <c r="AK628" s="446"/>
      <c r="AL628" s="446"/>
      <c r="AM628" s="446"/>
      <c r="AN628" s="446"/>
    </row>
    <row r="629" spans="1:40" ht="25.5">
      <c r="A629" s="435"/>
      <c r="B629" s="436"/>
      <c r="C629" s="437"/>
      <c r="D629" s="438" t="s">
        <v>133</v>
      </c>
      <c r="E629" s="439"/>
      <c r="F629" s="440"/>
      <c r="G629" s="42"/>
      <c r="H629" s="441"/>
      <c r="I629" s="441"/>
      <c r="J629" s="441"/>
      <c r="K629" s="442"/>
      <c r="L629" s="442"/>
      <c r="M629" s="439"/>
      <c r="N629" s="439"/>
      <c r="O629" s="440"/>
      <c r="P629" s="440"/>
      <c r="Q629" s="439"/>
      <c r="R629" s="439"/>
      <c r="S629" s="439"/>
      <c r="T629" s="443"/>
      <c r="U629" s="443"/>
      <c r="V629" s="443" t="s">
        <v>0</v>
      </c>
      <c r="W629" s="444"/>
      <c r="X629" s="440"/>
      <c r="Y629" s="445"/>
      <c r="Z629" s="445"/>
      <c r="AA629" s="445"/>
      <c r="AB629" s="445"/>
      <c r="AC629" s="445"/>
      <c r="AD629" s="445"/>
      <c r="AE629" s="445"/>
      <c r="AF629" s="445"/>
      <c r="AG629" s="445"/>
      <c r="AH629" s="445"/>
      <c r="AI629" s="446"/>
      <c r="AJ629" s="446"/>
      <c r="AK629" s="446"/>
      <c r="AL629" s="446"/>
      <c r="AM629" s="446"/>
      <c r="AN629" s="446"/>
    </row>
    <row r="630" spans="1:40">
      <c r="A630" s="435"/>
      <c r="B630" s="436"/>
      <c r="C630" s="437"/>
      <c r="D630" s="438" t="s">
        <v>663</v>
      </c>
      <c r="E630" s="439"/>
      <c r="F630" s="440"/>
      <c r="G630" s="42"/>
      <c r="H630" s="441"/>
      <c r="I630" s="441"/>
      <c r="J630" s="441"/>
      <c r="K630" s="442"/>
      <c r="L630" s="442"/>
      <c r="M630" s="439"/>
      <c r="N630" s="439"/>
      <c r="O630" s="440"/>
      <c r="P630" s="440"/>
      <c r="Q630" s="439"/>
      <c r="R630" s="439"/>
      <c r="S630" s="439"/>
      <c r="T630" s="443"/>
      <c r="U630" s="443"/>
      <c r="V630" s="443" t="s">
        <v>0</v>
      </c>
      <c r="W630" s="444"/>
      <c r="X630" s="440"/>
      <c r="Y630" s="445"/>
      <c r="Z630" s="445"/>
      <c r="AA630" s="445"/>
      <c r="AB630" s="445"/>
      <c r="AC630" s="445"/>
      <c r="AD630" s="445"/>
      <c r="AE630" s="445"/>
      <c r="AF630" s="445"/>
      <c r="AG630" s="445"/>
      <c r="AH630" s="445"/>
      <c r="AI630" s="446"/>
      <c r="AJ630" s="446"/>
      <c r="AK630" s="446"/>
      <c r="AL630" s="446"/>
      <c r="AM630" s="446"/>
      <c r="AN630" s="446"/>
    </row>
    <row r="631" spans="1:40" ht="25.5">
      <c r="A631" s="435"/>
      <c r="B631" s="436"/>
      <c r="C631" s="437"/>
      <c r="D631" s="438" t="s">
        <v>88</v>
      </c>
      <c r="E631" s="439"/>
      <c r="F631" s="440"/>
      <c r="G631" s="42"/>
      <c r="H631" s="441"/>
      <c r="I631" s="441"/>
      <c r="J631" s="441"/>
      <c r="K631" s="442"/>
      <c r="L631" s="442"/>
      <c r="M631" s="439"/>
      <c r="N631" s="439"/>
      <c r="O631" s="440"/>
      <c r="P631" s="440"/>
      <c r="Q631" s="439"/>
      <c r="R631" s="439"/>
      <c r="S631" s="439"/>
      <c r="T631" s="443"/>
      <c r="U631" s="443"/>
      <c r="V631" s="443" t="s">
        <v>0</v>
      </c>
      <c r="W631" s="444"/>
      <c r="X631" s="440"/>
      <c r="Y631" s="445"/>
      <c r="Z631" s="445"/>
      <c r="AA631" s="445"/>
      <c r="AB631" s="445"/>
      <c r="AC631" s="445"/>
      <c r="AD631" s="445"/>
      <c r="AE631" s="445"/>
      <c r="AF631" s="445"/>
      <c r="AG631" s="445"/>
      <c r="AH631" s="445"/>
      <c r="AI631" s="446"/>
      <c r="AJ631" s="446"/>
      <c r="AK631" s="446"/>
      <c r="AL631" s="446"/>
      <c r="AM631" s="446"/>
      <c r="AN631" s="446"/>
    </row>
    <row r="632" spans="1:40">
      <c r="A632" s="435"/>
      <c r="B632" s="436"/>
      <c r="C632" s="437"/>
      <c r="D632" s="438" t="s">
        <v>664</v>
      </c>
      <c r="E632" s="439"/>
      <c r="F632" s="440"/>
      <c r="G632" s="42"/>
      <c r="H632" s="441"/>
      <c r="I632" s="441"/>
      <c r="J632" s="441"/>
      <c r="K632" s="442"/>
      <c r="L632" s="442"/>
      <c r="M632" s="439"/>
      <c r="N632" s="439"/>
      <c r="O632" s="440"/>
      <c r="P632" s="440"/>
      <c r="Q632" s="439"/>
      <c r="R632" s="439"/>
      <c r="S632" s="439"/>
      <c r="T632" s="443"/>
      <c r="U632" s="443"/>
      <c r="V632" s="443" t="s">
        <v>0</v>
      </c>
      <c r="W632" s="444"/>
      <c r="X632" s="440"/>
      <c r="Y632" s="445"/>
      <c r="Z632" s="445"/>
      <c r="AA632" s="445"/>
      <c r="AB632" s="445"/>
      <c r="AC632" s="445"/>
      <c r="AD632" s="445"/>
      <c r="AE632" s="445"/>
      <c r="AF632" s="445"/>
      <c r="AG632" s="445"/>
      <c r="AH632" s="445"/>
      <c r="AI632" s="446"/>
      <c r="AJ632" s="446"/>
      <c r="AK632" s="446"/>
      <c r="AL632" s="446"/>
      <c r="AM632" s="446"/>
      <c r="AN632" s="446"/>
    </row>
    <row r="633" spans="1:40" ht="25.5">
      <c r="A633" s="435"/>
      <c r="B633" s="436"/>
      <c r="C633" s="437"/>
      <c r="D633" s="438" t="s">
        <v>250</v>
      </c>
      <c r="E633" s="439"/>
      <c r="F633" s="440"/>
      <c r="G633" s="42"/>
      <c r="H633" s="441"/>
      <c r="I633" s="441"/>
      <c r="J633" s="441"/>
      <c r="K633" s="442"/>
      <c r="L633" s="442"/>
      <c r="M633" s="439"/>
      <c r="N633" s="439"/>
      <c r="O633" s="440"/>
      <c r="P633" s="440"/>
      <c r="Q633" s="439"/>
      <c r="R633" s="439"/>
      <c r="S633" s="439"/>
      <c r="T633" s="443"/>
      <c r="U633" s="443"/>
      <c r="V633" s="443" t="s">
        <v>0</v>
      </c>
      <c r="W633" s="444"/>
      <c r="X633" s="440"/>
      <c r="Y633" s="445"/>
      <c r="Z633" s="445"/>
      <c r="AA633" s="445"/>
      <c r="AB633" s="445"/>
      <c r="AC633" s="445"/>
      <c r="AD633" s="445"/>
      <c r="AE633" s="445"/>
      <c r="AF633" s="445"/>
      <c r="AG633" s="445"/>
      <c r="AH633" s="445"/>
      <c r="AI633" s="446"/>
      <c r="AJ633" s="446"/>
      <c r="AK633" s="446"/>
      <c r="AL633" s="446"/>
      <c r="AM633" s="446"/>
      <c r="AN633" s="446"/>
    </row>
    <row r="634" spans="1:40">
      <c r="A634" s="435"/>
      <c r="B634" s="436"/>
      <c r="C634" s="437"/>
      <c r="D634" s="438" t="s">
        <v>665</v>
      </c>
      <c r="E634" s="439"/>
      <c r="F634" s="440"/>
      <c r="G634" s="42"/>
      <c r="H634" s="441"/>
      <c r="I634" s="441"/>
      <c r="J634" s="441"/>
      <c r="K634" s="442"/>
      <c r="L634" s="442"/>
      <c r="M634" s="439"/>
      <c r="N634" s="439"/>
      <c r="O634" s="440"/>
      <c r="P634" s="440"/>
      <c r="Q634" s="439"/>
      <c r="R634" s="439"/>
      <c r="S634" s="439"/>
      <c r="T634" s="443"/>
      <c r="U634" s="443"/>
      <c r="V634" s="443" t="s">
        <v>0</v>
      </c>
      <c r="W634" s="444"/>
      <c r="X634" s="440"/>
      <c r="Y634" s="445"/>
      <c r="Z634" s="445"/>
      <c r="AA634" s="445"/>
      <c r="AB634" s="445"/>
      <c r="AC634" s="445"/>
      <c r="AD634" s="445"/>
      <c r="AE634" s="445"/>
      <c r="AF634" s="445"/>
      <c r="AG634" s="445"/>
      <c r="AH634" s="445"/>
      <c r="AI634" s="446"/>
      <c r="AJ634" s="446"/>
      <c r="AK634" s="446"/>
      <c r="AL634" s="446"/>
      <c r="AM634" s="446"/>
      <c r="AN634" s="446"/>
    </row>
    <row r="635" spans="1:40" ht="25.5">
      <c r="A635" s="435">
        <v>122</v>
      </c>
      <c r="B635" s="436" t="s">
        <v>80</v>
      </c>
      <c r="C635" s="437" t="s">
        <v>666</v>
      </c>
      <c r="D635" s="475" t="s">
        <v>667</v>
      </c>
      <c r="E635" s="447">
        <v>3.2509999999999999</v>
      </c>
      <c r="F635" s="445" t="s">
        <v>83</v>
      </c>
      <c r="G635" s="41"/>
      <c r="H635" s="448">
        <f>ROUND(E635*G635,2)</f>
        <v>0</v>
      </c>
      <c r="I635" s="448"/>
      <c r="J635" s="448">
        <f>ROUND(E635*G635,2)</f>
        <v>0</v>
      </c>
      <c r="K635" s="449"/>
      <c r="L635" s="449">
        <f>E635*K635</f>
        <v>0</v>
      </c>
      <c r="M635" s="447"/>
      <c r="N635" s="447">
        <f>E635*M635</f>
        <v>0</v>
      </c>
      <c r="O635" s="445">
        <v>20</v>
      </c>
      <c r="P635" s="445" t="s">
        <v>560</v>
      </c>
      <c r="Q635" s="447"/>
      <c r="R635" s="447"/>
      <c r="S635" s="447"/>
      <c r="T635" s="450"/>
      <c r="U635" s="450"/>
      <c r="V635" s="450" t="s">
        <v>67</v>
      </c>
      <c r="W635" s="451"/>
      <c r="X635" s="437" t="s">
        <v>666</v>
      </c>
      <c r="Y635" s="437" t="s">
        <v>666</v>
      </c>
      <c r="Z635" s="445" t="s">
        <v>85</v>
      </c>
      <c r="AA635" s="445"/>
      <c r="AB635" s="445">
        <v>1</v>
      </c>
      <c r="AC635" s="445"/>
      <c r="AD635" s="445"/>
      <c r="AE635" s="445"/>
      <c r="AF635" s="445"/>
      <c r="AG635" s="445"/>
      <c r="AH635" s="445"/>
      <c r="AI635" s="446"/>
      <c r="AJ635" s="446" t="s">
        <v>86</v>
      </c>
      <c r="AK635" s="446" t="s">
        <v>87</v>
      </c>
      <c r="AL635" s="446"/>
      <c r="AM635" s="446"/>
      <c r="AN635" s="446"/>
    </row>
    <row r="636" spans="1:40" ht="25.5">
      <c r="A636" s="435"/>
      <c r="B636" s="436"/>
      <c r="C636" s="437"/>
      <c r="D636" s="438" t="s">
        <v>88</v>
      </c>
      <c r="E636" s="439"/>
      <c r="F636" s="440"/>
      <c r="G636" s="42"/>
      <c r="H636" s="441"/>
      <c r="I636" s="441"/>
      <c r="J636" s="441"/>
      <c r="K636" s="442"/>
      <c r="L636" s="442"/>
      <c r="M636" s="439"/>
      <c r="N636" s="439"/>
      <c r="O636" s="440"/>
      <c r="P636" s="440"/>
      <c r="Q636" s="439"/>
      <c r="R636" s="439"/>
      <c r="S636" s="439"/>
      <c r="T636" s="443"/>
      <c r="U636" s="443"/>
      <c r="V636" s="443" t="s">
        <v>0</v>
      </c>
      <c r="W636" s="444"/>
      <c r="X636" s="440"/>
      <c r="Y636" s="445"/>
      <c r="Z636" s="445"/>
      <c r="AA636" s="445"/>
      <c r="AB636" s="445"/>
      <c r="AC636" s="445"/>
      <c r="AD636" s="445"/>
      <c r="AE636" s="445"/>
      <c r="AF636" s="445"/>
      <c r="AG636" s="445"/>
      <c r="AH636" s="445"/>
      <c r="AI636" s="446"/>
      <c r="AJ636" s="446"/>
      <c r="AK636" s="446"/>
      <c r="AL636" s="446"/>
      <c r="AM636" s="446"/>
      <c r="AN636" s="446"/>
    </row>
    <row r="637" spans="1:40">
      <c r="A637" s="435"/>
      <c r="B637" s="436"/>
      <c r="C637" s="437"/>
      <c r="D637" s="438" t="s">
        <v>668</v>
      </c>
      <c r="E637" s="439"/>
      <c r="F637" s="440"/>
      <c r="G637" s="42"/>
      <c r="H637" s="441"/>
      <c r="I637" s="441"/>
      <c r="J637" s="441"/>
      <c r="K637" s="442"/>
      <c r="L637" s="442"/>
      <c r="M637" s="439"/>
      <c r="N637" s="439"/>
      <c r="O637" s="440"/>
      <c r="P637" s="440"/>
      <c r="Q637" s="439"/>
      <c r="R637" s="439"/>
      <c r="S637" s="439"/>
      <c r="T637" s="443"/>
      <c r="U637" s="443"/>
      <c r="V637" s="443" t="s">
        <v>0</v>
      </c>
      <c r="W637" s="444"/>
      <c r="X637" s="440"/>
      <c r="Y637" s="445"/>
      <c r="Z637" s="445"/>
      <c r="AA637" s="445"/>
      <c r="AB637" s="445"/>
      <c r="AC637" s="445"/>
      <c r="AD637" s="445"/>
      <c r="AE637" s="445"/>
      <c r="AF637" s="445"/>
      <c r="AG637" s="445"/>
      <c r="AH637" s="445"/>
      <c r="AI637" s="446"/>
      <c r="AJ637" s="446"/>
      <c r="AK637" s="446"/>
      <c r="AL637" s="446"/>
      <c r="AM637" s="446"/>
      <c r="AN637" s="446"/>
    </row>
    <row r="638" spans="1:40">
      <c r="A638" s="435">
        <v>123</v>
      </c>
      <c r="B638" s="436" t="s">
        <v>80</v>
      </c>
      <c r="C638" s="437" t="s">
        <v>669</v>
      </c>
      <c r="D638" s="475" t="s">
        <v>670</v>
      </c>
      <c r="E638" s="447">
        <v>6.4749999999999996</v>
      </c>
      <c r="F638" s="445" t="s">
        <v>83</v>
      </c>
      <c r="G638" s="41"/>
      <c r="H638" s="448">
        <f>ROUND(E638*G638,2)</f>
        <v>0</v>
      </c>
      <c r="I638" s="448"/>
      <c r="J638" s="448">
        <f>ROUND(E638*G638,2)</f>
        <v>0</v>
      </c>
      <c r="K638" s="449"/>
      <c r="L638" s="449">
        <f>E638*K638</f>
        <v>0</v>
      </c>
      <c r="M638" s="447"/>
      <c r="N638" s="447">
        <f>E638*M638</f>
        <v>0</v>
      </c>
      <c r="O638" s="445">
        <v>20</v>
      </c>
      <c r="P638" s="445" t="s">
        <v>398</v>
      </c>
      <c r="Q638" s="447"/>
      <c r="R638" s="447"/>
      <c r="S638" s="447"/>
      <c r="T638" s="450"/>
      <c r="U638" s="450"/>
      <c r="V638" s="450" t="s">
        <v>67</v>
      </c>
      <c r="W638" s="451"/>
      <c r="X638" s="437" t="s">
        <v>669</v>
      </c>
      <c r="Y638" s="437" t="s">
        <v>669</v>
      </c>
      <c r="Z638" s="445" t="s">
        <v>85</v>
      </c>
      <c r="AA638" s="445"/>
      <c r="AB638" s="445">
        <v>1</v>
      </c>
      <c r="AC638" s="445"/>
      <c r="AD638" s="445"/>
      <c r="AE638" s="445"/>
      <c r="AF638" s="445"/>
      <c r="AG638" s="445"/>
      <c r="AH638" s="445"/>
      <c r="AI638" s="446"/>
      <c r="AJ638" s="446" t="s">
        <v>86</v>
      </c>
      <c r="AK638" s="446" t="s">
        <v>87</v>
      </c>
      <c r="AL638" s="446"/>
      <c r="AM638" s="446"/>
      <c r="AN638" s="446"/>
    </row>
    <row r="639" spans="1:40">
      <c r="A639" s="435"/>
      <c r="B639" s="436"/>
      <c r="C639" s="437"/>
      <c r="D639" s="438" t="s">
        <v>137</v>
      </c>
      <c r="E639" s="439"/>
      <c r="F639" s="440"/>
      <c r="G639" s="42"/>
      <c r="H639" s="441"/>
      <c r="I639" s="441"/>
      <c r="J639" s="441"/>
      <c r="K639" s="442"/>
      <c r="L639" s="442"/>
      <c r="M639" s="439"/>
      <c r="N639" s="439"/>
      <c r="O639" s="440"/>
      <c r="P639" s="440"/>
      <c r="Q639" s="439"/>
      <c r="R639" s="439"/>
      <c r="S639" s="439"/>
      <c r="T639" s="443"/>
      <c r="U639" s="443"/>
      <c r="V639" s="443" t="s">
        <v>0</v>
      </c>
      <c r="W639" s="444"/>
      <c r="X639" s="440"/>
      <c r="Y639" s="445"/>
      <c r="Z639" s="445"/>
      <c r="AA639" s="445"/>
      <c r="AB639" s="445"/>
      <c r="AC639" s="445"/>
      <c r="AD639" s="445"/>
      <c r="AE639" s="445"/>
      <c r="AF639" s="445"/>
      <c r="AG639" s="445"/>
      <c r="AH639" s="445"/>
      <c r="AI639" s="446"/>
      <c r="AJ639" s="446"/>
      <c r="AK639" s="446"/>
      <c r="AL639" s="446"/>
      <c r="AM639" s="446"/>
      <c r="AN639" s="446"/>
    </row>
    <row r="640" spans="1:40">
      <c r="A640" s="435"/>
      <c r="B640" s="436"/>
      <c r="C640" s="437"/>
      <c r="D640" s="438" t="s">
        <v>671</v>
      </c>
      <c r="E640" s="439"/>
      <c r="F640" s="440"/>
      <c r="G640" s="42"/>
      <c r="H640" s="441"/>
      <c r="I640" s="441"/>
      <c r="J640" s="441"/>
      <c r="K640" s="442"/>
      <c r="L640" s="442"/>
      <c r="M640" s="439"/>
      <c r="N640" s="439"/>
      <c r="O640" s="440"/>
      <c r="P640" s="440"/>
      <c r="Q640" s="439"/>
      <c r="R640" s="439"/>
      <c r="S640" s="439"/>
      <c r="T640" s="443"/>
      <c r="U640" s="443"/>
      <c r="V640" s="443" t="s">
        <v>0</v>
      </c>
      <c r="W640" s="444"/>
      <c r="X640" s="440"/>
      <c r="Y640" s="445"/>
      <c r="Z640" s="445"/>
      <c r="AA640" s="445"/>
      <c r="AB640" s="445"/>
      <c r="AC640" s="445"/>
      <c r="AD640" s="445"/>
      <c r="AE640" s="445"/>
      <c r="AF640" s="445"/>
      <c r="AG640" s="445"/>
      <c r="AH640" s="445"/>
      <c r="AI640" s="446"/>
      <c r="AJ640" s="446"/>
      <c r="AK640" s="446"/>
      <c r="AL640" s="446"/>
      <c r="AM640" s="446"/>
      <c r="AN640" s="446"/>
    </row>
    <row r="641" spans="1:40">
      <c r="A641" s="435">
        <v>124</v>
      </c>
      <c r="B641" s="436" t="s">
        <v>80</v>
      </c>
      <c r="C641" s="437" t="s">
        <v>672</v>
      </c>
      <c r="D641" s="475" t="s">
        <v>673</v>
      </c>
      <c r="E641" s="447">
        <v>14.603</v>
      </c>
      <c r="F641" s="445" t="s">
        <v>83</v>
      </c>
      <c r="G641" s="41"/>
      <c r="H641" s="448">
        <f>ROUND(E641*G641,2)</f>
        <v>0</v>
      </c>
      <c r="I641" s="448"/>
      <c r="J641" s="448">
        <f>ROUND(E641*G641,2)</f>
        <v>0</v>
      </c>
      <c r="K641" s="449"/>
      <c r="L641" s="449">
        <f>E641*K641</f>
        <v>0</v>
      </c>
      <c r="M641" s="447"/>
      <c r="N641" s="447">
        <f>E641*M641</f>
        <v>0</v>
      </c>
      <c r="O641" s="445">
        <v>20</v>
      </c>
      <c r="P641" s="445" t="s">
        <v>402</v>
      </c>
      <c r="Q641" s="447"/>
      <c r="R641" s="447"/>
      <c r="S641" s="447"/>
      <c r="T641" s="450"/>
      <c r="U641" s="450"/>
      <c r="V641" s="450" t="s">
        <v>67</v>
      </c>
      <c r="W641" s="451"/>
      <c r="X641" s="437" t="s">
        <v>672</v>
      </c>
      <c r="Y641" s="437" t="s">
        <v>672</v>
      </c>
      <c r="Z641" s="445" t="s">
        <v>85</v>
      </c>
      <c r="AA641" s="445"/>
      <c r="AB641" s="445">
        <v>1</v>
      </c>
      <c r="AC641" s="445"/>
      <c r="AD641" s="445"/>
      <c r="AE641" s="445"/>
      <c r="AF641" s="445"/>
      <c r="AG641" s="445"/>
      <c r="AH641" s="445"/>
      <c r="AI641" s="446"/>
      <c r="AJ641" s="446" t="s">
        <v>86</v>
      </c>
      <c r="AK641" s="446" t="s">
        <v>87</v>
      </c>
      <c r="AL641" s="446"/>
      <c r="AM641" s="446"/>
      <c r="AN641" s="446"/>
    </row>
    <row r="642" spans="1:40">
      <c r="A642" s="435"/>
      <c r="B642" s="436"/>
      <c r="C642" s="437"/>
      <c r="D642" s="438" t="s">
        <v>137</v>
      </c>
      <c r="E642" s="439"/>
      <c r="F642" s="440"/>
      <c r="G642" s="42"/>
      <c r="H642" s="441"/>
      <c r="I642" s="441"/>
      <c r="J642" s="441"/>
      <c r="K642" s="442"/>
      <c r="L642" s="442"/>
      <c r="M642" s="439"/>
      <c r="N642" s="439"/>
      <c r="O642" s="440"/>
      <c r="P642" s="440"/>
      <c r="Q642" s="439"/>
      <c r="R642" s="439"/>
      <c r="S642" s="439"/>
      <c r="T642" s="443"/>
      <c r="U642" s="443"/>
      <c r="V642" s="443" t="s">
        <v>0</v>
      </c>
      <c r="W642" s="444"/>
      <c r="X642" s="440"/>
      <c r="Y642" s="445"/>
      <c r="Z642" s="445"/>
      <c r="AA642" s="445"/>
      <c r="AB642" s="445"/>
      <c r="AC642" s="445"/>
      <c r="AD642" s="445"/>
      <c r="AE642" s="445"/>
      <c r="AF642" s="445"/>
      <c r="AG642" s="445"/>
      <c r="AH642" s="445"/>
      <c r="AI642" s="446"/>
      <c r="AJ642" s="446"/>
      <c r="AK642" s="446"/>
      <c r="AL642" s="446"/>
      <c r="AM642" s="446"/>
      <c r="AN642" s="446"/>
    </row>
    <row r="643" spans="1:40">
      <c r="A643" s="435"/>
      <c r="B643" s="436"/>
      <c r="C643" s="437"/>
      <c r="D643" s="438" t="s">
        <v>674</v>
      </c>
      <c r="E643" s="439"/>
      <c r="F643" s="440"/>
      <c r="G643" s="42"/>
      <c r="H643" s="441"/>
      <c r="I643" s="441"/>
      <c r="J643" s="441"/>
      <c r="K643" s="442"/>
      <c r="L643" s="442"/>
      <c r="M643" s="439"/>
      <c r="N643" s="439"/>
      <c r="O643" s="440"/>
      <c r="P643" s="440"/>
      <c r="Q643" s="439"/>
      <c r="R643" s="439"/>
      <c r="S643" s="439"/>
      <c r="T643" s="443"/>
      <c r="U643" s="443"/>
      <c r="V643" s="443" t="s">
        <v>0</v>
      </c>
      <c r="W643" s="444"/>
      <c r="X643" s="440"/>
      <c r="Y643" s="445"/>
      <c r="Z643" s="445"/>
      <c r="AA643" s="445"/>
      <c r="AB643" s="445"/>
      <c r="AC643" s="445"/>
      <c r="AD643" s="445"/>
      <c r="AE643" s="445"/>
      <c r="AF643" s="445"/>
      <c r="AG643" s="445"/>
      <c r="AH643" s="445"/>
      <c r="AI643" s="446"/>
      <c r="AJ643" s="446"/>
      <c r="AK643" s="446"/>
      <c r="AL643" s="446"/>
      <c r="AM643" s="446"/>
      <c r="AN643" s="446"/>
    </row>
    <row r="644" spans="1:40">
      <c r="A644" s="435">
        <v>125</v>
      </c>
      <c r="B644" s="436" t="s">
        <v>80</v>
      </c>
      <c r="C644" s="437" t="s">
        <v>675</v>
      </c>
      <c r="D644" s="475" t="s">
        <v>676</v>
      </c>
      <c r="E644" s="447">
        <v>8</v>
      </c>
      <c r="F644" s="445" t="s">
        <v>132</v>
      </c>
      <c r="G644" s="41"/>
      <c r="H644" s="448">
        <f>ROUND(E644*G644,2)</f>
        <v>0</v>
      </c>
      <c r="I644" s="448"/>
      <c r="J644" s="448">
        <f>ROUND(E644*G644,2)</f>
        <v>0</v>
      </c>
      <c r="K644" s="449"/>
      <c r="L644" s="449">
        <f>E644*K644</f>
        <v>0</v>
      </c>
      <c r="M644" s="447"/>
      <c r="N644" s="447">
        <f>E644*M644</f>
        <v>0</v>
      </c>
      <c r="O644" s="445">
        <v>20</v>
      </c>
      <c r="P644" s="445" t="s">
        <v>405</v>
      </c>
      <c r="Q644" s="447"/>
      <c r="R644" s="447"/>
      <c r="S644" s="447"/>
      <c r="T644" s="450"/>
      <c r="U644" s="450"/>
      <c r="V644" s="450" t="s">
        <v>67</v>
      </c>
      <c r="W644" s="451"/>
      <c r="X644" s="437" t="s">
        <v>675</v>
      </c>
      <c r="Y644" s="437" t="s">
        <v>675</v>
      </c>
      <c r="Z644" s="445" t="s">
        <v>85</v>
      </c>
      <c r="AA644" s="445"/>
      <c r="AB644" s="445">
        <v>6</v>
      </c>
      <c r="AC644" s="445"/>
      <c r="AD644" s="445"/>
      <c r="AE644" s="445"/>
      <c r="AF644" s="445"/>
      <c r="AG644" s="445"/>
      <c r="AH644" s="445"/>
      <c r="AI644" s="446"/>
      <c r="AJ644" s="446" t="s">
        <v>86</v>
      </c>
      <c r="AK644" s="446" t="s">
        <v>87</v>
      </c>
      <c r="AL644" s="446"/>
      <c r="AM644" s="446"/>
      <c r="AN644" s="446"/>
    </row>
    <row r="645" spans="1:40">
      <c r="A645" s="435"/>
      <c r="B645" s="436"/>
      <c r="C645" s="437"/>
      <c r="D645" s="438" t="s">
        <v>137</v>
      </c>
      <c r="E645" s="439"/>
      <c r="F645" s="440"/>
      <c r="G645" s="42"/>
      <c r="H645" s="441"/>
      <c r="I645" s="441"/>
      <c r="J645" s="441"/>
      <c r="K645" s="442"/>
      <c r="L645" s="442"/>
      <c r="M645" s="439"/>
      <c r="N645" s="439"/>
      <c r="O645" s="440"/>
      <c r="P645" s="440"/>
      <c r="Q645" s="439"/>
      <c r="R645" s="439"/>
      <c r="S645" s="439"/>
      <c r="T645" s="443"/>
      <c r="U645" s="443"/>
      <c r="V645" s="443" t="s">
        <v>0</v>
      </c>
      <c r="W645" s="444"/>
      <c r="X645" s="440"/>
      <c r="Y645" s="445"/>
      <c r="Z645" s="445"/>
      <c r="AA645" s="445"/>
      <c r="AB645" s="445"/>
      <c r="AC645" s="445"/>
      <c r="AD645" s="445"/>
      <c r="AE645" s="445"/>
      <c r="AF645" s="445"/>
      <c r="AG645" s="445"/>
      <c r="AH645" s="445"/>
      <c r="AI645" s="446"/>
      <c r="AJ645" s="446"/>
      <c r="AK645" s="446"/>
      <c r="AL645" s="446"/>
      <c r="AM645" s="446"/>
      <c r="AN645" s="446"/>
    </row>
    <row r="646" spans="1:40">
      <c r="A646" s="435"/>
      <c r="B646" s="436"/>
      <c r="C646" s="437"/>
      <c r="D646" s="438" t="s">
        <v>470</v>
      </c>
      <c r="E646" s="439"/>
      <c r="F646" s="440"/>
      <c r="G646" s="42"/>
      <c r="H646" s="441"/>
      <c r="I646" s="441"/>
      <c r="J646" s="441"/>
      <c r="K646" s="442"/>
      <c r="L646" s="442"/>
      <c r="M646" s="439"/>
      <c r="N646" s="439"/>
      <c r="O646" s="440"/>
      <c r="P646" s="440"/>
      <c r="Q646" s="439"/>
      <c r="R646" s="439"/>
      <c r="S646" s="439"/>
      <c r="T646" s="443"/>
      <c r="U646" s="443"/>
      <c r="V646" s="443" t="s">
        <v>0</v>
      </c>
      <c r="W646" s="444"/>
      <c r="X646" s="440"/>
      <c r="Y646" s="445"/>
      <c r="Z646" s="445"/>
      <c r="AA646" s="445"/>
      <c r="AB646" s="445"/>
      <c r="AC646" s="445"/>
      <c r="AD646" s="445"/>
      <c r="AE646" s="445"/>
      <c r="AF646" s="445"/>
      <c r="AG646" s="445"/>
      <c r="AH646" s="445"/>
      <c r="AI646" s="446"/>
      <c r="AJ646" s="446"/>
      <c r="AK646" s="446"/>
      <c r="AL646" s="446"/>
      <c r="AM646" s="446"/>
      <c r="AN646" s="446"/>
    </row>
    <row r="647" spans="1:40" ht="25.5">
      <c r="A647" s="435"/>
      <c r="B647" s="436"/>
      <c r="C647" s="437"/>
      <c r="D647" s="438" t="s">
        <v>133</v>
      </c>
      <c r="E647" s="439"/>
      <c r="F647" s="440"/>
      <c r="G647" s="42"/>
      <c r="H647" s="441"/>
      <c r="I647" s="441"/>
      <c r="J647" s="441"/>
      <c r="K647" s="442"/>
      <c r="L647" s="442"/>
      <c r="M647" s="439"/>
      <c r="N647" s="439"/>
      <c r="O647" s="440"/>
      <c r="P647" s="440"/>
      <c r="Q647" s="439"/>
      <c r="R647" s="439"/>
      <c r="S647" s="439"/>
      <c r="T647" s="443"/>
      <c r="U647" s="443"/>
      <c r="V647" s="443" t="s">
        <v>0</v>
      </c>
      <c r="W647" s="444"/>
      <c r="X647" s="440"/>
      <c r="Y647" s="445"/>
      <c r="Z647" s="445"/>
      <c r="AA647" s="445"/>
      <c r="AB647" s="445"/>
      <c r="AC647" s="445"/>
      <c r="AD647" s="445"/>
      <c r="AE647" s="445"/>
      <c r="AF647" s="445"/>
      <c r="AG647" s="445"/>
      <c r="AH647" s="445"/>
      <c r="AI647" s="446"/>
      <c r="AJ647" s="446"/>
      <c r="AK647" s="446"/>
      <c r="AL647" s="446"/>
      <c r="AM647" s="446"/>
      <c r="AN647" s="446"/>
    </row>
    <row r="648" spans="1:40">
      <c r="A648" s="435"/>
      <c r="B648" s="436"/>
      <c r="C648" s="437"/>
      <c r="D648" s="438" t="s">
        <v>180</v>
      </c>
      <c r="E648" s="439"/>
      <c r="F648" s="440"/>
      <c r="G648" s="42"/>
      <c r="H648" s="441"/>
      <c r="I648" s="441"/>
      <c r="J648" s="441"/>
      <c r="K648" s="442"/>
      <c r="L648" s="442"/>
      <c r="M648" s="439"/>
      <c r="N648" s="439"/>
      <c r="O648" s="440"/>
      <c r="P648" s="440"/>
      <c r="Q648" s="439"/>
      <c r="R648" s="439"/>
      <c r="S648" s="439"/>
      <c r="T648" s="443"/>
      <c r="U648" s="443"/>
      <c r="V648" s="443" t="s">
        <v>0</v>
      </c>
      <c r="W648" s="444"/>
      <c r="X648" s="440"/>
      <c r="Y648" s="445"/>
      <c r="Z648" s="445"/>
      <c r="AA648" s="445"/>
      <c r="AB648" s="445"/>
      <c r="AC648" s="445"/>
      <c r="AD648" s="445"/>
      <c r="AE648" s="445"/>
      <c r="AF648" s="445"/>
      <c r="AG648" s="445"/>
      <c r="AH648" s="445"/>
      <c r="AI648" s="446"/>
      <c r="AJ648" s="446"/>
      <c r="AK648" s="446"/>
      <c r="AL648" s="446"/>
      <c r="AM648" s="446"/>
      <c r="AN648" s="446"/>
    </row>
    <row r="649" spans="1:40" ht="25.5">
      <c r="A649" s="435">
        <v>126</v>
      </c>
      <c r="B649" s="436" t="s">
        <v>80</v>
      </c>
      <c r="C649" s="437" t="s">
        <v>677</v>
      </c>
      <c r="D649" s="475" t="s">
        <v>678</v>
      </c>
      <c r="E649" s="447">
        <v>4</v>
      </c>
      <c r="F649" s="445" t="s">
        <v>132</v>
      </c>
      <c r="G649" s="41"/>
      <c r="H649" s="448">
        <f>ROUND(E649*G649,2)</f>
        <v>0</v>
      </c>
      <c r="I649" s="448"/>
      <c r="J649" s="448">
        <f>ROUND(E649*G649,2)</f>
        <v>0</v>
      </c>
      <c r="K649" s="449"/>
      <c r="L649" s="449">
        <f>E649*K649</f>
        <v>0</v>
      </c>
      <c r="M649" s="447"/>
      <c r="N649" s="447">
        <f>E649*M649</f>
        <v>0</v>
      </c>
      <c r="O649" s="445">
        <v>20</v>
      </c>
      <c r="P649" s="445" t="s">
        <v>679</v>
      </c>
      <c r="Q649" s="447"/>
      <c r="R649" s="447"/>
      <c r="S649" s="447"/>
      <c r="T649" s="450"/>
      <c r="U649" s="450"/>
      <c r="V649" s="450" t="s">
        <v>67</v>
      </c>
      <c r="W649" s="451"/>
      <c r="X649" s="437" t="s">
        <v>677</v>
      </c>
      <c r="Y649" s="437" t="s">
        <v>677</v>
      </c>
      <c r="Z649" s="445" t="s">
        <v>85</v>
      </c>
      <c r="AA649" s="445"/>
      <c r="AB649" s="445">
        <v>1</v>
      </c>
      <c r="AC649" s="445"/>
      <c r="AD649" s="445"/>
      <c r="AE649" s="445"/>
      <c r="AF649" s="445"/>
      <c r="AG649" s="445"/>
      <c r="AH649" s="445"/>
      <c r="AI649" s="446"/>
      <c r="AJ649" s="446" t="s">
        <v>86</v>
      </c>
      <c r="AK649" s="446" t="s">
        <v>87</v>
      </c>
      <c r="AL649" s="446"/>
      <c r="AM649" s="446"/>
      <c r="AN649" s="446"/>
    </row>
    <row r="650" spans="1:40" ht="25.5">
      <c r="A650" s="435"/>
      <c r="B650" s="436"/>
      <c r="C650" s="437"/>
      <c r="D650" s="438" t="s">
        <v>250</v>
      </c>
      <c r="E650" s="439"/>
      <c r="F650" s="440"/>
      <c r="G650" s="42"/>
      <c r="H650" s="441"/>
      <c r="I650" s="441"/>
      <c r="J650" s="441"/>
      <c r="K650" s="442"/>
      <c r="L650" s="442"/>
      <c r="M650" s="439"/>
      <c r="N650" s="439"/>
      <c r="O650" s="440"/>
      <c r="P650" s="440"/>
      <c r="Q650" s="439"/>
      <c r="R650" s="439"/>
      <c r="S650" s="439"/>
      <c r="T650" s="443"/>
      <c r="U650" s="443"/>
      <c r="V650" s="443" t="s">
        <v>0</v>
      </c>
      <c r="W650" s="444"/>
      <c r="X650" s="440"/>
      <c r="Y650" s="445"/>
      <c r="Z650" s="445"/>
      <c r="AA650" s="445"/>
      <c r="AB650" s="445"/>
      <c r="AC650" s="445"/>
      <c r="AD650" s="445"/>
      <c r="AE650" s="445"/>
      <c r="AF650" s="445"/>
      <c r="AG650" s="445"/>
      <c r="AH650" s="445"/>
      <c r="AI650" s="446"/>
      <c r="AJ650" s="446"/>
      <c r="AK650" s="446"/>
      <c r="AL650" s="446"/>
      <c r="AM650" s="446"/>
      <c r="AN650" s="446"/>
    </row>
    <row r="651" spans="1:40">
      <c r="A651" s="435"/>
      <c r="B651" s="436"/>
      <c r="C651" s="437"/>
      <c r="D651" s="438" t="s">
        <v>626</v>
      </c>
      <c r="E651" s="439"/>
      <c r="F651" s="440"/>
      <c r="G651" s="42"/>
      <c r="H651" s="441"/>
      <c r="I651" s="441"/>
      <c r="J651" s="441"/>
      <c r="K651" s="442"/>
      <c r="L651" s="442"/>
      <c r="M651" s="439"/>
      <c r="N651" s="439"/>
      <c r="O651" s="440"/>
      <c r="P651" s="440"/>
      <c r="Q651" s="439"/>
      <c r="R651" s="439"/>
      <c r="S651" s="439"/>
      <c r="T651" s="443"/>
      <c r="U651" s="443"/>
      <c r="V651" s="443" t="s">
        <v>0</v>
      </c>
      <c r="W651" s="444"/>
      <c r="X651" s="440"/>
      <c r="Y651" s="445"/>
      <c r="Z651" s="445"/>
      <c r="AA651" s="445"/>
      <c r="AB651" s="445"/>
      <c r="AC651" s="445"/>
      <c r="AD651" s="445"/>
      <c r="AE651" s="445"/>
      <c r="AF651" s="445"/>
      <c r="AG651" s="445"/>
      <c r="AH651" s="445"/>
      <c r="AI651" s="446"/>
      <c r="AJ651" s="446"/>
      <c r="AK651" s="446"/>
      <c r="AL651" s="446"/>
      <c r="AM651" s="446"/>
      <c r="AN651" s="446"/>
    </row>
    <row r="652" spans="1:40" ht="38.25">
      <c r="A652" s="435">
        <v>127</v>
      </c>
      <c r="B652" s="436" t="s">
        <v>80</v>
      </c>
      <c r="C652" s="437" t="s">
        <v>680</v>
      </c>
      <c r="D652" s="475" t="s">
        <v>681</v>
      </c>
      <c r="E652" s="447">
        <v>2</v>
      </c>
      <c r="F652" s="445" t="s">
        <v>132</v>
      </c>
      <c r="G652" s="41"/>
      <c r="H652" s="448">
        <f>ROUND(E652*G652,2)</f>
        <v>0</v>
      </c>
      <c r="I652" s="448"/>
      <c r="J652" s="448">
        <f>ROUND(E652*G652,2)</f>
        <v>0</v>
      </c>
      <c r="K652" s="449"/>
      <c r="L652" s="449">
        <f>E652*K652</f>
        <v>0</v>
      </c>
      <c r="M652" s="447"/>
      <c r="N652" s="447">
        <f>E652*M652</f>
        <v>0</v>
      </c>
      <c r="O652" s="445">
        <v>20</v>
      </c>
      <c r="P652" s="445" t="s">
        <v>682</v>
      </c>
      <c r="Q652" s="447"/>
      <c r="R652" s="447"/>
      <c r="S652" s="447"/>
      <c r="T652" s="450"/>
      <c r="U652" s="450"/>
      <c r="V652" s="450" t="s">
        <v>67</v>
      </c>
      <c r="W652" s="451"/>
      <c r="X652" s="437" t="s">
        <v>677</v>
      </c>
      <c r="Y652" s="437" t="s">
        <v>680</v>
      </c>
      <c r="Z652" s="445" t="s">
        <v>85</v>
      </c>
      <c r="AA652" s="445"/>
      <c r="AB652" s="445">
        <v>1</v>
      </c>
      <c r="AC652" s="445"/>
      <c r="AD652" s="445"/>
      <c r="AE652" s="445"/>
      <c r="AF652" s="445"/>
      <c r="AG652" s="445"/>
      <c r="AH652" s="445"/>
      <c r="AI652" s="446"/>
      <c r="AJ652" s="446" t="s">
        <v>86</v>
      </c>
      <c r="AK652" s="446" t="s">
        <v>87</v>
      </c>
      <c r="AL652" s="446"/>
      <c r="AM652" s="446"/>
      <c r="AN652" s="446"/>
    </row>
    <row r="653" spans="1:40">
      <c r="A653" s="435"/>
      <c r="B653" s="436"/>
      <c r="C653" s="437"/>
      <c r="D653" s="438" t="s">
        <v>147</v>
      </c>
      <c r="E653" s="439"/>
      <c r="F653" s="440"/>
      <c r="G653" s="42"/>
      <c r="H653" s="441"/>
      <c r="I653" s="441"/>
      <c r="J653" s="441"/>
      <c r="K653" s="442"/>
      <c r="L653" s="442"/>
      <c r="M653" s="439"/>
      <c r="N653" s="439"/>
      <c r="O653" s="440"/>
      <c r="P653" s="440"/>
      <c r="Q653" s="439"/>
      <c r="R653" s="439"/>
      <c r="S653" s="439"/>
      <c r="T653" s="443"/>
      <c r="U653" s="443"/>
      <c r="V653" s="443" t="s">
        <v>0</v>
      </c>
      <c r="W653" s="444"/>
      <c r="X653" s="440"/>
      <c r="Y653" s="445"/>
      <c r="Z653" s="445"/>
      <c r="AA653" s="445"/>
      <c r="AB653" s="445"/>
      <c r="AC653" s="445"/>
      <c r="AD653" s="445"/>
      <c r="AE653" s="445"/>
      <c r="AF653" s="445"/>
      <c r="AG653" s="445"/>
      <c r="AH653" s="445"/>
      <c r="AI653" s="446"/>
      <c r="AJ653" s="446"/>
      <c r="AK653" s="446"/>
      <c r="AL653" s="446"/>
      <c r="AM653" s="446"/>
      <c r="AN653" s="446"/>
    </row>
    <row r="654" spans="1:40">
      <c r="A654" s="435"/>
      <c r="B654" s="436"/>
      <c r="C654" s="437"/>
      <c r="D654" s="438" t="s">
        <v>180</v>
      </c>
      <c r="E654" s="439"/>
      <c r="F654" s="440"/>
      <c r="G654" s="42"/>
      <c r="H654" s="441"/>
      <c r="I654" s="441"/>
      <c r="J654" s="441"/>
      <c r="K654" s="442"/>
      <c r="L654" s="442"/>
      <c r="M654" s="439"/>
      <c r="N654" s="439"/>
      <c r="O654" s="440"/>
      <c r="P654" s="440"/>
      <c r="Q654" s="439"/>
      <c r="R654" s="439"/>
      <c r="S654" s="439"/>
      <c r="T654" s="443"/>
      <c r="U654" s="443"/>
      <c r="V654" s="443" t="s">
        <v>0</v>
      </c>
      <c r="W654" s="444"/>
      <c r="X654" s="440"/>
      <c r="Y654" s="445"/>
      <c r="Z654" s="445"/>
      <c r="AA654" s="445"/>
      <c r="AB654" s="445"/>
      <c r="AC654" s="445"/>
      <c r="AD654" s="445"/>
      <c r="AE654" s="445"/>
      <c r="AF654" s="445"/>
      <c r="AG654" s="445"/>
      <c r="AH654" s="445"/>
      <c r="AI654" s="446"/>
      <c r="AJ654" s="446"/>
      <c r="AK654" s="446"/>
      <c r="AL654" s="446"/>
      <c r="AM654" s="446"/>
      <c r="AN654" s="446"/>
    </row>
    <row r="655" spans="1:40" ht="38.25">
      <c r="A655" s="435"/>
      <c r="B655" s="436"/>
      <c r="C655" s="437"/>
      <c r="D655" s="482" t="s">
        <v>683</v>
      </c>
      <c r="E655" s="483"/>
      <c r="F655" s="484"/>
      <c r="G655" s="43"/>
      <c r="H655" s="485"/>
      <c r="I655" s="485"/>
      <c r="J655" s="485"/>
      <c r="K655" s="486"/>
      <c r="L655" s="486"/>
      <c r="M655" s="483"/>
      <c r="N655" s="483"/>
      <c r="O655" s="484"/>
      <c r="P655" s="484"/>
      <c r="Q655" s="483"/>
      <c r="R655" s="483"/>
      <c r="S655" s="483"/>
      <c r="T655" s="487"/>
      <c r="U655" s="487"/>
      <c r="V655" s="487" t="s">
        <v>1</v>
      </c>
      <c r="W655" s="488"/>
      <c r="X655" s="484"/>
      <c r="Y655" s="445"/>
      <c r="Z655" s="445"/>
      <c r="AA655" s="445"/>
      <c r="AB655" s="445"/>
      <c r="AC655" s="445"/>
      <c r="AD655" s="445"/>
      <c r="AE655" s="445"/>
      <c r="AF655" s="445"/>
      <c r="AG655" s="445"/>
      <c r="AH655" s="445"/>
      <c r="AI655" s="446"/>
      <c r="AJ655" s="446"/>
      <c r="AK655" s="446"/>
      <c r="AL655" s="446"/>
      <c r="AM655" s="446"/>
      <c r="AN655" s="446"/>
    </row>
    <row r="656" spans="1:40" ht="38.25">
      <c r="A656" s="435"/>
      <c r="B656" s="436"/>
      <c r="C656" s="437"/>
      <c r="D656" s="482" t="s">
        <v>684</v>
      </c>
      <c r="E656" s="483"/>
      <c r="F656" s="484"/>
      <c r="G656" s="43"/>
      <c r="H656" s="485"/>
      <c r="I656" s="485"/>
      <c r="J656" s="485"/>
      <c r="K656" s="486"/>
      <c r="L656" s="486"/>
      <c r="M656" s="483"/>
      <c r="N656" s="483"/>
      <c r="O656" s="484"/>
      <c r="P656" s="484"/>
      <c r="Q656" s="483"/>
      <c r="R656" s="483"/>
      <c r="S656" s="483"/>
      <c r="T656" s="487"/>
      <c r="U656" s="487"/>
      <c r="V656" s="487" t="s">
        <v>1</v>
      </c>
      <c r="W656" s="488"/>
      <c r="X656" s="484"/>
      <c r="Y656" s="445"/>
      <c r="Z656" s="445"/>
      <c r="AA656" s="445"/>
      <c r="AB656" s="445"/>
      <c r="AC656" s="445"/>
      <c r="AD656" s="445"/>
      <c r="AE656" s="445"/>
      <c r="AF656" s="445"/>
      <c r="AG656" s="445"/>
      <c r="AH656" s="445"/>
      <c r="AI656" s="446"/>
      <c r="AJ656" s="446"/>
      <c r="AK656" s="446"/>
      <c r="AL656" s="446"/>
      <c r="AM656" s="446"/>
      <c r="AN656" s="446"/>
    </row>
    <row r="657" spans="1:40" ht="25.5">
      <c r="A657" s="435"/>
      <c r="B657" s="436"/>
      <c r="C657" s="437"/>
      <c r="D657" s="482" t="s">
        <v>685</v>
      </c>
      <c r="E657" s="483"/>
      <c r="F657" s="484"/>
      <c r="G657" s="43"/>
      <c r="H657" s="485"/>
      <c r="I657" s="485"/>
      <c r="J657" s="485"/>
      <c r="K657" s="486"/>
      <c r="L657" s="486"/>
      <c r="M657" s="483"/>
      <c r="N657" s="483"/>
      <c r="O657" s="484"/>
      <c r="P657" s="484"/>
      <c r="Q657" s="483"/>
      <c r="R657" s="483"/>
      <c r="S657" s="483"/>
      <c r="T657" s="487"/>
      <c r="U657" s="487"/>
      <c r="V657" s="487" t="s">
        <v>1</v>
      </c>
      <c r="W657" s="488"/>
      <c r="X657" s="484"/>
      <c r="Y657" s="445"/>
      <c r="Z657" s="445"/>
      <c r="AA657" s="445"/>
      <c r="AB657" s="445"/>
      <c r="AC657" s="445"/>
      <c r="AD657" s="445"/>
      <c r="AE657" s="445"/>
      <c r="AF657" s="445"/>
      <c r="AG657" s="445"/>
      <c r="AH657" s="445"/>
      <c r="AI657" s="446"/>
      <c r="AJ657" s="446"/>
      <c r="AK657" s="446"/>
      <c r="AL657" s="446"/>
      <c r="AM657" s="446"/>
      <c r="AN657" s="446"/>
    </row>
    <row r="658" spans="1:40" ht="25.5">
      <c r="A658" s="435">
        <v>128</v>
      </c>
      <c r="B658" s="436" t="s">
        <v>80</v>
      </c>
      <c r="C658" s="437" t="s">
        <v>686</v>
      </c>
      <c r="D658" s="475" t="s">
        <v>687</v>
      </c>
      <c r="E658" s="447">
        <v>2</v>
      </c>
      <c r="F658" s="445" t="s">
        <v>132</v>
      </c>
      <c r="G658" s="41"/>
      <c r="H658" s="448">
        <f>ROUND(E658*G658,2)</f>
        <v>0</v>
      </c>
      <c r="I658" s="448"/>
      <c r="J658" s="448">
        <f>ROUND(E658*G658,2)</f>
        <v>0</v>
      </c>
      <c r="K658" s="449"/>
      <c r="L658" s="449">
        <f>E658*K658</f>
        <v>0</v>
      </c>
      <c r="M658" s="447"/>
      <c r="N658" s="447">
        <f>E658*M658</f>
        <v>0</v>
      </c>
      <c r="O658" s="445">
        <v>20</v>
      </c>
      <c r="P658" s="445" t="s">
        <v>564</v>
      </c>
      <c r="Q658" s="447"/>
      <c r="R658" s="447"/>
      <c r="S658" s="447"/>
      <c r="T658" s="450"/>
      <c r="U658" s="450"/>
      <c r="V658" s="450" t="s">
        <v>67</v>
      </c>
      <c r="W658" s="451"/>
      <c r="X658" s="437" t="s">
        <v>686</v>
      </c>
      <c r="Y658" s="437" t="s">
        <v>686</v>
      </c>
      <c r="Z658" s="445" t="s">
        <v>85</v>
      </c>
      <c r="AA658" s="445"/>
      <c r="AB658" s="445">
        <v>1</v>
      </c>
      <c r="AC658" s="445"/>
      <c r="AD658" s="445"/>
      <c r="AE658" s="445"/>
      <c r="AF658" s="445"/>
      <c r="AG658" s="445"/>
      <c r="AH658" s="445"/>
      <c r="AI658" s="446"/>
      <c r="AJ658" s="446" t="s">
        <v>86</v>
      </c>
      <c r="AK658" s="446" t="s">
        <v>87</v>
      </c>
      <c r="AL658" s="446"/>
      <c r="AM658" s="446"/>
      <c r="AN658" s="446"/>
    </row>
    <row r="659" spans="1:40" ht="25.5">
      <c r="A659" s="435"/>
      <c r="B659" s="436"/>
      <c r="C659" s="437"/>
      <c r="D659" s="438" t="s">
        <v>88</v>
      </c>
      <c r="E659" s="439"/>
      <c r="F659" s="440"/>
      <c r="G659" s="42"/>
      <c r="H659" s="441"/>
      <c r="I659" s="441"/>
      <c r="J659" s="441"/>
      <c r="K659" s="442"/>
      <c r="L659" s="442"/>
      <c r="M659" s="439"/>
      <c r="N659" s="439"/>
      <c r="O659" s="440"/>
      <c r="P659" s="440"/>
      <c r="Q659" s="439"/>
      <c r="R659" s="439"/>
      <c r="S659" s="439"/>
      <c r="T659" s="443"/>
      <c r="U659" s="443"/>
      <c r="V659" s="443" t="s">
        <v>0</v>
      </c>
      <c r="W659" s="444"/>
      <c r="X659" s="440"/>
      <c r="Y659" s="445"/>
      <c r="Z659" s="445"/>
      <c r="AA659" s="445"/>
      <c r="AB659" s="445"/>
      <c r="AC659" s="445"/>
      <c r="AD659" s="445"/>
      <c r="AE659" s="445"/>
      <c r="AF659" s="445"/>
      <c r="AG659" s="445"/>
      <c r="AH659" s="445"/>
      <c r="AI659" s="446"/>
      <c r="AJ659" s="446"/>
      <c r="AK659" s="446"/>
      <c r="AL659" s="446"/>
      <c r="AM659" s="446"/>
      <c r="AN659" s="446"/>
    </row>
    <row r="660" spans="1:40">
      <c r="A660" s="435"/>
      <c r="B660" s="436"/>
      <c r="C660" s="437"/>
      <c r="D660" s="438" t="s">
        <v>180</v>
      </c>
      <c r="E660" s="439"/>
      <c r="F660" s="440"/>
      <c r="G660" s="42"/>
      <c r="H660" s="441"/>
      <c r="I660" s="441"/>
      <c r="J660" s="441"/>
      <c r="K660" s="442"/>
      <c r="L660" s="442"/>
      <c r="M660" s="439"/>
      <c r="N660" s="439"/>
      <c r="O660" s="440"/>
      <c r="P660" s="440"/>
      <c r="Q660" s="439"/>
      <c r="R660" s="439"/>
      <c r="S660" s="439"/>
      <c r="T660" s="443"/>
      <c r="U660" s="443"/>
      <c r="V660" s="443" t="s">
        <v>0</v>
      </c>
      <c r="W660" s="444"/>
      <c r="X660" s="440"/>
      <c r="Y660" s="445"/>
      <c r="Z660" s="445"/>
      <c r="AA660" s="445"/>
      <c r="AB660" s="445"/>
      <c r="AC660" s="445"/>
      <c r="AD660" s="445"/>
      <c r="AE660" s="445"/>
      <c r="AF660" s="445"/>
      <c r="AG660" s="445"/>
      <c r="AH660" s="445"/>
      <c r="AI660" s="446"/>
      <c r="AJ660" s="446"/>
      <c r="AK660" s="446"/>
      <c r="AL660" s="446"/>
      <c r="AM660" s="446"/>
      <c r="AN660" s="446"/>
    </row>
    <row r="661" spans="1:40" ht="25.5">
      <c r="A661" s="435">
        <v>129</v>
      </c>
      <c r="B661" s="436" t="s">
        <v>80</v>
      </c>
      <c r="C661" s="437" t="s">
        <v>688</v>
      </c>
      <c r="D661" s="475" t="s">
        <v>689</v>
      </c>
      <c r="E661" s="447">
        <v>1</v>
      </c>
      <c r="F661" s="445" t="s">
        <v>132</v>
      </c>
      <c r="G661" s="41"/>
      <c r="H661" s="448">
        <f>ROUND(E661*G661,2)</f>
        <v>0</v>
      </c>
      <c r="I661" s="448"/>
      <c r="J661" s="448">
        <f>ROUND(E661*G661,2)</f>
        <v>0</v>
      </c>
      <c r="K661" s="449"/>
      <c r="L661" s="449">
        <f>E661*K661</f>
        <v>0</v>
      </c>
      <c r="M661" s="447"/>
      <c r="N661" s="447">
        <f>E661*M661</f>
        <v>0</v>
      </c>
      <c r="O661" s="445">
        <v>20</v>
      </c>
      <c r="P661" s="445" t="s">
        <v>409</v>
      </c>
      <c r="Q661" s="447"/>
      <c r="R661" s="447"/>
      <c r="S661" s="447"/>
      <c r="T661" s="450"/>
      <c r="U661" s="450"/>
      <c r="V661" s="450" t="s">
        <v>67</v>
      </c>
      <c r="W661" s="451"/>
      <c r="X661" s="437" t="s">
        <v>688</v>
      </c>
      <c r="Y661" s="437" t="s">
        <v>688</v>
      </c>
      <c r="Z661" s="445" t="s">
        <v>85</v>
      </c>
      <c r="AA661" s="445"/>
      <c r="AB661" s="445">
        <v>1</v>
      </c>
      <c r="AC661" s="445"/>
      <c r="AD661" s="445"/>
      <c r="AE661" s="445"/>
      <c r="AF661" s="445"/>
      <c r="AG661" s="445"/>
      <c r="AH661" s="445"/>
      <c r="AI661" s="446"/>
      <c r="AJ661" s="446" t="s">
        <v>86</v>
      </c>
      <c r="AK661" s="446" t="s">
        <v>87</v>
      </c>
      <c r="AL661" s="446"/>
      <c r="AM661" s="446"/>
      <c r="AN661" s="446"/>
    </row>
    <row r="662" spans="1:40">
      <c r="A662" s="435"/>
      <c r="B662" s="436"/>
      <c r="C662" s="437"/>
      <c r="D662" s="438" t="s">
        <v>137</v>
      </c>
      <c r="E662" s="439"/>
      <c r="F662" s="440"/>
      <c r="G662" s="42"/>
      <c r="H662" s="441"/>
      <c r="I662" s="441"/>
      <c r="J662" s="441"/>
      <c r="K662" s="442"/>
      <c r="L662" s="442"/>
      <c r="M662" s="439"/>
      <c r="N662" s="439"/>
      <c r="O662" s="440"/>
      <c r="P662" s="440"/>
      <c r="Q662" s="439"/>
      <c r="R662" s="439"/>
      <c r="S662" s="439"/>
      <c r="T662" s="443"/>
      <c r="U662" s="443"/>
      <c r="V662" s="443" t="s">
        <v>0</v>
      </c>
      <c r="W662" s="444"/>
      <c r="X662" s="440"/>
      <c r="Y662" s="445"/>
      <c r="Z662" s="445"/>
      <c r="AA662" s="445"/>
      <c r="AB662" s="445"/>
      <c r="AC662" s="445"/>
      <c r="AD662" s="445"/>
      <c r="AE662" s="445"/>
      <c r="AF662" s="445"/>
      <c r="AG662" s="445"/>
      <c r="AH662" s="445"/>
      <c r="AI662" s="446"/>
      <c r="AJ662" s="446"/>
      <c r="AK662" s="446"/>
      <c r="AL662" s="446"/>
      <c r="AM662" s="446"/>
      <c r="AN662" s="446"/>
    </row>
    <row r="663" spans="1:40">
      <c r="A663" s="435"/>
      <c r="B663" s="436"/>
      <c r="C663" s="437"/>
      <c r="D663" s="438" t="s">
        <v>134</v>
      </c>
      <c r="E663" s="439"/>
      <c r="F663" s="440"/>
      <c r="G663" s="42"/>
      <c r="H663" s="441"/>
      <c r="I663" s="441"/>
      <c r="J663" s="441"/>
      <c r="K663" s="442"/>
      <c r="L663" s="442"/>
      <c r="M663" s="439"/>
      <c r="N663" s="439"/>
      <c r="O663" s="440"/>
      <c r="P663" s="440"/>
      <c r="Q663" s="439"/>
      <c r="R663" s="439"/>
      <c r="S663" s="439"/>
      <c r="T663" s="443"/>
      <c r="U663" s="443"/>
      <c r="V663" s="443" t="s">
        <v>0</v>
      </c>
      <c r="W663" s="444"/>
      <c r="X663" s="440"/>
      <c r="Y663" s="445"/>
      <c r="Z663" s="445"/>
      <c r="AA663" s="445"/>
      <c r="AB663" s="445"/>
      <c r="AC663" s="445"/>
      <c r="AD663" s="445"/>
      <c r="AE663" s="445"/>
      <c r="AF663" s="445"/>
      <c r="AG663" s="445"/>
      <c r="AH663" s="445"/>
      <c r="AI663" s="446"/>
      <c r="AJ663" s="446"/>
      <c r="AK663" s="446"/>
      <c r="AL663" s="446"/>
      <c r="AM663" s="446"/>
      <c r="AN663" s="446"/>
    </row>
    <row r="664" spans="1:40">
      <c r="A664" s="435">
        <v>130</v>
      </c>
      <c r="B664" s="436" t="s">
        <v>80</v>
      </c>
      <c r="C664" s="437" t="s">
        <v>690</v>
      </c>
      <c r="D664" s="475" t="s">
        <v>691</v>
      </c>
      <c r="E664" s="447">
        <v>23.27</v>
      </c>
      <c r="F664" s="445" t="s">
        <v>243</v>
      </c>
      <c r="G664" s="41"/>
      <c r="H664" s="448">
        <f>ROUND(E664*G664,2)</f>
        <v>0</v>
      </c>
      <c r="I664" s="448"/>
      <c r="J664" s="448">
        <f>ROUND(E664*G664,2)</f>
        <v>0</v>
      </c>
      <c r="K664" s="449"/>
      <c r="L664" s="449">
        <f>E664*K664</f>
        <v>0</v>
      </c>
      <c r="M664" s="447"/>
      <c r="N664" s="447">
        <f>E664*M664</f>
        <v>0</v>
      </c>
      <c r="O664" s="445">
        <v>20</v>
      </c>
      <c r="P664" s="445" t="s">
        <v>413</v>
      </c>
      <c r="Q664" s="447"/>
      <c r="R664" s="447"/>
      <c r="S664" s="447"/>
      <c r="T664" s="450"/>
      <c r="U664" s="450"/>
      <c r="V664" s="450" t="s">
        <v>67</v>
      </c>
      <c r="W664" s="451"/>
      <c r="X664" s="437" t="s">
        <v>690</v>
      </c>
      <c r="Y664" s="437" t="s">
        <v>690</v>
      </c>
      <c r="Z664" s="445" t="s">
        <v>85</v>
      </c>
      <c r="AA664" s="445"/>
      <c r="AB664" s="445">
        <v>1</v>
      </c>
      <c r="AC664" s="445"/>
      <c r="AD664" s="445"/>
      <c r="AE664" s="445"/>
      <c r="AF664" s="445"/>
      <c r="AG664" s="445"/>
      <c r="AH664" s="445"/>
      <c r="AI664" s="446"/>
      <c r="AJ664" s="446" t="s">
        <v>86</v>
      </c>
      <c r="AK664" s="446" t="s">
        <v>87</v>
      </c>
      <c r="AL664" s="446"/>
      <c r="AM664" s="446"/>
      <c r="AN664" s="446"/>
    </row>
    <row r="665" spans="1:40">
      <c r="A665" s="435"/>
      <c r="B665" s="436"/>
      <c r="C665" s="437"/>
      <c r="D665" s="438" t="s">
        <v>137</v>
      </c>
      <c r="E665" s="439"/>
      <c r="F665" s="440"/>
      <c r="G665" s="42"/>
      <c r="H665" s="441"/>
      <c r="I665" s="441"/>
      <c r="J665" s="441"/>
      <c r="K665" s="442"/>
      <c r="L665" s="442"/>
      <c r="M665" s="439"/>
      <c r="N665" s="439"/>
      <c r="O665" s="440"/>
      <c r="P665" s="440"/>
      <c r="Q665" s="439"/>
      <c r="R665" s="439"/>
      <c r="S665" s="439"/>
      <c r="T665" s="443"/>
      <c r="U665" s="443"/>
      <c r="V665" s="443" t="s">
        <v>0</v>
      </c>
      <c r="W665" s="444"/>
      <c r="X665" s="440"/>
      <c r="Y665" s="445"/>
      <c r="Z665" s="445"/>
      <c r="AA665" s="445"/>
      <c r="AB665" s="445"/>
      <c r="AC665" s="445"/>
      <c r="AD665" s="445"/>
      <c r="AE665" s="445"/>
      <c r="AF665" s="445"/>
      <c r="AG665" s="445"/>
      <c r="AH665" s="445"/>
      <c r="AI665" s="446"/>
      <c r="AJ665" s="446"/>
      <c r="AK665" s="446"/>
      <c r="AL665" s="446"/>
      <c r="AM665" s="446"/>
      <c r="AN665" s="446"/>
    </row>
    <row r="666" spans="1:40">
      <c r="A666" s="435"/>
      <c r="B666" s="436"/>
      <c r="C666" s="437"/>
      <c r="D666" s="438" t="s">
        <v>692</v>
      </c>
      <c r="E666" s="439"/>
      <c r="F666" s="440"/>
      <c r="G666" s="42"/>
      <c r="H666" s="441"/>
      <c r="I666" s="441"/>
      <c r="J666" s="441"/>
      <c r="K666" s="442"/>
      <c r="L666" s="442"/>
      <c r="M666" s="439"/>
      <c r="N666" s="439"/>
      <c r="O666" s="440"/>
      <c r="P666" s="440"/>
      <c r="Q666" s="439"/>
      <c r="R666" s="439"/>
      <c r="S666" s="439"/>
      <c r="T666" s="443"/>
      <c r="U666" s="443"/>
      <c r="V666" s="443" t="s">
        <v>0</v>
      </c>
      <c r="W666" s="444"/>
      <c r="X666" s="440"/>
      <c r="Y666" s="445"/>
      <c r="Z666" s="445"/>
      <c r="AA666" s="445"/>
      <c r="AB666" s="445"/>
      <c r="AC666" s="445"/>
      <c r="AD666" s="445"/>
      <c r="AE666" s="445"/>
      <c r="AF666" s="445"/>
      <c r="AG666" s="445"/>
      <c r="AH666" s="445"/>
      <c r="AI666" s="446"/>
      <c r="AJ666" s="446"/>
      <c r="AK666" s="446"/>
      <c r="AL666" s="446"/>
      <c r="AM666" s="446"/>
      <c r="AN666" s="446"/>
    </row>
    <row r="667" spans="1:40" ht="25.5">
      <c r="A667" s="435"/>
      <c r="B667" s="436"/>
      <c r="C667" s="437"/>
      <c r="D667" s="438" t="s">
        <v>250</v>
      </c>
      <c r="E667" s="439"/>
      <c r="F667" s="440"/>
      <c r="G667" s="42"/>
      <c r="H667" s="441"/>
      <c r="I667" s="441"/>
      <c r="J667" s="441"/>
      <c r="K667" s="442"/>
      <c r="L667" s="442"/>
      <c r="M667" s="439"/>
      <c r="N667" s="439"/>
      <c r="O667" s="440"/>
      <c r="P667" s="440"/>
      <c r="Q667" s="439"/>
      <c r="R667" s="439"/>
      <c r="S667" s="439"/>
      <c r="T667" s="443"/>
      <c r="U667" s="443"/>
      <c r="V667" s="443" t="s">
        <v>0</v>
      </c>
      <c r="W667" s="444"/>
      <c r="X667" s="440"/>
      <c r="Y667" s="445"/>
      <c r="Z667" s="445"/>
      <c r="AA667" s="445"/>
      <c r="AB667" s="445"/>
      <c r="AC667" s="445"/>
      <c r="AD667" s="445"/>
      <c r="AE667" s="445"/>
      <c r="AF667" s="445"/>
      <c r="AG667" s="445"/>
      <c r="AH667" s="445"/>
      <c r="AI667" s="446"/>
      <c r="AJ667" s="446"/>
      <c r="AK667" s="446"/>
      <c r="AL667" s="446"/>
      <c r="AM667" s="446"/>
      <c r="AN667" s="446"/>
    </row>
    <row r="668" spans="1:40">
      <c r="A668" s="435"/>
      <c r="B668" s="436"/>
      <c r="C668" s="437"/>
      <c r="D668" s="438" t="s">
        <v>693</v>
      </c>
      <c r="E668" s="439"/>
      <c r="F668" s="440"/>
      <c r="G668" s="42"/>
      <c r="H668" s="441"/>
      <c r="I668" s="441"/>
      <c r="J668" s="441"/>
      <c r="K668" s="442"/>
      <c r="L668" s="442"/>
      <c r="M668" s="439"/>
      <c r="N668" s="439"/>
      <c r="O668" s="440"/>
      <c r="P668" s="440"/>
      <c r="Q668" s="439"/>
      <c r="R668" s="439"/>
      <c r="S668" s="439"/>
      <c r="T668" s="443"/>
      <c r="U668" s="443"/>
      <c r="V668" s="443" t="s">
        <v>0</v>
      </c>
      <c r="W668" s="444"/>
      <c r="X668" s="440"/>
      <c r="Y668" s="445"/>
      <c r="Z668" s="445"/>
      <c r="AA668" s="445"/>
      <c r="AB668" s="445"/>
      <c r="AC668" s="445"/>
      <c r="AD668" s="445"/>
      <c r="AE668" s="445"/>
      <c r="AF668" s="445"/>
      <c r="AG668" s="445"/>
      <c r="AH668" s="445"/>
      <c r="AI668" s="446"/>
      <c r="AJ668" s="446"/>
      <c r="AK668" s="446"/>
      <c r="AL668" s="446"/>
      <c r="AM668" s="446"/>
      <c r="AN668" s="446"/>
    </row>
    <row r="669" spans="1:40">
      <c r="A669" s="435">
        <v>131</v>
      </c>
      <c r="B669" s="436" t="s">
        <v>80</v>
      </c>
      <c r="C669" s="437" t="s">
        <v>694</v>
      </c>
      <c r="D669" s="475" t="s">
        <v>695</v>
      </c>
      <c r="E669" s="447">
        <v>14.89</v>
      </c>
      <c r="F669" s="445" t="s">
        <v>243</v>
      </c>
      <c r="G669" s="41"/>
      <c r="H669" s="448">
        <f>ROUND(E669*G669,2)</f>
        <v>0</v>
      </c>
      <c r="I669" s="448"/>
      <c r="J669" s="448">
        <f>ROUND(E669*G669,2)</f>
        <v>0</v>
      </c>
      <c r="K669" s="449"/>
      <c r="L669" s="449">
        <f>E669*K669</f>
        <v>0</v>
      </c>
      <c r="M669" s="447"/>
      <c r="N669" s="447">
        <f>E669*M669</f>
        <v>0</v>
      </c>
      <c r="O669" s="445">
        <v>20</v>
      </c>
      <c r="P669" s="445" t="s">
        <v>600</v>
      </c>
      <c r="Q669" s="447"/>
      <c r="R669" s="447"/>
      <c r="S669" s="447"/>
      <c r="T669" s="450"/>
      <c r="U669" s="450"/>
      <c r="V669" s="450" t="s">
        <v>67</v>
      </c>
      <c r="W669" s="451"/>
      <c r="X669" s="437" t="s">
        <v>694</v>
      </c>
      <c r="Y669" s="437" t="s">
        <v>694</v>
      </c>
      <c r="Z669" s="445" t="s">
        <v>85</v>
      </c>
      <c r="AA669" s="445"/>
      <c r="AB669" s="445">
        <v>1</v>
      </c>
      <c r="AC669" s="445"/>
      <c r="AD669" s="445"/>
      <c r="AE669" s="445"/>
      <c r="AF669" s="445"/>
      <c r="AG669" s="445"/>
      <c r="AH669" s="445"/>
      <c r="AI669" s="446"/>
      <c r="AJ669" s="446" t="s">
        <v>86</v>
      </c>
      <c r="AK669" s="446" t="s">
        <v>87</v>
      </c>
      <c r="AL669" s="446"/>
      <c r="AM669" s="446"/>
      <c r="AN669" s="446"/>
    </row>
    <row r="670" spans="1:40" ht="25.5">
      <c r="A670" s="435"/>
      <c r="B670" s="436"/>
      <c r="C670" s="437"/>
      <c r="D670" s="438" t="s">
        <v>88</v>
      </c>
      <c r="E670" s="439"/>
      <c r="F670" s="440"/>
      <c r="G670" s="42"/>
      <c r="H670" s="441"/>
      <c r="I670" s="441"/>
      <c r="J670" s="441"/>
      <c r="K670" s="442"/>
      <c r="L670" s="442"/>
      <c r="M670" s="439"/>
      <c r="N670" s="439"/>
      <c r="O670" s="440"/>
      <c r="P670" s="440"/>
      <c r="Q670" s="439"/>
      <c r="R670" s="439"/>
      <c r="S670" s="439"/>
      <c r="T670" s="443"/>
      <c r="U670" s="443"/>
      <c r="V670" s="443" t="s">
        <v>0</v>
      </c>
      <c r="W670" s="444"/>
      <c r="X670" s="440"/>
      <c r="Y670" s="445"/>
      <c r="Z670" s="445"/>
      <c r="AA670" s="445"/>
      <c r="AB670" s="445"/>
      <c r="AC670" s="445"/>
      <c r="AD670" s="445"/>
      <c r="AE670" s="445"/>
      <c r="AF670" s="445"/>
      <c r="AG670" s="445"/>
      <c r="AH670" s="445"/>
      <c r="AI670" s="446"/>
      <c r="AJ670" s="446"/>
      <c r="AK670" s="446"/>
      <c r="AL670" s="446"/>
      <c r="AM670" s="446"/>
      <c r="AN670" s="446"/>
    </row>
    <row r="671" spans="1:40">
      <c r="A671" s="435"/>
      <c r="B671" s="436"/>
      <c r="C671" s="437"/>
      <c r="D671" s="438" t="s">
        <v>696</v>
      </c>
      <c r="E671" s="439"/>
      <c r="F671" s="440"/>
      <c r="G671" s="42"/>
      <c r="H671" s="441"/>
      <c r="I671" s="441"/>
      <c r="J671" s="441"/>
      <c r="K671" s="442"/>
      <c r="L671" s="442"/>
      <c r="M671" s="439"/>
      <c r="N671" s="439"/>
      <c r="O671" s="440"/>
      <c r="P671" s="440"/>
      <c r="Q671" s="439"/>
      <c r="R671" s="439"/>
      <c r="S671" s="439"/>
      <c r="T671" s="443"/>
      <c r="U671" s="443"/>
      <c r="V671" s="443" t="s">
        <v>0</v>
      </c>
      <c r="W671" s="444"/>
      <c r="X671" s="440"/>
      <c r="Y671" s="445"/>
      <c r="Z671" s="445"/>
      <c r="AA671" s="445"/>
      <c r="AB671" s="445"/>
      <c r="AC671" s="445"/>
      <c r="AD671" s="445"/>
      <c r="AE671" s="445"/>
      <c r="AF671" s="445"/>
      <c r="AG671" s="445"/>
      <c r="AH671" s="445"/>
      <c r="AI671" s="446"/>
      <c r="AJ671" s="446"/>
      <c r="AK671" s="446"/>
      <c r="AL671" s="446"/>
      <c r="AM671" s="446"/>
      <c r="AN671" s="446"/>
    </row>
    <row r="672" spans="1:40">
      <c r="A672" s="435">
        <v>132</v>
      </c>
      <c r="B672" s="436" t="s">
        <v>80</v>
      </c>
      <c r="C672" s="437" t="s">
        <v>697</v>
      </c>
      <c r="D672" s="475" t="s">
        <v>698</v>
      </c>
      <c r="E672" s="447">
        <v>2.335</v>
      </c>
      <c r="F672" s="445" t="s">
        <v>243</v>
      </c>
      <c r="G672" s="41"/>
      <c r="H672" s="448">
        <f>ROUND(E672*G672,2)</f>
        <v>0</v>
      </c>
      <c r="I672" s="448"/>
      <c r="J672" s="448">
        <f>ROUND(E672*G672,2)</f>
        <v>0</v>
      </c>
      <c r="K672" s="449"/>
      <c r="L672" s="449">
        <f>E672*K672</f>
        <v>0</v>
      </c>
      <c r="M672" s="447"/>
      <c r="N672" s="447">
        <f>E672*M672</f>
        <v>0</v>
      </c>
      <c r="O672" s="445">
        <v>20</v>
      </c>
      <c r="P672" s="445" t="s">
        <v>699</v>
      </c>
      <c r="Q672" s="447"/>
      <c r="R672" s="447"/>
      <c r="S672" s="447"/>
      <c r="T672" s="450"/>
      <c r="U672" s="450"/>
      <c r="V672" s="450" t="s">
        <v>67</v>
      </c>
      <c r="W672" s="451"/>
      <c r="X672" s="437" t="s">
        <v>697</v>
      </c>
      <c r="Y672" s="437" t="s">
        <v>697</v>
      </c>
      <c r="Z672" s="445" t="s">
        <v>85</v>
      </c>
      <c r="AA672" s="445"/>
      <c r="AB672" s="445">
        <v>1</v>
      </c>
      <c r="AC672" s="445"/>
      <c r="AD672" s="445"/>
      <c r="AE672" s="445"/>
      <c r="AF672" s="445"/>
      <c r="AG672" s="445"/>
      <c r="AH672" s="445"/>
      <c r="AI672" s="446"/>
      <c r="AJ672" s="446" t="s">
        <v>86</v>
      </c>
      <c r="AK672" s="446" t="s">
        <v>87</v>
      </c>
      <c r="AL672" s="446"/>
      <c r="AM672" s="446"/>
      <c r="AN672" s="446"/>
    </row>
    <row r="673" spans="1:40" ht="25.5">
      <c r="A673" s="435"/>
      <c r="B673" s="436"/>
      <c r="C673" s="437"/>
      <c r="D673" s="438" t="s">
        <v>88</v>
      </c>
      <c r="E673" s="439"/>
      <c r="F673" s="440"/>
      <c r="G673" s="42"/>
      <c r="H673" s="441"/>
      <c r="I673" s="441"/>
      <c r="J673" s="441"/>
      <c r="K673" s="442"/>
      <c r="L673" s="442"/>
      <c r="M673" s="439"/>
      <c r="N673" s="439"/>
      <c r="O673" s="440"/>
      <c r="P673" s="440"/>
      <c r="Q673" s="439"/>
      <c r="R673" s="439"/>
      <c r="S673" s="439"/>
      <c r="T673" s="443"/>
      <c r="U673" s="443"/>
      <c r="V673" s="443" t="s">
        <v>0</v>
      </c>
      <c r="W673" s="444"/>
      <c r="X673" s="440"/>
      <c r="Y673" s="445"/>
      <c r="Z673" s="445"/>
      <c r="AA673" s="445"/>
      <c r="AB673" s="445"/>
      <c r="AC673" s="445"/>
      <c r="AD673" s="445"/>
      <c r="AE673" s="445"/>
      <c r="AF673" s="445"/>
      <c r="AG673" s="445"/>
      <c r="AH673" s="445"/>
      <c r="AI673" s="446"/>
      <c r="AJ673" s="446"/>
      <c r="AK673" s="446"/>
      <c r="AL673" s="446"/>
      <c r="AM673" s="446"/>
      <c r="AN673" s="446"/>
    </row>
    <row r="674" spans="1:40">
      <c r="A674" s="435"/>
      <c r="B674" s="436"/>
      <c r="C674" s="437"/>
      <c r="D674" s="438" t="s">
        <v>700</v>
      </c>
      <c r="E674" s="439"/>
      <c r="F674" s="440"/>
      <c r="G674" s="42"/>
      <c r="H674" s="441"/>
      <c r="I674" s="441"/>
      <c r="J674" s="441"/>
      <c r="K674" s="442"/>
      <c r="L674" s="442"/>
      <c r="M674" s="439"/>
      <c r="N674" s="439"/>
      <c r="O674" s="440"/>
      <c r="P674" s="440"/>
      <c r="Q674" s="439"/>
      <c r="R674" s="439"/>
      <c r="S674" s="439"/>
      <c r="T674" s="443"/>
      <c r="U674" s="443"/>
      <c r="V674" s="443" t="s">
        <v>0</v>
      </c>
      <c r="W674" s="444"/>
      <c r="X674" s="440"/>
      <c r="Y674" s="445"/>
      <c r="Z674" s="445"/>
      <c r="AA674" s="445"/>
      <c r="AB674" s="445"/>
      <c r="AC674" s="445"/>
      <c r="AD674" s="445"/>
      <c r="AE674" s="445"/>
      <c r="AF674" s="445"/>
      <c r="AG674" s="445"/>
      <c r="AH674" s="445"/>
      <c r="AI674" s="446"/>
      <c r="AJ674" s="446"/>
      <c r="AK674" s="446"/>
      <c r="AL674" s="446"/>
      <c r="AM674" s="446"/>
      <c r="AN674" s="446"/>
    </row>
    <row r="675" spans="1:40">
      <c r="A675" s="435">
        <v>133</v>
      </c>
      <c r="B675" s="436" t="s">
        <v>629</v>
      </c>
      <c r="C675" s="437" t="s">
        <v>701</v>
      </c>
      <c r="D675" s="475" t="s">
        <v>702</v>
      </c>
      <c r="E675" s="447">
        <v>3471.377</v>
      </c>
      <c r="F675" s="445" t="s">
        <v>83</v>
      </c>
      <c r="G675" s="41"/>
      <c r="H675" s="448">
        <f>ROUND(E675*G675,2)</f>
        <v>0</v>
      </c>
      <c r="I675" s="448"/>
      <c r="J675" s="448">
        <f>ROUND(E675*G675,2)</f>
        <v>0</v>
      </c>
      <c r="K675" s="449"/>
      <c r="L675" s="449">
        <f>E675*K675</f>
        <v>0</v>
      </c>
      <c r="M675" s="447">
        <v>0.01</v>
      </c>
      <c r="N675" s="447">
        <f>E675*M675</f>
        <v>34.713770000000004</v>
      </c>
      <c r="O675" s="445">
        <v>20</v>
      </c>
      <c r="P675" s="445" t="s">
        <v>703</v>
      </c>
      <c r="Q675" s="447"/>
      <c r="R675" s="447"/>
      <c r="S675" s="447"/>
      <c r="T675" s="450"/>
      <c r="U675" s="450"/>
      <c r="V675" s="450" t="s">
        <v>67</v>
      </c>
      <c r="W675" s="451">
        <v>381.851</v>
      </c>
      <c r="X675" s="437" t="s">
        <v>704</v>
      </c>
      <c r="Y675" s="437" t="s">
        <v>701</v>
      </c>
      <c r="Z675" s="445" t="s">
        <v>633</v>
      </c>
      <c r="AA675" s="445"/>
      <c r="AB675" s="445">
        <v>1</v>
      </c>
      <c r="AC675" s="445"/>
      <c r="AD675" s="445"/>
      <c r="AE675" s="445"/>
      <c r="AF675" s="445"/>
      <c r="AG675" s="445"/>
      <c r="AH675" s="445"/>
      <c r="AI675" s="446"/>
      <c r="AJ675" s="446" t="s">
        <v>86</v>
      </c>
      <c r="AK675" s="446" t="s">
        <v>87</v>
      </c>
      <c r="AL675" s="446"/>
      <c r="AM675" s="446"/>
      <c r="AN675" s="446"/>
    </row>
    <row r="676" spans="1:40">
      <c r="A676" s="435"/>
      <c r="B676" s="436"/>
      <c r="C676" s="437"/>
      <c r="D676" s="438" t="s">
        <v>147</v>
      </c>
      <c r="E676" s="439"/>
      <c r="F676" s="440"/>
      <c r="G676" s="42"/>
      <c r="H676" s="441"/>
      <c r="I676" s="441"/>
      <c r="J676" s="441"/>
      <c r="K676" s="442"/>
      <c r="L676" s="442"/>
      <c r="M676" s="439"/>
      <c r="N676" s="439"/>
      <c r="O676" s="440"/>
      <c r="P676" s="440"/>
      <c r="Q676" s="439"/>
      <c r="R676" s="439"/>
      <c r="S676" s="439"/>
      <c r="T676" s="443"/>
      <c r="U676" s="443"/>
      <c r="V676" s="443" t="s">
        <v>0</v>
      </c>
      <c r="W676" s="444"/>
      <c r="X676" s="440"/>
      <c r="Y676" s="445"/>
      <c r="Z676" s="445"/>
      <c r="AA676" s="445"/>
      <c r="AB676" s="445"/>
      <c r="AC676" s="445"/>
      <c r="AD676" s="445"/>
      <c r="AE676" s="445"/>
      <c r="AF676" s="445"/>
      <c r="AG676" s="445"/>
      <c r="AH676" s="445"/>
      <c r="AI676" s="446"/>
      <c r="AJ676" s="446"/>
      <c r="AK676" s="446"/>
      <c r="AL676" s="446"/>
      <c r="AM676" s="446"/>
      <c r="AN676" s="446"/>
    </row>
    <row r="677" spans="1:40">
      <c r="A677" s="435"/>
      <c r="B677" s="436"/>
      <c r="C677" s="437"/>
      <c r="D677" s="438" t="s">
        <v>705</v>
      </c>
      <c r="E677" s="439"/>
      <c r="F677" s="440"/>
      <c r="G677" s="42"/>
      <c r="H677" s="441"/>
      <c r="I677" s="441"/>
      <c r="J677" s="441"/>
      <c r="K677" s="442"/>
      <c r="L677" s="442"/>
      <c r="M677" s="439"/>
      <c r="N677" s="439"/>
      <c r="O677" s="440"/>
      <c r="P677" s="440"/>
      <c r="Q677" s="439"/>
      <c r="R677" s="439"/>
      <c r="S677" s="439"/>
      <c r="T677" s="443"/>
      <c r="U677" s="443"/>
      <c r="V677" s="443" t="s">
        <v>0</v>
      </c>
      <c r="W677" s="444"/>
      <c r="X677" s="440"/>
      <c r="Y677" s="445"/>
      <c r="Z677" s="445"/>
      <c r="AA677" s="445"/>
      <c r="AB677" s="445"/>
      <c r="AC677" s="445"/>
      <c r="AD677" s="445"/>
      <c r="AE677" s="445"/>
      <c r="AF677" s="445"/>
      <c r="AG677" s="445"/>
      <c r="AH677" s="445"/>
      <c r="AI677" s="446"/>
      <c r="AJ677" s="446"/>
      <c r="AK677" s="446"/>
      <c r="AL677" s="446"/>
      <c r="AM677" s="446"/>
      <c r="AN677" s="446"/>
    </row>
    <row r="678" spans="1:40" ht="25.5">
      <c r="A678" s="435"/>
      <c r="B678" s="436"/>
      <c r="C678" s="437"/>
      <c r="D678" s="438" t="s">
        <v>276</v>
      </c>
      <c r="E678" s="439"/>
      <c r="F678" s="440"/>
      <c r="G678" s="42"/>
      <c r="H678" s="441"/>
      <c r="I678" s="441"/>
      <c r="J678" s="441"/>
      <c r="K678" s="442"/>
      <c r="L678" s="442"/>
      <c r="M678" s="439"/>
      <c r="N678" s="439"/>
      <c r="O678" s="440"/>
      <c r="P678" s="440"/>
      <c r="Q678" s="439"/>
      <c r="R678" s="439"/>
      <c r="S678" s="439"/>
      <c r="T678" s="443"/>
      <c r="U678" s="443"/>
      <c r="V678" s="443" t="s">
        <v>0</v>
      </c>
      <c r="W678" s="444"/>
      <c r="X678" s="440"/>
      <c r="Y678" s="445"/>
      <c r="Z678" s="445"/>
      <c r="AA678" s="445"/>
      <c r="AB678" s="445"/>
      <c r="AC678" s="445"/>
      <c r="AD678" s="445"/>
      <c r="AE678" s="445"/>
      <c r="AF678" s="445"/>
      <c r="AG678" s="445"/>
      <c r="AH678" s="445"/>
      <c r="AI678" s="446"/>
      <c r="AJ678" s="446"/>
      <c r="AK678" s="446"/>
      <c r="AL678" s="446"/>
      <c r="AM678" s="446"/>
      <c r="AN678" s="446"/>
    </row>
    <row r="679" spans="1:40">
      <c r="A679" s="435"/>
      <c r="B679" s="436"/>
      <c r="C679" s="437"/>
      <c r="D679" s="438" t="s">
        <v>277</v>
      </c>
      <c r="E679" s="439"/>
      <c r="F679" s="440"/>
      <c r="G679" s="42"/>
      <c r="H679" s="441"/>
      <c r="I679" s="441"/>
      <c r="J679" s="441"/>
      <c r="K679" s="442"/>
      <c r="L679" s="442"/>
      <c r="M679" s="439"/>
      <c r="N679" s="439"/>
      <c r="O679" s="440"/>
      <c r="P679" s="440"/>
      <c r="Q679" s="439"/>
      <c r="R679" s="439"/>
      <c r="S679" s="439"/>
      <c r="T679" s="443"/>
      <c r="U679" s="443"/>
      <c r="V679" s="443" t="s">
        <v>0</v>
      </c>
      <c r="W679" s="444"/>
      <c r="X679" s="440"/>
      <c r="Y679" s="445"/>
      <c r="Z679" s="445"/>
      <c r="AA679" s="445"/>
      <c r="AB679" s="445"/>
      <c r="AC679" s="445"/>
      <c r="AD679" s="445"/>
      <c r="AE679" s="445"/>
      <c r="AF679" s="445"/>
      <c r="AG679" s="445"/>
      <c r="AH679" s="445"/>
      <c r="AI679" s="446"/>
      <c r="AJ679" s="446"/>
      <c r="AK679" s="446"/>
      <c r="AL679" s="446"/>
      <c r="AM679" s="446"/>
      <c r="AN679" s="446"/>
    </row>
    <row r="680" spans="1:40">
      <c r="A680" s="435"/>
      <c r="B680" s="436"/>
      <c r="C680" s="437"/>
      <c r="D680" s="438" t="s">
        <v>278</v>
      </c>
      <c r="E680" s="439"/>
      <c r="F680" s="440"/>
      <c r="G680" s="42"/>
      <c r="H680" s="441"/>
      <c r="I680" s="441"/>
      <c r="J680" s="441"/>
      <c r="K680" s="442"/>
      <c r="L680" s="442"/>
      <c r="M680" s="439"/>
      <c r="N680" s="439"/>
      <c r="O680" s="440"/>
      <c r="P680" s="440"/>
      <c r="Q680" s="439"/>
      <c r="R680" s="439"/>
      <c r="S680" s="439"/>
      <c r="T680" s="443"/>
      <c r="U680" s="443"/>
      <c r="V680" s="443" t="s">
        <v>0</v>
      </c>
      <c r="W680" s="444"/>
      <c r="X680" s="440"/>
      <c r="Y680" s="445"/>
      <c r="Z680" s="445"/>
      <c r="AA680" s="445"/>
      <c r="AB680" s="445"/>
      <c r="AC680" s="445"/>
      <c r="AD680" s="445"/>
      <c r="AE680" s="445"/>
      <c r="AF680" s="445"/>
      <c r="AG680" s="445"/>
      <c r="AH680" s="445"/>
      <c r="AI680" s="446"/>
      <c r="AJ680" s="446"/>
      <c r="AK680" s="446"/>
      <c r="AL680" s="446"/>
      <c r="AM680" s="446"/>
      <c r="AN680" s="446"/>
    </row>
    <row r="681" spans="1:40" ht="25.5">
      <c r="A681" s="435"/>
      <c r="B681" s="436"/>
      <c r="C681" s="437"/>
      <c r="D681" s="438" t="s">
        <v>279</v>
      </c>
      <c r="E681" s="439"/>
      <c r="F681" s="440"/>
      <c r="G681" s="42"/>
      <c r="H681" s="441"/>
      <c r="I681" s="441"/>
      <c r="J681" s="441"/>
      <c r="K681" s="442"/>
      <c r="L681" s="442"/>
      <c r="M681" s="439"/>
      <c r="N681" s="439"/>
      <c r="O681" s="440"/>
      <c r="P681" s="440"/>
      <c r="Q681" s="439"/>
      <c r="R681" s="439"/>
      <c r="S681" s="439"/>
      <c r="T681" s="443"/>
      <c r="U681" s="443"/>
      <c r="V681" s="443" t="s">
        <v>0</v>
      </c>
      <c r="W681" s="444"/>
      <c r="X681" s="440"/>
      <c r="Y681" s="445"/>
      <c r="Z681" s="445"/>
      <c r="AA681" s="445"/>
      <c r="AB681" s="445"/>
      <c r="AC681" s="445"/>
      <c r="AD681" s="445"/>
      <c r="AE681" s="445"/>
      <c r="AF681" s="445"/>
      <c r="AG681" s="445"/>
      <c r="AH681" s="445"/>
      <c r="AI681" s="446"/>
      <c r="AJ681" s="446"/>
      <c r="AK681" s="446"/>
      <c r="AL681" s="446"/>
      <c r="AM681" s="446"/>
      <c r="AN681" s="446"/>
    </row>
    <row r="682" spans="1:40">
      <c r="A682" s="435"/>
      <c r="B682" s="436"/>
      <c r="C682" s="437"/>
      <c r="D682" s="438" t="s">
        <v>280</v>
      </c>
      <c r="E682" s="439"/>
      <c r="F682" s="440"/>
      <c r="G682" s="42"/>
      <c r="H682" s="441"/>
      <c r="I682" s="441"/>
      <c r="J682" s="441"/>
      <c r="K682" s="442"/>
      <c r="L682" s="442"/>
      <c r="M682" s="439"/>
      <c r="N682" s="439"/>
      <c r="O682" s="440"/>
      <c r="P682" s="440"/>
      <c r="Q682" s="439"/>
      <c r="R682" s="439"/>
      <c r="S682" s="439"/>
      <c r="T682" s="443"/>
      <c r="U682" s="443"/>
      <c r="V682" s="443" t="s">
        <v>0</v>
      </c>
      <c r="W682" s="444"/>
      <c r="X682" s="440"/>
      <c r="Y682" s="445"/>
      <c r="Z682" s="445"/>
      <c r="AA682" s="445"/>
      <c r="AB682" s="445"/>
      <c r="AC682" s="445"/>
      <c r="AD682" s="445"/>
      <c r="AE682" s="445"/>
      <c r="AF682" s="445"/>
      <c r="AG682" s="445"/>
      <c r="AH682" s="445"/>
      <c r="AI682" s="446"/>
      <c r="AJ682" s="446"/>
      <c r="AK682" s="446"/>
      <c r="AL682" s="446"/>
      <c r="AM682" s="446"/>
      <c r="AN682" s="446"/>
    </row>
    <row r="683" spans="1:40" ht="25.5">
      <c r="A683" s="435"/>
      <c r="B683" s="436"/>
      <c r="C683" s="437"/>
      <c r="D683" s="438" t="s">
        <v>281</v>
      </c>
      <c r="E683" s="439"/>
      <c r="F683" s="440"/>
      <c r="G683" s="42"/>
      <c r="H683" s="441"/>
      <c r="I683" s="441"/>
      <c r="J683" s="441"/>
      <c r="K683" s="442"/>
      <c r="L683" s="442"/>
      <c r="M683" s="439"/>
      <c r="N683" s="439"/>
      <c r="O683" s="440"/>
      <c r="P683" s="440"/>
      <c r="Q683" s="439"/>
      <c r="R683" s="439"/>
      <c r="S683" s="439"/>
      <c r="T683" s="443"/>
      <c r="U683" s="443"/>
      <c r="V683" s="443" t="s">
        <v>0</v>
      </c>
      <c r="W683" s="444"/>
      <c r="X683" s="440"/>
      <c r="Y683" s="445"/>
      <c r="Z683" s="445"/>
      <c r="AA683" s="445"/>
      <c r="AB683" s="445"/>
      <c r="AC683" s="445"/>
      <c r="AD683" s="445"/>
      <c r="AE683" s="445"/>
      <c r="AF683" s="445"/>
      <c r="AG683" s="445"/>
      <c r="AH683" s="445"/>
      <c r="AI683" s="446"/>
      <c r="AJ683" s="446"/>
      <c r="AK683" s="446"/>
      <c r="AL683" s="446"/>
      <c r="AM683" s="446"/>
      <c r="AN683" s="446"/>
    </row>
    <row r="684" spans="1:40" ht="38.25">
      <c r="A684" s="435"/>
      <c r="B684" s="436"/>
      <c r="C684" s="437"/>
      <c r="D684" s="438" t="s">
        <v>282</v>
      </c>
      <c r="E684" s="439"/>
      <c r="F684" s="440"/>
      <c r="G684" s="42"/>
      <c r="H684" s="441"/>
      <c r="I684" s="441"/>
      <c r="J684" s="441"/>
      <c r="K684" s="442"/>
      <c r="L684" s="442"/>
      <c r="M684" s="439"/>
      <c r="N684" s="439"/>
      <c r="O684" s="440"/>
      <c r="P684" s="440"/>
      <c r="Q684" s="439"/>
      <c r="R684" s="439"/>
      <c r="S684" s="439"/>
      <c r="T684" s="443"/>
      <c r="U684" s="443"/>
      <c r="V684" s="443" t="s">
        <v>0</v>
      </c>
      <c r="W684" s="444"/>
      <c r="X684" s="440"/>
      <c r="Y684" s="445"/>
      <c r="Z684" s="445"/>
      <c r="AA684" s="445"/>
      <c r="AB684" s="445"/>
      <c r="AC684" s="445"/>
      <c r="AD684" s="445"/>
      <c r="AE684" s="445"/>
      <c r="AF684" s="445"/>
      <c r="AG684" s="445"/>
      <c r="AH684" s="445"/>
      <c r="AI684" s="446"/>
      <c r="AJ684" s="446"/>
      <c r="AK684" s="446"/>
      <c r="AL684" s="446"/>
      <c r="AM684" s="446"/>
      <c r="AN684" s="446"/>
    </row>
    <row r="685" spans="1:40" ht="25.5">
      <c r="A685" s="435"/>
      <c r="B685" s="436"/>
      <c r="C685" s="437"/>
      <c r="D685" s="438" t="s">
        <v>283</v>
      </c>
      <c r="E685" s="439"/>
      <c r="F685" s="440"/>
      <c r="G685" s="42"/>
      <c r="H685" s="441"/>
      <c r="I685" s="441"/>
      <c r="J685" s="441"/>
      <c r="K685" s="442"/>
      <c r="L685" s="442"/>
      <c r="M685" s="439"/>
      <c r="N685" s="439"/>
      <c r="O685" s="440"/>
      <c r="P685" s="440"/>
      <c r="Q685" s="439"/>
      <c r="R685" s="439"/>
      <c r="S685" s="439"/>
      <c r="T685" s="443"/>
      <c r="U685" s="443"/>
      <c r="V685" s="443" t="s">
        <v>0</v>
      </c>
      <c r="W685" s="444"/>
      <c r="X685" s="440"/>
      <c r="Y685" s="445"/>
      <c r="Z685" s="445"/>
      <c r="AA685" s="445"/>
      <c r="AB685" s="445"/>
      <c r="AC685" s="445"/>
      <c r="AD685" s="445"/>
      <c r="AE685" s="445"/>
      <c r="AF685" s="445"/>
      <c r="AG685" s="445"/>
      <c r="AH685" s="445"/>
      <c r="AI685" s="446"/>
      <c r="AJ685" s="446"/>
      <c r="AK685" s="446"/>
      <c r="AL685" s="446"/>
      <c r="AM685" s="446"/>
      <c r="AN685" s="446"/>
    </row>
    <row r="686" spans="1:40">
      <c r="A686" s="435"/>
      <c r="B686" s="436"/>
      <c r="C686" s="437"/>
      <c r="D686" s="438" t="s">
        <v>284</v>
      </c>
      <c r="E686" s="439"/>
      <c r="F686" s="440"/>
      <c r="G686" s="42"/>
      <c r="H686" s="441"/>
      <c r="I686" s="441"/>
      <c r="J686" s="441"/>
      <c r="K686" s="442"/>
      <c r="L686" s="442"/>
      <c r="M686" s="439"/>
      <c r="N686" s="439"/>
      <c r="O686" s="440"/>
      <c r="P686" s="440"/>
      <c r="Q686" s="439"/>
      <c r="R686" s="439"/>
      <c r="S686" s="439"/>
      <c r="T686" s="443"/>
      <c r="U686" s="443"/>
      <c r="V686" s="443" t="s">
        <v>0</v>
      </c>
      <c r="W686" s="444"/>
      <c r="X686" s="440"/>
      <c r="Y686" s="445"/>
      <c r="Z686" s="445"/>
      <c r="AA686" s="445"/>
      <c r="AB686" s="445"/>
      <c r="AC686" s="445"/>
      <c r="AD686" s="445"/>
      <c r="AE686" s="445"/>
      <c r="AF686" s="445"/>
      <c r="AG686" s="445"/>
      <c r="AH686" s="445"/>
      <c r="AI686" s="446"/>
      <c r="AJ686" s="446"/>
      <c r="AK686" s="446"/>
      <c r="AL686" s="446"/>
      <c r="AM686" s="446"/>
      <c r="AN686" s="446"/>
    </row>
    <row r="687" spans="1:40">
      <c r="A687" s="435"/>
      <c r="B687" s="436"/>
      <c r="C687" s="437"/>
      <c r="D687" s="438" t="s">
        <v>285</v>
      </c>
      <c r="E687" s="439"/>
      <c r="F687" s="440"/>
      <c r="G687" s="42"/>
      <c r="H687" s="441"/>
      <c r="I687" s="441"/>
      <c r="J687" s="441"/>
      <c r="K687" s="442"/>
      <c r="L687" s="442"/>
      <c r="M687" s="439"/>
      <c r="N687" s="439"/>
      <c r="O687" s="440"/>
      <c r="P687" s="440"/>
      <c r="Q687" s="439"/>
      <c r="R687" s="439"/>
      <c r="S687" s="439"/>
      <c r="T687" s="443"/>
      <c r="U687" s="443"/>
      <c r="V687" s="443" t="s">
        <v>0</v>
      </c>
      <c r="W687" s="444"/>
      <c r="X687" s="440"/>
      <c r="Y687" s="445"/>
      <c r="Z687" s="445"/>
      <c r="AA687" s="445"/>
      <c r="AB687" s="445"/>
      <c r="AC687" s="445"/>
      <c r="AD687" s="445"/>
      <c r="AE687" s="445"/>
      <c r="AF687" s="445"/>
      <c r="AG687" s="445"/>
      <c r="AH687" s="445"/>
      <c r="AI687" s="446"/>
      <c r="AJ687" s="446"/>
      <c r="AK687" s="446"/>
      <c r="AL687" s="446"/>
      <c r="AM687" s="446"/>
      <c r="AN687" s="446"/>
    </row>
    <row r="688" spans="1:40" ht="25.5">
      <c r="A688" s="435"/>
      <c r="B688" s="436"/>
      <c r="C688" s="437"/>
      <c r="D688" s="438" t="s">
        <v>286</v>
      </c>
      <c r="E688" s="439"/>
      <c r="F688" s="440"/>
      <c r="G688" s="42"/>
      <c r="H688" s="441"/>
      <c r="I688" s="441"/>
      <c r="J688" s="441"/>
      <c r="K688" s="442"/>
      <c r="L688" s="442"/>
      <c r="M688" s="439"/>
      <c r="N688" s="439"/>
      <c r="O688" s="440"/>
      <c r="P688" s="440"/>
      <c r="Q688" s="439"/>
      <c r="R688" s="439"/>
      <c r="S688" s="439"/>
      <c r="T688" s="443"/>
      <c r="U688" s="443"/>
      <c r="V688" s="443" t="s">
        <v>0</v>
      </c>
      <c r="W688" s="444"/>
      <c r="X688" s="440"/>
      <c r="Y688" s="445"/>
      <c r="Z688" s="445"/>
      <c r="AA688" s="445"/>
      <c r="AB688" s="445"/>
      <c r="AC688" s="445"/>
      <c r="AD688" s="445"/>
      <c r="AE688" s="445"/>
      <c r="AF688" s="445"/>
      <c r="AG688" s="445"/>
      <c r="AH688" s="445"/>
      <c r="AI688" s="446"/>
      <c r="AJ688" s="446"/>
      <c r="AK688" s="446"/>
      <c r="AL688" s="446"/>
      <c r="AM688" s="446"/>
      <c r="AN688" s="446"/>
    </row>
    <row r="689" spans="1:40">
      <c r="A689" s="435"/>
      <c r="B689" s="436"/>
      <c r="C689" s="437"/>
      <c r="D689" s="438" t="s">
        <v>287</v>
      </c>
      <c r="E689" s="439"/>
      <c r="F689" s="440"/>
      <c r="G689" s="42"/>
      <c r="H689" s="441"/>
      <c r="I689" s="441"/>
      <c r="J689" s="441"/>
      <c r="K689" s="442"/>
      <c r="L689" s="442"/>
      <c r="M689" s="439"/>
      <c r="N689" s="439"/>
      <c r="O689" s="440"/>
      <c r="P689" s="440"/>
      <c r="Q689" s="439"/>
      <c r="R689" s="439"/>
      <c r="S689" s="439"/>
      <c r="T689" s="443"/>
      <c r="U689" s="443"/>
      <c r="V689" s="443" t="s">
        <v>0</v>
      </c>
      <c r="W689" s="444"/>
      <c r="X689" s="440"/>
      <c r="Y689" s="445"/>
      <c r="Z689" s="445"/>
      <c r="AA689" s="445"/>
      <c r="AB689" s="445"/>
      <c r="AC689" s="445"/>
      <c r="AD689" s="445"/>
      <c r="AE689" s="445"/>
      <c r="AF689" s="445"/>
      <c r="AG689" s="445"/>
      <c r="AH689" s="445"/>
      <c r="AI689" s="446"/>
      <c r="AJ689" s="446"/>
      <c r="AK689" s="446"/>
      <c r="AL689" s="446"/>
      <c r="AM689" s="446"/>
      <c r="AN689" s="446"/>
    </row>
    <row r="690" spans="1:40">
      <c r="A690" s="435"/>
      <c r="B690" s="436"/>
      <c r="C690" s="437"/>
      <c r="D690" s="438" t="s">
        <v>288</v>
      </c>
      <c r="E690" s="439"/>
      <c r="F690" s="440"/>
      <c r="G690" s="42"/>
      <c r="H690" s="441"/>
      <c r="I690" s="441"/>
      <c r="J690" s="441"/>
      <c r="K690" s="442"/>
      <c r="L690" s="442"/>
      <c r="M690" s="439"/>
      <c r="N690" s="439"/>
      <c r="O690" s="440"/>
      <c r="P690" s="440"/>
      <c r="Q690" s="439"/>
      <c r="R690" s="439"/>
      <c r="S690" s="439"/>
      <c r="T690" s="443"/>
      <c r="U690" s="443"/>
      <c r="V690" s="443" t="s">
        <v>0</v>
      </c>
      <c r="W690" s="444"/>
      <c r="X690" s="440"/>
      <c r="Y690" s="445"/>
      <c r="Z690" s="445"/>
      <c r="AA690" s="445"/>
      <c r="AB690" s="445"/>
      <c r="AC690" s="445"/>
      <c r="AD690" s="445"/>
      <c r="AE690" s="445"/>
      <c r="AF690" s="445"/>
      <c r="AG690" s="445"/>
      <c r="AH690" s="445"/>
      <c r="AI690" s="446"/>
      <c r="AJ690" s="446"/>
      <c r="AK690" s="446"/>
      <c r="AL690" s="446"/>
      <c r="AM690" s="446"/>
      <c r="AN690" s="446"/>
    </row>
    <row r="691" spans="1:40">
      <c r="A691" s="435"/>
      <c r="B691" s="436"/>
      <c r="C691" s="437"/>
      <c r="D691" s="438" t="s">
        <v>289</v>
      </c>
      <c r="E691" s="439"/>
      <c r="F691" s="440"/>
      <c r="G691" s="42"/>
      <c r="H691" s="441"/>
      <c r="I691" s="441"/>
      <c r="J691" s="441"/>
      <c r="K691" s="442"/>
      <c r="L691" s="442"/>
      <c r="M691" s="439"/>
      <c r="N691" s="439"/>
      <c r="O691" s="440"/>
      <c r="P691" s="440"/>
      <c r="Q691" s="439"/>
      <c r="R691" s="439"/>
      <c r="S691" s="439"/>
      <c r="T691" s="443"/>
      <c r="U691" s="443"/>
      <c r="V691" s="443" t="s">
        <v>0</v>
      </c>
      <c r="W691" s="444"/>
      <c r="X691" s="440"/>
      <c r="Y691" s="445"/>
      <c r="Z691" s="445"/>
      <c r="AA691" s="445"/>
      <c r="AB691" s="445"/>
      <c r="AC691" s="445"/>
      <c r="AD691" s="445"/>
      <c r="AE691" s="445"/>
      <c r="AF691" s="445"/>
      <c r="AG691" s="445"/>
      <c r="AH691" s="445"/>
      <c r="AI691" s="446"/>
      <c r="AJ691" s="446"/>
      <c r="AK691" s="446"/>
      <c r="AL691" s="446"/>
      <c r="AM691" s="446"/>
      <c r="AN691" s="446"/>
    </row>
    <row r="692" spans="1:40" ht="25.5">
      <c r="A692" s="435"/>
      <c r="B692" s="436"/>
      <c r="C692" s="437"/>
      <c r="D692" s="438" t="s">
        <v>290</v>
      </c>
      <c r="E692" s="439"/>
      <c r="F692" s="440"/>
      <c r="G692" s="42"/>
      <c r="H692" s="441"/>
      <c r="I692" s="441"/>
      <c r="J692" s="441"/>
      <c r="K692" s="442"/>
      <c r="L692" s="442"/>
      <c r="M692" s="439"/>
      <c r="N692" s="439"/>
      <c r="O692" s="440"/>
      <c r="P692" s="440"/>
      <c r="Q692" s="439"/>
      <c r="R692" s="439"/>
      <c r="S692" s="439"/>
      <c r="T692" s="443"/>
      <c r="U692" s="443"/>
      <c r="V692" s="443" t="s">
        <v>0</v>
      </c>
      <c r="W692" s="444"/>
      <c r="X692" s="440"/>
      <c r="Y692" s="445"/>
      <c r="Z692" s="445"/>
      <c r="AA692" s="445"/>
      <c r="AB692" s="445"/>
      <c r="AC692" s="445"/>
      <c r="AD692" s="445"/>
      <c r="AE692" s="445"/>
      <c r="AF692" s="445"/>
      <c r="AG692" s="445"/>
      <c r="AH692" s="445"/>
      <c r="AI692" s="446"/>
      <c r="AJ692" s="446"/>
      <c r="AK692" s="446"/>
      <c r="AL692" s="446"/>
      <c r="AM692" s="446"/>
      <c r="AN692" s="446"/>
    </row>
    <row r="693" spans="1:40">
      <c r="A693" s="435"/>
      <c r="B693" s="436"/>
      <c r="C693" s="437"/>
      <c r="D693" s="438" t="s">
        <v>291</v>
      </c>
      <c r="E693" s="439"/>
      <c r="F693" s="440"/>
      <c r="G693" s="42"/>
      <c r="H693" s="441"/>
      <c r="I693" s="441"/>
      <c r="J693" s="441"/>
      <c r="K693" s="442"/>
      <c r="L693" s="442"/>
      <c r="M693" s="439"/>
      <c r="N693" s="439"/>
      <c r="O693" s="440"/>
      <c r="P693" s="440"/>
      <c r="Q693" s="439"/>
      <c r="R693" s="439"/>
      <c r="S693" s="439"/>
      <c r="T693" s="443"/>
      <c r="U693" s="443"/>
      <c r="V693" s="443" t="s">
        <v>0</v>
      </c>
      <c r="W693" s="444"/>
      <c r="X693" s="440"/>
      <c r="Y693" s="445"/>
      <c r="Z693" s="445"/>
      <c r="AA693" s="445"/>
      <c r="AB693" s="445"/>
      <c r="AC693" s="445"/>
      <c r="AD693" s="445"/>
      <c r="AE693" s="445"/>
      <c r="AF693" s="445"/>
      <c r="AG693" s="445"/>
      <c r="AH693" s="445"/>
      <c r="AI693" s="446"/>
      <c r="AJ693" s="446"/>
      <c r="AK693" s="446"/>
      <c r="AL693" s="446"/>
      <c r="AM693" s="446"/>
      <c r="AN693" s="446"/>
    </row>
    <row r="694" spans="1:40">
      <c r="A694" s="435"/>
      <c r="B694" s="436"/>
      <c r="C694" s="437"/>
      <c r="D694" s="438" t="s">
        <v>292</v>
      </c>
      <c r="E694" s="439"/>
      <c r="F694" s="440"/>
      <c r="G694" s="42"/>
      <c r="H694" s="441"/>
      <c r="I694" s="441"/>
      <c r="J694" s="441"/>
      <c r="K694" s="442"/>
      <c r="L694" s="442"/>
      <c r="M694" s="439"/>
      <c r="N694" s="439"/>
      <c r="O694" s="440"/>
      <c r="P694" s="440"/>
      <c r="Q694" s="439"/>
      <c r="R694" s="439"/>
      <c r="S694" s="439"/>
      <c r="T694" s="443"/>
      <c r="U694" s="443"/>
      <c r="V694" s="443" t="s">
        <v>0</v>
      </c>
      <c r="W694" s="444"/>
      <c r="X694" s="440"/>
      <c r="Y694" s="445"/>
      <c r="Z694" s="445"/>
      <c r="AA694" s="445"/>
      <c r="AB694" s="445"/>
      <c r="AC694" s="445"/>
      <c r="AD694" s="445"/>
      <c r="AE694" s="445"/>
      <c r="AF694" s="445"/>
      <c r="AG694" s="445"/>
      <c r="AH694" s="445"/>
      <c r="AI694" s="446"/>
      <c r="AJ694" s="446"/>
      <c r="AK694" s="446"/>
      <c r="AL694" s="446"/>
      <c r="AM694" s="446"/>
      <c r="AN694" s="446"/>
    </row>
    <row r="695" spans="1:40" ht="25.5">
      <c r="A695" s="435"/>
      <c r="B695" s="436"/>
      <c r="C695" s="437"/>
      <c r="D695" s="438" t="s">
        <v>293</v>
      </c>
      <c r="E695" s="439"/>
      <c r="F695" s="440"/>
      <c r="G695" s="42"/>
      <c r="H695" s="441"/>
      <c r="I695" s="441"/>
      <c r="J695" s="441"/>
      <c r="K695" s="442"/>
      <c r="L695" s="442"/>
      <c r="M695" s="439"/>
      <c r="N695" s="439"/>
      <c r="O695" s="440"/>
      <c r="P695" s="440"/>
      <c r="Q695" s="439"/>
      <c r="R695" s="439"/>
      <c r="S695" s="439"/>
      <c r="T695" s="443"/>
      <c r="U695" s="443"/>
      <c r="V695" s="443" t="s">
        <v>0</v>
      </c>
      <c r="W695" s="444"/>
      <c r="X695" s="440"/>
      <c r="Y695" s="445"/>
      <c r="Z695" s="445"/>
      <c r="AA695" s="445"/>
      <c r="AB695" s="445"/>
      <c r="AC695" s="445"/>
      <c r="AD695" s="445"/>
      <c r="AE695" s="445"/>
      <c r="AF695" s="445"/>
      <c r="AG695" s="445"/>
      <c r="AH695" s="445"/>
      <c r="AI695" s="446"/>
      <c r="AJ695" s="446"/>
      <c r="AK695" s="446"/>
      <c r="AL695" s="446"/>
      <c r="AM695" s="446"/>
      <c r="AN695" s="446"/>
    </row>
    <row r="696" spans="1:40">
      <c r="A696" s="435"/>
      <c r="B696" s="436"/>
      <c r="C696" s="437"/>
      <c r="D696" s="438" t="s">
        <v>294</v>
      </c>
      <c r="E696" s="439"/>
      <c r="F696" s="440"/>
      <c r="G696" s="42"/>
      <c r="H696" s="441"/>
      <c r="I696" s="441"/>
      <c r="J696" s="441"/>
      <c r="K696" s="442"/>
      <c r="L696" s="442"/>
      <c r="M696" s="439"/>
      <c r="N696" s="439"/>
      <c r="O696" s="440"/>
      <c r="P696" s="440"/>
      <c r="Q696" s="439"/>
      <c r="R696" s="439"/>
      <c r="S696" s="439"/>
      <c r="T696" s="443"/>
      <c r="U696" s="443"/>
      <c r="V696" s="443" t="s">
        <v>0</v>
      </c>
      <c r="W696" s="444"/>
      <c r="X696" s="440"/>
      <c r="Y696" s="445"/>
      <c r="Z696" s="445"/>
      <c r="AA696" s="445"/>
      <c r="AB696" s="445"/>
      <c r="AC696" s="445"/>
      <c r="AD696" s="445"/>
      <c r="AE696" s="445"/>
      <c r="AF696" s="445"/>
      <c r="AG696" s="445"/>
      <c r="AH696" s="445"/>
      <c r="AI696" s="446"/>
      <c r="AJ696" s="446"/>
      <c r="AK696" s="446"/>
      <c r="AL696" s="446"/>
      <c r="AM696" s="446"/>
      <c r="AN696" s="446"/>
    </row>
    <row r="697" spans="1:40" ht="25.5">
      <c r="A697" s="435"/>
      <c r="B697" s="436"/>
      <c r="C697" s="437"/>
      <c r="D697" s="438" t="s">
        <v>295</v>
      </c>
      <c r="E697" s="439"/>
      <c r="F697" s="440"/>
      <c r="G697" s="42"/>
      <c r="H697" s="441"/>
      <c r="I697" s="441"/>
      <c r="J697" s="441"/>
      <c r="K697" s="442"/>
      <c r="L697" s="442"/>
      <c r="M697" s="439"/>
      <c r="N697" s="439"/>
      <c r="O697" s="440"/>
      <c r="P697" s="440"/>
      <c r="Q697" s="439"/>
      <c r="R697" s="439"/>
      <c r="S697" s="439"/>
      <c r="T697" s="443"/>
      <c r="U697" s="443"/>
      <c r="V697" s="443" t="s">
        <v>0</v>
      </c>
      <c r="W697" s="444"/>
      <c r="X697" s="440"/>
      <c r="Y697" s="445"/>
      <c r="Z697" s="445"/>
      <c r="AA697" s="445"/>
      <c r="AB697" s="445"/>
      <c r="AC697" s="445"/>
      <c r="AD697" s="445"/>
      <c r="AE697" s="445"/>
      <c r="AF697" s="445"/>
      <c r="AG697" s="445"/>
      <c r="AH697" s="445"/>
      <c r="AI697" s="446"/>
      <c r="AJ697" s="446"/>
      <c r="AK697" s="446"/>
      <c r="AL697" s="446"/>
      <c r="AM697" s="446"/>
      <c r="AN697" s="446"/>
    </row>
    <row r="698" spans="1:40" ht="25.5">
      <c r="A698" s="435"/>
      <c r="B698" s="436"/>
      <c r="C698" s="437"/>
      <c r="D698" s="438" t="s">
        <v>296</v>
      </c>
      <c r="E698" s="439"/>
      <c r="F698" s="440"/>
      <c r="G698" s="42"/>
      <c r="H698" s="441"/>
      <c r="I698" s="441"/>
      <c r="J698" s="441"/>
      <c r="K698" s="442"/>
      <c r="L698" s="442"/>
      <c r="M698" s="439"/>
      <c r="N698" s="439"/>
      <c r="O698" s="440"/>
      <c r="P698" s="440"/>
      <c r="Q698" s="439"/>
      <c r="R698" s="439"/>
      <c r="S698" s="439"/>
      <c r="T698" s="443"/>
      <c r="U698" s="443"/>
      <c r="V698" s="443" t="s">
        <v>0</v>
      </c>
      <c r="W698" s="444"/>
      <c r="X698" s="440"/>
      <c r="Y698" s="445"/>
      <c r="Z698" s="445"/>
      <c r="AA698" s="445"/>
      <c r="AB698" s="445"/>
      <c r="AC698" s="445"/>
      <c r="AD698" s="445"/>
      <c r="AE698" s="445"/>
      <c r="AF698" s="445"/>
      <c r="AG698" s="445"/>
      <c r="AH698" s="445"/>
      <c r="AI698" s="446"/>
      <c r="AJ698" s="446"/>
      <c r="AK698" s="446"/>
      <c r="AL698" s="446"/>
      <c r="AM698" s="446"/>
      <c r="AN698" s="446"/>
    </row>
    <row r="699" spans="1:40">
      <c r="A699" s="435"/>
      <c r="B699" s="436"/>
      <c r="C699" s="437"/>
      <c r="D699" s="438" t="s">
        <v>297</v>
      </c>
      <c r="E699" s="439"/>
      <c r="F699" s="440"/>
      <c r="G699" s="42"/>
      <c r="H699" s="441"/>
      <c r="I699" s="441"/>
      <c r="J699" s="441"/>
      <c r="K699" s="442"/>
      <c r="L699" s="442"/>
      <c r="M699" s="439"/>
      <c r="N699" s="439"/>
      <c r="O699" s="440"/>
      <c r="P699" s="440"/>
      <c r="Q699" s="439"/>
      <c r="R699" s="439"/>
      <c r="S699" s="439"/>
      <c r="T699" s="443"/>
      <c r="U699" s="443"/>
      <c r="V699" s="443" t="s">
        <v>0</v>
      </c>
      <c r="W699" s="444"/>
      <c r="X699" s="440"/>
      <c r="Y699" s="445"/>
      <c r="Z699" s="445"/>
      <c r="AA699" s="445"/>
      <c r="AB699" s="445"/>
      <c r="AC699" s="445"/>
      <c r="AD699" s="445"/>
      <c r="AE699" s="445"/>
      <c r="AF699" s="445"/>
      <c r="AG699" s="445"/>
      <c r="AH699" s="445"/>
      <c r="AI699" s="446"/>
      <c r="AJ699" s="446"/>
      <c r="AK699" s="446"/>
      <c r="AL699" s="446"/>
      <c r="AM699" s="446"/>
      <c r="AN699" s="446"/>
    </row>
    <row r="700" spans="1:40">
      <c r="A700" s="435"/>
      <c r="B700" s="436"/>
      <c r="C700" s="437"/>
      <c r="D700" s="438" t="s">
        <v>149</v>
      </c>
      <c r="E700" s="439"/>
      <c r="F700" s="440"/>
      <c r="G700" s="42"/>
      <c r="H700" s="441"/>
      <c r="I700" s="441"/>
      <c r="J700" s="441"/>
      <c r="K700" s="442"/>
      <c r="L700" s="442"/>
      <c r="M700" s="439"/>
      <c r="N700" s="439"/>
      <c r="O700" s="440"/>
      <c r="P700" s="440"/>
      <c r="Q700" s="439"/>
      <c r="R700" s="439"/>
      <c r="S700" s="439"/>
      <c r="T700" s="443"/>
      <c r="U700" s="443"/>
      <c r="V700" s="443" t="s">
        <v>0</v>
      </c>
      <c r="W700" s="444"/>
      <c r="X700" s="440"/>
      <c r="Y700" s="445"/>
      <c r="Z700" s="445"/>
      <c r="AA700" s="445"/>
      <c r="AB700" s="445"/>
      <c r="AC700" s="445"/>
      <c r="AD700" s="445"/>
      <c r="AE700" s="445"/>
      <c r="AF700" s="445"/>
      <c r="AG700" s="445"/>
      <c r="AH700" s="445"/>
      <c r="AI700" s="446"/>
      <c r="AJ700" s="446"/>
      <c r="AK700" s="446"/>
      <c r="AL700" s="446"/>
      <c r="AM700" s="446"/>
      <c r="AN700" s="446"/>
    </row>
    <row r="701" spans="1:40">
      <c r="A701" s="435"/>
      <c r="B701" s="436"/>
      <c r="C701" s="437"/>
      <c r="D701" s="438" t="s">
        <v>706</v>
      </c>
      <c r="E701" s="439"/>
      <c r="F701" s="440"/>
      <c r="G701" s="42"/>
      <c r="H701" s="441"/>
      <c r="I701" s="441"/>
      <c r="J701" s="441"/>
      <c r="K701" s="442"/>
      <c r="L701" s="442"/>
      <c r="M701" s="439"/>
      <c r="N701" s="439"/>
      <c r="O701" s="440"/>
      <c r="P701" s="440"/>
      <c r="Q701" s="439"/>
      <c r="R701" s="439"/>
      <c r="S701" s="439"/>
      <c r="T701" s="443"/>
      <c r="U701" s="443"/>
      <c r="V701" s="443" t="s">
        <v>0</v>
      </c>
      <c r="W701" s="444"/>
      <c r="X701" s="440"/>
      <c r="Y701" s="445"/>
      <c r="Z701" s="445"/>
      <c r="AA701" s="445"/>
      <c r="AB701" s="445"/>
      <c r="AC701" s="445"/>
      <c r="AD701" s="445"/>
      <c r="AE701" s="445"/>
      <c r="AF701" s="445"/>
      <c r="AG701" s="445"/>
      <c r="AH701" s="445"/>
      <c r="AI701" s="446"/>
      <c r="AJ701" s="446"/>
      <c r="AK701" s="446"/>
      <c r="AL701" s="446"/>
      <c r="AM701" s="446"/>
      <c r="AN701" s="446"/>
    </row>
    <row r="702" spans="1:40" ht="25.5">
      <c r="A702" s="435"/>
      <c r="B702" s="436"/>
      <c r="C702" s="437"/>
      <c r="D702" s="438" t="s">
        <v>299</v>
      </c>
      <c r="E702" s="439"/>
      <c r="F702" s="440"/>
      <c r="G702" s="42"/>
      <c r="H702" s="441"/>
      <c r="I702" s="441"/>
      <c r="J702" s="441"/>
      <c r="K702" s="442"/>
      <c r="L702" s="442"/>
      <c r="M702" s="439"/>
      <c r="N702" s="439"/>
      <c r="O702" s="440"/>
      <c r="P702" s="440"/>
      <c r="Q702" s="439"/>
      <c r="R702" s="439"/>
      <c r="S702" s="439"/>
      <c r="T702" s="443"/>
      <c r="U702" s="443"/>
      <c r="V702" s="443" t="s">
        <v>0</v>
      </c>
      <c r="W702" s="444"/>
      <c r="X702" s="440"/>
      <c r="Y702" s="445"/>
      <c r="Z702" s="445"/>
      <c r="AA702" s="445"/>
      <c r="AB702" s="445"/>
      <c r="AC702" s="445"/>
      <c r="AD702" s="445"/>
      <c r="AE702" s="445"/>
      <c r="AF702" s="445"/>
      <c r="AG702" s="445"/>
      <c r="AH702" s="445"/>
      <c r="AI702" s="446"/>
      <c r="AJ702" s="446"/>
      <c r="AK702" s="446"/>
      <c r="AL702" s="446"/>
      <c r="AM702" s="446"/>
      <c r="AN702" s="446"/>
    </row>
    <row r="703" spans="1:40">
      <c r="A703" s="435"/>
      <c r="B703" s="436"/>
      <c r="C703" s="437"/>
      <c r="D703" s="438" t="s">
        <v>300</v>
      </c>
      <c r="E703" s="439"/>
      <c r="F703" s="440"/>
      <c r="G703" s="42"/>
      <c r="H703" s="441"/>
      <c r="I703" s="441"/>
      <c r="J703" s="441"/>
      <c r="K703" s="442"/>
      <c r="L703" s="442"/>
      <c r="M703" s="439"/>
      <c r="N703" s="439"/>
      <c r="O703" s="440"/>
      <c r="P703" s="440"/>
      <c r="Q703" s="439"/>
      <c r="R703" s="439"/>
      <c r="S703" s="439"/>
      <c r="T703" s="443"/>
      <c r="U703" s="443"/>
      <c r="V703" s="443" t="s">
        <v>0</v>
      </c>
      <c r="W703" s="444"/>
      <c r="X703" s="440"/>
      <c r="Y703" s="445"/>
      <c r="Z703" s="445"/>
      <c r="AA703" s="445"/>
      <c r="AB703" s="445"/>
      <c r="AC703" s="445"/>
      <c r="AD703" s="445"/>
      <c r="AE703" s="445"/>
      <c r="AF703" s="445"/>
      <c r="AG703" s="445"/>
      <c r="AH703" s="445"/>
      <c r="AI703" s="446"/>
      <c r="AJ703" s="446"/>
      <c r="AK703" s="446"/>
      <c r="AL703" s="446"/>
      <c r="AM703" s="446"/>
      <c r="AN703" s="446"/>
    </row>
    <row r="704" spans="1:40">
      <c r="A704" s="435"/>
      <c r="B704" s="436"/>
      <c r="C704" s="437"/>
      <c r="D704" s="438" t="s">
        <v>301</v>
      </c>
      <c r="E704" s="439"/>
      <c r="F704" s="440"/>
      <c r="G704" s="42"/>
      <c r="H704" s="441"/>
      <c r="I704" s="441"/>
      <c r="J704" s="441"/>
      <c r="K704" s="442"/>
      <c r="L704" s="442"/>
      <c r="M704" s="439"/>
      <c r="N704" s="439"/>
      <c r="O704" s="440"/>
      <c r="P704" s="440"/>
      <c r="Q704" s="439"/>
      <c r="R704" s="439"/>
      <c r="S704" s="439"/>
      <c r="T704" s="443"/>
      <c r="U704" s="443"/>
      <c r="V704" s="443" t="s">
        <v>0</v>
      </c>
      <c r="W704" s="444"/>
      <c r="X704" s="440"/>
      <c r="Y704" s="445"/>
      <c r="Z704" s="445"/>
      <c r="AA704" s="445"/>
      <c r="AB704" s="445"/>
      <c r="AC704" s="445"/>
      <c r="AD704" s="445"/>
      <c r="AE704" s="445"/>
      <c r="AF704" s="445"/>
      <c r="AG704" s="445"/>
      <c r="AH704" s="445"/>
      <c r="AI704" s="446"/>
      <c r="AJ704" s="446"/>
      <c r="AK704" s="446"/>
      <c r="AL704" s="446"/>
      <c r="AM704" s="446"/>
      <c r="AN704" s="446"/>
    </row>
    <row r="705" spans="1:40">
      <c r="A705" s="435"/>
      <c r="B705" s="436"/>
      <c r="C705" s="437"/>
      <c r="D705" s="438" t="s">
        <v>302</v>
      </c>
      <c r="E705" s="439"/>
      <c r="F705" s="440"/>
      <c r="G705" s="42"/>
      <c r="H705" s="441"/>
      <c r="I705" s="441"/>
      <c r="J705" s="441"/>
      <c r="K705" s="442"/>
      <c r="L705" s="442"/>
      <c r="M705" s="439"/>
      <c r="N705" s="439"/>
      <c r="O705" s="440"/>
      <c r="P705" s="440"/>
      <c r="Q705" s="439"/>
      <c r="R705" s="439"/>
      <c r="S705" s="439"/>
      <c r="T705" s="443"/>
      <c r="U705" s="443"/>
      <c r="V705" s="443" t="s">
        <v>0</v>
      </c>
      <c r="W705" s="444"/>
      <c r="X705" s="440"/>
      <c r="Y705" s="445"/>
      <c r="Z705" s="445"/>
      <c r="AA705" s="445"/>
      <c r="AB705" s="445"/>
      <c r="AC705" s="445"/>
      <c r="AD705" s="445"/>
      <c r="AE705" s="445"/>
      <c r="AF705" s="445"/>
      <c r="AG705" s="445"/>
      <c r="AH705" s="445"/>
      <c r="AI705" s="446"/>
      <c r="AJ705" s="446"/>
      <c r="AK705" s="446"/>
      <c r="AL705" s="446"/>
      <c r="AM705" s="446"/>
      <c r="AN705" s="446"/>
    </row>
    <row r="706" spans="1:40" ht="38.25">
      <c r="A706" s="435"/>
      <c r="B706" s="436"/>
      <c r="C706" s="437"/>
      <c r="D706" s="438" t="s">
        <v>303</v>
      </c>
      <c r="E706" s="439"/>
      <c r="F706" s="440"/>
      <c r="G706" s="42"/>
      <c r="H706" s="441"/>
      <c r="I706" s="441"/>
      <c r="J706" s="441"/>
      <c r="K706" s="442"/>
      <c r="L706" s="442"/>
      <c r="M706" s="439"/>
      <c r="N706" s="439"/>
      <c r="O706" s="440"/>
      <c r="P706" s="440"/>
      <c r="Q706" s="439"/>
      <c r="R706" s="439"/>
      <c r="S706" s="439"/>
      <c r="T706" s="443"/>
      <c r="U706" s="443"/>
      <c r="V706" s="443" t="s">
        <v>0</v>
      </c>
      <c r="W706" s="444"/>
      <c r="X706" s="440"/>
      <c r="Y706" s="445"/>
      <c r="Z706" s="445"/>
      <c r="AA706" s="445"/>
      <c r="AB706" s="445"/>
      <c r="AC706" s="445"/>
      <c r="AD706" s="445"/>
      <c r="AE706" s="445"/>
      <c r="AF706" s="445"/>
      <c r="AG706" s="445"/>
      <c r="AH706" s="445"/>
      <c r="AI706" s="446"/>
      <c r="AJ706" s="446"/>
      <c r="AK706" s="446"/>
      <c r="AL706" s="446"/>
      <c r="AM706" s="446"/>
      <c r="AN706" s="446"/>
    </row>
    <row r="707" spans="1:40">
      <c r="A707" s="435"/>
      <c r="B707" s="436"/>
      <c r="C707" s="437"/>
      <c r="D707" s="438" t="s">
        <v>304</v>
      </c>
      <c r="E707" s="439"/>
      <c r="F707" s="440"/>
      <c r="G707" s="42"/>
      <c r="H707" s="441"/>
      <c r="I707" s="441"/>
      <c r="J707" s="441"/>
      <c r="K707" s="442"/>
      <c r="L707" s="442"/>
      <c r="M707" s="439"/>
      <c r="N707" s="439"/>
      <c r="O707" s="440"/>
      <c r="P707" s="440"/>
      <c r="Q707" s="439"/>
      <c r="R707" s="439"/>
      <c r="S707" s="439"/>
      <c r="T707" s="443"/>
      <c r="U707" s="443"/>
      <c r="V707" s="443" t="s">
        <v>0</v>
      </c>
      <c r="W707" s="444"/>
      <c r="X707" s="440"/>
      <c r="Y707" s="445"/>
      <c r="Z707" s="445"/>
      <c r="AA707" s="445"/>
      <c r="AB707" s="445"/>
      <c r="AC707" s="445"/>
      <c r="AD707" s="445"/>
      <c r="AE707" s="445"/>
      <c r="AF707" s="445"/>
      <c r="AG707" s="445"/>
      <c r="AH707" s="445"/>
      <c r="AI707" s="446"/>
      <c r="AJ707" s="446"/>
      <c r="AK707" s="446"/>
      <c r="AL707" s="446"/>
      <c r="AM707" s="446"/>
      <c r="AN707" s="446"/>
    </row>
    <row r="708" spans="1:40" ht="25.5">
      <c r="A708" s="435"/>
      <c r="B708" s="436"/>
      <c r="C708" s="437"/>
      <c r="D708" s="438" t="s">
        <v>305</v>
      </c>
      <c r="E708" s="439"/>
      <c r="F708" s="440"/>
      <c r="G708" s="42"/>
      <c r="H708" s="441"/>
      <c r="I708" s="441"/>
      <c r="J708" s="441"/>
      <c r="K708" s="442"/>
      <c r="L708" s="442"/>
      <c r="M708" s="439"/>
      <c r="N708" s="439"/>
      <c r="O708" s="440"/>
      <c r="P708" s="440"/>
      <c r="Q708" s="439"/>
      <c r="R708" s="439"/>
      <c r="S708" s="439"/>
      <c r="T708" s="443"/>
      <c r="U708" s="443"/>
      <c r="V708" s="443" t="s">
        <v>0</v>
      </c>
      <c r="W708" s="444"/>
      <c r="X708" s="440"/>
      <c r="Y708" s="445"/>
      <c r="Z708" s="445"/>
      <c r="AA708" s="445"/>
      <c r="AB708" s="445"/>
      <c r="AC708" s="445"/>
      <c r="AD708" s="445"/>
      <c r="AE708" s="445"/>
      <c r="AF708" s="445"/>
      <c r="AG708" s="445"/>
      <c r="AH708" s="445"/>
      <c r="AI708" s="446"/>
      <c r="AJ708" s="446"/>
      <c r="AK708" s="446"/>
      <c r="AL708" s="446"/>
      <c r="AM708" s="446"/>
      <c r="AN708" s="446"/>
    </row>
    <row r="709" spans="1:40" ht="38.25">
      <c r="A709" s="435"/>
      <c r="B709" s="436"/>
      <c r="C709" s="437"/>
      <c r="D709" s="438" t="s">
        <v>306</v>
      </c>
      <c r="E709" s="439"/>
      <c r="F709" s="440"/>
      <c r="G709" s="42"/>
      <c r="H709" s="441"/>
      <c r="I709" s="441"/>
      <c r="J709" s="441"/>
      <c r="K709" s="442"/>
      <c r="L709" s="442"/>
      <c r="M709" s="439"/>
      <c r="N709" s="439"/>
      <c r="O709" s="440"/>
      <c r="P709" s="440"/>
      <c r="Q709" s="439"/>
      <c r="R709" s="439"/>
      <c r="S709" s="439"/>
      <c r="T709" s="443"/>
      <c r="U709" s="443"/>
      <c r="V709" s="443" t="s">
        <v>0</v>
      </c>
      <c r="W709" s="444"/>
      <c r="X709" s="440"/>
      <c r="Y709" s="445"/>
      <c r="Z709" s="445"/>
      <c r="AA709" s="445"/>
      <c r="AB709" s="445"/>
      <c r="AC709" s="445"/>
      <c r="AD709" s="445"/>
      <c r="AE709" s="445"/>
      <c r="AF709" s="445"/>
      <c r="AG709" s="445"/>
      <c r="AH709" s="445"/>
      <c r="AI709" s="446"/>
      <c r="AJ709" s="446"/>
      <c r="AK709" s="446"/>
      <c r="AL709" s="446"/>
      <c r="AM709" s="446"/>
      <c r="AN709" s="446"/>
    </row>
    <row r="710" spans="1:40" ht="25.5">
      <c r="A710" s="435"/>
      <c r="B710" s="436"/>
      <c r="C710" s="437"/>
      <c r="D710" s="438" t="s">
        <v>307</v>
      </c>
      <c r="E710" s="439"/>
      <c r="F710" s="440"/>
      <c r="G710" s="42"/>
      <c r="H710" s="441"/>
      <c r="I710" s="441"/>
      <c r="J710" s="441"/>
      <c r="K710" s="442"/>
      <c r="L710" s="442"/>
      <c r="M710" s="439"/>
      <c r="N710" s="439"/>
      <c r="O710" s="440"/>
      <c r="P710" s="440"/>
      <c r="Q710" s="439"/>
      <c r="R710" s="439"/>
      <c r="S710" s="439"/>
      <c r="T710" s="443"/>
      <c r="U710" s="443"/>
      <c r="V710" s="443" t="s">
        <v>0</v>
      </c>
      <c r="W710" s="444"/>
      <c r="X710" s="440"/>
      <c r="Y710" s="445"/>
      <c r="Z710" s="445"/>
      <c r="AA710" s="445"/>
      <c r="AB710" s="445"/>
      <c r="AC710" s="445"/>
      <c r="AD710" s="445"/>
      <c r="AE710" s="445"/>
      <c r="AF710" s="445"/>
      <c r="AG710" s="445"/>
      <c r="AH710" s="445"/>
      <c r="AI710" s="446"/>
      <c r="AJ710" s="446"/>
      <c r="AK710" s="446"/>
      <c r="AL710" s="446"/>
      <c r="AM710" s="446"/>
      <c r="AN710" s="446"/>
    </row>
    <row r="711" spans="1:40">
      <c r="A711" s="435"/>
      <c r="B711" s="436"/>
      <c r="C711" s="437"/>
      <c r="D711" s="438" t="s">
        <v>308</v>
      </c>
      <c r="E711" s="439"/>
      <c r="F711" s="440"/>
      <c r="G711" s="42"/>
      <c r="H711" s="441"/>
      <c r="I711" s="441"/>
      <c r="J711" s="441"/>
      <c r="K711" s="442"/>
      <c r="L711" s="442"/>
      <c r="M711" s="439"/>
      <c r="N711" s="439"/>
      <c r="O711" s="440"/>
      <c r="P711" s="440"/>
      <c r="Q711" s="439"/>
      <c r="R711" s="439"/>
      <c r="S711" s="439"/>
      <c r="T711" s="443"/>
      <c r="U711" s="443"/>
      <c r="V711" s="443" t="s">
        <v>0</v>
      </c>
      <c r="W711" s="444"/>
      <c r="X711" s="440"/>
      <c r="Y711" s="445"/>
      <c r="Z711" s="445"/>
      <c r="AA711" s="445"/>
      <c r="AB711" s="445"/>
      <c r="AC711" s="445"/>
      <c r="AD711" s="445"/>
      <c r="AE711" s="445"/>
      <c r="AF711" s="445"/>
      <c r="AG711" s="445"/>
      <c r="AH711" s="445"/>
      <c r="AI711" s="446"/>
      <c r="AJ711" s="446"/>
      <c r="AK711" s="446"/>
      <c r="AL711" s="446"/>
      <c r="AM711" s="446"/>
      <c r="AN711" s="446"/>
    </row>
    <row r="712" spans="1:40" ht="25.5">
      <c r="A712" s="435"/>
      <c r="B712" s="436"/>
      <c r="C712" s="437"/>
      <c r="D712" s="438" t="s">
        <v>309</v>
      </c>
      <c r="E712" s="439"/>
      <c r="F712" s="440"/>
      <c r="G712" s="42"/>
      <c r="H712" s="441"/>
      <c r="I712" s="441"/>
      <c r="J712" s="441"/>
      <c r="K712" s="442"/>
      <c r="L712" s="442"/>
      <c r="M712" s="439"/>
      <c r="N712" s="439"/>
      <c r="O712" s="440"/>
      <c r="P712" s="440"/>
      <c r="Q712" s="439"/>
      <c r="R712" s="439"/>
      <c r="S712" s="439"/>
      <c r="T712" s="443"/>
      <c r="U712" s="443"/>
      <c r="V712" s="443" t="s">
        <v>0</v>
      </c>
      <c r="W712" s="444"/>
      <c r="X712" s="440"/>
      <c r="Y712" s="445"/>
      <c r="Z712" s="445"/>
      <c r="AA712" s="445"/>
      <c r="AB712" s="445"/>
      <c r="AC712" s="445"/>
      <c r="AD712" s="445"/>
      <c r="AE712" s="445"/>
      <c r="AF712" s="445"/>
      <c r="AG712" s="445"/>
      <c r="AH712" s="445"/>
      <c r="AI712" s="446"/>
      <c r="AJ712" s="446"/>
      <c r="AK712" s="446"/>
      <c r="AL712" s="446"/>
      <c r="AM712" s="446"/>
      <c r="AN712" s="446"/>
    </row>
    <row r="713" spans="1:40" ht="38.25">
      <c r="A713" s="435"/>
      <c r="B713" s="436"/>
      <c r="C713" s="437"/>
      <c r="D713" s="438" t="s">
        <v>310</v>
      </c>
      <c r="E713" s="439"/>
      <c r="F713" s="440"/>
      <c r="G713" s="42"/>
      <c r="H713" s="441"/>
      <c r="I713" s="441"/>
      <c r="J713" s="441"/>
      <c r="K713" s="442"/>
      <c r="L713" s="442"/>
      <c r="M713" s="439"/>
      <c r="N713" s="439"/>
      <c r="O713" s="440"/>
      <c r="P713" s="440"/>
      <c r="Q713" s="439"/>
      <c r="R713" s="439"/>
      <c r="S713" s="439"/>
      <c r="T713" s="443"/>
      <c r="U713" s="443"/>
      <c r="V713" s="443" t="s">
        <v>0</v>
      </c>
      <c r="W713" s="444"/>
      <c r="X713" s="440"/>
      <c r="Y713" s="445"/>
      <c r="Z713" s="445"/>
      <c r="AA713" s="445"/>
      <c r="AB713" s="445"/>
      <c r="AC713" s="445"/>
      <c r="AD713" s="445"/>
      <c r="AE713" s="445"/>
      <c r="AF713" s="445"/>
      <c r="AG713" s="445"/>
      <c r="AH713" s="445"/>
      <c r="AI713" s="446"/>
      <c r="AJ713" s="446"/>
      <c r="AK713" s="446"/>
      <c r="AL713" s="446"/>
      <c r="AM713" s="446"/>
      <c r="AN713" s="446"/>
    </row>
    <row r="714" spans="1:40" ht="25.5">
      <c r="A714" s="435"/>
      <c r="B714" s="436"/>
      <c r="C714" s="437"/>
      <c r="D714" s="438" t="s">
        <v>311</v>
      </c>
      <c r="E714" s="439"/>
      <c r="F714" s="440"/>
      <c r="G714" s="42"/>
      <c r="H714" s="441"/>
      <c r="I714" s="441"/>
      <c r="J714" s="441"/>
      <c r="K714" s="442"/>
      <c r="L714" s="442"/>
      <c r="M714" s="439"/>
      <c r="N714" s="439"/>
      <c r="O714" s="440"/>
      <c r="P714" s="440"/>
      <c r="Q714" s="439"/>
      <c r="R714" s="439"/>
      <c r="S714" s="439"/>
      <c r="T714" s="443"/>
      <c r="U714" s="443"/>
      <c r="V714" s="443" t="s">
        <v>0</v>
      </c>
      <c r="W714" s="444"/>
      <c r="X714" s="440"/>
      <c r="Y714" s="445"/>
      <c r="Z714" s="445"/>
      <c r="AA714" s="445"/>
      <c r="AB714" s="445"/>
      <c r="AC714" s="445"/>
      <c r="AD714" s="445"/>
      <c r="AE714" s="445"/>
      <c r="AF714" s="445"/>
      <c r="AG714" s="445"/>
      <c r="AH714" s="445"/>
      <c r="AI714" s="446"/>
      <c r="AJ714" s="446"/>
      <c r="AK714" s="446"/>
      <c r="AL714" s="446"/>
      <c r="AM714" s="446"/>
      <c r="AN714" s="446"/>
    </row>
    <row r="715" spans="1:40">
      <c r="A715" s="435"/>
      <c r="B715" s="436"/>
      <c r="C715" s="437"/>
      <c r="D715" s="438" t="s">
        <v>312</v>
      </c>
      <c r="E715" s="439"/>
      <c r="F715" s="440"/>
      <c r="G715" s="42"/>
      <c r="H715" s="441"/>
      <c r="I715" s="441"/>
      <c r="J715" s="441"/>
      <c r="K715" s="442"/>
      <c r="L715" s="442"/>
      <c r="M715" s="439"/>
      <c r="N715" s="439"/>
      <c r="O715" s="440"/>
      <c r="P715" s="440"/>
      <c r="Q715" s="439"/>
      <c r="R715" s="439"/>
      <c r="S715" s="439"/>
      <c r="T715" s="443"/>
      <c r="U715" s="443"/>
      <c r="V715" s="443" t="s">
        <v>0</v>
      </c>
      <c r="W715" s="444"/>
      <c r="X715" s="440"/>
      <c r="Y715" s="445"/>
      <c r="Z715" s="445"/>
      <c r="AA715" s="445"/>
      <c r="AB715" s="445"/>
      <c r="AC715" s="445"/>
      <c r="AD715" s="445"/>
      <c r="AE715" s="445"/>
      <c r="AF715" s="445"/>
      <c r="AG715" s="445"/>
      <c r="AH715" s="445"/>
      <c r="AI715" s="446"/>
      <c r="AJ715" s="446"/>
      <c r="AK715" s="446"/>
      <c r="AL715" s="446"/>
      <c r="AM715" s="446"/>
      <c r="AN715" s="446"/>
    </row>
    <row r="716" spans="1:40" ht="38.25">
      <c r="A716" s="435"/>
      <c r="B716" s="436"/>
      <c r="C716" s="437"/>
      <c r="D716" s="438" t="s">
        <v>313</v>
      </c>
      <c r="E716" s="439"/>
      <c r="F716" s="440"/>
      <c r="G716" s="42"/>
      <c r="H716" s="441"/>
      <c r="I716" s="441"/>
      <c r="J716" s="441"/>
      <c r="K716" s="442"/>
      <c r="L716" s="442"/>
      <c r="M716" s="439"/>
      <c r="N716" s="439"/>
      <c r="O716" s="440"/>
      <c r="P716" s="440"/>
      <c r="Q716" s="439"/>
      <c r="R716" s="439"/>
      <c r="S716" s="439"/>
      <c r="T716" s="443"/>
      <c r="U716" s="443"/>
      <c r="V716" s="443" t="s">
        <v>0</v>
      </c>
      <c r="W716" s="444"/>
      <c r="X716" s="440"/>
      <c r="Y716" s="445"/>
      <c r="Z716" s="445"/>
      <c r="AA716" s="445"/>
      <c r="AB716" s="445"/>
      <c r="AC716" s="445"/>
      <c r="AD716" s="445"/>
      <c r="AE716" s="445"/>
      <c r="AF716" s="445"/>
      <c r="AG716" s="445"/>
      <c r="AH716" s="445"/>
      <c r="AI716" s="446"/>
      <c r="AJ716" s="446"/>
      <c r="AK716" s="446"/>
      <c r="AL716" s="446"/>
      <c r="AM716" s="446"/>
      <c r="AN716" s="446"/>
    </row>
    <row r="717" spans="1:40">
      <c r="A717" s="435"/>
      <c r="B717" s="436"/>
      <c r="C717" s="437"/>
      <c r="D717" s="438" t="s">
        <v>314</v>
      </c>
      <c r="E717" s="439"/>
      <c r="F717" s="440"/>
      <c r="G717" s="42"/>
      <c r="H717" s="441"/>
      <c r="I717" s="441"/>
      <c r="J717" s="441"/>
      <c r="K717" s="442"/>
      <c r="L717" s="442"/>
      <c r="M717" s="439"/>
      <c r="N717" s="439"/>
      <c r="O717" s="440"/>
      <c r="P717" s="440"/>
      <c r="Q717" s="439"/>
      <c r="R717" s="439"/>
      <c r="S717" s="439"/>
      <c r="T717" s="443"/>
      <c r="U717" s="443"/>
      <c r="V717" s="443" t="s">
        <v>0</v>
      </c>
      <c r="W717" s="444"/>
      <c r="X717" s="440"/>
      <c r="Y717" s="445"/>
      <c r="Z717" s="445"/>
      <c r="AA717" s="445"/>
      <c r="AB717" s="445"/>
      <c r="AC717" s="445"/>
      <c r="AD717" s="445"/>
      <c r="AE717" s="445"/>
      <c r="AF717" s="445"/>
      <c r="AG717" s="445"/>
      <c r="AH717" s="445"/>
      <c r="AI717" s="446"/>
      <c r="AJ717" s="446"/>
      <c r="AK717" s="446"/>
      <c r="AL717" s="446"/>
      <c r="AM717" s="446"/>
      <c r="AN717" s="446"/>
    </row>
    <row r="718" spans="1:40">
      <c r="A718" s="435"/>
      <c r="B718" s="436"/>
      <c r="C718" s="437"/>
      <c r="D718" s="438" t="s">
        <v>315</v>
      </c>
      <c r="E718" s="439"/>
      <c r="F718" s="440"/>
      <c r="G718" s="42"/>
      <c r="H718" s="441"/>
      <c r="I718" s="441"/>
      <c r="J718" s="441"/>
      <c r="K718" s="442"/>
      <c r="L718" s="442"/>
      <c r="M718" s="439"/>
      <c r="N718" s="439"/>
      <c r="O718" s="440"/>
      <c r="P718" s="440"/>
      <c r="Q718" s="439"/>
      <c r="R718" s="439"/>
      <c r="S718" s="439"/>
      <c r="T718" s="443"/>
      <c r="U718" s="443"/>
      <c r="V718" s="443" t="s">
        <v>0</v>
      </c>
      <c r="W718" s="444"/>
      <c r="X718" s="440"/>
      <c r="Y718" s="445"/>
      <c r="Z718" s="445"/>
      <c r="AA718" s="445"/>
      <c r="AB718" s="445"/>
      <c r="AC718" s="445"/>
      <c r="AD718" s="445"/>
      <c r="AE718" s="445"/>
      <c r="AF718" s="445"/>
      <c r="AG718" s="445"/>
      <c r="AH718" s="445"/>
      <c r="AI718" s="446"/>
      <c r="AJ718" s="446"/>
      <c r="AK718" s="446"/>
      <c r="AL718" s="446"/>
      <c r="AM718" s="446"/>
      <c r="AN718" s="446"/>
    </row>
    <row r="719" spans="1:40">
      <c r="A719" s="435"/>
      <c r="B719" s="436"/>
      <c r="C719" s="437"/>
      <c r="D719" s="438" t="s">
        <v>294</v>
      </c>
      <c r="E719" s="439"/>
      <c r="F719" s="440"/>
      <c r="G719" s="42"/>
      <c r="H719" s="441"/>
      <c r="I719" s="441"/>
      <c r="J719" s="441"/>
      <c r="K719" s="442"/>
      <c r="L719" s="442"/>
      <c r="M719" s="439"/>
      <c r="N719" s="439"/>
      <c r="O719" s="440"/>
      <c r="P719" s="440"/>
      <c r="Q719" s="439"/>
      <c r="R719" s="439"/>
      <c r="S719" s="439"/>
      <c r="T719" s="443"/>
      <c r="U719" s="443"/>
      <c r="V719" s="443" t="s">
        <v>0</v>
      </c>
      <c r="W719" s="444"/>
      <c r="X719" s="440"/>
      <c r="Y719" s="445"/>
      <c r="Z719" s="445"/>
      <c r="AA719" s="445"/>
      <c r="AB719" s="445"/>
      <c r="AC719" s="445"/>
      <c r="AD719" s="445"/>
      <c r="AE719" s="445"/>
      <c r="AF719" s="445"/>
      <c r="AG719" s="445"/>
      <c r="AH719" s="445"/>
      <c r="AI719" s="446"/>
      <c r="AJ719" s="446"/>
      <c r="AK719" s="446"/>
      <c r="AL719" s="446"/>
      <c r="AM719" s="446"/>
      <c r="AN719" s="446"/>
    </row>
    <row r="720" spans="1:40" ht="25.5">
      <c r="A720" s="435"/>
      <c r="B720" s="436"/>
      <c r="C720" s="437"/>
      <c r="D720" s="438" t="s">
        <v>316</v>
      </c>
      <c r="E720" s="439"/>
      <c r="F720" s="440"/>
      <c r="G720" s="42"/>
      <c r="H720" s="441"/>
      <c r="I720" s="441"/>
      <c r="J720" s="441"/>
      <c r="K720" s="442"/>
      <c r="L720" s="442"/>
      <c r="M720" s="439"/>
      <c r="N720" s="439"/>
      <c r="O720" s="440"/>
      <c r="P720" s="440"/>
      <c r="Q720" s="439"/>
      <c r="R720" s="439"/>
      <c r="S720" s="439"/>
      <c r="T720" s="443"/>
      <c r="U720" s="443"/>
      <c r="V720" s="443" t="s">
        <v>0</v>
      </c>
      <c r="W720" s="444"/>
      <c r="X720" s="440"/>
      <c r="Y720" s="445"/>
      <c r="Z720" s="445"/>
      <c r="AA720" s="445"/>
      <c r="AB720" s="445"/>
      <c r="AC720" s="445"/>
      <c r="AD720" s="445"/>
      <c r="AE720" s="445"/>
      <c r="AF720" s="445"/>
      <c r="AG720" s="445"/>
      <c r="AH720" s="445"/>
      <c r="AI720" s="446"/>
      <c r="AJ720" s="446"/>
      <c r="AK720" s="446"/>
      <c r="AL720" s="446"/>
      <c r="AM720" s="446"/>
      <c r="AN720" s="446"/>
    </row>
    <row r="721" spans="1:40">
      <c r="A721" s="435"/>
      <c r="B721" s="436"/>
      <c r="C721" s="437"/>
      <c r="D721" s="438" t="s">
        <v>294</v>
      </c>
      <c r="E721" s="439"/>
      <c r="F721" s="440"/>
      <c r="G721" s="42"/>
      <c r="H721" s="441"/>
      <c r="I721" s="441"/>
      <c r="J721" s="441"/>
      <c r="K721" s="442"/>
      <c r="L721" s="442"/>
      <c r="M721" s="439"/>
      <c r="N721" s="439"/>
      <c r="O721" s="440"/>
      <c r="P721" s="440"/>
      <c r="Q721" s="439"/>
      <c r="R721" s="439"/>
      <c r="S721" s="439"/>
      <c r="T721" s="443"/>
      <c r="U721" s="443"/>
      <c r="V721" s="443" t="s">
        <v>0</v>
      </c>
      <c r="W721" s="444"/>
      <c r="X721" s="440"/>
      <c r="Y721" s="445"/>
      <c r="Z721" s="445"/>
      <c r="AA721" s="445"/>
      <c r="AB721" s="445"/>
      <c r="AC721" s="445"/>
      <c r="AD721" s="445"/>
      <c r="AE721" s="445"/>
      <c r="AF721" s="445"/>
      <c r="AG721" s="445"/>
      <c r="AH721" s="445"/>
      <c r="AI721" s="446"/>
      <c r="AJ721" s="446"/>
      <c r="AK721" s="446"/>
      <c r="AL721" s="446"/>
      <c r="AM721" s="446"/>
      <c r="AN721" s="446"/>
    </row>
    <row r="722" spans="1:40" ht="25.5">
      <c r="A722" s="435"/>
      <c r="B722" s="436"/>
      <c r="C722" s="437"/>
      <c r="D722" s="438" t="s">
        <v>295</v>
      </c>
      <c r="E722" s="439"/>
      <c r="F722" s="440"/>
      <c r="G722" s="42"/>
      <c r="H722" s="441"/>
      <c r="I722" s="441"/>
      <c r="J722" s="441"/>
      <c r="K722" s="442"/>
      <c r="L722" s="442"/>
      <c r="M722" s="439"/>
      <c r="N722" s="439"/>
      <c r="O722" s="440"/>
      <c r="P722" s="440"/>
      <c r="Q722" s="439"/>
      <c r="R722" s="439"/>
      <c r="S722" s="439"/>
      <c r="T722" s="443"/>
      <c r="U722" s="443"/>
      <c r="V722" s="443" t="s">
        <v>0</v>
      </c>
      <c r="W722" s="444"/>
      <c r="X722" s="440"/>
      <c r="Y722" s="445"/>
      <c r="Z722" s="445"/>
      <c r="AA722" s="445"/>
      <c r="AB722" s="445"/>
      <c r="AC722" s="445"/>
      <c r="AD722" s="445"/>
      <c r="AE722" s="445"/>
      <c r="AF722" s="445"/>
      <c r="AG722" s="445"/>
      <c r="AH722" s="445"/>
      <c r="AI722" s="446"/>
      <c r="AJ722" s="446"/>
      <c r="AK722" s="446"/>
      <c r="AL722" s="446"/>
      <c r="AM722" s="446"/>
      <c r="AN722" s="446"/>
    </row>
    <row r="723" spans="1:40" ht="25.5">
      <c r="A723" s="435"/>
      <c r="B723" s="436"/>
      <c r="C723" s="437"/>
      <c r="D723" s="438" t="s">
        <v>296</v>
      </c>
      <c r="E723" s="439"/>
      <c r="F723" s="440"/>
      <c r="G723" s="42"/>
      <c r="H723" s="441"/>
      <c r="I723" s="441"/>
      <c r="J723" s="441"/>
      <c r="K723" s="442"/>
      <c r="L723" s="442"/>
      <c r="M723" s="439"/>
      <c r="N723" s="439"/>
      <c r="O723" s="440"/>
      <c r="P723" s="440"/>
      <c r="Q723" s="439"/>
      <c r="R723" s="439"/>
      <c r="S723" s="439"/>
      <c r="T723" s="443"/>
      <c r="U723" s="443"/>
      <c r="V723" s="443" t="s">
        <v>0</v>
      </c>
      <c r="W723" s="444"/>
      <c r="X723" s="440"/>
      <c r="Y723" s="445"/>
      <c r="Z723" s="445"/>
      <c r="AA723" s="445"/>
      <c r="AB723" s="445"/>
      <c r="AC723" s="445"/>
      <c r="AD723" s="445"/>
      <c r="AE723" s="445"/>
      <c r="AF723" s="445"/>
      <c r="AG723" s="445"/>
      <c r="AH723" s="445"/>
      <c r="AI723" s="446"/>
      <c r="AJ723" s="446"/>
      <c r="AK723" s="446"/>
      <c r="AL723" s="446"/>
      <c r="AM723" s="446"/>
      <c r="AN723" s="446"/>
    </row>
    <row r="724" spans="1:40">
      <c r="A724" s="435"/>
      <c r="B724" s="436"/>
      <c r="C724" s="437"/>
      <c r="D724" s="438" t="s">
        <v>297</v>
      </c>
      <c r="E724" s="439"/>
      <c r="F724" s="440"/>
      <c r="G724" s="42"/>
      <c r="H724" s="441"/>
      <c r="I724" s="441"/>
      <c r="J724" s="441"/>
      <c r="K724" s="442"/>
      <c r="L724" s="442"/>
      <c r="M724" s="439"/>
      <c r="N724" s="439"/>
      <c r="O724" s="440"/>
      <c r="P724" s="440"/>
      <c r="Q724" s="439"/>
      <c r="R724" s="439"/>
      <c r="S724" s="439"/>
      <c r="T724" s="443"/>
      <c r="U724" s="443"/>
      <c r="V724" s="443" t="s">
        <v>0</v>
      </c>
      <c r="W724" s="444"/>
      <c r="X724" s="440"/>
      <c r="Y724" s="445"/>
      <c r="Z724" s="445"/>
      <c r="AA724" s="445"/>
      <c r="AB724" s="445"/>
      <c r="AC724" s="445"/>
      <c r="AD724" s="445"/>
      <c r="AE724" s="445"/>
      <c r="AF724" s="445"/>
      <c r="AG724" s="445"/>
      <c r="AH724" s="445"/>
      <c r="AI724" s="446"/>
      <c r="AJ724" s="446"/>
      <c r="AK724" s="446"/>
      <c r="AL724" s="446"/>
      <c r="AM724" s="446"/>
      <c r="AN724" s="446"/>
    </row>
    <row r="725" spans="1:40">
      <c r="A725" s="435"/>
      <c r="B725" s="436"/>
      <c r="C725" s="437"/>
      <c r="D725" s="438" t="s">
        <v>211</v>
      </c>
      <c r="E725" s="439"/>
      <c r="F725" s="440"/>
      <c r="G725" s="42"/>
      <c r="H725" s="441"/>
      <c r="I725" s="441"/>
      <c r="J725" s="441"/>
      <c r="K725" s="442"/>
      <c r="L725" s="442"/>
      <c r="M725" s="439"/>
      <c r="N725" s="439"/>
      <c r="O725" s="440"/>
      <c r="P725" s="440"/>
      <c r="Q725" s="439"/>
      <c r="R725" s="439"/>
      <c r="S725" s="439"/>
      <c r="T725" s="443"/>
      <c r="U725" s="443"/>
      <c r="V725" s="443" t="s">
        <v>0</v>
      </c>
      <c r="W725" s="444"/>
      <c r="X725" s="440"/>
      <c r="Y725" s="445"/>
      <c r="Z725" s="445"/>
      <c r="AA725" s="445"/>
      <c r="AB725" s="445"/>
      <c r="AC725" s="445"/>
      <c r="AD725" s="445"/>
      <c r="AE725" s="445"/>
      <c r="AF725" s="445"/>
      <c r="AG725" s="445"/>
      <c r="AH725" s="445"/>
      <c r="AI725" s="446"/>
      <c r="AJ725" s="446"/>
      <c r="AK725" s="446"/>
      <c r="AL725" s="446"/>
      <c r="AM725" s="446"/>
      <c r="AN725" s="446"/>
    </row>
    <row r="726" spans="1:40">
      <c r="A726" s="435"/>
      <c r="B726" s="436"/>
      <c r="C726" s="437"/>
      <c r="D726" s="438" t="s">
        <v>707</v>
      </c>
      <c r="E726" s="439"/>
      <c r="F726" s="440"/>
      <c r="G726" s="42"/>
      <c r="H726" s="441"/>
      <c r="I726" s="441"/>
      <c r="J726" s="441"/>
      <c r="K726" s="442"/>
      <c r="L726" s="442"/>
      <c r="M726" s="439"/>
      <c r="N726" s="439"/>
      <c r="O726" s="440"/>
      <c r="P726" s="440"/>
      <c r="Q726" s="439"/>
      <c r="R726" s="439"/>
      <c r="S726" s="439"/>
      <c r="T726" s="443"/>
      <c r="U726" s="443"/>
      <c r="V726" s="443" t="s">
        <v>0</v>
      </c>
      <c r="W726" s="444"/>
      <c r="X726" s="440"/>
      <c r="Y726" s="445"/>
      <c r="Z726" s="445"/>
      <c r="AA726" s="445"/>
      <c r="AB726" s="445"/>
      <c r="AC726" s="445"/>
      <c r="AD726" s="445"/>
      <c r="AE726" s="445"/>
      <c r="AF726" s="445"/>
      <c r="AG726" s="445"/>
      <c r="AH726" s="445"/>
      <c r="AI726" s="446"/>
      <c r="AJ726" s="446"/>
      <c r="AK726" s="446"/>
      <c r="AL726" s="446"/>
      <c r="AM726" s="446"/>
      <c r="AN726" s="446"/>
    </row>
    <row r="727" spans="1:40" ht="25.5">
      <c r="A727" s="435"/>
      <c r="B727" s="436"/>
      <c r="C727" s="437"/>
      <c r="D727" s="438" t="s">
        <v>318</v>
      </c>
      <c r="E727" s="439"/>
      <c r="F727" s="440"/>
      <c r="G727" s="42"/>
      <c r="H727" s="441"/>
      <c r="I727" s="441"/>
      <c r="J727" s="441"/>
      <c r="K727" s="442"/>
      <c r="L727" s="442"/>
      <c r="M727" s="439"/>
      <c r="N727" s="439"/>
      <c r="O727" s="440"/>
      <c r="P727" s="440"/>
      <c r="Q727" s="439"/>
      <c r="R727" s="439"/>
      <c r="S727" s="439"/>
      <c r="T727" s="443"/>
      <c r="U727" s="443"/>
      <c r="V727" s="443" t="s">
        <v>0</v>
      </c>
      <c r="W727" s="444"/>
      <c r="X727" s="440"/>
      <c r="Y727" s="445"/>
      <c r="Z727" s="445"/>
      <c r="AA727" s="445"/>
      <c r="AB727" s="445"/>
      <c r="AC727" s="445"/>
      <c r="AD727" s="445"/>
      <c r="AE727" s="445"/>
      <c r="AF727" s="445"/>
      <c r="AG727" s="445"/>
      <c r="AH727" s="445"/>
      <c r="AI727" s="446"/>
      <c r="AJ727" s="446"/>
      <c r="AK727" s="446"/>
      <c r="AL727" s="446"/>
      <c r="AM727" s="446"/>
      <c r="AN727" s="446"/>
    </row>
    <row r="728" spans="1:40">
      <c r="A728" s="435"/>
      <c r="B728" s="436"/>
      <c r="C728" s="437"/>
      <c r="D728" s="438" t="s">
        <v>319</v>
      </c>
      <c r="E728" s="439"/>
      <c r="F728" s="440"/>
      <c r="G728" s="42"/>
      <c r="H728" s="441"/>
      <c r="I728" s="441"/>
      <c r="J728" s="441"/>
      <c r="K728" s="442"/>
      <c r="L728" s="442"/>
      <c r="M728" s="439"/>
      <c r="N728" s="439"/>
      <c r="O728" s="440"/>
      <c r="P728" s="440"/>
      <c r="Q728" s="439"/>
      <c r="R728" s="439"/>
      <c r="S728" s="439"/>
      <c r="T728" s="443"/>
      <c r="U728" s="443"/>
      <c r="V728" s="443" t="s">
        <v>0</v>
      </c>
      <c r="W728" s="444"/>
      <c r="X728" s="440"/>
      <c r="Y728" s="445"/>
      <c r="Z728" s="445"/>
      <c r="AA728" s="445"/>
      <c r="AB728" s="445"/>
      <c r="AC728" s="445"/>
      <c r="AD728" s="445"/>
      <c r="AE728" s="445"/>
      <c r="AF728" s="445"/>
      <c r="AG728" s="445"/>
      <c r="AH728" s="445"/>
      <c r="AI728" s="446"/>
      <c r="AJ728" s="446"/>
      <c r="AK728" s="446"/>
      <c r="AL728" s="446"/>
      <c r="AM728" s="446"/>
      <c r="AN728" s="446"/>
    </row>
    <row r="729" spans="1:40">
      <c r="A729" s="435"/>
      <c r="B729" s="436"/>
      <c r="C729" s="437"/>
      <c r="D729" s="438" t="s">
        <v>320</v>
      </c>
      <c r="E729" s="439"/>
      <c r="F729" s="440"/>
      <c r="G729" s="42"/>
      <c r="H729" s="441"/>
      <c r="I729" s="441"/>
      <c r="J729" s="441"/>
      <c r="K729" s="442"/>
      <c r="L729" s="442"/>
      <c r="M729" s="439"/>
      <c r="N729" s="439"/>
      <c r="O729" s="440"/>
      <c r="P729" s="440"/>
      <c r="Q729" s="439"/>
      <c r="R729" s="439"/>
      <c r="S729" s="439"/>
      <c r="T729" s="443"/>
      <c r="U729" s="443"/>
      <c r="V729" s="443" t="s">
        <v>0</v>
      </c>
      <c r="W729" s="444"/>
      <c r="X729" s="440"/>
      <c r="Y729" s="445"/>
      <c r="Z729" s="445"/>
      <c r="AA729" s="445"/>
      <c r="AB729" s="445"/>
      <c r="AC729" s="445"/>
      <c r="AD729" s="445"/>
      <c r="AE729" s="445"/>
      <c r="AF729" s="445"/>
      <c r="AG729" s="445"/>
      <c r="AH729" s="445"/>
      <c r="AI729" s="446"/>
      <c r="AJ729" s="446"/>
      <c r="AK729" s="446"/>
      <c r="AL729" s="446"/>
      <c r="AM729" s="446"/>
      <c r="AN729" s="446"/>
    </row>
    <row r="730" spans="1:40" ht="25.5">
      <c r="A730" s="435"/>
      <c r="B730" s="436"/>
      <c r="C730" s="437"/>
      <c r="D730" s="438" t="s">
        <v>321</v>
      </c>
      <c r="E730" s="439"/>
      <c r="F730" s="440"/>
      <c r="G730" s="42"/>
      <c r="H730" s="441"/>
      <c r="I730" s="441"/>
      <c r="J730" s="441"/>
      <c r="K730" s="442"/>
      <c r="L730" s="442"/>
      <c r="M730" s="439"/>
      <c r="N730" s="439"/>
      <c r="O730" s="440"/>
      <c r="P730" s="440"/>
      <c r="Q730" s="439"/>
      <c r="R730" s="439"/>
      <c r="S730" s="439"/>
      <c r="T730" s="443"/>
      <c r="U730" s="443"/>
      <c r="V730" s="443" t="s">
        <v>0</v>
      </c>
      <c r="W730" s="444"/>
      <c r="X730" s="440"/>
      <c r="Y730" s="445"/>
      <c r="Z730" s="445"/>
      <c r="AA730" s="445"/>
      <c r="AB730" s="445"/>
      <c r="AC730" s="445"/>
      <c r="AD730" s="445"/>
      <c r="AE730" s="445"/>
      <c r="AF730" s="445"/>
      <c r="AG730" s="445"/>
      <c r="AH730" s="445"/>
      <c r="AI730" s="446"/>
      <c r="AJ730" s="446"/>
      <c r="AK730" s="446"/>
      <c r="AL730" s="446"/>
      <c r="AM730" s="446"/>
      <c r="AN730" s="446"/>
    </row>
    <row r="731" spans="1:40">
      <c r="A731" s="435"/>
      <c r="B731" s="436"/>
      <c r="C731" s="437"/>
      <c r="D731" s="438" t="s">
        <v>322</v>
      </c>
      <c r="E731" s="439"/>
      <c r="F731" s="440"/>
      <c r="G731" s="42"/>
      <c r="H731" s="441"/>
      <c r="I731" s="441"/>
      <c r="J731" s="441"/>
      <c r="K731" s="442"/>
      <c r="L731" s="442"/>
      <c r="M731" s="439"/>
      <c r="N731" s="439"/>
      <c r="O731" s="440"/>
      <c r="P731" s="440"/>
      <c r="Q731" s="439"/>
      <c r="R731" s="439"/>
      <c r="S731" s="439"/>
      <c r="T731" s="443"/>
      <c r="U731" s="443"/>
      <c r="V731" s="443" t="s">
        <v>0</v>
      </c>
      <c r="W731" s="444"/>
      <c r="X731" s="440"/>
      <c r="Y731" s="445"/>
      <c r="Z731" s="445"/>
      <c r="AA731" s="445"/>
      <c r="AB731" s="445"/>
      <c r="AC731" s="445"/>
      <c r="AD731" s="445"/>
      <c r="AE731" s="445"/>
      <c r="AF731" s="445"/>
      <c r="AG731" s="445"/>
      <c r="AH731" s="445"/>
      <c r="AI731" s="446"/>
      <c r="AJ731" s="446"/>
      <c r="AK731" s="446"/>
      <c r="AL731" s="446"/>
      <c r="AM731" s="446"/>
      <c r="AN731" s="446"/>
    </row>
    <row r="732" spans="1:40">
      <c r="A732" s="435"/>
      <c r="B732" s="436"/>
      <c r="C732" s="437"/>
      <c r="D732" s="438" t="s">
        <v>323</v>
      </c>
      <c r="E732" s="439"/>
      <c r="F732" s="440"/>
      <c r="G732" s="42"/>
      <c r="H732" s="441"/>
      <c r="I732" s="441"/>
      <c r="J732" s="441"/>
      <c r="K732" s="442"/>
      <c r="L732" s="442"/>
      <c r="M732" s="439"/>
      <c r="N732" s="439"/>
      <c r="O732" s="440"/>
      <c r="P732" s="440"/>
      <c r="Q732" s="439"/>
      <c r="R732" s="439"/>
      <c r="S732" s="439"/>
      <c r="T732" s="443"/>
      <c r="U732" s="443"/>
      <c r="V732" s="443" t="s">
        <v>0</v>
      </c>
      <c r="W732" s="444"/>
      <c r="X732" s="440"/>
      <c r="Y732" s="445"/>
      <c r="Z732" s="445"/>
      <c r="AA732" s="445"/>
      <c r="AB732" s="445"/>
      <c r="AC732" s="445"/>
      <c r="AD732" s="445"/>
      <c r="AE732" s="445"/>
      <c r="AF732" s="445"/>
      <c r="AG732" s="445"/>
      <c r="AH732" s="445"/>
      <c r="AI732" s="446"/>
      <c r="AJ732" s="446"/>
      <c r="AK732" s="446"/>
      <c r="AL732" s="446"/>
      <c r="AM732" s="446"/>
      <c r="AN732" s="446"/>
    </row>
    <row r="733" spans="1:40">
      <c r="A733" s="435"/>
      <c r="B733" s="436"/>
      <c r="C733" s="437"/>
      <c r="D733" s="438" t="s">
        <v>324</v>
      </c>
      <c r="E733" s="439"/>
      <c r="F733" s="440"/>
      <c r="G733" s="42"/>
      <c r="H733" s="441"/>
      <c r="I733" s="441"/>
      <c r="J733" s="441"/>
      <c r="K733" s="442"/>
      <c r="L733" s="442"/>
      <c r="M733" s="439"/>
      <c r="N733" s="439"/>
      <c r="O733" s="440"/>
      <c r="P733" s="440"/>
      <c r="Q733" s="439"/>
      <c r="R733" s="439"/>
      <c r="S733" s="439"/>
      <c r="T733" s="443"/>
      <c r="U733" s="443"/>
      <c r="V733" s="443" t="s">
        <v>0</v>
      </c>
      <c r="W733" s="444"/>
      <c r="X733" s="440"/>
      <c r="Y733" s="445"/>
      <c r="Z733" s="445"/>
      <c r="AA733" s="445"/>
      <c r="AB733" s="445"/>
      <c r="AC733" s="445"/>
      <c r="AD733" s="445"/>
      <c r="AE733" s="445"/>
      <c r="AF733" s="445"/>
      <c r="AG733" s="445"/>
      <c r="AH733" s="445"/>
      <c r="AI733" s="446"/>
      <c r="AJ733" s="446"/>
      <c r="AK733" s="446"/>
      <c r="AL733" s="446"/>
      <c r="AM733" s="446"/>
      <c r="AN733" s="446"/>
    </row>
    <row r="734" spans="1:40" ht="38.25">
      <c r="A734" s="435"/>
      <c r="B734" s="436"/>
      <c r="C734" s="437"/>
      <c r="D734" s="438" t="s">
        <v>325</v>
      </c>
      <c r="E734" s="439"/>
      <c r="F734" s="440"/>
      <c r="G734" s="42"/>
      <c r="H734" s="441"/>
      <c r="I734" s="441"/>
      <c r="J734" s="441"/>
      <c r="K734" s="442"/>
      <c r="L734" s="442"/>
      <c r="M734" s="439"/>
      <c r="N734" s="439"/>
      <c r="O734" s="440"/>
      <c r="P734" s="440"/>
      <c r="Q734" s="439"/>
      <c r="R734" s="439"/>
      <c r="S734" s="439"/>
      <c r="T734" s="443"/>
      <c r="U734" s="443"/>
      <c r="V734" s="443" t="s">
        <v>0</v>
      </c>
      <c r="W734" s="444"/>
      <c r="X734" s="440"/>
      <c r="Y734" s="445"/>
      <c r="Z734" s="445"/>
      <c r="AA734" s="445"/>
      <c r="AB734" s="445"/>
      <c r="AC734" s="445"/>
      <c r="AD734" s="445"/>
      <c r="AE734" s="445"/>
      <c r="AF734" s="445"/>
      <c r="AG734" s="445"/>
      <c r="AH734" s="445"/>
      <c r="AI734" s="446"/>
      <c r="AJ734" s="446"/>
      <c r="AK734" s="446"/>
      <c r="AL734" s="446"/>
      <c r="AM734" s="446"/>
      <c r="AN734" s="446"/>
    </row>
    <row r="735" spans="1:40" ht="25.5">
      <c r="A735" s="435"/>
      <c r="B735" s="436"/>
      <c r="C735" s="437"/>
      <c r="D735" s="438" t="s">
        <v>326</v>
      </c>
      <c r="E735" s="439"/>
      <c r="F735" s="440"/>
      <c r="G735" s="42"/>
      <c r="H735" s="441"/>
      <c r="I735" s="441"/>
      <c r="J735" s="441"/>
      <c r="K735" s="442"/>
      <c r="L735" s="442"/>
      <c r="M735" s="439"/>
      <c r="N735" s="439"/>
      <c r="O735" s="440"/>
      <c r="P735" s="440"/>
      <c r="Q735" s="439"/>
      <c r="R735" s="439"/>
      <c r="S735" s="439"/>
      <c r="T735" s="443"/>
      <c r="U735" s="443"/>
      <c r="V735" s="443" t="s">
        <v>0</v>
      </c>
      <c r="W735" s="444"/>
      <c r="X735" s="440"/>
      <c r="Y735" s="445"/>
      <c r="Z735" s="445"/>
      <c r="AA735" s="445"/>
      <c r="AB735" s="445"/>
      <c r="AC735" s="445"/>
      <c r="AD735" s="445"/>
      <c r="AE735" s="445"/>
      <c r="AF735" s="445"/>
      <c r="AG735" s="445"/>
      <c r="AH735" s="445"/>
      <c r="AI735" s="446"/>
      <c r="AJ735" s="446"/>
      <c r="AK735" s="446"/>
      <c r="AL735" s="446"/>
      <c r="AM735" s="446"/>
      <c r="AN735" s="446"/>
    </row>
    <row r="736" spans="1:40">
      <c r="A736" s="435"/>
      <c r="B736" s="436"/>
      <c r="C736" s="437"/>
      <c r="D736" s="438" t="s">
        <v>327</v>
      </c>
      <c r="E736" s="439"/>
      <c r="F736" s="440"/>
      <c r="G736" s="42"/>
      <c r="H736" s="441"/>
      <c r="I736" s="441"/>
      <c r="J736" s="441"/>
      <c r="K736" s="442"/>
      <c r="L736" s="442"/>
      <c r="M736" s="439"/>
      <c r="N736" s="439"/>
      <c r="O736" s="440"/>
      <c r="P736" s="440"/>
      <c r="Q736" s="439"/>
      <c r="R736" s="439"/>
      <c r="S736" s="439"/>
      <c r="T736" s="443"/>
      <c r="U736" s="443"/>
      <c r="V736" s="443" t="s">
        <v>0</v>
      </c>
      <c r="W736" s="444"/>
      <c r="X736" s="440"/>
      <c r="Y736" s="445"/>
      <c r="Z736" s="445"/>
      <c r="AA736" s="445"/>
      <c r="AB736" s="445"/>
      <c r="AC736" s="445"/>
      <c r="AD736" s="445"/>
      <c r="AE736" s="445"/>
      <c r="AF736" s="445"/>
      <c r="AG736" s="445"/>
      <c r="AH736" s="445"/>
      <c r="AI736" s="446"/>
      <c r="AJ736" s="446"/>
      <c r="AK736" s="446"/>
      <c r="AL736" s="446"/>
      <c r="AM736" s="446"/>
      <c r="AN736" s="446"/>
    </row>
    <row r="737" spans="1:40" ht="25.5">
      <c r="A737" s="435"/>
      <c r="B737" s="436"/>
      <c r="C737" s="437"/>
      <c r="D737" s="438" t="s">
        <v>328</v>
      </c>
      <c r="E737" s="439"/>
      <c r="F737" s="440"/>
      <c r="G737" s="42"/>
      <c r="H737" s="441"/>
      <c r="I737" s="441"/>
      <c r="J737" s="441"/>
      <c r="K737" s="442"/>
      <c r="L737" s="442"/>
      <c r="M737" s="439"/>
      <c r="N737" s="439"/>
      <c r="O737" s="440"/>
      <c r="P737" s="440"/>
      <c r="Q737" s="439"/>
      <c r="R737" s="439"/>
      <c r="S737" s="439"/>
      <c r="T737" s="443"/>
      <c r="U737" s="443"/>
      <c r="V737" s="443" t="s">
        <v>0</v>
      </c>
      <c r="W737" s="444"/>
      <c r="X737" s="440"/>
      <c r="Y737" s="445"/>
      <c r="Z737" s="445"/>
      <c r="AA737" s="445"/>
      <c r="AB737" s="445"/>
      <c r="AC737" s="445"/>
      <c r="AD737" s="445"/>
      <c r="AE737" s="445"/>
      <c r="AF737" s="445"/>
      <c r="AG737" s="445"/>
      <c r="AH737" s="445"/>
      <c r="AI737" s="446"/>
      <c r="AJ737" s="446"/>
      <c r="AK737" s="446"/>
      <c r="AL737" s="446"/>
      <c r="AM737" s="446"/>
      <c r="AN737" s="446"/>
    </row>
    <row r="738" spans="1:40" ht="38.25">
      <c r="A738" s="435"/>
      <c r="B738" s="436"/>
      <c r="C738" s="437"/>
      <c r="D738" s="438" t="s">
        <v>329</v>
      </c>
      <c r="E738" s="439"/>
      <c r="F738" s="440"/>
      <c r="G738" s="42"/>
      <c r="H738" s="441"/>
      <c r="I738" s="441"/>
      <c r="J738" s="441"/>
      <c r="K738" s="442"/>
      <c r="L738" s="442"/>
      <c r="M738" s="439"/>
      <c r="N738" s="439"/>
      <c r="O738" s="440"/>
      <c r="P738" s="440"/>
      <c r="Q738" s="439"/>
      <c r="R738" s="439"/>
      <c r="S738" s="439"/>
      <c r="T738" s="443"/>
      <c r="U738" s="443"/>
      <c r="V738" s="443" t="s">
        <v>0</v>
      </c>
      <c r="W738" s="444"/>
      <c r="X738" s="440"/>
      <c r="Y738" s="445"/>
      <c r="Z738" s="445"/>
      <c r="AA738" s="445"/>
      <c r="AB738" s="445"/>
      <c r="AC738" s="445"/>
      <c r="AD738" s="445"/>
      <c r="AE738" s="445"/>
      <c r="AF738" s="445"/>
      <c r="AG738" s="445"/>
      <c r="AH738" s="445"/>
      <c r="AI738" s="446"/>
      <c r="AJ738" s="446"/>
      <c r="AK738" s="446"/>
      <c r="AL738" s="446"/>
      <c r="AM738" s="446"/>
      <c r="AN738" s="446"/>
    </row>
    <row r="739" spans="1:40" ht="25.5">
      <c r="A739" s="435"/>
      <c r="B739" s="436"/>
      <c r="C739" s="437"/>
      <c r="D739" s="438" t="s">
        <v>330</v>
      </c>
      <c r="E739" s="439"/>
      <c r="F739" s="440"/>
      <c r="G739" s="42"/>
      <c r="H739" s="441"/>
      <c r="I739" s="441"/>
      <c r="J739" s="441"/>
      <c r="K739" s="442"/>
      <c r="L739" s="442"/>
      <c r="M739" s="439"/>
      <c r="N739" s="439"/>
      <c r="O739" s="440"/>
      <c r="P739" s="440"/>
      <c r="Q739" s="439"/>
      <c r="R739" s="439"/>
      <c r="S739" s="439"/>
      <c r="T739" s="443"/>
      <c r="U739" s="443"/>
      <c r="V739" s="443" t="s">
        <v>0</v>
      </c>
      <c r="W739" s="444"/>
      <c r="X739" s="440"/>
      <c r="Y739" s="445"/>
      <c r="Z739" s="445"/>
      <c r="AA739" s="445"/>
      <c r="AB739" s="445"/>
      <c r="AC739" s="445"/>
      <c r="AD739" s="445"/>
      <c r="AE739" s="445"/>
      <c r="AF739" s="445"/>
      <c r="AG739" s="445"/>
      <c r="AH739" s="445"/>
      <c r="AI739" s="446"/>
      <c r="AJ739" s="446"/>
      <c r="AK739" s="446"/>
      <c r="AL739" s="446"/>
      <c r="AM739" s="446"/>
      <c r="AN739" s="446"/>
    </row>
    <row r="740" spans="1:40">
      <c r="A740" s="435"/>
      <c r="B740" s="436"/>
      <c r="C740" s="437"/>
      <c r="D740" s="438" t="s">
        <v>331</v>
      </c>
      <c r="E740" s="439"/>
      <c r="F740" s="440"/>
      <c r="G740" s="42"/>
      <c r="H740" s="441"/>
      <c r="I740" s="441"/>
      <c r="J740" s="441"/>
      <c r="K740" s="442"/>
      <c r="L740" s="442"/>
      <c r="M740" s="439"/>
      <c r="N740" s="439"/>
      <c r="O740" s="440"/>
      <c r="P740" s="440"/>
      <c r="Q740" s="439"/>
      <c r="R740" s="439"/>
      <c r="S740" s="439"/>
      <c r="T740" s="443"/>
      <c r="U740" s="443"/>
      <c r="V740" s="443" t="s">
        <v>0</v>
      </c>
      <c r="W740" s="444"/>
      <c r="X740" s="440"/>
      <c r="Y740" s="445"/>
      <c r="Z740" s="445"/>
      <c r="AA740" s="445"/>
      <c r="AB740" s="445"/>
      <c r="AC740" s="445"/>
      <c r="AD740" s="445"/>
      <c r="AE740" s="445"/>
      <c r="AF740" s="445"/>
      <c r="AG740" s="445"/>
      <c r="AH740" s="445"/>
      <c r="AI740" s="446"/>
      <c r="AJ740" s="446"/>
      <c r="AK740" s="446"/>
      <c r="AL740" s="446"/>
      <c r="AM740" s="446"/>
      <c r="AN740" s="446"/>
    </row>
    <row r="741" spans="1:40" ht="25.5">
      <c r="A741" s="435"/>
      <c r="B741" s="436"/>
      <c r="C741" s="437"/>
      <c r="D741" s="438" t="s">
        <v>332</v>
      </c>
      <c r="E741" s="439"/>
      <c r="F741" s="440"/>
      <c r="G741" s="42"/>
      <c r="H741" s="441"/>
      <c r="I741" s="441"/>
      <c r="J741" s="441"/>
      <c r="K741" s="442"/>
      <c r="L741" s="442"/>
      <c r="M741" s="439"/>
      <c r="N741" s="439"/>
      <c r="O741" s="440"/>
      <c r="P741" s="440"/>
      <c r="Q741" s="439"/>
      <c r="R741" s="439"/>
      <c r="S741" s="439"/>
      <c r="T741" s="443"/>
      <c r="U741" s="443"/>
      <c r="V741" s="443" t="s">
        <v>0</v>
      </c>
      <c r="W741" s="444"/>
      <c r="X741" s="440"/>
      <c r="Y741" s="445"/>
      <c r="Z741" s="445"/>
      <c r="AA741" s="445"/>
      <c r="AB741" s="445"/>
      <c r="AC741" s="445"/>
      <c r="AD741" s="445"/>
      <c r="AE741" s="445"/>
      <c r="AF741" s="445"/>
      <c r="AG741" s="445"/>
      <c r="AH741" s="445"/>
      <c r="AI741" s="446"/>
      <c r="AJ741" s="446"/>
      <c r="AK741" s="446"/>
      <c r="AL741" s="446"/>
      <c r="AM741" s="446"/>
      <c r="AN741" s="446"/>
    </row>
    <row r="742" spans="1:40">
      <c r="A742" s="435"/>
      <c r="B742" s="436"/>
      <c r="C742" s="437"/>
      <c r="D742" s="438" t="s">
        <v>333</v>
      </c>
      <c r="E742" s="439"/>
      <c r="F742" s="440"/>
      <c r="G742" s="42"/>
      <c r="H742" s="441"/>
      <c r="I742" s="441"/>
      <c r="J742" s="441"/>
      <c r="K742" s="442"/>
      <c r="L742" s="442"/>
      <c r="M742" s="439"/>
      <c r="N742" s="439"/>
      <c r="O742" s="440"/>
      <c r="P742" s="440"/>
      <c r="Q742" s="439"/>
      <c r="R742" s="439"/>
      <c r="S742" s="439"/>
      <c r="T742" s="443"/>
      <c r="U742" s="443"/>
      <c r="V742" s="443" t="s">
        <v>0</v>
      </c>
      <c r="W742" s="444"/>
      <c r="X742" s="440"/>
      <c r="Y742" s="445"/>
      <c r="Z742" s="445"/>
      <c r="AA742" s="445"/>
      <c r="AB742" s="445"/>
      <c r="AC742" s="445"/>
      <c r="AD742" s="445"/>
      <c r="AE742" s="445"/>
      <c r="AF742" s="445"/>
      <c r="AG742" s="445"/>
      <c r="AH742" s="445"/>
      <c r="AI742" s="446"/>
      <c r="AJ742" s="446"/>
      <c r="AK742" s="446"/>
      <c r="AL742" s="446"/>
      <c r="AM742" s="446"/>
      <c r="AN742" s="446"/>
    </row>
    <row r="743" spans="1:40">
      <c r="A743" s="435"/>
      <c r="B743" s="436"/>
      <c r="C743" s="437"/>
      <c r="D743" s="438" t="s">
        <v>334</v>
      </c>
      <c r="E743" s="439"/>
      <c r="F743" s="440"/>
      <c r="G743" s="42"/>
      <c r="H743" s="441"/>
      <c r="I743" s="441"/>
      <c r="J743" s="441"/>
      <c r="K743" s="442"/>
      <c r="L743" s="442"/>
      <c r="M743" s="439"/>
      <c r="N743" s="439"/>
      <c r="O743" s="440"/>
      <c r="P743" s="440"/>
      <c r="Q743" s="439"/>
      <c r="R743" s="439"/>
      <c r="S743" s="439"/>
      <c r="T743" s="443"/>
      <c r="U743" s="443"/>
      <c r="V743" s="443" t="s">
        <v>0</v>
      </c>
      <c r="W743" s="444"/>
      <c r="X743" s="440"/>
      <c r="Y743" s="445"/>
      <c r="Z743" s="445"/>
      <c r="AA743" s="445"/>
      <c r="AB743" s="445"/>
      <c r="AC743" s="445"/>
      <c r="AD743" s="445"/>
      <c r="AE743" s="445"/>
      <c r="AF743" s="445"/>
      <c r="AG743" s="445"/>
      <c r="AH743" s="445"/>
      <c r="AI743" s="446"/>
      <c r="AJ743" s="446"/>
      <c r="AK743" s="446"/>
      <c r="AL743" s="446"/>
      <c r="AM743" s="446"/>
      <c r="AN743" s="446"/>
    </row>
    <row r="744" spans="1:40" ht="25.5">
      <c r="A744" s="435"/>
      <c r="B744" s="436"/>
      <c r="C744" s="437"/>
      <c r="D744" s="438" t="s">
        <v>293</v>
      </c>
      <c r="E744" s="439"/>
      <c r="F744" s="440"/>
      <c r="G744" s="42"/>
      <c r="H744" s="441"/>
      <c r="I744" s="441"/>
      <c r="J744" s="441"/>
      <c r="K744" s="442"/>
      <c r="L744" s="442"/>
      <c r="M744" s="439"/>
      <c r="N744" s="439"/>
      <c r="O744" s="440"/>
      <c r="P744" s="440"/>
      <c r="Q744" s="439"/>
      <c r="R744" s="439"/>
      <c r="S744" s="439"/>
      <c r="T744" s="443"/>
      <c r="U744" s="443"/>
      <c r="V744" s="443" t="s">
        <v>0</v>
      </c>
      <c r="W744" s="444"/>
      <c r="X744" s="440"/>
      <c r="Y744" s="445"/>
      <c r="Z744" s="445"/>
      <c r="AA744" s="445"/>
      <c r="AB744" s="445"/>
      <c r="AC744" s="445"/>
      <c r="AD744" s="445"/>
      <c r="AE744" s="445"/>
      <c r="AF744" s="445"/>
      <c r="AG744" s="445"/>
      <c r="AH744" s="445"/>
      <c r="AI744" s="446"/>
      <c r="AJ744" s="446"/>
      <c r="AK744" s="446"/>
      <c r="AL744" s="446"/>
      <c r="AM744" s="446"/>
      <c r="AN744" s="446"/>
    </row>
    <row r="745" spans="1:40">
      <c r="A745" s="435"/>
      <c r="B745" s="436"/>
      <c r="C745" s="437"/>
      <c r="D745" s="438" t="s">
        <v>294</v>
      </c>
      <c r="E745" s="439"/>
      <c r="F745" s="440"/>
      <c r="G745" s="42"/>
      <c r="H745" s="441"/>
      <c r="I745" s="441"/>
      <c r="J745" s="441"/>
      <c r="K745" s="442"/>
      <c r="L745" s="442"/>
      <c r="M745" s="439"/>
      <c r="N745" s="439"/>
      <c r="O745" s="440"/>
      <c r="P745" s="440"/>
      <c r="Q745" s="439"/>
      <c r="R745" s="439"/>
      <c r="S745" s="439"/>
      <c r="T745" s="443"/>
      <c r="U745" s="443"/>
      <c r="V745" s="443" t="s">
        <v>0</v>
      </c>
      <c r="W745" s="444"/>
      <c r="X745" s="440"/>
      <c r="Y745" s="445"/>
      <c r="Z745" s="445"/>
      <c r="AA745" s="445"/>
      <c r="AB745" s="445"/>
      <c r="AC745" s="445"/>
      <c r="AD745" s="445"/>
      <c r="AE745" s="445"/>
      <c r="AF745" s="445"/>
      <c r="AG745" s="445"/>
      <c r="AH745" s="445"/>
      <c r="AI745" s="446"/>
      <c r="AJ745" s="446"/>
      <c r="AK745" s="446"/>
      <c r="AL745" s="446"/>
      <c r="AM745" s="446"/>
      <c r="AN745" s="446"/>
    </row>
    <row r="746" spans="1:40">
      <c r="A746" s="435"/>
      <c r="B746" s="436"/>
      <c r="C746" s="437"/>
      <c r="D746" s="438" t="s">
        <v>294</v>
      </c>
      <c r="E746" s="439"/>
      <c r="F746" s="440"/>
      <c r="G746" s="42"/>
      <c r="H746" s="441"/>
      <c r="I746" s="441"/>
      <c r="J746" s="441"/>
      <c r="K746" s="442"/>
      <c r="L746" s="442"/>
      <c r="M746" s="439"/>
      <c r="N746" s="439"/>
      <c r="O746" s="440"/>
      <c r="P746" s="440"/>
      <c r="Q746" s="439"/>
      <c r="R746" s="439"/>
      <c r="S746" s="439"/>
      <c r="T746" s="443"/>
      <c r="U746" s="443"/>
      <c r="V746" s="443" t="s">
        <v>0</v>
      </c>
      <c r="W746" s="444"/>
      <c r="X746" s="440"/>
      <c r="Y746" s="445"/>
      <c r="Z746" s="445"/>
      <c r="AA746" s="445"/>
      <c r="AB746" s="445"/>
      <c r="AC746" s="445"/>
      <c r="AD746" s="445"/>
      <c r="AE746" s="445"/>
      <c r="AF746" s="445"/>
      <c r="AG746" s="445"/>
      <c r="AH746" s="445"/>
      <c r="AI746" s="446"/>
      <c r="AJ746" s="446"/>
      <c r="AK746" s="446"/>
      <c r="AL746" s="446"/>
      <c r="AM746" s="446"/>
      <c r="AN746" s="446"/>
    </row>
    <row r="747" spans="1:40" ht="25.5">
      <c r="A747" s="435"/>
      <c r="B747" s="436"/>
      <c r="C747" s="437"/>
      <c r="D747" s="438" t="s">
        <v>316</v>
      </c>
      <c r="E747" s="439"/>
      <c r="F747" s="440"/>
      <c r="G747" s="42"/>
      <c r="H747" s="441"/>
      <c r="I747" s="441"/>
      <c r="J747" s="441"/>
      <c r="K747" s="442"/>
      <c r="L747" s="442"/>
      <c r="M747" s="439"/>
      <c r="N747" s="439"/>
      <c r="O747" s="440"/>
      <c r="P747" s="440"/>
      <c r="Q747" s="439"/>
      <c r="R747" s="439"/>
      <c r="S747" s="439"/>
      <c r="T747" s="443"/>
      <c r="U747" s="443"/>
      <c r="V747" s="443" t="s">
        <v>0</v>
      </c>
      <c r="W747" s="444"/>
      <c r="X747" s="440"/>
      <c r="Y747" s="445"/>
      <c r="Z747" s="445"/>
      <c r="AA747" s="445"/>
      <c r="AB747" s="445"/>
      <c r="AC747" s="445"/>
      <c r="AD747" s="445"/>
      <c r="AE747" s="445"/>
      <c r="AF747" s="445"/>
      <c r="AG747" s="445"/>
      <c r="AH747" s="445"/>
      <c r="AI747" s="446"/>
      <c r="AJ747" s="446"/>
      <c r="AK747" s="446"/>
      <c r="AL747" s="446"/>
      <c r="AM747" s="446"/>
      <c r="AN747" s="446"/>
    </row>
    <row r="748" spans="1:40">
      <c r="A748" s="435"/>
      <c r="B748" s="436"/>
      <c r="C748" s="437"/>
      <c r="D748" s="438" t="s">
        <v>294</v>
      </c>
      <c r="E748" s="439"/>
      <c r="F748" s="440"/>
      <c r="G748" s="42"/>
      <c r="H748" s="441"/>
      <c r="I748" s="441"/>
      <c r="J748" s="441"/>
      <c r="K748" s="442"/>
      <c r="L748" s="442"/>
      <c r="M748" s="439"/>
      <c r="N748" s="439"/>
      <c r="O748" s="440"/>
      <c r="P748" s="440"/>
      <c r="Q748" s="439"/>
      <c r="R748" s="439"/>
      <c r="S748" s="439"/>
      <c r="T748" s="443"/>
      <c r="U748" s="443"/>
      <c r="V748" s="443" t="s">
        <v>0</v>
      </c>
      <c r="W748" s="444"/>
      <c r="X748" s="440"/>
      <c r="Y748" s="445"/>
      <c r="Z748" s="445"/>
      <c r="AA748" s="445"/>
      <c r="AB748" s="445"/>
      <c r="AC748" s="445"/>
      <c r="AD748" s="445"/>
      <c r="AE748" s="445"/>
      <c r="AF748" s="445"/>
      <c r="AG748" s="445"/>
      <c r="AH748" s="445"/>
      <c r="AI748" s="446"/>
      <c r="AJ748" s="446"/>
      <c r="AK748" s="446"/>
      <c r="AL748" s="446"/>
      <c r="AM748" s="446"/>
      <c r="AN748" s="446"/>
    </row>
    <row r="749" spans="1:40" ht="25.5">
      <c r="A749" s="435"/>
      <c r="B749" s="436"/>
      <c r="C749" s="437"/>
      <c r="D749" s="438" t="s">
        <v>295</v>
      </c>
      <c r="E749" s="439"/>
      <c r="F749" s="440"/>
      <c r="G749" s="42"/>
      <c r="H749" s="441"/>
      <c r="I749" s="441"/>
      <c r="J749" s="441"/>
      <c r="K749" s="442"/>
      <c r="L749" s="442"/>
      <c r="M749" s="439"/>
      <c r="N749" s="439"/>
      <c r="O749" s="440"/>
      <c r="P749" s="440"/>
      <c r="Q749" s="439"/>
      <c r="R749" s="439"/>
      <c r="S749" s="439"/>
      <c r="T749" s="443"/>
      <c r="U749" s="443"/>
      <c r="V749" s="443" t="s">
        <v>0</v>
      </c>
      <c r="W749" s="444"/>
      <c r="X749" s="440"/>
      <c r="Y749" s="445"/>
      <c r="Z749" s="445"/>
      <c r="AA749" s="445"/>
      <c r="AB749" s="445"/>
      <c r="AC749" s="445"/>
      <c r="AD749" s="445"/>
      <c r="AE749" s="445"/>
      <c r="AF749" s="445"/>
      <c r="AG749" s="445"/>
      <c r="AH749" s="445"/>
      <c r="AI749" s="446"/>
      <c r="AJ749" s="446"/>
      <c r="AK749" s="446"/>
      <c r="AL749" s="446"/>
      <c r="AM749" s="446"/>
      <c r="AN749" s="446"/>
    </row>
    <row r="750" spans="1:40" ht="25.5">
      <c r="A750" s="435"/>
      <c r="B750" s="436"/>
      <c r="C750" s="437"/>
      <c r="D750" s="438" t="s">
        <v>296</v>
      </c>
      <c r="E750" s="439"/>
      <c r="F750" s="440"/>
      <c r="G750" s="42"/>
      <c r="H750" s="441"/>
      <c r="I750" s="441"/>
      <c r="J750" s="441"/>
      <c r="K750" s="442"/>
      <c r="L750" s="442"/>
      <c r="M750" s="439"/>
      <c r="N750" s="439"/>
      <c r="O750" s="440"/>
      <c r="P750" s="440"/>
      <c r="Q750" s="439"/>
      <c r="R750" s="439"/>
      <c r="S750" s="439"/>
      <c r="T750" s="443"/>
      <c r="U750" s="443"/>
      <c r="V750" s="443" t="s">
        <v>0</v>
      </c>
      <c r="W750" s="444"/>
      <c r="X750" s="440"/>
      <c r="Y750" s="445"/>
      <c r="Z750" s="445"/>
      <c r="AA750" s="445"/>
      <c r="AB750" s="445"/>
      <c r="AC750" s="445"/>
      <c r="AD750" s="445"/>
      <c r="AE750" s="445"/>
      <c r="AF750" s="445"/>
      <c r="AG750" s="445"/>
      <c r="AH750" s="445"/>
      <c r="AI750" s="446"/>
      <c r="AJ750" s="446"/>
      <c r="AK750" s="446"/>
      <c r="AL750" s="446"/>
      <c r="AM750" s="446"/>
      <c r="AN750" s="446"/>
    </row>
    <row r="751" spans="1:40">
      <c r="A751" s="435"/>
      <c r="B751" s="436"/>
      <c r="C751" s="437"/>
      <c r="D751" s="438" t="s">
        <v>297</v>
      </c>
      <c r="E751" s="439"/>
      <c r="F751" s="440"/>
      <c r="G751" s="42"/>
      <c r="H751" s="441"/>
      <c r="I751" s="441"/>
      <c r="J751" s="441"/>
      <c r="K751" s="442"/>
      <c r="L751" s="442"/>
      <c r="M751" s="439"/>
      <c r="N751" s="439"/>
      <c r="O751" s="440"/>
      <c r="P751" s="440"/>
      <c r="Q751" s="439"/>
      <c r="R751" s="439"/>
      <c r="S751" s="439"/>
      <c r="T751" s="443"/>
      <c r="U751" s="443"/>
      <c r="V751" s="443" t="s">
        <v>0</v>
      </c>
      <c r="W751" s="444"/>
      <c r="X751" s="440"/>
      <c r="Y751" s="445"/>
      <c r="Z751" s="445"/>
      <c r="AA751" s="445"/>
      <c r="AB751" s="445"/>
      <c r="AC751" s="445"/>
      <c r="AD751" s="445"/>
      <c r="AE751" s="445"/>
      <c r="AF751" s="445"/>
      <c r="AG751" s="445"/>
      <c r="AH751" s="445"/>
      <c r="AI751" s="446"/>
      <c r="AJ751" s="446"/>
      <c r="AK751" s="446"/>
      <c r="AL751" s="446"/>
      <c r="AM751" s="446"/>
      <c r="AN751" s="446"/>
    </row>
    <row r="752" spans="1:40">
      <c r="A752" s="435"/>
      <c r="B752" s="436"/>
      <c r="C752" s="437"/>
      <c r="D752" s="438" t="s">
        <v>213</v>
      </c>
      <c r="E752" s="439"/>
      <c r="F752" s="440"/>
      <c r="G752" s="42"/>
      <c r="H752" s="441"/>
      <c r="I752" s="441"/>
      <c r="J752" s="441"/>
      <c r="K752" s="442"/>
      <c r="L752" s="442"/>
      <c r="M752" s="439"/>
      <c r="N752" s="439"/>
      <c r="O752" s="440"/>
      <c r="P752" s="440"/>
      <c r="Q752" s="439"/>
      <c r="R752" s="439"/>
      <c r="S752" s="439"/>
      <c r="T752" s="443"/>
      <c r="U752" s="443"/>
      <c r="V752" s="443" t="s">
        <v>0</v>
      </c>
      <c r="W752" s="444"/>
      <c r="X752" s="440"/>
      <c r="Y752" s="445"/>
      <c r="Z752" s="445"/>
      <c r="AA752" s="445"/>
      <c r="AB752" s="445"/>
      <c r="AC752" s="445"/>
      <c r="AD752" s="445"/>
      <c r="AE752" s="445"/>
      <c r="AF752" s="445"/>
      <c r="AG752" s="445"/>
      <c r="AH752" s="445"/>
      <c r="AI752" s="446"/>
      <c r="AJ752" s="446"/>
      <c r="AK752" s="446"/>
      <c r="AL752" s="446"/>
      <c r="AM752" s="446"/>
      <c r="AN752" s="446"/>
    </row>
    <row r="753" spans="1:40">
      <c r="A753" s="435"/>
      <c r="B753" s="436"/>
      <c r="C753" s="437"/>
      <c r="D753" s="438" t="s">
        <v>708</v>
      </c>
      <c r="E753" s="439"/>
      <c r="F753" s="440"/>
      <c r="G753" s="42"/>
      <c r="H753" s="441"/>
      <c r="I753" s="441"/>
      <c r="J753" s="441"/>
      <c r="K753" s="442"/>
      <c r="L753" s="442"/>
      <c r="M753" s="439"/>
      <c r="N753" s="439"/>
      <c r="O753" s="440"/>
      <c r="P753" s="440"/>
      <c r="Q753" s="439"/>
      <c r="R753" s="439"/>
      <c r="S753" s="439"/>
      <c r="T753" s="443"/>
      <c r="U753" s="443"/>
      <c r="V753" s="443" t="s">
        <v>0</v>
      </c>
      <c r="W753" s="444"/>
      <c r="X753" s="440"/>
      <c r="Y753" s="445"/>
      <c r="Z753" s="445"/>
      <c r="AA753" s="445"/>
      <c r="AB753" s="445"/>
      <c r="AC753" s="445"/>
      <c r="AD753" s="445"/>
      <c r="AE753" s="445"/>
      <c r="AF753" s="445"/>
      <c r="AG753" s="445"/>
      <c r="AH753" s="445"/>
      <c r="AI753" s="446"/>
      <c r="AJ753" s="446"/>
      <c r="AK753" s="446"/>
      <c r="AL753" s="446"/>
      <c r="AM753" s="446"/>
      <c r="AN753" s="446"/>
    </row>
    <row r="754" spans="1:40" ht="25.5">
      <c r="A754" s="435"/>
      <c r="B754" s="436"/>
      <c r="C754" s="437"/>
      <c r="D754" s="438" t="s">
        <v>336</v>
      </c>
      <c r="E754" s="439"/>
      <c r="F754" s="440"/>
      <c r="G754" s="42"/>
      <c r="H754" s="441"/>
      <c r="I754" s="441"/>
      <c r="J754" s="441"/>
      <c r="K754" s="442"/>
      <c r="L754" s="442"/>
      <c r="M754" s="439"/>
      <c r="N754" s="439"/>
      <c r="O754" s="440"/>
      <c r="P754" s="440"/>
      <c r="Q754" s="439"/>
      <c r="R754" s="439"/>
      <c r="S754" s="439"/>
      <c r="T754" s="443"/>
      <c r="U754" s="443"/>
      <c r="V754" s="443" t="s">
        <v>0</v>
      </c>
      <c r="W754" s="444"/>
      <c r="X754" s="440"/>
      <c r="Y754" s="445"/>
      <c r="Z754" s="445"/>
      <c r="AA754" s="445"/>
      <c r="AB754" s="445"/>
      <c r="AC754" s="445"/>
      <c r="AD754" s="445"/>
      <c r="AE754" s="445"/>
      <c r="AF754" s="445"/>
      <c r="AG754" s="445"/>
      <c r="AH754" s="445"/>
      <c r="AI754" s="446"/>
      <c r="AJ754" s="446"/>
      <c r="AK754" s="446"/>
      <c r="AL754" s="446"/>
      <c r="AM754" s="446"/>
      <c r="AN754" s="446"/>
    </row>
    <row r="755" spans="1:40" ht="25.5">
      <c r="A755" s="435"/>
      <c r="B755" s="436"/>
      <c r="C755" s="437"/>
      <c r="D755" s="438" t="s">
        <v>337</v>
      </c>
      <c r="E755" s="439"/>
      <c r="F755" s="440"/>
      <c r="G755" s="42"/>
      <c r="H755" s="441"/>
      <c r="I755" s="441"/>
      <c r="J755" s="441"/>
      <c r="K755" s="442"/>
      <c r="L755" s="442"/>
      <c r="M755" s="439"/>
      <c r="N755" s="439"/>
      <c r="O755" s="440"/>
      <c r="P755" s="440"/>
      <c r="Q755" s="439"/>
      <c r="R755" s="439"/>
      <c r="S755" s="439"/>
      <c r="T755" s="443"/>
      <c r="U755" s="443"/>
      <c r="V755" s="443" t="s">
        <v>0</v>
      </c>
      <c r="W755" s="444"/>
      <c r="X755" s="440"/>
      <c r="Y755" s="445"/>
      <c r="Z755" s="445"/>
      <c r="AA755" s="445"/>
      <c r="AB755" s="445"/>
      <c r="AC755" s="445"/>
      <c r="AD755" s="445"/>
      <c r="AE755" s="445"/>
      <c r="AF755" s="445"/>
      <c r="AG755" s="445"/>
      <c r="AH755" s="445"/>
      <c r="AI755" s="446"/>
      <c r="AJ755" s="446"/>
      <c r="AK755" s="446"/>
      <c r="AL755" s="446"/>
      <c r="AM755" s="446"/>
      <c r="AN755" s="446"/>
    </row>
    <row r="756" spans="1:40">
      <c r="A756" s="435"/>
      <c r="B756" s="436"/>
      <c r="C756" s="437"/>
      <c r="D756" s="438" t="s">
        <v>338</v>
      </c>
      <c r="E756" s="439"/>
      <c r="F756" s="440"/>
      <c r="G756" s="42"/>
      <c r="H756" s="441"/>
      <c r="I756" s="441"/>
      <c r="J756" s="441"/>
      <c r="K756" s="442"/>
      <c r="L756" s="442"/>
      <c r="M756" s="439"/>
      <c r="N756" s="439"/>
      <c r="O756" s="440"/>
      <c r="P756" s="440"/>
      <c r="Q756" s="439"/>
      <c r="R756" s="439"/>
      <c r="S756" s="439"/>
      <c r="T756" s="443"/>
      <c r="U756" s="443"/>
      <c r="V756" s="443" t="s">
        <v>0</v>
      </c>
      <c r="W756" s="444"/>
      <c r="X756" s="440"/>
      <c r="Y756" s="445"/>
      <c r="Z756" s="445"/>
      <c r="AA756" s="445"/>
      <c r="AB756" s="445"/>
      <c r="AC756" s="445"/>
      <c r="AD756" s="445"/>
      <c r="AE756" s="445"/>
      <c r="AF756" s="445"/>
      <c r="AG756" s="445"/>
      <c r="AH756" s="445"/>
      <c r="AI756" s="446"/>
      <c r="AJ756" s="446"/>
      <c r="AK756" s="446"/>
      <c r="AL756" s="446"/>
      <c r="AM756" s="446"/>
      <c r="AN756" s="446"/>
    </row>
    <row r="757" spans="1:40">
      <c r="A757" s="435"/>
      <c r="B757" s="436"/>
      <c r="C757" s="437"/>
      <c r="D757" s="438" t="s">
        <v>339</v>
      </c>
      <c r="E757" s="439"/>
      <c r="F757" s="440"/>
      <c r="G757" s="42"/>
      <c r="H757" s="441"/>
      <c r="I757" s="441"/>
      <c r="J757" s="441"/>
      <c r="K757" s="442"/>
      <c r="L757" s="442"/>
      <c r="M757" s="439"/>
      <c r="N757" s="439"/>
      <c r="O757" s="440"/>
      <c r="P757" s="440"/>
      <c r="Q757" s="439"/>
      <c r="R757" s="439"/>
      <c r="S757" s="439"/>
      <c r="T757" s="443"/>
      <c r="U757" s="443"/>
      <c r="V757" s="443" t="s">
        <v>0</v>
      </c>
      <c r="W757" s="444"/>
      <c r="X757" s="440"/>
      <c r="Y757" s="445"/>
      <c r="Z757" s="445"/>
      <c r="AA757" s="445"/>
      <c r="AB757" s="445"/>
      <c r="AC757" s="445"/>
      <c r="AD757" s="445"/>
      <c r="AE757" s="445"/>
      <c r="AF757" s="445"/>
      <c r="AG757" s="445"/>
      <c r="AH757" s="445"/>
      <c r="AI757" s="446"/>
      <c r="AJ757" s="446"/>
      <c r="AK757" s="446"/>
      <c r="AL757" s="446"/>
      <c r="AM757" s="446"/>
      <c r="AN757" s="446"/>
    </row>
    <row r="758" spans="1:40" ht="25.5">
      <c r="A758" s="435"/>
      <c r="B758" s="436"/>
      <c r="C758" s="437"/>
      <c r="D758" s="438" t="s">
        <v>340</v>
      </c>
      <c r="E758" s="439"/>
      <c r="F758" s="440"/>
      <c r="G758" s="42"/>
      <c r="H758" s="441"/>
      <c r="I758" s="441"/>
      <c r="J758" s="441"/>
      <c r="K758" s="442"/>
      <c r="L758" s="442"/>
      <c r="M758" s="439"/>
      <c r="N758" s="439"/>
      <c r="O758" s="440"/>
      <c r="P758" s="440"/>
      <c r="Q758" s="439"/>
      <c r="R758" s="439"/>
      <c r="S758" s="439"/>
      <c r="T758" s="443"/>
      <c r="U758" s="443"/>
      <c r="V758" s="443" t="s">
        <v>0</v>
      </c>
      <c r="W758" s="444"/>
      <c r="X758" s="440"/>
      <c r="Y758" s="445"/>
      <c r="Z758" s="445"/>
      <c r="AA758" s="445"/>
      <c r="AB758" s="445"/>
      <c r="AC758" s="445"/>
      <c r="AD758" s="445"/>
      <c r="AE758" s="445"/>
      <c r="AF758" s="445"/>
      <c r="AG758" s="445"/>
      <c r="AH758" s="445"/>
      <c r="AI758" s="446"/>
      <c r="AJ758" s="446"/>
      <c r="AK758" s="446"/>
      <c r="AL758" s="446"/>
      <c r="AM758" s="446"/>
      <c r="AN758" s="446"/>
    </row>
    <row r="759" spans="1:40">
      <c r="A759" s="435"/>
      <c r="B759" s="436"/>
      <c r="C759" s="437"/>
      <c r="D759" s="438" t="s">
        <v>341</v>
      </c>
      <c r="E759" s="439"/>
      <c r="F759" s="440"/>
      <c r="G759" s="42"/>
      <c r="H759" s="441"/>
      <c r="I759" s="441"/>
      <c r="J759" s="441"/>
      <c r="K759" s="442"/>
      <c r="L759" s="442"/>
      <c r="M759" s="439"/>
      <c r="N759" s="439"/>
      <c r="O759" s="440"/>
      <c r="P759" s="440"/>
      <c r="Q759" s="439"/>
      <c r="R759" s="439"/>
      <c r="S759" s="439"/>
      <c r="T759" s="443"/>
      <c r="U759" s="443"/>
      <c r="V759" s="443" t="s">
        <v>0</v>
      </c>
      <c r="W759" s="444"/>
      <c r="X759" s="440"/>
      <c r="Y759" s="445"/>
      <c r="Z759" s="445"/>
      <c r="AA759" s="445"/>
      <c r="AB759" s="445"/>
      <c r="AC759" s="445"/>
      <c r="AD759" s="445"/>
      <c r="AE759" s="445"/>
      <c r="AF759" s="445"/>
      <c r="AG759" s="445"/>
      <c r="AH759" s="445"/>
      <c r="AI759" s="446"/>
      <c r="AJ759" s="446"/>
      <c r="AK759" s="446"/>
      <c r="AL759" s="446"/>
      <c r="AM759" s="446"/>
      <c r="AN759" s="446"/>
    </row>
    <row r="760" spans="1:40" ht="25.5">
      <c r="A760" s="435">
        <v>134</v>
      </c>
      <c r="B760" s="436" t="s">
        <v>80</v>
      </c>
      <c r="C760" s="437" t="s">
        <v>709</v>
      </c>
      <c r="D760" s="475" t="s">
        <v>710</v>
      </c>
      <c r="E760" s="447">
        <v>629.34400000000005</v>
      </c>
      <c r="F760" s="445" t="s">
        <v>83</v>
      </c>
      <c r="G760" s="41"/>
      <c r="H760" s="448">
        <f>ROUND(E760*G760,2)</f>
        <v>0</v>
      </c>
      <c r="I760" s="448"/>
      <c r="J760" s="448">
        <f>ROUND(E760*G760,2)</f>
        <v>0</v>
      </c>
      <c r="K760" s="449"/>
      <c r="L760" s="449">
        <f>E760*K760</f>
        <v>0</v>
      </c>
      <c r="M760" s="447"/>
      <c r="N760" s="447">
        <f>E760*M760</f>
        <v>0</v>
      </c>
      <c r="O760" s="445">
        <v>20</v>
      </c>
      <c r="P760" s="445" t="s">
        <v>620</v>
      </c>
      <c r="Q760" s="447"/>
      <c r="R760" s="447"/>
      <c r="S760" s="447"/>
      <c r="T760" s="450"/>
      <c r="U760" s="450"/>
      <c r="V760" s="450" t="s">
        <v>67</v>
      </c>
      <c r="W760" s="451"/>
      <c r="X760" s="437" t="s">
        <v>709</v>
      </c>
      <c r="Y760" s="437" t="s">
        <v>709</v>
      </c>
      <c r="Z760" s="445" t="s">
        <v>85</v>
      </c>
      <c r="AA760" s="445"/>
      <c r="AB760" s="445">
        <v>1</v>
      </c>
      <c r="AC760" s="445"/>
      <c r="AD760" s="445"/>
      <c r="AE760" s="445"/>
      <c r="AF760" s="445"/>
      <c r="AG760" s="445"/>
      <c r="AH760" s="445"/>
      <c r="AI760" s="446"/>
      <c r="AJ760" s="446" t="s">
        <v>86</v>
      </c>
      <c r="AK760" s="446" t="s">
        <v>87</v>
      </c>
      <c r="AL760" s="446"/>
      <c r="AM760" s="446"/>
      <c r="AN760" s="446"/>
    </row>
    <row r="761" spans="1:40" ht="25.5">
      <c r="A761" s="435"/>
      <c r="B761" s="436"/>
      <c r="C761" s="437"/>
      <c r="D761" s="438" t="s">
        <v>88</v>
      </c>
      <c r="E761" s="439"/>
      <c r="F761" s="440"/>
      <c r="G761" s="42"/>
      <c r="H761" s="441"/>
      <c r="I761" s="441"/>
      <c r="J761" s="441"/>
      <c r="K761" s="442"/>
      <c r="L761" s="442"/>
      <c r="M761" s="439"/>
      <c r="N761" s="439"/>
      <c r="O761" s="440"/>
      <c r="P761" s="440"/>
      <c r="Q761" s="439"/>
      <c r="R761" s="439"/>
      <c r="S761" s="439"/>
      <c r="T761" s="443"/>
      <c r="U761" s="443"/>
      <c r="V761" s="443" t="s">
        <v>0</v>
      </c>
      <c r="W761" s="444"/>
      <c r="X761" s="440"/>
      <c r="Y761" s="445"/>
      <c r="Z761" s="445"/>
      <c r="AA761" s="445"/>
      <c r="AB761" s="445"/>
      <c r="AC761" s="445"/>
      <c r="AD761" s="445"/>
      <c r="AE761" s="445"/>
      <c r="AF761" s="445"/>
      <c r="AG761" s="445"/>
      <c r="AH761" s="445"/>
      <c r="AI761" s="446"/>
      <c r="AJ761" s="446"/>
      <c r="AK761" s="446"/>
      <c r="AL761" s="446"/>
      <c r="AM761" s="446"/>
      <c r="AN761" s="446"/>
    </row>
    <row r="762" spans="1:40">
      <c r="A762" s="435"/>
      <c r="B762" s="436"/>
      <c r="C762" s="437"/>
      <c r="D762" s="438" t="s">
        <v>711</v>
      </c>
      <c r="E762" s="439"/>
      <c r="F762" s="440"/>
      <c r="G762" s="42"/>
      <c r="H762" s="441"/>
      <c r="I762" s="441"/>
      <c r="J762" s="441"/>
      <c r="K762" s="442"/>
      <c r="L762" s="442"/>
      <c r="M762" s="439"/>
      <c r="N762" s="439"/>
      <c r="O762" s="440"/>
      <c r="P762" s="440"/>
      <c r="Q762" s="439"/>
      <c r="R762" s="439"/>
      <c r="S762" s="439"/>
      <c r="T762" s="443"/>
      <c r="U762" s="443"/>
      <c r="V762" s="443" t="s">
        <v>0</v>
      </c>
      <c r="W762" s="444"/>
      <c r="X762" s="440"/>
      <c r="Y762" s="445"/>
      <c r="Z762" s="445"/>
      <c r="AA762" s="445"/>
      <c r="AB762" s="445"/>
      <c r="AC762" s="445"/>
      <c r="AD762" s="445"/>
      <c r="AE762" s="445"/>
      <c r="AF762" s="445"/>
      <c r="AG762" s="445"/>
      <c r="AH762" s="445"/>
      <c r="AI762" s="446"/>
      <c r="AJ762" s="446"/>
      <c r="AK762" s="446"/>
      <c r="AL762" s="446"/>
      <c r="AM762" s="446"/>
      <c r="AN762" s="446"/>
    </row>
    <row r="763" spans="1:40">
      <c r="A763" s="435"/>
      <c r="B763" s="436"/>
      <c r="C763" s="437"/>
      <c r="D763" s="438" t="s">
        <v>152</v>
      </c>
      <c r="E763" s="439"/>
      <c r="F763" s="440"/>
      <c r="G763" s="42"/>
      <c r="H763" s="441"/>
      <c r="I763" s="441"/>
      <c r="J763" s="441"/>
      <c r="K763" s="442"/>
      <c r="L763" s="442"/>
      <c r="M763" s="439"/>
      <c r="N763" s="439"/>
      <c r="O763" s="440"/>
      <c r="P763" s="440"/>
      <c r="Q763" s="439"/>
      <c r="R763" s="439"/>
      <c r="S763" s="439"/>
      <c r="T763" s="443"/>
      <c r="U763" s="443"/>
      <c r="V763" s="443" t="s">
        <v>0</v>
      </c>
      <c r="W763" s="444"/>
      <c r="X763" s="440"/>
      <c r="Y763" s="445"/>
      <c r="Z763" s="445"/>
      <c r="AA763" s="445"/>
      <c r="AB763" s="445"/>
      <c r="AC763" s="445"/>
      <c r="AD763" s="445"/>
      <c r="AE763" s="445"/>
      <c r="AF763" s="445"/>
      <c r="AG763" s="445"/>
      <c r="AH763" s="445"/>
      <c r="AI763" s="446"/>
      <c r="AJ763" s="446"/>
      <c r="AK763" s="446"/>
      <c r="AL763" s="446"/>
      <c r="AM763" s="446"/>
      <c r="AN763" s="446"/>
    </row>
    <row r="764" spans="1:40" ht="38.25">
      <c r="A764" s="435">
        <v>135</v>
      </c>
      <c r="B764" s="436" t="s">
        <v>80</v>
      </c>
      <c r="C764" s="437" t="s">
        <v>712</v>
      </c>
      <c r="D764" s="475" t="s">
        <v>713</v>
      </c>
      <c r="E764" s="447">
        <v>53.1</v>
      </c>
      <c r="F764" s="445" t="s">
        <v>83</v>
      </c>
      <c r="G764" s="41"/>
      <c r="H764" s="448">
        <f>ROUND(E764*G764,2)</f>
        <v>0</v>
      </c>
      <c r="I764" s="448"/>
      <c r="J764" s="448">
        <f>ROUND(E764*G764,2)</f>
        <v>0</v>
      </c>
      <c r="K764" s="449"/>
      <c r="L764" s="449">
        <f>E764*K764</f>
        <v>0</v>
      </c>
      <c r="M764" s="447"/>
      <c r="N764" s="447">
        <f>E764*M764</f>
        <v>0</v>
      </c>
      <c r="O764" s="445">
        <v>20</v>
      </c>
      <c r="P764" s="445" t="s">
        <v>703</v>
      </c>
      <c r="Q764" s="447"/>
      <c r="R764" s="447"/>
      <c r="S764" s="447"/>
      <c r="T764" s="450"/>
      <c r="U764" s="450"/>
      <c r="V764" s="450" t="s">
        <v>67</v>
      </c>
      <c r="W764" s="451"/>
      <c r="X764" s="437" t="s">
        <v>712</v>
      </c>
      <c r="Y764" s="437" t="s">
        <v>712</v>
      </c>
      <c r="Z764" s="445" t="s">
        <v>85</v>
      </c>
      <c r="AA764" s="445"/>
      <c r="AB764" s="445">
        <v>1</v>
      </c>
      <c r="AC764" s="445"/>
      <c r="AD764" s="445"/>
      <c r="AE764" s="445"/>
      <c r="AF764" s="445"/>
      <c r="AG764" s="445"/>
      <c r="AH764" s="445"/>
      <c r="AI764" s="446"/>
      <c r="AJ764" s="446" t="s">
        <v>86</v>
      </c>
      <c r="AK764" s="446" t="s">
        <v>87</v>
      </c>
      <c r="AL764" s="446"/>
      <c r="AM764" s="446"/>
      <c r="AN764" s="446"/>
    </row>
    <row r="765" spans="1:40" ht="25.5">
      <c r="A765" s="435"/>
      <c r="B765" s="436"/>
      <c r="C765" s="437"/>
      <c r="D765" s="438" t="s">
        <v>88</v>
      </c>
      <c r="E765" s="439"/>
      <c r="F765" s="440"/>
      <c r="G765" s="42"/>
      <c r="H765" s="441"/>
      <c r="I765" s="441"/>
      <c r="J765" s="441"/>
      <c r="K765" s="442"/>
      <c r="L765" s="442"/>
      <c r="M765" s="439"/>
      <c r="N765" s="439"/>
      <c r="O765" s="440"/>
      <c r="P765" s="440"/>
      <c r="Q765" s="439"/>
      <c r="R765" s="439"/>
      <c r="S765" s="439"/>
      <c r="T765" s="443"/>
      <c r="U765" s="443"/>
      <c r="V765" s="443" t="s">
        <v>0</v>
      </c>
      <c r="W765" s="444"/>
      <c r="X765" s="440"/>
      <c r="Y765" s="445"/>
      <c r="Z765" s="445"/>
      <c r="AA765" s="445"/>
      <c r="AB765" s="445"/>
      <c r="AC765" s="445"/>
      <c r="AD765" s="445"/>
      <c r="AE765" s="445"/>
      <c r="AF765" s="445"/>
      <c r="AG765" s="445"/>
      <c r="AH765" s="445"/>
      <c r="AI765" s="446"/>
      <c r="AJ765" s="446"/>
      <c r="AK765" s="446"/>
      <c r="AL765" s="446"/>
      <c r="AM765" s="446"/>
      <c r="AN765" s="446"/>
    </row>
    <row r="766" spans="1:40">
      <c r="A766" s="435"/>
      <c r="B766" s="436"/>
      <c r="C766" s="437"/>
      <c r="D766" s="438" t="s">
        <v>385</v>
      </c>
      <c r="E766" s="439"/>
      <c r="F766" s="440"/>
      <c r="G766" s="42"/>
      <c r="H766" s="441"/>
      <c r="I766" s="441"/>
      <c r="J766" s="441"/>
      <c r="K766" s="442"/>
      <c r="L766" s="442"/>
      <c r="M766" s="439"/>
      <c r="N766" s="439"/>
      <c r="O766" s="440"/>
      <c r="P766" s="440"/>
      <c r="Q766" s="439"/>
      <c r="R766" s="439"/>
      <c r="S766" s="439"/>
      <c r="T766" s="443"/>
      <c r="U766" s="443"/>
      <c r="V766" s="443" t="s">
        <v>0</v>
      </c>
      <c r="W766" s="444"/>
      <c r="X766" s="440"/>
      <c r="Y766" s="445"/>
      <c r="Z766" s="445"/>
      <c r="AA766" s="445"/>
      <c r="AB766" s="445"/>
      <c r="AC766" s="445"/>
      <c r="AD766" s="445"/>
      <c r="AE766" s="445"/>
      <c r="AF766" s="445"/>
      <c r="AG766" s="445"/>
      <c r="AH766" s="445"/>
      <c r="AI766" s="446"/>
      <c r="AJ766" s="446"/>
      <c r="AK766" s="446"/>
      <c r="AL766" s="446"/>
      <c r="AM766" s="446"/>
      <c r="AN766" s="446"/>
    </row>
    <row r="767" spans="1:40" ht="25.5">
      <c r="A767" s="435">
        <v>136</v>
      </c>
      <c r="B767" s="436" t="s">
        <v>80</v>
      </c>
      <c r="C767" s="437" t="s">
        <v>714</v>
      </c>
      <c r="D767" s="475" t="s">
        <v>715</v>
      </c>
      <c r="E767" s="447">
        <v>63.432000000000002</v>
      </c>
      <c r="F767" s="445" t="s">
        <v>83</v>
      </c>
      <c r="G767" s="41"/>
      <c r="H767" s="448">
        <f>ROUND(E767*G767,2)</f>
        <v>0</v>
      </c>
      <c r="I767" s="448"/>
      <c r="J767" s="448">
        <f>ROUND(E767*G767,2)</f>
        <v>0</v>
      </c>
      <c r="K767" s="449"/>
      <c r="L767" s="449">
        <f>E767*K767</f>
        <v>0</v>
      </c>
      <c r="M767" s="447"/>
      <c r="N767" s="447">
        <f>E767*M767</f>
        <v>0</v>
      </c>
      <c r="O767" s="445">
        <v>20</v>
      </c>
      <c r="P767" s="445" t="s">
        <v>647</v>
      </c>
      <c r="Q767" s="447"/>
      <c r="R767" s="447"/>
      <c r="S767" s="447"/>
      <c r="T767" s="450"/>
      <c r="U767" s="450"/>
      <c r="V767" s="450" t="s">
        <v>67</v>
      </c>
      <c r="W767" s="451"/>
      <c r="X767" s="437" t="s">
        <v>714</v>
      </c>
      <c r="Y767" s="437" t="s">
        <v>714</v>
      </c>
      <c r="Z767" s="445" t="s">
        <v>85</v>
      </c>
      <c r="AA767" s="445"/>
      <c r="AB767" s="445">
        <v>1</v>
      </c>
      <c r="AC767" s="445"/>
      <c r="AD767" s="445"/>
      <c r="AE767" s="445"/>
      <c r="AF767" s="445"/>
      <c r="AG767" s="445"/>
      <c r="AH767" s="445"/>
      <c r="AI767" s="446"/>
      <c r="AJ767" s="446" t="s">
        <v>86</v>
      </c>
      <c r="AK767" s="446" t="s">
        <v>87</v>
      </c>
      <c r="AL767" s="446"/>
      <c r="AM767" s="446"/>
      <c r="AN767" s="446"/>
    </row>
    <row r="768" spans="1:40" ht="25.5">
      <c r="A768" s="435"/>
      <c r="B768" s="436"/>
      <c r="C768" s="437"/>
      <c r="D768" s="438" t="s">
        <v>88</v>
      </c>
      <c r="E768" s="439"/>
      <c r="F768" s="440"/>
      <c r="G768" s="42"/>
      <c r="H768" s="441"/>
      <c r="I768" s="441"/>
      <c r="J768" s="441"/>
      <c r="K768" s="442"/>
      <c r="L768" s="442"/>
      <c r="M768" s="439"/>
      <c r="N768" s="439"/>
      <c r="O768" s="440"/>
      <c r="P768" s="440"/>
      <c r="Q768" s="439"/>
      <c r="R768" s="439"/>
      <c r="S768" s="439"/>
      <c r="T768" s="443"/>
      <c r="U768" s="443"/>
      <c r="V768" s="443" t="s">
        <v>0</v>
      </c>
      <c r="W768" s="444"/>
      <c r="X768" s="440"/>
      <c r="Y768" s="445"/>
      <c r="Z768" s="445"/>
      <c r="AA768" s="445"/>
      <c r="AB768" s="445"/>
      <c r="AC768" s="445"/>
      <c r="AD768" s="445"/>
      <c r="AE768" s="445"/>
      <c r="AF768" s="445"/>
      <c r="AG768" s="445"/>
      <c r="AH768" s="445"/>
      <c r="AI768" s="446"/>
      <c r="AJ768" s="446"/>
      <c r="AK768" s="446"/>
      <c r="AL768" s="446"/>
      <c r="AM768" s="446"/>
      <c r="AN768" s="446"/>
    </row>
    <row r="769" spans="1:40">
      <c r="A769" s="435"/>
      <c r="B769" s="436"/>
      <c r="C769" s="437"/>
      <c r="D769" s="438" t="s">
        <v>716</v>
      </c>
      <c r="E769" s="439"/>
      <c r="F769" s="440"/>
      <c r="G769" s="42"/>
      <c r="H769" s="441"/>
      <c r="I769" s="441"/>
      <c r="J769" s="441"/>
      <c r="K769" s="442"/>
      <c r="L769" s="442"/>
      <c r="M769" s="439"/>
      <c r="N769" s="439"/>
      <c r="O769" s="440"/>
      <c r="P769" s="440"/>
      <c r="Q769" s="439"/>
      <c r="R769" s="439"/>
      <c r="S769" s="439"/>
      <c r="T769" s="443"/>
      <c r="U769" s="443"/>
      <c r="V769" s="443" t="s">
        <v>0</v>
      </c>
      <c r="W769" s="444"/>
      <c r="X769" s="440"/>
      <c r="Y769" s="445"/>
      <c r="Z769" s="445"/>
      <c r="AA769" s="445"/>
      <c r="AB769" s="445"/>
      <c r="AC769" s="445"/>
      <c r="AD769" s="445"/>
      <c r="AE769" s="445"/>
      <c r="AF769" s="445"/>
      <c r="AG769" s="445"/>
      <c r="AH769" s="445"/>
      <c r="AI769" s="446"/>
      <c r="AJ769" s="446"/>
      <c r="AK769" s="446"/>
      <c r="AL769" s="446"/>
      <c r="AM769" s="446"/>
      <c r="AN769" s="446"/>
    </row>
    <row r="770" spans="1:40" ht="25.5">
      <c r="A770" s="435">
        <v>137</v>
      </c>
      <c r="B770" s="436" t="s">
        <v>80</v>
      </c>
      <c r="C770" s="437" t="s">
        <v>717</v>
      </c>
      <c r="D770" s="475" t="s">
        <v>718</v>
      </c>
      <c r="E770" s="447">
        <v>103.5</v>
      </c>
      <c r="F770" s="445" t="s">
        <v>83</v>
      </c>
      <c r="G770" s="41"/>
      <c r="H770" s="448">
        <f>ROUND(E770*G770,2)</f>
        <v>0</v>
      </c>
      <c r="I770" s="448"/>
      <c r="J770" s="448">
        <f>ROUND(E770*G770,2)</f>
        <v>0</v>
      </c>
      <c r="K770" s="449"/>
      <c r="L770" s="449">
        <f>E770*K770</f>
        <v>0</v>
      </c>
      <c r="M770" s="447"/>
      <c r="N770" s="447">
        <f>E770*M770</f>
        <v>0</v>
      </c>
      <c r="O770" s="445">
        <v>20</v>
      </c>
      <c r="P770" s="445" t="s">
        <v>719</v>
      </c>
      <c r="Q770" s="447"/>
      <c r="R770" s="447"/>
      <c r="S770" s="447"/>
      <c r="T770" s="450"/>
      <c r="U770" s="450"/>
      <c r="V770" s="450" t="s">
        <v>67</v>
      </c>
      <c r="W770" s="451"/>
      <c r="X770" s="437" t="s">
        <v>717</v>
      </c>
      <c r="Y770" s="437" t="s">
        <v>717</v>
      </c>
      <c r="Z770" s="445" t="s">
        <v>85</v>
      </c>
      <c r="AA770" s="445"/>
      <c r="AB770" s="445">
        <v>1</v>
      </c>
      <c r="AC770" s="445"/>
      <c r="AD770" s="445"/>
      <c r="AE770" s="445"/>
      <c r="AF770" s="445"/>
      <c r="AG770" s="445"/>
      <c r="AH770" s="445"/>
      <c r="AI770" s="446"/>
      <c r="AJ770" s="446" t="s">
        <v>86</v>
      </c>
      <c r="AK770" s="446" t="s">
        <v>87</v>
      </c>
      <c r="AL770" s="446"/>
      <c r="AM770" s="446"/>
      <c r="AN770" s="446"/>
    </row>
    <row r="771" spans="1:40" ht="25.5">
      <c r="A771" s="435"/>
      <c r="B771" s="436"/>
      <c r="C771" s="437"/>
      <c r="D771" s="438" t="s">
        <v>250</v>
      </c>
      <c r="E771" s="439"/>
      <c r="F771" s="440"/>
      <c r="G771" s="42"/>
      <c r="H771" s="441"/>
      <c r="I771" s="441"/>
      <c r="J771" s="441"/>
      <c r="K771" s="442"/>
      <c r="L771" s="442"/>
      <c r="M771" s="439"/>
      <c r="N771" s="439"/>
      <c r="O771" s="440"/>
      <c r="P771" s="440"/>
      <c r="Q771" s="439"/>
      <c r="R771" s="439"/>
      <c r="S771" s="439"/>
      <c r="T771" s="443"/>
      <c r="U771" s="443"/>
      <c r="V771" s="443" t="s">
        <v>0</v>
      </c>
      <c r="W771" s="444"/>
      <c r="X771" s="440"/>
      <c r="Y771" s="445"/>
      <c r="Z771" s="445"/>
      <c r="AA771" s="445"/>
      <c r="AB771" s="445"/>
      <c r="AC771" s="445"/>
      <c r="AD771" s="445"/>
      <c r="AE771" s="445"/>
      <c r="AF771" s="445"/>
      <c r="AG771" s="445"/>
      <c r="AH771" s="445"/>
      <c r="AI771" s="446"/>
      <c r="AJ771" s="446"/>
      <c r="AK771" s="446"/>
      <c r="AL771" s="446"/>
      <c r="AM771" s="446"/>
      <c r="AN771" s="446"/>
    </row>
    <row r="772" spans="1:40">
      <c r="A772" s="435"/>
      <c r="B772" s="436"/>
      <c r="C772" s="437"/>
      <c r="D772" s="438" t="s">
        <v>378</v>
      </c>
      <c r="E772" s="439"/>
      <c r="F772" s="440"/>
      <c r="G772" s="42"/>
      <c r="H772" s="441"/>
      <c r="I772" s="441"/>
      <c r="J772" s="441"/>
      <c r="K772" s="442"/>
      <c r="L772" s="442"/>
      <c r="M772" s="439"/>
      <c r="N772" s="439"/>
      <c r="O772" s="440"/>
      <c r="P772" s="440"/>
      <c r="Q772" s="439"/>
      <c r="R772" s="439"/>
      <c r="S772" s="439"/>
      <c r="T772" s="443"/>
      <c r="U772" s="443"/>
      <c r="V772" s="443" t="s">
        <v>0</v>
      </c>
      <c r="W772" s="444"/>
      <c r="X772" s="440"/>
      <c r="Y772" s="445"/>
      <c r="Z772" s="445"/>
      <c r="AA772" s="445"/>
      <c r="AB772" s="445"/>
      <c r="AC772" s="445"/>
      <c r="AD772" s="445"/>
      <c r="AE772" s="445"/>
      <c r="AF772" s="445"/>
      <c r="AG772" s="445"/>
      <c r="AH772" s="445"/>
      <c r="AI772" s="446"/>
      <c r="AJ772" s="446"/>
      <c r="AK772" s="446"/>
      <c r="AL772" s="446"/>
      <c r="AM772" s="446"/>
      <c r="AN772" s="446"/>
    </row>
    <row r="773" spans="1:40">
      <c r="A773" s="435">
        <v>138</v>
      </c>
      <c r="B773" s="436" t="s">
        <v>80</v>
      </c>
      <c r="C773" s="437" t="s">
        <v>720</v>
      </c>
      <c r="D773" s="475" t="s">
        <v>721</v>
      </c>
      <c r="E773" s="447">
        <v>37.35</v>
      </c>
      <c r="F773" s="445" t="s">
        <v>243</v>
      </c>
      <c r="G773" s="41"/>
      <c r="H773" s="448">
        <f>ROUND(E773*G773,2)</f>
        <v>0</v>
      </c>
      <c r="I773" s="448"/>
      <c r="J773" s="448">
        <f>ROUND(E773*G773,2)</f>
        <v>0</v>
      </c>
      <c r="K773" s="449"/>
      <c r="L773" s="449">
        <f>E773*K773</f>
        <v>0</v>
      </c>
      <c r="M773" s="447"/>
      <c r="N773" s="447">
        <f>E773*M773</f>
        <v>0</v>
      </c>
      <c r="O773" s="445">
        <v>20</v>
      </c>
      <c r="P773" s="445" t="s">
        <v>653</v>
      </c>
      <c r="Q773" s="447"/>
      <c r="R773" s="447"/>
      <c r="S773" s="447"/>
      <c r="T773" s="450"/>
      <c r="U773" s="450"/>
      <c r="V773" s="450" t="s">
        <v>67</v>
      </c>
      <c r="W773" s="451"/>
      <c r="X773" s="437" t="s">
        <v>720</v>
      </c>
      <c r="Y773" s="437" t="s">
        <v>720</v>
      </c>
      <c r="Z773" s="445" t="s">
        <v>85</v>
      </c>
      <c r="AA773" s="445"/>
      <c r="AB773" s="445">
        <v>1</v>
      </c>
      <c r="AC773" s="445"/>
      <c r="AD773" s="445"/>
      <c r="AE773" s="445"/>
      <c r="AF773" s="445"/>
      <c r="AG773" s="445"/>
      <c r="AH773" s="445"/>
      <c r="AI773" s="446"/>
      <c r="AJ773" s="446" t="s">
        <v>86</v>
      </c>
      <c r="AK773" s="446" t="s">
        <v>87</v>
      </c>
      <c r="AL773" s="446"/>
      <c r="AM773" s="446"/>
      <c r="AN773" s="446"/>
    </row>
    <row r="774" spans="1:40" ht="25.5">
      <c r="A774" s="435"/>
      <c r="B774" s="436"/>
      <c r="C774" s="437"/>
      <c r="D774" s="438" t="s">
        <v>88</v>
      </c>
      <c r="E774" s="439"/>
      <c r="F774" s="440"/>
      <c r="G774" s="42"/>
      <c r="H774" s="441"/>
      <c r="I774" s="441"/>
      <c r="J774" s="441"/>
      <c r="K774" s="442"/>
      <c r="L774" s="442"/>
      <c r="M774" s="439"/>
      <c r="N774" s="439"/>
      <c r="O774" s="440"/>
      <c r="P774" s="440"/>
      <c r="Q774" s="439"/>
      <c r="R774" s="439"/>
      <c r="S774" s="439"/>
      <c r="T774" s="443"/>
      <c r="U774" s="443"/>
      <c r="V774" s="443" t="s">
        <v>0</v>
      </c>
      <c r="W774" s="444"/>
      <c r="X774" s="440"/>
      <c r="Y774" s="445"/>
      <c r="Z774" s="445"/>
      <c r="AA774" s="445"/>
      <c r="AB774" s="445"/>
      <c r="AC774" s="445"/>
      <c r="AD774" s="445"/>
      <c r="AE774" s="445"/>
      <c r="AF774" s="445"/>
      <c r="AG774" s="445"/>
      <c r="AH774" s="445"/>
      <c r="AI774" s="446"/>
      <c r="AJ774" s="446"/>
      <c r="AK774" s="446"/>
      <c r="AL774" s="446"/>
      <c r="AM774" s="446"/>
      <c r="AN774" s="446"/>
    </row>
    <row r="775" spans="1:40">
      <c r="A775" s="435"/>
      <c r="B775" s="436"/>
      <c r="C775" s="437"/>
      <c r="D775" s="438" t="s">
        <v>722</v>
      </c>
      <c r="E775" s="439"/>
      <c r="F775" s="440"/>
      <c r="G775" s="42"/>
      <c r="H775" s="441"/>
      <c r="I775" s="441"/>
      <c r="J775" s="441"/>
      <c r="K775" s="442"/>
      <c r="L775" s="442"/>
      <c r="M775" s="439"/>
      <c r="N775" s="439"/>
      <c r="O775" s="440"/>
      <c r="P775" s="440"/>
      <c r="Q775" s="439"/>
      <c r="R775" s="439"/>
      <c r="S775" s="439"/>
      <c r="T775" s="443"/>
      <c r="U775" s="443"/>
      <c r="V775" s="443" t="s">
        <v>0</v>
      </c>
      <c r="W775" s="444"/>
      <c r="X775" s="440"/>
      <c r="Y775" s="445"/>
      <c r="Z775" s="445"/>
      <c r="AA775" s="445"/>
      <c r="AB775" s="445"/>
      <c r="AC775" s="445"/>
      <c r="AD775" s="445"/>
      <c r="AE775" s="445"/>
      <c r="AF775" s="445"/>
      <c r="AG775" s="445"/>
      <c r="AH775" s="445"/>
      <c r="AI775" s="446"/>
      <c r="AJ775" s="446"/>
      <c r="AK775" s="446"/>
      <c r="AL775" s="446"/>
      <c r="AM775" s="446"/>
      <c r="AN775" s="446"/>
    </row>
    <row r="776" spans="1:40">
      <c r="A776" s="435">
        <v>139</v>
      </c>
      <c r="B776" s="436" t="s">
        <v>80</v>
      </c>
      <c r="C776" s="437" t="s">
        <v>723</v>
      </c>
      <c r="D776" s="475" t="s">
        <v>724</v>
      </c>
      <c r="E776" s="447">
        <v>43.1</v>
      </c>
      <c r="F776" s="445" t="s">
        <v>243</v>
      </c>
      <c r="G776" s="41"/>
      <c r="H776" s="448">
        <f>ROUND(E776*G776,2)</f>
        <v>0</v>
      </c>
      <c r="I776" s="448"/>
      <c r="J776" s="448">
        <f>ROUND(E776*G776,2)</f>
        <v>0</v>
      </c>
      <c r="K776" s="449"/>
      <c r="L776" s="449">
        <f>E776*K776</f>
        <v>0</v>
      </c>
      <c r="M776" s="447"/>
      <c r="N776" s="447">
        <f>E776*M776</f>
        <v>0</v>
      </c>
      <c r="O776" s="445">
        <v>20</v>
      </c>
      <c r="P776" s="445" t="s">
        <v>657</v>
      </c>
      <c r="Q776" s="447"/>
      <c r="R776" s="447"/>
      <c r="S776" s="447"/>
      <c r="T776" s="450"/>
      <c r="U776" s="450"/>
      <c r="V776" s="450" t="s">
        <v>67</v>
      </c>
      <c r="W776" s="451"/>
      <c r="X776" s="437" t="s">
        <v>723</v>
      </c>
      <c r="Y776" s="437" t="s">
        <v>723</v>
      </c>
      <c r="Z776" s="445" t="s">
        <v>85</v>
      </c>
      <c r="AA776" s="445"/>
      <c r="AB776" s="445">
        <v>1</v>
      </c>
      <c r="AC776" s="445"/>
      <c r="AD776" s="445"/>
      <c r="AE776" s="445"/>
      <c r="AF776" s="445"/>
      <c r="AG776" s="445"/>
      <c r="AH776" s="445"/>
      <c r="AI776" s="446"/>
      <c r="AJ776" s="446" t="s">
        <v>86</v>
      </c>
      <c r="AK776" s="446" t="s">
        <v>87</v>
      </c>
      <c r="AL776" s="446"/>
      <c r="AM776" s="446"/>
      <c r="AN776" s="446"/>
    </row>
    <row r="777" spans="1:40" ht="25.5">
      <c r="A777" s="435"/>
      <c r="B777" s="436"/>
      <c r="C777" s="437"/>
      <c r="D777" s="438" t="s">
        <v>88</v>
      </c>
      <c r="E777" s="439"/>
      <c r="F777" s="440"/>
      <c r="G777" s="42"/>
      <c r="H777" s="441"/>
      <c r="I777" s="441"/>
      <c r="J777" s="441"/>
      <c r="K777" s="442"/>
      <c r="L777" s="442"/>
      <c r="M777" s="439"/>
      <c r="N777" s="439"/>
      <c r="O777" s="440"/>
      <c r="P777" s="440"/>
      <c r="Q777" s="439"/>
      <c r="R777" s="439"/>
      <c r="S777" s="439"/>
      <c r="T777" s="443"/>
      <c r="U777" s="443"/>
      <c r="V777" s="443" t="s">
        <v>0</v>
      </c>
      <c r="W777" s="444"/>
      <c r="X777" s="440"/>
      <c r="Y777" s="445"/>
      <c r="Z777" s="445"/>
      <c r="AA777" s="445"/>
      <c r="AB777" s="445"/>
      <c r="AC777" s="445"/>
      <c r="AD777" s="445"/>
      <c r="AE777" s="445"/>
      <c r="AF777" s="445"/>
      <c r="AG777" s="445"/>
      <c r="AH777" s="445"/>
      <c r="AI777" s="446"/>
      <c r="AJ777" s="446"/>
      <c r="AK777" s="446"/>
      <c r="AL777" s="446"/>
      <c r="AM777" s="446"/>
      <c r="AN777" s="446"/>
    </row>
    <row r="778" spans="1:40">
      <c r="A778" s="435"/>
      <c r="B778" s="436"/>
      <c r="C778" s="437"/>
      <c r="D778" s="438" t="s">
        <v>617</v>
      </c>
      <c r="E778" s="439"/>
      <c r="F778" s="440"/>
      <c r="G778" s="42"/>
      <c r="H778" s="441"/>
      <c r="I778" s="441"/>
      <c r="J778" s="441"/>
      <c r="K778" s="442"/>
      <c r="L778" s="442"/>
      <c r="M778" s="439"/>
      <c r="N778" s="439"/>
      <c r="O778" s="440"/>
      <c r="P778" s="440"/>
      <c r="Q778" s="439"/>
      <c r="R778" s="439"/>
      <c r="S778" s="439"/>
      <c r="T778" s="443"/>
      <c r="U778" s="443"/>
      <c r="V778" s="443" t="s">
        <v>0</v>
      </c>
      <c r="W778" s="444"/>
      <c r="X778" s="440"/>
      <c r="Y778" s="445"/>
      <c r="Z778" s="445"/>
      <c r="AA778" s="445"/>
      <c r="AB778" s="445"/>
      <c r="AC778" s="445"/>
      <c r="AD778" s="445"/>
      <c r="AE778" s="445"/>
      <c r="AF778" s="445"/>
      <c r="AG778" s="445"/>
      <c r="AH778" s="445"/>
      <c r="AI778" s="446"/>
      <c r="AJ778" s="446"/>
      <c r="AK778" s="446"/>
      <c r="AL778" s="446"/>
      <c r="AM778" s="446"/>
      <c r="AN778" s="446"/>
    </row>
    <row r="779" spans="1:40">
      <c r="A779" s="435">
        <v>140</v>
      </c>
      <c r="B779" s="436" t="s">
        <v>80</v>
      </c>
      <c r="C779" s="437" t="s">
        <v>725</v>
      </c>
      <c r="D779" s="475" t="s">
        <v>726</v>
      </c>
      <c r="E779" s="447">
        <v>370.28800000000001</v>
      </c>
      <c r="F779" s="445" t="s">
        <v>243</v>
      </c>
      <c r="G779" s="41"/>
      <c r="H779" s="448">
        <f>ROUND(E779*G779,2)</f>
        <v>0</v>
      </c>
      <c r="I779" s="448"/>
      <c r="J779" s="448">
        <f>ROUND(E779*G779,2)</f>
        <v>0</v>
      </c>
      <c r="K779" s="449"/>
      <c r="L779" s="449">
        <f>E779*K779</f>
        <v>0</v>
      </c>
      <c r="M779" s="447"/>
      <c r="N779" s="447">
        <f>E779*M779</f>
        <v>0</v>
      </c>
      <c r="O779" s="445">
        <v>20</v>
      </c>
      <c r="P779" s="445" t="s">
        <v>727</v>
      </c>
      <c r="Q779" s="447"/>
      <c r="R779" s="447"/>
      <c r="S779" s="447"/>
      <c r="T779" s="450"/>
      <c r="U779" s="450"/>
      <c r="V779" s="450" t="s">
        <v>67</v>
      </c>
      <c r="W779" s="451"/>
      <c r="X779" s="437" t="s">
        <v>725</v>
      </c>
      <c r="Y779" s="437" t="s">
        <v>725</v>
      </c>
      <c r="Z779" s="445" t="s">
        <v>85</v>
      </c>
      <c r="AA779" s="445"/>
      <c r="AB779" s="445">
        <v>1</v>
      </c>
      <c r="AC779" s="445"/>
      <c r="AD779" s="445"/>
      <c r="AE779" s="445"/>
      <c r="AF779" s="445"/>
      <c r="AG779" s="445"/>
      <c r="AH779" s="445"/>
      <c r="AI779" s="446"/>
      <c r="AJ779" s="446" t="s">
        <v>86</v>
      </c>
      <c r="AK779" s="446" t="s">
        <v>87</v>
      </c>
      <c r="AL779" s="446"/>
      <c r="AM779" s="446"/>
      <c r="AN779" s="446"/>
    </row>
    <row r="780" spans="1:40" ht="25.5">
      <c r="A780" s="435"/>
      <c r="B780" s="436"/>
      <c r="C780" s="437"/>
      <c r="D780" s="438" t="s">
        <v>88</v>
      </c>
      <c r="E780" s="439"/>
      <c r="F780" s="440"/>
      <c r="G780" s="42"/>
      <c r="H780" s="441"/>
      <c r="I780" s="441"/>
      <c r="J780" s="441"/>
      <c r="K780" s="442"/>
      <c r="L780" s="442"/>
      <c r="M780" s="439"/>
      <c r="N780" s="439"/>
      <c r="O780" s="440"/>
      <c r="P780" s="440"/>
      <c r="Q780" s="439"/>
      <c r="R780" s="439"/>
      <c r="S780" s="439"/>
      <c r="T780" s="443"/>
      <c r="U780" s="443"/>
      <c r="V780" s="443" t="s">
        <v>0</v>
      </c>
      <c r="W780" s="444"/>
      <c r="X780" s="440"/>
      <c r="Y780" s="445"/>
      <c r="Z780" s="445"/>
      <c r="AA780" s="445"/>
      <c r="AB780" s="445"/>
      <c r="AC780" s="445"/>
      <c r="AD780" s="445"/>
      <c r="AE780" s="445"/>
      <c r="AF780" s="445"/>
      <c r="AG780" s="445"/>
      <c r="AH780" s="445"/>
      <c r="AI780" s="446"/>
      <c r="AJ780" s="446"/>
      <c r="AK780" s="446"/>
      <c r="AL780" s="446"/>
      <c r="AM780" s="446"/>
      <c r="AN780" s="446"/>
    </row>
    <row r="781" spans="1:40">
      <c r="A781" s="435"/>
      <c r="B781" s="436"/>
      <c r="C781" s="437"/>
      <c r="D781" s="438" t="s">
        <v>728</v>
      </c>
      <c r="E781" s="439"/>
      <c r="F781" s="440"/>
      <c r="G781" s="42"/>
      <c r="H781" s="441"/>
      <c r="I781" s="441"/>
      <c r="J781" s="441"/>
      <c r="K781" s="442"/>
      <c r="L781" s="442"/>
      <c r="M781" s="439"/>
      <c r="N781" s="439"/>
      <c r="O781" s="440"/>
      <c r="P781" s="440"/>
      <c r="Q781" s="439"/>
      <c r="R781" s="439"/>
      <c r="S781" s="439"/>
      <c r="T781" s="443"/>
      <c r="U781" s="443"/>
      <c r="V781" s="443" t="s">
        <v>0</v>
      </c>
      <c r="W781" s="444"/>
      <c r="X781" s="440"/>
      <c r="Y781" s="445"/>
      <c r="Z781" s="445"/>
      <c r="AA781" s="445"/>
      <c r="AB781" s="445"/>
      <c r="AC781" s="445"/>
      <c r="AD781" s="445"/>
      <c r="AE781" s="445"/>
      <c r="AF781" s="445"/>
      <c r="AG781" s="445"/>
      <c r="AH781" s="445"/>
      <c r="AI781" s="446"/>
      <c r="AJ781" s="446"/>
      <c r="AK781" s="446"/>
      <c r="AL781" s="446"/>
      <c r="AM781" s="446"/>
      <c r="AN781" s="446"/>
    </row>
    <row r="782" spans="1:40" ht="25.5">
      <c r="A782" s="435">
        <v>141</v>
      </c>
      <c r="B782" s="436" t="s">
        <v>80</v>
      </c>
      <c r="C782" s="437" t="s">
        <v>729</v>
      </c>
      <c r="D782" s="475" t="s">
        <v>730</v>
      </c>
      <c r="E782" s="447">
        <v>39.512999999999998</v>
      </c>
      <c r="F782" s="445" t="s">
        <v>83</v>
      </c>
      <c r="G782" s="41"/>
      <c r="H782" s="448">
        <f>ROUND(E782*G782,2)</f>
        <v>0</v>
      </c>
      <c r="I782" s="448"/>
      <c r="J782" s="448">
        <f>ROUND(E782*G782,2)</f>
        <v>0</v>
      </c>
      <c r="K782" s="449"/>
      <c r="L782" s="449">
        <f>E782*K782</f>
        <v>0</v>
      </c>
      <c r="M782" s="447"/>
      <c r="N782" s="447">
        <f>E782*M782</f>
        <v>0</v>
      </c>
      <c r="O782" s="445">
        <v>20</v>
      </c>
      <c r="P782" s="445" t="s">
        <v>679</v>
      </c>
      <c r="Q782" s="447"/>
      <c r="R782" s="447"/>
      <c r="S782" s="447"/>
      <c r="T782" s="450"/>
      <c r="U782" s="450"/>
      <c r="V782" s="450" t="s">
        <v>67</v>
      </c>
      <c r="W782" s="451"/>
      <c r="X782" s="437" t="s">
        <v>729</v>
      </c>
      <c r="Y782" s="437" t="s">
        <v>729</v>
      </c>
      <c r="Z782" s="445" t="s">
        <v>85</v>
      </c>
      <c r="AA782" s="445"/>
      <c r="AB782" s="445">
        <v>1</v>
      </c>
      <c r="AC782" s="445"/>
      <c r="AD782" s="445"/>
      <c r="AE782" s="445"/>
      <c r="AF782" s="445"/>
      <c r="AG782" s="445"/>
      <c r="AH782" s="445"/>
      <c r="AI782" s="446"/>
      <c r="AJ782" s="446" t="s">
        <v>86</v>
      </c>
      <c r="AK782" s="446" t="s">
        <v>87</v>
      </c>
      <c r="AL782" s="446"/>
      <c r="AM782" s="446"/>
      <c r="AN782" s="446"/>
    </row>
    <row r="783" spans="1:40" ht="25.5">
      <c r="A783" s="435"/>
      <c r="B783" s="436"/>
      <c r="C783" s="437"/>
      <c r="D783" s="438" t="s">
        <v>88</v>
      </c>
      <c r="E783" s="439"/>
      <c r="F783" s="440"/>
      <c r="G783" s="42"/>
      <c r="H783" s="441"/>
      <c r="I783" s="441"/>
      <c r="J783" s="441"/>
      <c r="K783" s="442"/>
      <c r="L783" s="442"/>
      <c r="M783" s="439"/>
      <c r="N783" s="439"/>
      <c r="O783" s="440"/>
      <c r="P783" s="440"/>
      <c r="Q783" s="439"/>
      <c r="R783" s="439"/>
      <c r="S783" s="439"/>
      <c r="T783" s="443"/>
      <c r="U783" s="443"/>
      <c r="V783" s="443" t="s">
        <v>0</v>
      </c>
      <c r="W783" s="444"/>
      <c r="X783" s="440"/>
      <c r="Y783" s="445"/>
      <c r="Z783" s="445"/>
      <c r="AA783" s="445"/>
      <c r="AB783" s="445"/>
      <c r="AC783" s="445"/>
      <c r="AD783" s="445"/>
      <c r="AE783" s="445"/>
      <c r="AF783" s="445"/>
      <c r="AG783" s="445"/>
      <c r="AH783" s="445"/>
      <c r="AI783" s="446"/>
      <c r="AJ783" s="446"/>
      <c r="AK783" s="446"/>
      <c r="AL783" s="446"/>
      <c r="AM783" s="446"/>
      <c r="AN783" s="446"/>
    </row>
    <row r="784" spans="1:40">
      <c r="A784" s="435"/>
      <c r="B784" s="436"/>
      <c r="C784" s="437"/>
      <c r="D784" s="438" t="s">
        <v>731</v>
      </c>
      <c r="E784" s="439"/>
      <c r="F784" s="440"/>
      <c r="G784" s="42"/>
      <c r="H784" s="441"/>
      <c r="I784" s="441"/>
      <c r="J784" s="441"/>
      <c r="K784" s="442"/>
      <c r="L784" s="442"/>
      <c r="M784" s="439"/>
      <c r="N784" s="439"/>
      <c r="O784" s="440"/>
      <c r="P784" s="440"/>
      <c r="Q784" s="439"/>
      <c r="R784" s="439"/>
      <c r="S784" s="439"/>
      <c r="T784" s="443"/>
      <c r="U784" s="443"/>
      <c r="V784" s="443" t="s">
        <v>0</v>
      </c>
      <c r="W784" s="444"/>
      <c r="X784" s="440"/>
      <c r="Y784" s="445"/>
      <c r="Z784" s="445"/>
      <c r="AA784" s="445"/>
      <c r="AB784" s="445"/>
      <c r="AC784" s="445"/>
      <c r="AD784" s="445"/>
      <c r="AE784" s="445"/>
      <c r="AF784" s="445"/>
      <c r="AG784" s="445"/>
      <c r="AH784" s="445"/>
      <c r="AI784" s="446"/>
      <c r="AJ784" s="446"/>
      <c r="AK784" s="446"/>
      <c r="AL784" s="446"/>
      <c r="AM784" s="446"/>
      <c r="AN784" s="446"/>
    </row>
    <row r="785" spans="1:40" ht="25.5">
      <c r="A785" s="435">
        <v>142</v>
      </c>
      <c r="B785" s="436" t="s">
        <v>80</v>
      </c>
      <c r="C785" s="437" t="s">
        <v>732</v>
      </c>
      <c r="D785" s="475" t="s">
        <v>733</v>
      </c>
      <c r="E785" s="447">
        <v>358.90600000000001</v>
      </c>
      <c r="F785" s="445" t="s">
        <v>83</v>
      </c>
      <c r="G785" s="41"/>
      <c r="H785" s="448">
        <f>ROUND(E785*G785,2)</f>
        <v>0</v>
      </c>
      <c r="I785" s="448"/>
      <c r="J785" s="448">
        <f>ROUND(E785*G785,2)</f>
        <v>0</v>
      </c>
      <c r="K785" s="449"/>
      <c r="L785" s="449">
        <f>E785*K785</f>
        <v>0</v>
      </c>
      <c r="M785" s="447"/>
      <c r="N785" s="447">
        <f>E785*M785</f>
        <v>0</v>
      </c>
      <c r="O785" s="445">
        <v>20</v>
      </c>
      <c r="P785" s="445" t="s">
        <v>417</v>
      </c>
      <c r="Q785" s="447"/>
      <c r="R785" s="447"/>
      <c r="S785" s="447"/>
      <c r="T785" s="450"/>
      <c r="U785" s="450"/>
      <c r="V785" s="450" t="s">
        <v>67</v>
      </c>
      <c r="W785" s="451"/>
      <c r="X785" s="437" t="s">
        <v>732</v>
      </c>
      <c r="Y785" s="437" t="s">
        <v>732</v>
      </c>
      <c r="Z785" s="445" t="s">
        <v>85</v>
      </c>
      <c r="AA785" s="445"/>
      <c r="AB785" s="445">
        <v>7</v>
      </c>
      <c r="AC785" s="445"/>
      <c r="AD785" s="445"/>
      <c r="AE785" s="445"/>
      <c r="AF785" s="445"/>
      <c r="AG785" s="445"/>
      <c r="AH785" s="445"/>
      <c r="AI785" s="446"/>
      <c r="AJ785" s="446" t="s">
        <v>86</v>
      </c>
      <c r="AK785" s="446" t="s">
        <v>87</v>
      </c>
      <c r="AL785" s="446"/>
      <c r="AM785" s="446"/>
      <c r="AN785" s="446"/>
    </row>
    <row r="786" spans="1:40">
      <c r="A786" s="435"/>
      <c r="B786" s="436"/>
      <c r="C786" s="437"/>
      <c r="D786" s="438" t="s">
        <v>137</v>
      </c>
      <c r="E786" s="439"/>
      <c r="F786" s="440"/>
      <c r="G786" s="42"/>
      <c r="H786" s="441"/>
      <c r="I786" s="441"/>
      <c r="J786" s="441"/>
      <c r="K786" s="442"/>
      <c r="L786" s="442"/>
      <c r="M786" s="439"/>
      <c r="N786" s="439"/>
      <c r="O786" s="440"/>
      <c r="P786" s="440"/>
      <c r="Q786" s="439"/>
      <c r="R786" s="439"/>
      <c r="S786" s="439"/>
      <c r="T786" s="443"/>
      <c r="U786" s="443"/>
      <c r="V786" s="443" t="s">
        <v>0</v>
      </c>
      <c r="W786" s="444"/>
      <c r="X786" s="440"/>
      <c r="Y786" s="445"/>
      <c r="Z786" s="445"/>
      <c r="AA786" s="445"/>
      <c r="AB786" s="445"/>
      <c r="AC786" s="445"/>
      <c r="AD786" s="445"/>
      <c r="AE786" s="445"/>
      <c r="AF786" s="445"/>
      <c r="AG786" s="445"/>
      <c r="AH786" s="445"/>
      <c r="AI786" s="446"/>
      <c r="AJ786" s="446"/>
      <c r="AK786" s="446"/>
      <c r="AL786" s="446"/>
      <c r="AM786" s="446"/>
      <c r="AN786" s="446"/>
    </row>
    <row r="787" spans="1:40">
      <c r="A787" s="435"/>
      <c r="B787" s="436"/>
      <c r="C787" s="437"/>
      <c r="D787" s="438" t="s">
        <v>734</v>
      </c>
      <c r="E787" s="439"/>
      <c r="F787" s="440"/>
      <c r="G787" s="42"/>
      <c r="H787" s="441"/>
      <c r="I787" s="441"/>
      <c r="J787" s="441"/>
      <c r="K787" s="442"/>
      <c r="L787" s="442"/>
      <c r="M787" s="439"/>
      <c r="N787" s="439"/>
      <c r="O787" s="440"/>
      <c r="P787" s="440"/>
      <c r="Q787" s="439"/>
      <c r="R787" s="439"/>
      <c r="S787" s="439"/>
      <c r="T787" s="443"/>
      <c r="U787" s="443"/>
      <c r="V787" s="443" t="s">
        <v>0</v>
      </c>
      <c r="W787" s="444"/>
      <c r="X787" s="440"/>
      <c r="Y787" s="445"/>
      <c r="Z787" s="445"/>
      <c r="AA787" s="445"/>
      <c r="AB787" s="445"/>
      <c r="AC787" s="445"/>
      <c r="AD787" s="445"/>
      <c r="AE787" s="445"/>
      <c r="AF787" s="445"/>
      <c r="AG787" s="445"/>
      <c r="AH787" s="445"/>
      <c r="AI787" s="446"/>
      <c r="AJ787" s="446"/>
      <c r="AK787" s="446"/>
      <c r="AL787" s="446"/>
      <c r="AM787" s="446"/>
      <c r="AN787" s="446"/>
    </row>
    <row r="788" spans="1:40" ht="25.5">
      <c r="A788" s="435"/>
      <c r="B788" s="436"/>
      <c r="C788" s="437"/>
      <c r="D788" s="438" t="s">
        <v>133</v>
      </c>
      <c r="E788" s="439"/>
      <c r="F788" s="440"/>
      <c r="G788" s="42"/>
      <c r="H788" s="441"/>
      <c r="I788" s="441"/>
      <c r="J788" s="441"/>
      <c r="K788" s="442"/>
      <c r="L788" s="442"/>
      <c r="M788" s="439"/>
      <c r="N788" s="439"/>
      <c r="O788" s="440"/>
      <c r="P788" s="440"/>
      <c r="Q788" s="439"/>
      <c r="R788" s="439"/>
      <c r="S788" s="439"/>
      <c r="T788" s="443"/>
      <c r="U788" s="443"/>
      <c r="V788" s="443" t="s">
        <v>0</v>
      </c>
      <c r="W788" s="444"/>
      <c r="X788" s="440"/>
      <c r="Y788" s="445"/>
      <c r="Z788" s="445"/>
      <c r="AA788" s="445"/>
      <c r="AB788" s="445"/>
      <c r="AC788" s="445"/>
      <c r="AD788" s="445"/>
      <c r="AE788" s="445"/>
      <c r="AF788" s="445"/>
      <c r="AG788" s="445"/>
      <c r="AH788" s="445"/>
      <c r="AI788" s="446"/>
      <c r="AJ788" s="446"/>
      <c r="AK788" s="446"/>
      <c r="AL788" s="446"/>
      <c r="AM788" s="446"/>
      <c r="AN788" s="446"/>
    </row>
    <row r="789" spans="1:40">
      <c r="A789" s="435"/>
      <c r="B789" s="436"/>
      <c r="C789" s="437"/>
      <c r="D789" s="438" t="s">
        <v>734</v>
      </c>
      <c r="E789" s="439"/>
      <c r="F789" s="440"/>
      <c r="G789" s="42"/>
      <c r="H789" s="441"/>
      <c r="I789" s="441"/>
      <c r="J789" s="441"/>
      <c r="K789" s="442"/>
      <c r="L789" s="442"/>
      <c r="M789" s="439"/>
      <c r="N789" s="439"/>
      <c r="O789" s="440"/>
      <c r="P789" s="440"/>
      <c r="Q789" s="439"/>
      <c r="R789" s="439"/>
      <c r="S789" s="439"/>
      <c r="T789" s="443"/>
      <c r="U789" s="443"/>
      <c r="V789" s="443" t="s">
        <v>0</v>
      </c>
      <c r="W789" s="444"/>
      <c r="X789" s="440"/>
      <c r="Y789" s="445"/>
      <c r="Z789" s="445"/>
      <c r="AA789" s="445"/>
      <c r="AB789" s="445"/>
      <c r="AC789" s="445"/>
      <c r="AD789" s="445"/>
      <c r="AE789" s="445"/>
      <c r="AF789" s="445"/>
      <c r="AG789" s="445"/>
      <c r="AH789" s="445"/>
      <c r="AI789" s="446"/>
      <c r="AJ789" s="446"/>
      <c r="AK789" s="446"/>
      <c r="AL789" s="446"/>
      <c r="AM789" s="446"/>
      <c r="AN789" s="446"/>
    </row>
    <row r="790" spans="1:40">
      <c r="A790" s="435"/>
      <c r="B790" s="436"/>
      <c r="C790" s="437"/>
      <c r="D790" s="438" t="s">
        <v>147</v>
      </c>
      <c r="E790" s="439"/>
      <c r="F790" s="440"/>
      <c r="G790" s="42"/>
      <c r="H790" s="441"/>
      <c r="I790" s="441"/>
      <c r="J790" s="441"/>
      <c r="K790" s="442"/>
      <c r="L790" s="442"/>
      <c r="M790" s="439"/>
      <c r="N790" s="439"/>
      <c r="O790" s="440"/>
      <c r="P790" s="440"/>
      <c r="Q790" s="439"/>
      <c r="R790" s="439"/>
      <c r="S790" s="439"/>
      <c r="T790" s="443"/>
      <c r="U790" s="443"/>
      <c r="V790" s="443" t="s">
        <v>0</v>
      </c>
      <c r="W790" s="444"/>
      <c r="X790" s="440"/>
      <c r="Y790" s="445"/>
      <c r="Z790" s="445"/>
      <c r="AA790" s="445"/>
      <c r="AB790" s="445"/>
      <c r="AC790" s="445"/>
      <c r="AD790" s="445"/>
      <c r="AE790" s="445"/>
      <c r="AF790" s="445"/>
      <c r="AG790" s="445"/>
      <c r="AH790" s="445"/>
      <c r="AI790" s="446"/>
      <c r="AJ790" s="446"/>
      <c r="AK790" s="446"/>
      <c r="AL790" s="446"/>
      <c r="AM790" s="446"/>
      <c r="AN790" s="446"/>
    </row>
    <row r="791" spans="1:40">
      <c r="A791" s="435"/>
      <c r="B791" s="436"/>
      <c r="C791" s="437"/>
      <c r="D791" s="438" t="s">
        <v>735</v>
      </c>
      <c r="E791" s="439"/>
      <c r="F791" s="440"/>
      <c r="G791" s="42"/>
      <c r="H791" s="441"/>
      <c r="I791" s="441"/>
      <c r="J791" s="441"/>
      <c r="K791" s="442"/>
      <c r="L791" s="442"/>
      <c r="M791" s="439"/>
      <c r="N791" s="439"/>
      <c r="O791" s="440"/>
      <c r="P791" s="440"/>
      <c r="Q791" s="439"/>
      <c r="R791" s="439"/>
      <c r="S791" s="439"/>
      <c r="T791" s="443"/>
      <c r="U791" s="443"/>
      <c r="V791" s="443" t="s">
        <v>0</v>
      </c>
      <c r="W791" s="444"/>
      <c r="X791" s="440"/>
      <c r="Y791" s="445"/>
      <c r="Z791" s="445"/>
      <c r="AA791" s="445"/>
      <c r="AB791" s="445"/>
      <c r="AC791" s="445"/>
      <c r="AD791" s="445"/>
      <c r="AE791" s="445"/>
      <c r="AF791" s="445"/>
      <c r="AG791" s="445"/>
      <c r="AH791" s="445"/>
      <c r="AI791" s="446"/>
      <c r="AJ791" s="446"/>
      <c r="AK791" s="446"/>
      <c r="AL791" s="446"/>
      <c r="AM791" s="446"/>
      <c r="AN791" s="446"/>
    </row>
    <row r="792" spans="1:40">
      <c r="A792" s="435"/>
      <c r="B792" s="436"/>
      <c r="C792" s="437"/>
      <c r="D792" s="438" t="s">
        <v>149</v>
      </c>
      <c r="E792" s="439"/>
      <c r="F792" s="440"/>
      <c r="G792" s="42"/>
      <c r="H792" s="441"/>
      <c r="I792" s="441"/>
      <c r="J792" s="441"/>
      <c r="K792" s="442"/>
      <c r="L792" s="442"/>
      <c r="M792" s="439"/>
      <c r="N792" s="439"/>
      <c r="O792" s="440"/>
      <c r="P792" s="440"/>
      <c r="Q792" s="439"/>
      <c r="R792" s="439"/>
      <c r="S792" s="439"/>
      <c r="T792" s="443"/>
      <c r="U792" s="443"/>
      <c r="V792" s="443" t="s">
        <v>0</v>
      </c>
      <c r="W792" s="444"/>
      <c r="X792" s="440"/>
      <c r="Y792" s="445"/>
      <c r="Z792" s="445"/>
      <c r="AA792" s="445"/>
      <c r="AB792" s="445"/>
      <c r="AC792" s="445"/>
      <c r="AD792" s="445"/>
      <c r="AE792" s="445"/>
      <c r="AF792" s="445"/>
      <c r="AG792" s="445"/>
      <c r="AH792" s="445"/>
      <c r="AI792" s="446"/>
      <c r="AJ792" s="446"/>
      <c r="AK792" s="446"/>
      <c r="AL792" s="446"/>
      <c r="AM792" s="446"/>
      <c r="AN792" s="446"/>
    </row>
    <row r="793" spans="1:40">
      <c r="A793" s="435"/>
      <c r="B793" s="436"/>
      <c r="C793" s="437"/>
      <c r="D793" s="438" t="s">
        <v>736</v>
      </c>
      <c r="E793" s="439"/>
      <c r="F793" s="440"/>
      <c r="G793" s="42"/>
      <c r="H793" s="441"/>
      <c r="I793" s="441"/>
      <c r="J793" s="441"/>
      <c r="K793" s="442"/>
      <c r="L793" s="442"/>
      <c r="M793" s="439"/>
      <c r="N793" s="439"/>
      <c r="O793" s="440"/>
      <c r="P793" s="440"/>
      <c r="Q793" s="439"/>
      <c r="R793" s="439"/>
      <c r="S793" s="439"/>
      <c r="T793" s="443"/>
      <c r="U793" s="443"/>
      <c r="V793" s="443" t="s">
        <v>0</v>
      </c>
      <c r="W793" s="444"/>
      <c r="X793" s="440"/>
      <c r="Y793" s="445"/>
      <c r="Z793" s="445"/>
      <c r="AA793" s="445"/>
      <c r="AB793" s="445"/>
      <c r="AC793" s="445"/>
      <c r="AD793" s="445"/>
      <c r="AE793" s="445"/>
      <c r="AF793" s="445"/>
      <c r="AG793" s="445"/>
      <c r="AH793" s="445"/>
      <c r="AI793" s="446"/>
      <c r="AJ793" s="446"/>
      <c r="AK793" s="446"/>
      <c r="AL793" s="446"/>
      <c r="AM793" s="446"/>
      <c r="AN793" s="446"/>
    </row>
    <row r="794" spans="1:40">
      <c r="A794" s="435"/>
      <c r="B794" s="436"/>
      <c r="C794" s="437"/>
      <c r="D794" s="438" t="s">
        <v>150</v>
      </c>
      <c r="E794" s="439"/>
      <c r="F794" s="440"/>
      <c r="G794" s="42"/>
      <c r="H794" s="441"/>
      <c r="I794" s="441"/>
      <c r="J794" s="441"/>
      <c r="K794" s="442"/>
      <c r="L794" s="442"/>
      <c r="M794" s="439"/>
      <c r="N794" s="439"/>
      <c r="O794" s="440"/>
      <c r="P794" s="440"/>
      <c r="Q794" s="439"/>
      <c r="R794" s="439"/>
      <c r="S794" s="439"/>
      <c r="T794" s="443"/>
      <c r="U794" s="443"/>
      <c r="V794" s="443" t="s">
        <v>0</v>
      </c>
      <c r="W794" s="444"/>
      <c r="X794" s="440"/>
      <c r="Y794" s="445"/>
      <c r="Z794" s="445"/>
      <c r="AA794" s="445"/>
      <c r="AB794" s="445"/>
      <c r="AC794" s="445"/>
      <c r="AD794" s="445"/>
      <c r="AE794" s="445"/>
      <c r="AF794" s="445"/>
      <c r="AG794" s="445"/>
      <c r="AH794" s="445"/>
      <c r="AI794" s="446"/>
      <c r="AJ794" s="446"/>
      <c r="AK794" s="446"/>
      <c r="AL794" s="446"/>
      <c r="AM794" s="446"/>
      <c r="AN794" s="446"/>
    </row>
    <row r="795" spans="1:40">
      <c r="A795" s="435"/>
      <c r="B795" s="436"/>
      <c r="C795" s="437"/>
      <c r="D795" s="438" t="s">
        <v>737</v>
      </c>
      <c r="E795" s="439"/>
      <c r="F795" s="440"/>
      <c r="G795" s="42"/>
      <c r="H795" s="441"/>
      <c r="I795" s="441"/>
      <c r="J795" s="441"/>
      <c r="K795" s="442"/>
      <c r="L795" s="442"/>
      <c r="M795" s="439"/>
      <c r="N795" s="439"/>
      <c r="O795" s="440"/>
      <c r="P795" s="440"/>
      <c r="Q795" s="439"/>
      <c r="R795" s="439"/>
      <c r="S795" s="439"/>
      <c r="T795" s="443"/>
      <c r="U795" s="443"/>
      <c r="V795" s="443" t="s">
        <v>0</v>
      </c>
      <c r="W795" s="444"/>
      <c r="X795" s="440"/>
      <c r="Y795" s="445"/>
      <c r="Z795" s="445"/>
      <c r="AA795" s="445"/>
      <c r="AB795" s="445"/>
      <c r="AC795" s="445"/>
      <c r="AD795" s="445"/>
      <c r="AE795" s="445"/>
      <c r="AF795" s="445"/>
      <c r="AG795" s="445"/>
      <c r="AH795" s="445"/>
      <c r="AI795" s="446"/>
      <c r="AJ795" s="446"/>
      <c r="AK795" s="446"/>
      <c r="AL795" s="446"/>
      <c r="AM795" s="446"/>
      <c r="AN795" s="446"/>
    </row>
    <row r="796" spans="1:40">
      <c r="A796" s="435"/>
      <c r="B796" s="436"/>
      <c r="C796" s="437"/>
      <c r="D796" s="438" t="s">
        <v>213</v>
      </c>
      <c r="E796" s="439"/>
      <c r="F796" s="440"/>
      <c r="G796" s="42"/>
      <c r="H796" s="441"/>
      <c r="I796" s="441"/>
      <c r="J796" s="441"/>
      <c r="K796" s="442"/>
      <c r="L796" s="442"/>
      <c r="M796" s="439"/>
      <c r="N796" s="439"/>
      <c r="O796" s="440"/>
      <c r="P796" s="440"/>
      <c r="Q796" s="439"/>
      <c r="R796" s="439"/>
      <c r="S796" s="439"/>
      <c r="T796" s="443"/>
      <c r="U796" s="443"/>
      <c r="V796" s="443" t="s">
        <v>0</v>
      </c>
      <c r="W796" s="444"/>
      <c r="X796" s="440"/>
      <c r="Y796" s="445"/>
      <c r="Z796" s="445"/>
      <c r="AA796" s="445"/>
      <c r="AB796" s="445"/>
      <c r="AC796" s="445"/>
      <c r="AD796" s="445"/>
      <c r="AE796" s="445"/>
      <c r="AF796" s="445"/>
      <c r="AG796" s="445"/>
      <c r="AH796" s="445"/>
      <c r="AI796" s="446"/>
      <c r="AJ796" s="446"/>
      <c r="AK796" s="446"/>
      <c r="AL796" s="446"/>
      <c r="AM796" s="446"/>
      <c r="AN796" s="446"/>
    </row>
    <row r="797" spans="1:40">
      <c r="A797" s="435"/>
      <c r="B797" s="436"/>
      <c r="C797" s="437"/>
      <c r="D797" s="438" t="s">
        <v>738</v>
      </c>
      <c r="E797" s="439"/>
      <c r="F797" s="440"/>
      <c r="G797" s="42"/>
      <c r="H797" s="441"/>
      <c r="I797" s="441"/>
      <c r="J797" s="441"/>
      <c r="K797" s="442"/>
      <c r="L797" s="442"/>
      <c r="M797" s="439"/>
      <c r="N797" s="439"/>
      <c r="O797" s="440"/>
      <c r="P797" s="440"/>
      <c r="Q797" s="439"/>
      <c r="R797" s="439"/>
      <c r="S797" s="439"/>
      <c r="T797" s="443"/>
      <c r="U797" s="443"/>
      <c r="V797" s="443" t="s">
        <v>0</v>
      </c>
      <c r="W797" s="444"/>
      <c r="X797" s="440"/>
      <c r="Y797" s="445"/>
      <c r="Z797" s="445"/>
      <c r="AA797" s="445"/>
      <c r="AB797" s="445"/>
      <c r="AC797" s="445"/>
      <c r="AD797" s="445"/>
      <c r="AE797" s="445"/>
      <c r="AF797" s="445"/>
      <c r="AG797" s="445"/>
      <c r="AH797" s="445"/>
      <c r="AI797" s="446"/>
      <c r="AJ797" s="446"/>
      <c r="AK797" s="446"/>
      <c r="AL797" s="446"/>
      <c r="AM797" s="446"/>
      <c r="AN797" s="446"/>
    </row>
    <row r="798" spans="1:40" ht="25.5">
      <c r="A798" s="435">
        <v>143</v>
      </c>
      <c r="B798" s="436" t="s">
        <v>80</v>
      </c>
      <c r="C798" s="437" t="s">
        <v>739</v>
      </c>
      <c r="D798" s="475" t="s">
        <v>740</v>
      </c>
      <c r="E798" s="447">
        <v>0.107</v>
      </c>
      <c r="F798" s="445" t="s">
        <v>83</v>
      </c>
      <c r="G798" s="41"/>
      <c r="H798" s="448">
        <f>ROUND(E798*G798,2)</f>
        <v>0</v>
      </c>
      <c r="I798" s="448"/>
      <c r="J798" s="448">
        <f>ROUND(E798*G798,2)</f>
        <v>0</v>
      </c>
      <c r="K798" s="449"/>
      <c r="L798" s="449">
        <f>E798*K798</f>
        <v>0</v>
      </c>
      <c r="M798" s="447"/>
      <c r="N798" s="447">
        <f>E798*M798</f>
        <v>0</v>
      </c>
      <c r="O798" s="445">
        <v>20</v>
      </c>
      <c r="P798" s="445" t="s">
        <v>201</v>
      </c>
      <c r="Q798" s="447"/>
      <c r="R798" s="447"/>
      <c r="S798" s="447"/>
      <c r="T798" s="450"/>
      <c r="U798" s="450"/>
      <c r="V798" s="450" t="s">
        <v>67</v>
      </c>
      <c r="W798" s="451"/>
      <c r="X798" s="437" t="s">
        <v>739</v>
      </c>
      <c r="Y798" s="437" t="s">
        <v>739</v>
      </c>
      <c r="Z798" s="445" t="s">
        <v>85</v>
      </c>
      <c r="AA798" s="445"/>
      <c r="AB798" s="445">
        <v>1</v>
      </c>
      <c r="AC798" s="445"/>
      <c r="AD798" s="445"/>
      <c r="AE798" s="445"/>
      <c r="AF798" s="445"/>
      <c r="AG798" s="445"/>
      <c r="AH798" s="445"/>
      <c r="AI798" s="446"/>
      <c r="AJ798" s="446" t="s">
        <v>86</v>
      </c>
      <c r="AK798" s="446" t="s">
        <v>87</v>
      </c>
      <c r="AL798" s="446"/>
      <c r="AM798" s="446"/>
      <c r="AN798" s="446"/>
    </row>
    <row r="799" spans="1:40" ht="25.5">
      <c r="A799" s="435"/>
      <c r="B799" s="436"/>
      <c r="C799" s="437"/>
      <c r="D799" s="438" t="s">
        <v>133</v>
      </c>
      <c r="E799" s="439"/>
      <c r="F799" s="440"/>
      <c r="G799" s="42"/>
      <c r="H799" s="441"/>
      <c r="I799" s="441"/>
      <c r="J799" s="441"/>
      <c r="K799" s="442"/>
      <c r="L799" s="442"/>
      <c r="M799" s="439"/>
      <c r="N799" s="439"/>
      <c r="O799" s="440"/>
      <c r="P799" s="440"/>
      <c r="Q799" s="439"/>
      <c r="R799" s="439"/>
      <c r="S799" s="439"/>
      <c r="T799" s="443"/>
      <c r="U799" s="443"/>
      <c r="V799" s="443" t="s">
        <v>0</v>
      </c>
      <c r="W799" s="444"/>
      <c r="X799" s="440"/>
      <c r="Y799" s="445"/>
      <c r="Z799" s="445"/>
      <c r="AA799" s="445"/>
      <c r="AB799" s="445"/>
      <c r="AC799" s="445"/>
      <c r="AD799" s="445"/>
      <c r="AE799" s="445"/>
      <c r="AF799" s="445"/>
      <c r="AG799" s="445"/>
      <c r="AH799" s="445"/>
      <c r="AI799" s="446"/>
      <c r="AJ799" s="446"/>
      <c r="AK799" s="446"/>
      <c r="AL799" s="446"/>
      <c r="AM799" s="446"/>
      <c r="AN799" s="446"/>
    </row>
    <row r="800" spans="1:40">
      <c r="A800" s="435"/>
      <c r="B800" s="436"/>
      <c r="C800" s="437"/>
      <c r="D800" s="438" t="s">
        <v>741</v>
      </c>
      <c r="E800" s="439"/>
      <c r="F800" s="440"/>
      <c r="G800" s="42"/>
      <c r="H800" s="441"/>
      <c r="I800" s="441"/>
      <c r="J800" s="441"/>
      <c r="K800" s="442"/>
      <c r="L800" s="442"/>
      <c r="M800" s="439"/>
      <c r="N800" s="439"/>
      <c r="O800" s="440"/>
      <c r="P800" s="440"/>
      <c r="Q800" s="439"/>
      <c r="R800" s="439"/>
      <c r="S800" s="439"/>
      <c r="T800" s="443"/>
      <c r="U800" s="443"/>
      <c r="V800" s="443" t="s">
        <v>0</v>
      </c>
      <c r="W800" s="444"/>
      <c r="X800" s="440"/>
      <c r="Y800" s="445"/>
      <c r="Z800" s="445"/>
      <c r="AA800" s="445"/>
      <c r="AB800" s="445"/>
      <c r="AC800" s="445"/>
      <c r="AD800" s="445"/>
      <c r="AE800" s="445"/>
      <c r="AF800" s="445"/>
      <c r="AG800" s="445"/>
      <c r="AH800" s="445"/>
      <c r="AI800" s="446"/>
      <c r="AJ800" s="446"/>
      <c r="AK800" s="446"/>
      <c r="AL800" s="446"/>
      <c r="AM800" s="446"/>
      <c r="AN800" s="446"/>
    </row>
    <row r="801" spans="1:40" ht="25.5">
      <c r="A801" s="435">
        <v>144</v>
      </c>
      <c r="B801" s="436" t="s">
        <v>80</v>
      </c>
      <c r="C801" s="437" t="s">
        <v>742</v>
      </c>
      <c r="D801" s="475" t="s">
        <v>743</v>
      </c>
      <c r="E801" s="447">
        <v>53.1</v>
      </c>
      <c r="F801" s="445" t="s">
        <v>83</v>
      </c>
      <c r="G801" s="41"/>
      <c r="H801" s="448">
        <f>ROUND(E801*G801,2)</f>
        <v>0</v>
      </c>
      <c r="I801" s="448"/>
      <c r="J801" s="448">
        <f>ROUND(E801*G801,2)</f>
        <v>0</v>
      </c>
      <c r="K801" s="449"/>
      <c r="L801" s="449">
        <f>E801*K801</f>
        <v>0</v>
      </c>
      <c r="M801" s="447"/>
      <c r="N801" s="447">
        <f>E801*M801</f>
        <v>0</v>
      </c>
      <c r="O801" s="445">
        <v>20</v>
      </c>
      <c r="P801" s="445" t="s">
        <v>682</v>
      </c>
      <c r="Q801" s="447"/>
      <c r="R801" s="447"/>
      <c r="S801" s="447"/>
      <c r="T801" s="450"/>
      <c r="U801" s="450"/>
      <c r="V801" s="450" t="s">
        <v>67</v>
      </c>
      <c r="W801" s="451"/>
      <c r="X801" s="437" t="s">
        <v>742</v>
      </c>
      <c r="Y801" s="437" t="s">
        <v>742</v>
      </c>
      <c r="Z801" s="445" t="s">
        <v>85</v>
      </c>
      <c r="AA801" s="445"/>
      <c r="AB801" s="445">
        <v>1</v>
      </c>
      <c r="AC801" s="445"/>
      <c r="AD801" s="445"/>
      <c r="AE801" s="445"/>
      <c r="AF801" s="445"/>
      <c r="AG801" s="445"/>
      <c r="AH801" s="445"/>
      <c r="AI801" s="446"/>
      <c r="AJ801" s="446" t="s">
        <v>86</v>
      </c>
      <c r="AK801" s="446" t="s">
        <v>87</v>
      </c>
      <c r="AL801" s="446"/>
      <c r="AM801" s="446"/>
      <c r="AN801" s="446"/>
    </row>
    <row r="802" spans="1:40" ht="25.5">
      <c r="A802" s="435"/>
      <c r="B802" s="436"/>
      <c r="C802" s="437"/>
      <c r="D802" s="438" t="s">
        <v>88</v>
      </c>
      <c r="E802" s="439"/>
      <c r="F802" s="440"/>
      <c r="G802" s="42"/>
      <c r="H802" s="441"/>
      <c r="I802" s="441"/>
      <c r="J802" s="441"/>
      <c r="K802" s="442"/>
      <c r="L802" s="442"/>
      <c r="M802" s="439"/>
      <c r="N802" s="439"/>
      <c r="O802" s="440"/>
      <c r="P802" s="440"/>
      <c r="Q802" s="439"/>
      <c r="R802" s="439"/>
      <c r="S802" s="439"/>
      <c r="T802" s="443"/>
      <c r="U802" s="443"/>
      <c r="V802" s="443" t="s">
        <v>0</v>
      </c>
      <c r="W802" s="444"/>
      <c r="X802" s="440"/>
      <c r="Y802" s="445"/>
      <c r="Z802" s="445"/>
      <c r="AA802" s="445"/>
      <c r="AB802" s="445"/>
      <c r="AC802" s="445"/>
      <c r="AD802" s="445"/>
      <c r="AE802" s="445"/>
      <c r="AF802" s="445"/>
      <c r="AG802" s="445"/>
      <c r="AH802" s="445"/>
      <c r="AI802" s="446"/>
      <c r="AJ802" s="446"/>
      <c r="AK802" s="446"/>
      <c r="AL802" s="446"/>
      <c r="AM802" s="446"/>
      <c r="AN802" s="446"/>
    </row>
    <row r="803" spans="1:40">
      <c r="A803" s="435"/>
      <c r="B803" s="436"/>
      <c r="C803" s="437"/>
      <c r="D803" s="438" t="s">
        <v>385</v>
      </c>
      <c r="E803" s="439"/>
      <c r="F803" s="440"/>
      <c r="G803" s="42"/>
      <c r="H803" s="441"/>
      <c r="I803" s="441"/>
      <c r="J803" s="441"/>
      <c r="K803" s="442"/>
      <c r="L803" s="442"/>
      <c r="M803" s="439"/>
      <c r="N803" s="439"/>
      <c r="O803" s="440"/>
      <c r="P803" s="440"/>
      <c r="Q803" s="439"/>
      <c r="R803" s="439"/>
      <c r="S803" s="439"/>
      <c r="T803" s="443"/>
      <c r="U803" s="443"/>
      <c r="V803" s="443" t="s">
        <v>0</v>
      </c>
      <c r="W803" s="444"/>
      <c r="X803" s="440"/>
      <c r="Y803" s="445"/>
      <c r="Z803" s="445"/>
      <c r="AA803" s="445"/>
      <c r="AB803" s="445"/>
      <c r="AC803" s="445"/>
      <c r="AD803" s="445"/>
      <c r="AE803" s="445"/>
      <c r="AF803" s="445"/>
      <c r="AG803" s="445"/>
      <c r="AH803" s="445"/>
      <c r="AI803" s="446"/>
      <c r="AJ803" s="446"/>
      <c r="AK803" s="446"/>
      <c r="AL803" s="446"/>
      <c r="AM803" s="446"/>
      <c r="AN803" s="446"/>
    </row>
    <row r="804" spans="1:40" ht="25.5">
      <c r="A804" s="435">
        <v>145</v>
      </c>
      <c r="B804" s="436" t="s">
        <v>80</v>
      </c>
      <c r="C804" s="437" t="s">
        <v>744</v>
      </c>
      <c r="D804" s="475" t="s">
        <v>745</v>
      </c>
      <c r="E804" s="447">
        <v>1</v>
      </c>
      <c r="F804" s="445" t="s">
        <v>173</v>
      </c>
      <c r="G804" s="585"/>
      <c r="H804" s="11">
        <f>ROUND(E804*G804,2)</f>
        <v>0</v>
      </c>
      <c r="L804" s="12">
        <f>E804*K804</f>
        <v>0</v>
      </c>
      <c r="N804" s="9">
        <f>E804*M804</f>
        <v>0</v>
      </c>
      <c r="P804" s="445" t="s">
        <v>719</v>
      </c>
      <c r="Q804" s="447"/>
      <c r="R804" s="447"/>
      <c r="S804" s="447"/>
      <c r="T804" s="450"/>
      <c r="U804" s="450"/>
      <c r="V804" s="450" t="s">
        <v>67</v>
      </c>
      <c r="W804" s="451"/>
      <c r="X804" s="437" t="s">
        <v>744</v>
      </c>
      <c r="Y804" s="437" t="s">
        <v>744</v>
      </c>
      <c r="Z804" s="445" t="s">
        <v>85</v>
      </c>
      <c r="AA804" s="445"/>
      <c r="AB804" s="445">
        <v>1</v>
      </c>
      <c r="AC804" s="445"/>
      <c r="AD804" s="445"/>
      <c r="AE804" s="445"/>
      <c r="AF804" s="445"/>
      <c r="AG804" s="445"/>
      <c r="AH804" s="445"/>
      <c r="AI804" s="446"/>
      <c r="AJ804" s="446" t="s">
        <v>86</v>
      </c>
      <c r="AK804" s="446" t="s">
        <v>87</v>
      </c>
      <c r="AL804" s="446"/>
      <c r="AM804" s="446"/>
      <c r="AN804" s="446"/>
    </row>
    <row r="805" spans="1:40">
      <c r="A805" s="435"/>
      <c r="B805" s="436"/>
      <c r="C805" s="437"/>
      <c r="D805" s="489" t="s">
        <v>3476</v>
      </c>
      <c r="E805" s="447"/>
      <c r="F805" s="445"/>
      <c r="G805" s="585"/>
      <c r="P805" s="445"/>
      <c r="Q805" s="447"/>
      <c r="R805" s="447"/>
      <c r="S805" s="447"/>
      <c r="T805" s="450"/>
      <c r="U805" s="450"/>
      <c r="V805" s="450"/>
      <c r="W805" s="451"/>
      <c r="X805" s="437"/>
      <c r="Y805" s="437"/>
      <c r="Z805" s="445"/>
      <c r="AA805" s="445"/>
      <c r="AB805" s="445"/>
      <c r="AC805" s="445"/>
      <c r="AD805" s="445"/>
      <c r="AE805" s="445"/>
      <c r="AF805" s="445"/>
      <c r="AG805" s="445"/>
      <c r="AH805" s="445"/>
      <c r="AI805" s="446"/>
      <c r="AJ805" s="446"/>
      <c r="AK805" s="446"/>
      <c r="AL805" s="446"/>
      <c r="AM805" s="446"/>
      <c r="AN805" s="446"/>
    </row>
    <row r="806" spans="1:40" ht="25.5">
      <c r="A806" s="435">
        <v>146</v>
      </c>
      <c r="B806" s="436" t="s">
        <v>80</v>
      </c>
      <c r="C806" s="437" t="s">
        <v>746</v>
      </c>
      <c r="D806" s="475" t="s">
        <v>747</v>
      </c>
      <c r="E806" s="447">
        <v>1</v>
      </c>
      <c r="F806" s="445" t="s">
        <v>173</v>
      </c>
      <c r="G806" s="585"/>
      <c r="P806" s="445" t="s">
        <v>405</v>
      </c>
      <c r="Q806" s="447"/>
      <c r="R806" s="447"/>
      <c r="S806" s="447"/>
      <c r="T806" s="450"/>
      <c r="U806" s="450"/>
      <c r="V806" s="450" t="s">
        <v>67</v>
      </c>
      <c r="W806" s="451"/>
      <c r="X806" s="437" t="s">
        <v>744</v>
      </c>
      <c r="Y806" s="437" t="s">
        <v>746</v>
      </c>
      <c r="Z806" s="445" t="s">
        <v>85</v>
      </c>
      <c r="AA806" s="445"/>
      <c r="AB806" s="445">
        <v>7</v>
      </c>
      <c r="AC806" s="445"/>
      <c r="AD806" s="445"/>
      <c r="AE806" s="445"/>
      <c r="AF806" s="445"/>
      <c r="AG806" s="445"/>
      <c r="AH806" s="445"/>
      <c r="AI806" s="446"/>
      <c r="AJ806" s="446" t="s">
        <v>86</v>
      </c>
      <c r="AK806" s="446" t="s">
        <v>87</v>
      </c>
      <c r="AL806" s="446"/>
      <c r="AM806" s="446"/>
      <c r="AN806" s="446"/>
    </row>
    <row r="807" spans="1:40">
      <c r="A807" s="435"/>
      <c r="B807" s="436"/>
      <c r="C807" s="437"/>
      <c r="D807" s="489" t="s">
        <v>3476</v>
      </c>
      <c r="E807" s="447"/>
      <c r="F807" s="445"/>
      <c r="G807" s="585"/>
      <c r="P807" s="445"/>
      <c r="Q807" s="447"/>
      <c r="R807" s="447"/>
      <c r="S807" s="447"/>
      <c r="T807" s="450"/>
      <c r="U807" s="450"/>
      <c r="V807" s="450"/>
      <c r="W807" s="451"/>
      <c r="X807" s="437"/>
      <c r="Y807" s="437"/>
      <c r="Z807" s="445"/>
      <c r="AA807" s="445"/>
      <c r="AB807" s="445"/>
      <c r="AC807" s="445"/>
      <c r="AD807" s="445"/>
      <c r="AE807" s="445"/>
      <c r="AF807" s="445"/>
      <c r="AG807" s="445"/>
      <c r="AH807" s="445"/>
      <c r="AI807" s="446"/>
      <c r="AJ807" s="446"/>
      <c r="AK807" s="446"/>
      <c r="AL807" s="446"/>
      <c r="AM807" s="446"/>
      <c r="AN807" s="446"/>
    </row>
    <row r="808" spans="1:40">
      <c r="A808" s="435">
        <v>147</v>
      </c>
      <c r="B808" s="436" t="s">
        <v>80</v>
      </c>
      <c r="C808" s="437" t="s">
        <v>748</v>
      </c>
      <c r="D808" s="475" t="s">
        <v>749</v>
      </c>
      <c r="E808" s="447">
        <v>1</v>
      </c>
      <c r="F808" s="445" t="s">
        <v>173</v>
      </c>
      <c r="G808" s="41"/>
      <c r="H808" s="448"/>
      <c r="I808" s="448"/>
      <c r="J808" s="448">
        <f>ROUND(E808*G808,2)</f>
        <v>0</v>
      </c>
      <c r="K808" s="449"/>
      <c r="L808" s="449"/>
      <c r="M808" s="447"/>
      <c r="N808" s="447"/>
      <c r="O808" s="445">
        <v>20</v>
      </c>
      <c r="P808" s="445" t="s">
        <v>409</v>
      </c>
      <c r="Q808" s="447"/>
      <c r="R808" s="447"/>
      <c r="S808" s="447"/>
      <c r="T808" s="450"/>
      <c r="U808" s="450"/>
      <c r="V808" s="450" t="s">
        <v>67</v>
      </c>
      <c r="W808" s="451"/>
      <c r="X808" s="437" t="s">
        <v>744</v>
      </c>
      <c r="Y808" s="437" t="s">
        <v>748</v>
      </c>
      <c r="Z808" s="445" t="s">
        <v>85</v>
      </c>
      <c r="AA808" s="445"/>
      <c r="AB808" s="445">
        <v>7</v>
      </c>
      <c r="AC808" s="445"/>
      <c r="AD808" s="445"/>
      <c r="AE808" s="445"/>
      <c r="AF808" s="445"/>
      <c r="AG808" s="445"/>
      <c r="AH808" s="445"/>
      <c r="AI808" s="446"/>
      <c r="AJ808" s="446" t="s">
        <v>86</v>
      </c>
      <c r="AK808" s="446" t="s">
        <v>87</v>
      </c>
      <c r="AL808" s="446"/>
      <c r="AM808" s="446"/>
      <c r="AN808" s="446"/>
    </row>
    <row r="809" spans="1:40" ht="51">
      <c r="A809" s="435"/>
      <c r="B809" s="436"/>
      <c r="C809" s="437"/>
      <c r="D809" s="482" t="s">
        <v>750</v>
      </c>
      <c r="E809" s="483"/>
      <c r="F809" s="484"/>
      <c r="G809" s="43"/>
      <c r="H809" s="485"/>
      <c r="I809" s="485"/>
      <c r="J809" s="485"/>
      <c r="K809" s="486"/>
      <c r="L809" s="486"/>
      <c r="M809" s="483"/>
      <c r="N809" s="483"/>
      <c r="O809" s="484"/>
      <c r="P809" s="484"/>
      <c r="Q809" s="483"/>
      <c r="R809" s="483"/>
      <c r="S809" s="483"/>
      <c r="T809" s="487"/>
      <c r="U809" s="487"/>
      <c r="V809" s="487" t="s">
        <v>1</v>
      </c>
      <c r="W809" s="488"/>
      <c r="X809" s="484"/>
      <c r="Y809" s="445"/>
      <c r="Z809" s="445"/>
      <c r="AA809" s="445"/>
      <c r="AB809" s="445"/>
      <c r="AC809" s="445"/>
      <c r="AD809" s="445"/>
      <c r="AE809" s="445"/>
      <c r="AF809" s="445"/>
      <c r="AG809" s="445"/>
      <c r="AH809" s="445"/>
      <c r="AI809" s="446"/>
      <c r="AJ809" s="446"/>
      <c r="AK809" s="446"/>
      <c r="AL809" s="446"/>
      <c r="AM809" s="446"/>
      <c r="AN809" s="446"/>
    </row>
    <row r="810" spans="1:40" ht="25.5">
      <c r="A810" s="435">
        <v>148</v>
      </c>
      <c r="B810" s="436" t="s">
        <v>80</v>
      </c>
      <c r="C810" s="437" t="s">
        <v>751</v>
      </c>
      <c r="D810" s="475" t="s">
        <v>752</v>
      </c>
      <c r="E810" s="447">
        <v>161.99199999999999</v>
      </c>
      <c r="F810" s="445" t="s">
        <v>113</v>
      </c>
      <c r="G810" s="41"/>
      <c r="H810" s="448">
        <f>ROUND(E810*G810,2)</f>
        <v>0</v>
      </c>
      <c r="I810" s="448"/>
      <c r="J810" s="448">
        <f>ROUND(E810*G810,2)</f>
        <v>0</v>
      </c>
      <c r="K810" s="449"/>
      <c r="L810" s="449">
        <f>E810*K810</f>
        <v>0</v>
      </c>
      <c r="M810" s="447"/>
      <c r="N810" s="447">
        <f>E810*M810</f>
        <v>0</v>
      </c>
      <c r="O810" s="445">
        <v>20</v>
      </c>
      <c r="P810" s="445" t="s">
        <v>753</v>
      </c>
      <c r="Q810" s="447"/>
      <c r="R810" s="447"/>
      <c r="S810" s="447"/>
      <c r="T810" s="450"/>
      <c r="U810" s="450"/>
      <c r="V810" s="450" t="s">
        <v>67</v>
      </c>
      <c r="W810" s="451"/>
      <c r="X810" s="437" t="s">
        <v>751</v>
      </c>
      <c r="Y810" s="437" t="s">
        <v>751</v>
      </c>
      <c r="Z810" s="445" t="s">
        <v>85</v>
      </c>
      <c r="AA810" s="445"/>
      <c r="AB810" s="445">
        <v>1</v>
      </c>
      <c r="AC810" s="445"/>
      <c r="AD810" s="445"/>
      <c r="AE810" s="445"/>
      <c r="AF810" s="445"/>
      <c r="AG810" s="445"/>
      <c r="AH810" s="445"/>
      <c r="AI810" s="446"/>
      <c r="AJ810" s="446" t="s">
        <v>86</v>
      </c>
      <c r="AK810" s="446" t="s">
        <v>87</v>
      </c>
      <c r="AL810" s="446"/>
      <c r="AM810" s="446"/>
      <c r="AN810" s="446"/>
    </row>
    <row r="811" spans="1:40" ht="12" customHeight="1">
      <c r="A811" s="435"/>
      <c r="B811" s="436"/>
      <c r="C811" s="437"/>
      <c r="D811" s="438" t="s">
        <v>250</v>
      </c>
      <c r="E811" s="439"/>
      <c r="F811" s="440"/>
      <c r="G811" s="42"/>
      <c r="H811" s="441"/>
      <c r="I811" s="441"/>
      <c r="J811" s="441"/>
      <c r="K811" s="442"/>
      <c r="L811" s="442"/>
      <c r="M811" s="439"/>
      <c r="N811" s="439"/>
      <c r="O811" s="440"/>
      <c r="P811" s="440"/>
      <c r="Q811" s="439"/>
      <c r="R811" s="439"/>
      <c r="S811" s="439"/>
      <c r="T811" s="443"/>
      <c r="U811" s="443"/>
      <c r="V811" s="443" t="s">
        <v>0</v>
      </c>
      <c r="W811" s="444"/>
      <c r="X811" s="440"/>
      <c r="Y811" s="445"/>
      <c r="Z811" s="445"/>
      <c r="AA811" s="445"/>
      <c r="AB811" s="445"/>
      <c r="AC811" s="445"/>
      <c r="AD811" s="445"/>
      <c r="AE811" s="445"/>
      <c r="AF811" s="445"/>
      <c r="AG811" s="445"/>
      <c r="AH811" s="445"/>
      <c r="AI811" s="446"/>
      <c r="AJ811" s="446"/>
      <c r="AK811" s="446"/>
      <c r="AL811" s="446"/>
      <c r="AM811" s="446"/>
      <c r="AN811" s="446"/>
    </row>
    <row r="812" spans="1:40" ht="12" customHeight="1">
      <c r="A812" s="435"/>
      <c r="B812" s="436"/>
      <c r="C812" s="437"/>
      <c r="D812" s="438" t="s">
        <v>754</v>
      </c>
      <c r="E812" s="439"/>
      <c r="F812" s="440"/>
      <c r="G812" s="42"/>
      <c r="H812" s="441"/>
      <c r="I812" s="441"/>
      <c r="J812" s="441"/>
      <c r="K812" s="442"/>
      <c r="L812" s="442"/>
      <c r="M812" s="439"/>
      <c r="N812" s="439"/>
      <c r="O812" s="440"/>
      <c r="P812" s="440"/>
      <c r="Q812" s="439"/>
      <c r="R812" s="439"/>
      <c r="S812" s="439"/>
      <c r="T812" s="443"/>
      <c r="U812" s="443"/>
      <c r="V812" s="443" t="s">
        <v>0</v>
      </c>
      <c r="W812" s="444"/>
      <c r="X812" s="440"/>
      <c r="Y812" s="445"/>
      <c r="Z812" s="445"/>
      <c r="AA812" s="445"/>
      <c r="AB812" s="445"/>
      <c r="AC812" s="445"/>
      <c r="AD812" s="445"/>
      <c r="AE812" s="445"/>
      <c r="AF812" s="445"/>
      <c r="AG812" s="445"/>
      <c r="AH812" s="445"/>
      <c r="AI812" s="446"/>
      <c r="AJ812" s="446"/>
      <c r="AK812" s="446"/>
      <c r="AL812" s="446"/>
      <c r="AM812" s="446"/>
      <c r="AN812" s="446"/>
    </row>
    <row r="813" spans="1:40" ht="12" customHeight="1">
      <c r="A813" s="435"/>
      <c r="B813" s="436"/>
      <c r="C813" s="437"/>
      <c r="D813" s="438" t="s">
        <v>3110</v>
      </c>
      <c r="E813" s="439"/>
      <c r="F813" s="440"/>
      <c r="G813" s="42"/>
      <c r="H813" s="441"/>
      <c r="I813" s="441"/>
      <c r="J813" s="441"/>
      <c r="K813" s="442"/>
      <c r="L813" s="442"/>
      <c r="M813" s="439"/>
      <c r="N813" s="439"/>
      <c r="O813" s="440"/>
      <c r="P813" s="440"/>
      <c r="Q813" s="439"/>
      <c r="R813" s="439"/>
      <c r="S813" s="439"/>
      <c r="T813" s="443"/>
      <c r="U813" s="443"/>
      <c r="V813" s="443" t="s">
        <v>0</v>
      </c>
      <c r="W813" s="444"/>
      <c r="X813" s="440"/>
      <c r="Y813" s="445"/>
      <c r="Z813" s="445"/>
      <c r="AA813" s="445"/>
      <c r="AB813" s="445"/>
      <c r="AC813" s="445"/>
      <c r="AD813" s="445"/>
      <c r="AE813" s="445"/>
      <c r="AF813" s="445"/>
      <c r="AG813" s="445"/>
      <c r="AH813" s="445"/>
      <c r="AI813" s="446"/>
      <c r="AJ813" s="446"/>
      <c r="AK813" s="446"/>
      <c r="AL813" s="446"/>
      <c r="AM813" s="446"/>
      <c r="AN813" s="446"/>
    </row>
    <row r="814" spans="1:40">
      <c r="A814" s="435"/>
      <c r="B814" s="436"/>
      <c r="C814" s="437"/>
      <c r="D814" s="438" t="s">
        <v>3111</v>
      </c>
      <c r="E814" s="439"/>
      <c r="F814" s="440"/>
      <c r="G814" s="42"/>
      <c r="H814" s="441"/>
      <c r="I814" s="441"/>
      <c r="J814" s="441"/>
      <c r="K814" s="442"/>
      <c r="L814" s="442"/>
      <c r="M814" s="439"/>
      <c r="N814" s="439"/>
      <c r="O814" s="440"/>
      <c r="P814" s="440"/>
      <c r="Q814" s="439"/>
      <c r="R814" s="439"/>
      <c r="S814" s="439"/>
      <c r="T814" s="443"/>
      <c r="U814" s="443"/>
      <c r="V814" s="443" t="s">
        <v>0</v>
      </c>
      <c r="W814" s="444"/>
      <c r="X814" s="440"/>
      <c r="Y814" s="445"/>
      <c r="Z814" s="445"/>
      <c r="AA814" s="445"/>
      <c r="AB814" s="445"/>
      <c r="AC814" s="445"/>
      <c r="AD814" s="445"/>
      <c r="AE814" s="445"/>
      <c r="AF814" s="445"/>
      <c r="AG814" s="445"/>
      <c r="AH814" s="445"/>
      <c r="AI814" s="446"/>
      <c r="AJ814" s="446"/>
      <c r="AK814" s="446"/>
      <c r="AL814" s="446"/>
      <c r="AM814" s="446"/>
      <c r="AN814" s="446"/>
    </row>
    <row r="815" spans="1:40" ht="25.5">
      <c r="A815" s="435">
        <v>149</v>
      </c>
      <c r="B815" s="436" t="s">
        <v>80</v>
      </c>
      <c r="C815" s="437" t="s">
        <v>755</v>
      </c>
      <c r="D815" s="475" t="s">
        <v>756</v>
      </c>
      <c r="E815" s="447">
        <v>541.12099999999998</v>
      </c>
      <c r="F815" s="445" t="s">
        <v>113</v>
      </c>
      <c r="G815" s="41"/>
      <c r="H815" s="448">
        <f>ROUND(E815*G815,2)</f>
        <v>0</v>
      </c>
      <c r="I815" s="448"/>
      <c r="J815" s="448">
        <f>ROUND(E815*G815,2)</f>
        <v>0</v>
      </c>
      <c r="K815" s="449"/>
      <c r="L815" s="449">
        <f>E815*K815</f>
        <v>0</v>
      </c>
      <c r="M815" s="447"/>
      <c r="N815" s="447">
        <f>E815*M815</f>
        <v>0</v>
      </c>
      <c r="O815" s="445">
        <v>20</v>
      </c>
      <c r="P815" s="445" t="s">
        <v>757</v>
      </c>
      <c r="Q815" s="447"/>
      <c r="R815" s="447"/>
      <c r="S815" s="447"/>
      <c r="T815" s="450"/>
      <c r="U815" s="450"/>
      <c r="V815" s="450" t="s">
        <v>67</v>
      </c>
      <c r="W815" s="451"/>
      <c r="X815" s="437" t="s">
        <v>755</v>
      </c>
      <c r="Y815" s="437" t="s">
        <v>755</v>
      </c>
      <c r="Z815" s="445" t="s">
        <v>85</v>
      </c>
      <c r="AA815" s="445"/>
      <c r="AB815" s="445">
        <v>1</v>
      </c>
      <c r="AC815" s="445"/>
      <c r="AD815" s="445"/>
      <c r="AE815" s="445"/>
      <c r="AF815" s="445"/>
      <c r="AG815" s="445"/>
      <c r="AH815" s="445"/>
      <c r="AI815" s="446"/>
      <c r="AJ815" s="446" t="s">
        <v>86</v>
      </c>
      <c r="AK815" s="446" t="s">
        <v>87</v>
      </c>
      <c r="AL815" s="446"/>
      <c r="AM815" s="446"/>
      <c r="AN815" s="446"/>
    </row>
    <row r="816" spans="1:40" ht="25.5">
      <c r="A816" s="435"/>
      <c r="B816" s="436"/>
      <c r="C816" s="437"/>
      <c r="D816" s="438" t="s">
        <v>250</v>
      </c>
      <c r="E816" s="439"/>
      <c r="F816" s="440"/>
      <c r="G816" s="42"/>
      <c r="H816" s="441"/>
      <c r="I816" s="441"/>
      <c r="J816" s="441"/>
      <c r="K816" s="442"/>
      <c r="L816" s="442"/>
      <c r="M816" s="439"/>
      <c r="N816" s="439"/>
      <c r="O816" s="440"/>
      <c r="P816" s="440"/>
      <c r="Q816" s="439"/>
      <c r="R816" s="439"/>
      <c r="S816" s="439"/>
      <c r="T816" s="443"/>
      <c r="U816" s="443"/>
      <c r="V816" s="443" t="s">
        <v>0</v>
      </c>
      <c r="W816" s="444"/>
      <c r="X816" s="440"/>
      <c r="Y816" s="445"/>
      <c r="Z816" s="445"/>
      <c r="AA816" s="445"/>
      <c r="AB816" s="445"/>
      <c r="AC816" s="445"/>
      <c r="AD816" s="445"/>
      <c r="AE816" s="445"/>
      <c r="AF816" s="445"/>
      <c r="AG816" s="445"/>
      <c r="AH816" s="445"/>
      <c r="AI816" s="446"/>
      <c r="AJ816" s="446"/>
      <c r="AK816" s="446"/>
      <c r="AL816" s="446"/>
      <c r="AM816" s="446"/>
      <c r="AN816" s="446"/>
    </row>
    <row r="817" spans="1:40">
      <c r="A817" s="435"/>
      <c r="B817" s="436"/>
      <c r="C817" s="437"/>
      <c r="D817" s="438" t="s">
        <v>758</v>
      </c>
      <c r="E817" s="439"/>
      <c r="F817" s="440"/>
      <c r="G817" s="42"/>
      <c r="H817" s="441"/>
      <c r="I817" s="441"/>
      <c r="J817" s="441"/>
      <c r="K817" s="442"/>
      <c r="L817" s="442"/>
      <c r="M817" s="439"/>
      <c r="N817" s="439"/>
      <c r="O817" s="440"/>
      <c r="P817" s="440"/>
      <c r="Q817" s="439"/>
      <c r="R817" s="439"/>
      <c r="S817" s="439"/>
      <c r="T817" s="443"/>
      <c r="U817" s="443"/>
      <c r="V817" s="443" t="s">
        <v>0</v>
      </c>
      <c r="W817" s="444"/>
      <c r="X817" s="440"/>
      <c r="Y817" s="445"/>
      <c r="Z817" s="445"/>
      <c r="AA817" s="445"/>
      <c r="AB817" s="445"/>
      <c r="AC817" s="445"/>
      <c r="AD817" s="445"/>
      <c r="AE817" s="445"/>
      <c r="AF817" s="445"/>
      <c r="AG817" s="445"/>
      <c r="AH817" s="445"/>
      <c r="AI817" s="446"/>
      <c r="AJ817" s="446"/>
      <c r="AK817" s="446"/>
      <c r="AL817" s="446"/>
      <c r="AM817" s="446"/>
      <c r="AN817" s="446"/>
    </row>
    <row r="818" spans="1:40">
      <c r="A818" s="435"/>
      <c r="B818" s="436"/>
      <c r="C818" s="437"/>
      <c r="D818" s="438" t="s">
        <v>3110</v>
      </c>
      <c r="E818" s="439"/>
      <c r="F818" s="440"/>
      <c r="G818" s="42"/>
      <c r="H818" s="441"/>
      <c r="I818" s="441"/>
      <c r="J818" s="441"/>
      <c r="K818" s="442"/>
      <c r="L818" s="442"/>
      <c r="M818" s="439"/>
      <c r="N818" s="439"/>
      <c r="O818" s="440"/>
      <c r="P818" s="440"/>
      <c r="Q818" s="439"/>
      <c r="R818" s="439"/>
      <c r="S818" s="439"/>
      <c r="T818" s="443"/>
      <c r="U818" s="443"/>
      <c r="V818" s="443" t="s">
        <v>0</v>
      </c>
      <c r="W818" s="444"/>
      <c r="X818" s="440"/>
      <c r="Y818" s="445"/>
      <c r="Z818" s="445"/>
      <c r="AA818" s="445"/>
      <c r="AB818" s="445"/>
      <c r="AC818" s="445"/>
      <c r="AD818" s="445"/>
      <c r="AE818" s="445"/>
      <c r="AF818" s="445"/>
      <c r="AG818" s="445"/>
      <c r="AH818" s="445"/>
      <c r="AI818" s="446"/>
      <c r="AJ818" s="446"/>
      <c r="AK818" s="446"/>
      <c r="AL818" s="446"/>
      <c r="AM818" s="446"/>
      <c r="AN818" s="446"/>
    </row>
    <row r="819" spans="1:40">
      <c r="A819" s="435"/>
      <c r="B819" s="436"/>
      <c r="C819" s="437"/>
      <c r="D819" s="438" t="s">
        <v>3112</v>
      </c>
      <c r="E819" s="439"/>
      <c r="F819" s="440"/>
      <c r="G819" s="42"/>
      <c r="H819" s="441"/>
      <c r="I819" s="441"/>
      <c r="J819" s="441"/>
      <c r="K819" s="442"/>
      <c r="L819" s="442"/>
      <c r="M819" s="439"/>
      <c r="N819" s="439"/>
      <c r="O819" s="440"/>
      <c r="P819" s="440"/>
      <c r="Q819" s="439"/>
      <c r="R819" s="439"/>
      <c r="S819" s="439"/>
      <c r="T819" s="443"/>
      <c r="U819" s="443"/>
      <c r="V819" s="443" t="s">
        <v>0</v>
      </c>
      <c r="W819" s="444"/>
      <c r="X819" s="440"/>
      <c r="Y819" s="445"/>
      <c r="Z819" s="445"/>
      <c r="AA819" s="445"/>
      <c r="AB819" s="445"/>
      <c r="AC819" s="445"/>
      <c r="AD819" s="445"/>
      <c r="AE819" s="445"/>
      <c r="AF819" s="445"/>
      <c r="AG819" s="445"/>
      <c r="AH819" s="445"/>
      <c r="AI819" s="446"/>
      <c r="AJ819" s="446"/>
      <c r="AK819" s="446"/>
      <c r="AL819" s="446"/>
      <c r="AM819" s="446"/>
      <c r="AN819" s="446"/>
    </row>
    <row r="820" spans="1:40">
      <c r="A820" s="435">
        <v>150</v>
      </c>
      <c r="B820" s="436" t="s">
        <v>80</v>
      </c>
      <c r="C820" s="437" t="s">
        <v>759</v>
      </c>
      <c r="D820" s="475" t="s">
        <v>760</v>
      </c>
      <c r="E820" s="447">
        <v>456.15600000000001</v>
      </c>
      <c r="F820" s="445" t="s">
        <v>113</v>
      </c>
      <c r="G820" s="41"/>
      <c r="H820" s="448">
        <f>ROUND(E820*G820,2)</f>
        <v>0</v>
      </c>
      <c r="I820" s="448"/>
      <c r="J820" s="448">
        <f>ROUND(E820*G820,2)</f>
        <v>0</v>
      </c>
      <c r="K820" s="449"/>
      <c r="L820" s="449">
        <f>E820*K820</f>
        <v>0</v>
      </c>
      <c r="M820" s="447"/>
      <c r="N820" s="447">
        <f>E820*M820</f>
        <v>0</v>
      </c>
      <c r="O820" s="445">
        <v>20</v>
      </c>
      <c r="P820" s="445" t="s">
        <v>421</v>
      </c>
      <c r="Q820" s="447"/>
      <c r="R820" s="447"/>
      <c r="S820" s="447"/>
      <c r="T820" s="450"/>
      <c r="U820" s="450"/>
      <c r="V820" s="450" t="s">
        <v>67</v>
      </c>
      <c r="W820" s="451"/>
      <c r="X820" s="437" t="s">
        <v>759</v>
      </c>
      <c r="Y820" s="437" t="s">
        <v>759</v>
      </c>
      <c r="Z820" s="445" t="s">
        <v>85</v>
      </c>
      <c r="AA820" s="445"/>
      <c r="AB820" s="445">
        <v>1</v>
      </c>
      <c r="AC820" s="445"/>
      <c r="AD820" s="445"/>
      <c r="AE820" s="445"/>
      <c r="AF820" s="445"/>
      <c r="AG820" s="445"/>
      <c r="AH820" s="445"/>
      <c r="AI820" s="446"/>
      <c r="AJ820" s="446" t="s">
        <v>86</v>
      </c>
      <c r="AK820" s="446" t="s">
        <v>87</v>
      </c>
      <c r="AL820" s="446"/>
      <c r="AM820" s="446"/>
      <c r="AN820" s="446"/>
    </row>
    <row r="821" spans="1:40">
      <c r="A821" s="435"/>
      <c r="B821" s="436"/>
      <c r="C821" s="437"/>
      <c r="D821" s="438" t="s">
        <v>137</v>
      </c>
      <c r="E821" s="439"/>
      <c r="F821" s="440"/>
      <c r="G821" s="42"/>
      <c r="H821" s="441"/>
      <c r="I821" s="441"/>
      <c r="J821" s="441"/>
      <c r="K821" s="442"/>
      <c r="L821" s="442"/>
      <c r="M821" s="439"/>
      <c r="N821" s="439"/>
      <c r="O821" s="440"/>
      <c r="P821" s="440"/>
      <c r="Q821" s="439"/>
      <c r="R821" s="439"/>
      <c r="S821" s="439"/>
      <c r="T821" s="443"/>
      <c r="U821" s="443"/>
      <c r="V821" s="443" t="s">
        <v>0</v>
      </c>
      <c r="W821" s="444"/>
      <c r="X821" s="440"/>
      <c r="Y821" s="445"/>
      <c r="Z821" s="445"/>
      <c r="AA821" s="445"/>
      <c r="AB821" s="445"/>
      <c r="AC821" s="445"/>
      <c r="AD821" s="445"/>
      <c r="AE821" s="445"/>
      <c r="AF821" s="445"/>
      <c r="AG821" s="445"/>
      <c r="AH821" s="445"/>
      <c r="AI821" s="446"/>
      <c r="AJ821" s="446"/>
      <c r="AK821" s="446"/>
      <c r="AL821" s="446"/>
      <c r="AM821" s="446"/>
      <c r="AN821" s="446"/>
    </row>
    <row r="822" spans="1:40">
      <c r="A822" s="435"/>
      <c r="B822" s="436"/>
      <c r="C822" s="437"/>
      <c r="D822" s="438" t="s">
        <v>761</v>
      </c>
      <c r="E822" s="439"/>
      <c r="F822" s="440"/>
      <c r="G822" s="42"/>
      <c r="H822" s="441"/>
      <c r="I822" s="441"/>
      <c r="J822" s="441"/>
      <c r="K822" s="442"/>
      <c r="L822" s="442"/>
      <c r="M822" s="439"/>
      <c r="N822" s="439"/>
      <c r="O822" s="440"/>
      <c r="P822" s="440"/>
      <c r="Q822" s="439"/>
      <c r="R822" s="439"/>
      <c r="S822" s="439"/>
      <c r="T822" s="443"/>
      <c r="U822" s="443"/>
      <c r="V822" s="443" t="s">
        <v>0</v>
      </c>
      <c r="W822" s="444"/>
      <c r="X822" s="440"/>
      <c r="Y822" s="445"/>
      <c r="Z822" s="445"/>
      <c r="AA822" s="445"/>
      <c r="AB822" s="445"/>
      <c r="AC822" s="445"/>
      <c r="AD822" s="445"/>
      <c r="AE822" s="445"/>
      <c r="AF822" s="445"/>
      <c r="AG822" s="445"/>
      <c r="AH822" s="445"/>
      <c r="AI822" s="446"/>
      <c r="AJ822" s="446"/>
      <c r="AK822" s="446"/>
      <c r="AL822" s="446"/>
      <c r="AM822" s="446"/>
      <c r="AN822" s="446"/>
    </row>
    <row r="823" spans="1:40">
      <c r="A823" s="435"/>
      <c r="B823" s="436"/>
      <c r="C823" s="437"/>
      <c r="D823" s="438" t="s">
        <v>236</v>
      </c>
      <c r="E823" s="439"/>
      <c r="F823" s="440"/>
      <c r="G823" s="42"/>
      <c r="H823" s="441"/>
      <c r="I823" s="441"/>
      <c r="J823" s="441"/>
      <c r="K823" s="442"/>
      <c r="L823" s="442"/>
      <c r="M823" s="439"/>
      <c r="N823" s="439"/>
      <c r="O823" s="440"/>
      <c r="P823" s="440"/>
      <c r="Q823" s="439"/>
      <c r="R823" s="439"/>
      <c r="S823" s="439"/>
      <c r="T823" s="443"/>
      <c r="U823" s="443"/>
      <c r="V823" s="443" t="s">
        <v>0</v>
      </c>
      <c r="W823" s="444"/>
      <c r="X823" s="440"/>
      <c r="Y823" s="445"/>
      <c r="Z823" s="445"/>
      <c r="AA823" s="445"/>
      <c r="AB823" s="445"/>
      <c r="AC823" s="445"/>
      <c r="AD823" s="445"/>
      <c r="AE823" s="445"/>
      <c r="AF823" s="445"/>
      <c r="AG823" s="445"/>
      <c r="AH823" s="445"/>
      <c r="AI823" s="446"/>
      <c r="AJ823" s="446"/>
      <c r="AK823" s="446"/>
      <c r="AL823" s="446"/>
      <c r="AM823" s="446"/>
      <c r="AN823" s="446"/>
    </row>
    <row r="824" spans="1:40">
      <c r="A824" s="435"/>
      <c r="B824" s="436"/>
      <c r="C824" s="437"/>
      <c r="D824" s="438" t="s">
        <v>762</v>
      </c>
      <c r="E824" s="439"/>
      <c r="F824" s="440"/>
      <c r="G824" s="42"/>
      <c r="H824" s="441"/>
      <c r="I824" s="441"/>
      <c r="J824" s="441"/>
      <c r="K824" s="442"/>
      <c r="L824" s="442"/>
      <c r="M824" s="439"/>
      <c r="N824" s="439"/>
      <c r="O824" s="440"/>
      <c r="P824" s="440"/>
      <c r="Q824" s="439"/>
      <c r="R824" s="439"/>
      <c r="S824" s="439"/>
      <c r="T824" s="443"/>
      <c r="U824" s="443"/>
      <c r="V824" s="443" t="s">
        <v>0</v>
      </c>
      <c r="W824" s="444"/>
      <c r="X824" s="440"/>
      <c r="Y824" s="445"/>
      <c r="Z824" s="445"/>
      <c r="AA824" s="445"/>
      <c r="AB824" s="445"/>
      <c r="AC824" s="445"/>
      <c r="AD824" s="445"/>
      <c r="AE824" s="445"/>
      <c r="AF824" s="445"/>
      <c r="AG824" s="445"/>
      <c r="AH824" s="445"/>
      <c r="AI824" s="446"/>
      <c r="AJ824" s="446"/>
      <c r="AK824" s="446"/>
      <c r="AL824" s="446"/>
      <c r="AM824" s="446"/>
      <c r="AN824" s="446"/>
    </row>
    <row r="825" spans="1:40" ht="25.5">
      <c r="A825" s="435"/>
      <c r="B825" s="436"/>
      <c r="C825" s="437"/>
      <c r="D825" s="438" t="s">
        <v>133</v>
      </c>
      <c r="E825" s="439"/>
      <c r="F825" s="440"/>
      <c r="G825" s="42"/>
      <c r="H825" s="441"/>
      <c r="I825" s="441"/>
      <c r="J825" s="441"/>
      <c r="K825" s="442"/>
      <c r="L825" s="442"/>
      <c r="M825" s="439"/>
      <c r="N825" s="439"/>
      <c r="O825" s="440"/>
      <c r="P825" s="440"/>
      <c r="Q825" s="439"/>
      <c r="R825" s="439"/>
      <c r="S825" s="439"/>
      <c r="T825" s="443"/>
      <c r="U825" s="443"/>
      <c r="V825" s="443" t="s">
        <v>0</v>
      </c>
      <c r="W825" s="444"/>
      <c r="X825" s="440"/>
      <c r="Y825" s="445"/>
      <c r="Z825" s="445"/>
      <c r="AA825" s="445"/>
      <c r="AB825" s="445"/>
      <c r="AC825" s="445"/>
      <c r="AD825" s="445"/>
      <c r="AE825" s="445"/>
      <c r="AF825" s="445"/>
      <c r="AG825" s="445"/>
      <c r="AH825" s="445"/>
      <c r="AI825" s="446"/>
      <c r="AJ825" s="446"/>
      <c r="AK825" s="446"/>
      <c r="AL825" s="446"/>
      <c r="AM825" s="446"/>
      <c r="AN825" s="446"/>
    </row>
    <row r="826" spans="1:40">
      <c r="A826" s="435"/>
      <c r="B826" s="436"/>
      <c r="C826" s="437"/>
      <c r="D826" s="438" t="s">
        <v>763</v>
      </c>
      <c r="E826" s="439"/>
      <c r="F826" s="440"/>
      <c r="G826" s="42"/>
      <c r="H826" s="441"/>
      <c r="I826" s="441"/>
      <c r="J826" s="441"/>
      <c r="K826" s="442"/>
      <c r="L826" s="442"/>
      <c r="M826" s="439"/>
      <c r="N826" s="439"/>
      <c r="O826" s="440"/>
      <c r="P826" s="440"/>
      <c r="Q826" s="439"/>
      <c r="R826" s="439"/>
      <c r="S826" s="439"/>
      <c r="T826" s="443"/>
      <c r="U826" s="443"/>
      <c r="V826" s="443" t="s">
        <v>0</v>
      </c>
      <c r="W826" s="444"/>
      <c r="X826" s="440"/>
      <c r="Y826" s="445"/>
      <c r="Z826" s="445"/>
      <c r="AA826" s="445"/>
      <c r="AB826" s="445"/>
      <c r="AC826" s="445"/>
      <c r="AD826" s="445"/>
      <c r="AE826" s="445"/>
      <c r="AF826" s="445"/>
      <c r="AG826" s="445"/>
      <c r="AH826" s="445"/>
      <c r="AI826" s="446"/>
      <c r="AJ826" s="446"/>
      <c r="AK826" s="446"/>
      <c r="AL826" s="446"/>
      <c r="AM826" s="446"/>
      <c r="AN826" s="446"/>
    </row>
    <row r="827" spans="1:40" ht="25.5">
      <c r="A827" s="435"/>
      <c r="B827" s="436"/>
      <c r="C827" s="437"/>
      <c r="D827" s="438" t="s">
        <v>88</v>
      </c>
      <c r="E827" s="439"/>
      <c r="F827" s="440"/>
      <c r="G827" s="42"/>
      <c r="H827" s="441"/>
      <c r="I827" s="441"/>
      <c r="J827" s="441"/>
      <c r="K827" s="442"/>
      <c r="L827" s="442"/>
      <c r="M827" s="439"/>
      <c r="N827" s="439"/>
      <c r="O827" s="440"/>
      <c r="P827" s="440"/>
      <c r="Q827" s="439"/>
      <c r="R827" s="439"/>
      <c r="S827" s="439"/>
      <c r="T827" s="443"/>
      <c r="U827" s="443"/>
      <c r="V827" s="443" t="s">
        <v>0</v>
      </c>
      <c r="W827" s="444"/>
      <c r="X827" s="440"/>
      <c r="Y827" s="445"/>
      <c r="Z827" s="445"/>
      <c r="AA827" s="445"/>
      <c r="AB827" s="445"/>
      <c r="AC827" s="445"/>
      <c r="AD827" s="445"/>
      <c r="AE827" s="445"/>
      <c r="AF827" s="445"/>
      <c r="AG827" s="445"/>
      <c r="AH827" s="445"/>
      <c r="AI827" s="446"/>
      <c r="AJ827" s="446"/>
      <c r="AK827" s="446"/>
      <c r="AL827" s="446"/>
      <c r="AM827" s="446"/>
      <c r="AN827" s="446"/>
    </row>
    <row r="828" spans="1:40">
      <c r="A828" s="435"/>
      <c r="B828" s="436"/>
      <c r="C828" s="437"/>
      <c r="D828" s="438" t="s">
        <v>764</v>
      </c>
      <c r="E828" s="439"/>
      <c r="F828" s="440"/>
      <c r="G828" s="42"/>
      <c r="H828" s="441"/>
      <c r="I828" s="441"/>
      <c r="J828" s="441"/>
      <c r="K828" s="442"/>
      <c r="L828" s="442"/>
      <c r="M828" s="439"/>
      <c r="N828" s="439"/>
      <c r="O828" s="440"/>
      <c r="P828" s="440"/>
      <c r="Q828" s="439"/>
      <c r="R828" s="439"/>
      <c r="S828" s="439"/>
      <c r="T828" s="443"/>
      <c r="U828" s="443"/>
      <c r="V828" s="443" t="s">
        <v>0</v>
      </c>
      <c r="W828" s="444"/>
      <c r="X828" s="440"/>
      <c r="Y828" s="445"/>
      <c r="Z828" s="445"/>
      <c r="AA828" s="445"/>
      <c r="AB828" s="445"/>
      <c r="AC828" s="445"/>
      <c r="AD828" s="445"/>
      <c r="AE828" s="445"/>
      <c r="AF828" s="445"/>
      <c r="AG828" s="445"/>
      <c r="AH828" s="445"/>
      <c r="AI828" s="446"/>
      <c r="AJ828" s="446"/>
      <c r="AK828" s="446"/>
      <c r="AL828" s="446"/>
      <c r="AM828" s="446"/>
      <c r="AN828" s="446"/>
    </row>
    <row r="829" spans="1:40" ht="12" customHeight="1">
      <c r="A829" s="435"/>
      <c r="B829" s="436"/>
      <c r="C829" s="437"/>
      <c r="D829" s="438" t="s">
        <v>250</v>
      </c>
      <c r="E829" s="439"/>
      <c r="F829" s="440"/>
      <c r="G829" s="42"/>
      <c r="H829" s="441"/>
      <c r="I829" s="441"/>
      <c r="J829" s="441"/>
      <c r="K829" s="442"/>
      <c r="L829" s="442"/>
      <c r="M829" s="439"/>
      <c r="N829" s="439"/>
      <c r="O829" s="440"/>
      <c r="P829" s="440"/>
      <c r="Q829" s="439"/>
      <c r="R829" s="439"/>
      <c r="S829" s="439"/>
      <c r="T829" s="443"/>
      <c r="U829" s="443"/>
      <c r="V829" s="443" t="s">
        <v>0</v>
      </c>
      <c r="W829" s="444"/>
      <c r="X829" s="440"/>
      <c r="Y829" s="445"/>
      <c r="Z829" s="445"/>
      <c r="AA829" s="445"/>
      <c r="AB829" s="445"/>
      <c r="AC829" s="445"/>
      <c r="AD829" s="445"/>
      <c r="AE829" s="445"/>
      <c r="AF829" s="445"/>
      <c r="AG829" s="445"/>
      <c r="AH829" s="445"/>
      <c r="AI829" s="446"/>
      <c r="AJ829" s="446"/>
      <c r="AK829" s="446"/>
      <c r="AL829" s="446"/>
      <c r="AM829" s="446"/>
      <c r="AN829" s="446"/>
    </row>
    <row r="830" spans="1:40" ht="12" customHeight="1">
      <c r="A830" s="435"/>
      <c r="B830" s="436"/>
      <c r="C830" s="437"/>
      <c r="D830" s="438" t="s">
        <v>754</v>
      </c>
      <c r="E830" s="439"/>
      <c r="F830" s="440"/>
      <c r="G830" s="42"/>
      <c r="H830" s="441"/>
      <c r="I830" s="441"/>
      <c r="J830" s="441"/>
      <c r="K830" s="442"/>
      <c r="L830" s="442"/>
      <c r="M830" s="439"/>
      <c r="N830" s="439"/>
      <c r="O830" s="440"/>
      <c r="P830" s="440"/>
      <c r="Q830" s="439"/>
      <c r="R830" s="439"/>
      <c r="S830" s="439"/>
      <c r="T830" s="443"/>
      <c r="U830" s="443"/>
      <c r="V830" s="443" t="s">
        <v>0</v>
      </c>
      <c r="W830" s="444"/>
      <c r="X830" s="440"/>
      <c r="Y830" s="445"/>
      <c r="Z830" s="445"/>
      <c r="AA830" s="445"/>
      <c r="AB830" s="445"/>
      <c r="AC830" s="445"/>
      <c r="AD830" s="445"/>
      <c r="AE830" s="445"/>
      <c r="AF830" s="445"/>
      <c r="AG830" s="445"/>
      <c r="AH830" s="445"/>
      <c r="AI830" s="446"/>
      <c r="AJ830" s="446"/>
      <c r="AK830" s="446"/>
      <c r="AL830" s="446"/>
      <c r="AM830" s="446"/>
      <c r="AN830" s="446"/>
    </row>
    <row r="831" spans="1:40">
      <c r="A831" s="435"/>
      <c r="B831" s="436"/>
      <c r="C831" s="437"/>
      <c r="D831" s="438" t="s">
        <v>3110</v>
      </c>
      <c r="E831" s="439"/>
      <c r="F831" s="440"/>
      <c r="G831" s="42"/>
      <c r="H831" s="441"/>
      <c r="I831" s="441"/>
      <c r="J831" s="441"/>
      <c r="K831" s="442"/>
      <c r="L831" s="442"/>
      <c r="M831" s="439"/>
      <c r="N831" s="439"/>
      <c r="O831" s="440"/>
      <c r="P831" s="440"/>
      <c r="Q831" s="439"/>
      <c r="R831" s="439"/>
      <c r="S831" s="439"/>
      <c r="T831" s="443"/>
      <c r="U831" s="443"/>
      <c r="V831" s="443" t="s">
        <v>0</v>
      </c>
      <c r="W831" s="444"/>
      <c r="X831" s="440"/>
      <c r="Y831" s="445"/>
      <c r="Z831" s="445"/>
      <c r="AA831" s="445"/>
      <c r="AB831" s="445"/>
      <c r="AC831" s="445"/>
      <c r="AD831" s="445"/>
      <c r="AE831" s="445"/>
      <c r="AF831" s="445"/>
      <c r="AG831" s="445"/>
      <c r="AH831" s="445"/>
      <c r="AI831" s="446"/>
      <c r="AJ831" s="446"/>
      <c r="AK831" s="446"/>
      <c r="AL831" s="446"/>
      <c r="AM831" s="446"/>
      <c r="AN831" s="446"/>
    </row>
    <row r="832" spans="1:40">
      <c r="A832" s="435"/>
      <c r="B832" s="436"/>
      <c r="C832" s="437"/>
      <c r="D832" s="438" t="s">
        <v>3111</v>
      </c>
      <c r="E832" s="439"/>
      <c r="F832" s="440"/>
      <c r="G832" s="42"/>
      <c r="H832" s="441"/>
      <c r="I832" s="441"/>
      <c r="J832" s="441"/>
      <c r="K832" s="442"/>
      <c r="L832" s="442"/>
      <c r="M832" s="439"/>
      <c r="N832" s="439"/>
      <c r="O832" s="440"/>
      <c r="P832" s="440"/>
      <c r="Q832" s="439"/>
      <c r="R832" s="439"/>
      <c r="S832" s="439"/>
      <c r="T832" s="443"/>
      <c r="U832" s="443"/>
      <c r="V832" s="443" t="s">
        <v>0</v>
      </c>
      <c r="W832" s="444"/>
      <c r="X832" s="440"/>
      <c r="Y832" s="445"/>
      <c r="Z832" s="445"/>
      <c r="AA832" s="445"/>
      <c r="AB832" s="445"/>
      <c r="AC832" s="445"/>
      <c r="AD832" s="445"/>
      <c r="AE832" s="445"/>
      <c r="AF832" s="445"/>
      <c r="AG832" s="445"/>
      <c r="AH832" s="445"/>
      <c r="AI832" s="446"/>
      <c r="AJ832" s="446"/>
      <c r="AK832" s="446"/>
      <c r="AL832" s="446"/>
      <c r="AM832" s="446"/>
      <c r="AN832" s="446"/>
    </row>
    <row r="833" spans="1:40" ht="25.5">
      <c r="A833" s="435">
        <v>151</v>
      </c>
      <c r="B833" s="436" t="s">
        <v>80</v>
      </c>
      <c r="C833" s="437" t="s">
        <v>765</v>
      </c>
      <c r="D833" s="475" t="s">
        <v>766</v>
      </c>
      <c r="E833" s="447">
        <v>26818.45</v>
      </c>
      <c r="F833" s="445" t="s">
        <v>113</v>
      </c>
      <c r="G833" s="41"/>
      <c r="H833" s="448">
        <f>ROUND(E833*G833,2)</f>
        <v>0</v>
      </c>
      <c r="I833" s="448"/>
      <c r="J833" s="448">
        <f>ROUND(E833*G833,2)</f>
        <v>0</v>
      </c>
      <c r="K833" s="449"/>
      <c r="L833" s="449">
        <f>E833*K833</f>
        <v>0</v>
      </c>
      <c r="M833" s="447"/>
      <c r="N833" s="447">
        <f>E833*M833</f>
        <v>0</v>
      </c>
      <c r="O833" s="445">
        <v>20</v>
      </c>
      <c r="P833" s="445" t="s">
        <v>425</v>
      </c>
      <c r="Q833" s="447"/>
      <c r="R833" s="447"/>
      <c r="S833" s="447"/>
      <c r="T833" s="450"/>
      <c r="U833" s="450"/>
      <c r="V833" s="450" t="s">
        <v>67</v>
      </c>
      <c r="W833" s="451"/>
      <c r="X833" s="437" t="s">
        <v>765</v>
      </c>
      <c r="Y833" s="437" t="s">
        <v>765</v>
      </c>
      <c r="Z833" s="445" t="s">
        <v>85</v>
      </c>
      <c r="AA833" s="445"/>
      <c r="AB833" s="445">
        <v>1</v>
      </c>
      <c r="AC833" s="445"/>
      <c r="AD833" s="445"/>
      <c r="AE833" s="445"/>
      <c r="AF833" s="445"/>
      <c r="AG833" s="445"/>
      <c r="AH833" s="445"/>
      <c r="AI833" s="446"/>
      <c r="AJ833" s="446" t="s">
        <v>86</v>
      </c>
      <c r="AK833" s="446" t="s">
        <v>87</v>
      </c>
      <c r="AL833" s="446"/>
      <c r="AM833" s="446"/>
      <c r="AN833" s="446"/>
    </row>
    <row r="834" spans="1:40">
      <c r="A834" s="435"/>
      <c r="B834" s="436"/>
      <c r="C834" s="437"/>
      <c r="D834" s="438" t="s">
        <v>137</v>
      </c>
      <c r="E834" s="439"/>
      <c r="F834" s="440"/>
      <c r="G834" s="42"/>
      <c r="H834" s="441"/>
      <c r="I834" s="441"/>
      <c r="J834" s="441"/>
      <c r="K834" s="442"/>
      <c r="L834" s="442"/>
      <c r="M834" s="439"/>
      <c r="N834" s="439"/>
      <c r="O834" s="440"/>
      <c r="P834" s="440"/>
      <c r="Q834" s="439"/>
      <c r="R834" s="439"/>
      <c r="S834" s="439"/>
      <c r="T834" s="443"/>
      <c r="U834" s="443"/>
      <c r="V834" s="443" t="s">
        <v>0</v>
      </c>
      <c r="W834" s="444"/>
      <c r="X834" s="440"/>
      <c r="Y834" s="445"/>
      <c r="Z834" s="445"/>
      <c r="AA834" s="445"/>
      <c r="AB834" s="445"/>
      <c r="AC834" s="445"/>
      <c r="AD834" s="445"/>
      <c r="AE834" s="445"/>
      <c r="AF834" s="445"/>
      <c r="AG834" s="445"/>
      <c r="AH834" s="445"/>
      <c r="AI834" s="446"/>
      <c r="AJ834" s="446"/>
      <c r="AK834" s="446"/>
      <c r="AL834" s="446"/>
      <c r="AM834" s="446"/>
      <c r="AN834" s="446"/>
    </row>
    <row r="835" spans="1:40">
      <c r="A835" s="435"/>
      <c r="B835" s="436"/>
      <c r="C835" s="437"/>
      <c r="D835" s="438" t="s">
        <v>767</v>
      </c>
      <c r="E835" s="439"/>
      <c r="F835" s="440"/>
      <c r="G835" s="42"/>
      <c r="H835" s="441"/>
      <c r="I835" s="441"/>
      <c r="J835" s="441"/>
      <c r="K835" s="442"/>
      <c r="L835" s="442"/>
      <c r="M835" s="439"/>
      <c r="N835" s="439"/>
      <c r="O835" s="440"/>
      <c r="P835" s="440"/>
      <c r="Q835" s="439"/>
      <c r="R835" s="439"/>
      <c r="S835" s="439"/>
      <c r="T835" s="443"/>
      <c r="U835" s="443"/>
      <c r="V835" s="443" t="s">
        <v>0</v>
      </c>
      <c r="W835" s="444"/>
      <c r="X835" s="440"/>
      <c r="Y835" s="445"/>
      <c r="Z835" s="445"/>
      <c r="AA835" s="445"/>
      <c r="AB835" s="445"/>
      <c r="AC835" s="445"/>
      <c r="AD835" s="445"/>
      <c r="AE835" s="445"/>
      <c r="AF835" s="445"/>
      <c r="AG835" s="445"/>
      <c r="AH835" s="445"/>
      <c r="AI835" s="446"/>
      <c r="AJ835" s="446"/>
      <c r="AK835" s="446"/>
      <c r="AL835" s="446"/>
      <c r="AM835" s="446"/>
      <c r="AN835" s="446"/>
    </row>
    <row r="836" spans="1:40">
      <c r="A836" s="435"/>
      <c r="B836" s="436"/>
      <c r="C836" s="437"/>
      <c r="D836" s="438" t="s">
        <v>236</v>
      </c>
      <c r="E836" s="439"/>
      <c r="F836" s="440"/>
      <c r="G836" s="42"/>
      <c r="H836" s="441"/>
      <c r="I836" s="441"/>
      <c r="J836" s="441"/>
      <c r="K836" s="442"/>
      <c r="L836" s="442"/>
      <c r="M836" s="439"/>
      <c r="N836" s="439"/>
      <c r="O836" s="440"/>
      <c r="P836" s="440"/>
      <c r="Q836" s="439"/>
      <c r="R836" s="439"/>
      <c r="S836" s="439"/>
      <c r="T836" s="443"/>
      <c r="U836" s="443"/>
      <c r="V836" s="443" t="s">
        <v>0</v>
      </c>
      <c r="W836" s="444"/>
      <c r="X836" s="440"/>
      <c r="Y836" s="445"/>
      <c r="Z836" s="445"/>
      <c r="AA836" s="445"/>
      <c r="AB836" s="445"/>
      <c r="AC836" s="445"/>
      <c r="AD836" s="445"/>
      <c r="AE836" s="445"/>
      <c r="AF836" s="445"/>
      <c r="AG836" s="445"/>
      <c r="AH836" s="445"/>
      <c r="AI836" s="446"/>
      <c r="AJ836" s="446"/>
      <c r="AK836" s="446"/>
      <c r="AL836" s="446"/>
      <c r="AM836" s="446"/>
      <c r="AN836" s="446"/>
    </row>
    <row r="837" spans="1:40">
      <c r="A837" s="435"/>
      <c r="B837" s="436"/>
      <c r="C837" s="437"/>
      <c r="D837" s="438" t="s">
        <v>768</v>
      </c>
      <c r="E837" s="439"/>
      <c r="F837" s="440"/>
      <c r="G837" s="42"/>
      <c r="H837" s="441"/>
      <c r="I837" s="441"/>
      <c r="J837" s="441"/>
      <c r="K837" s="442"/>
      <c r="L837" s="442"/>
      <c r="M837" s="439"/>
      <c r="N837" s="439"/>
      <c r="O837" s="440"/>
      <c r="P837" s="440"/>
      <c r="Q837" s="439"/>
      <c r="R837" s="439"/>
      <c r="S837" s="439"/>
      <c r="T837" s="443"/>
      <c r="U837" s="443"/>
      <c r="V837" s="443" t="s">
        <v>0</v>
      </c>
      <c r="W837" s="444"/>
      <c r="X837" s="440"/>
      <c r="Y837" s="445"/>
      <c r="Z837" s="445"/>
      <c r="AA837" s="445"/>
      <c r="AB837" s="445"/>
      <c r="AC837" s="445"/>
      <c r="AD837" s="445"/>
      <c r="AE837" s="445"/>
      <c r="AF837" s="445"/>
      <c r="AG837" s="445"/>
      <c r="AH837" s="445"/>
      <c r="AI837" s="446"/>
      <c r="AJ837" s="446"/>
      <c r="AK837" s="446"/>
      <c r="AL837" s="446"/>
      <c r="AM837" s="446"/>
      <c r="AN837" s="446"/>
    </row>
    <row r="838" spans="1:40" ht="25.5">
      <c r="A838" s="435"/>
      <c r="B838" s="436"/>
      <c r="C838" s="437"/>
      <c r="D838" s="438" t="s">
        <v>133</v>
      </c>
      <c r="E838" s="439"/>
      <c r="F838" s="440"/>
      <c r="G838" s="42"/>
      <c r="H838" s="441"/>
      <c r="I838" s="441"/>
      <c r="J838" s="441"/>
      <c r="K838" s="442"/>
      <c r="L838" s="442"/>
      <c r="M838" s="439"/>
      <c r="N838" s="439"/>
      <c r="O838" s="440"/>
      <c r="P838" s="440"/>
      <c r="Q838" s="439"/>
      <c r="R838" s="439"/>
      <c r="S838" s="439"/>
      <c r="T838" s="443"/>
      <c r="U838" s="443"/>
      <c r="V838" s="443" t="s">
        <v>0</v>
      </c>
      <c r="W838" s="444"/>
      <c r="X838" s="440"/>
      <c r="Y838" s="445"/>
      <c r="Z838" s="445"/>
      <c r="AA838" s="445"/>
      <c r="AB838" s="445"/>
      <c r="AC838" s="445"/>
      <c r="AD838" s="445"/>
      <c r="AE838" s="445"/>
      <c r="AF838" s="445"/>
      <c r="AG838" s="445"/>
      <c r="AH838" s="445"/>
      <c r="AI838" s="446"/>
      <c r="AJ838" s="446"/>
      <c r="AK838" s="446"/>
      <c r="AL838" s="446"/>
      <c r="AM838" s="446"/>
      <c r="AN838" s="446"/>
    </row>
    <row r="839" spans="1:40">
      <c r="A839" s="435"/>
      <c r="B839" s="436"/>
      <c r="C839" s="437"/>
      <c r="D839" s="438" t="s">
        <v>769</v>
      </c>
      <c r="E839" s="439"/>
      <c r="F839" s="440"/>
      <c r="G839" s="42"/>
      <c r="H839" s="441"/>
      <c r="I839" s="441"/>
      <c r="J839" s="441"/>
      <c r="K839" s="442"/>
      <c r="L839" s="442"/>
      <c r="M839" s="439"/>
      <c r="N839" s="439"/>
      <c r="O839" s="440"/>
      <c r="P839" s="440"/>
      <c r="Q839" s="439"/>
      <c r="R839" s="439"/>
      <c r="S839" s="439"/>
      <c r="T839" s="443"/>
      <c r="U839" s="443"/>
      <c r="V839" s="443" t="s">
        <v>0</v>
      </c>
      <c r="W839" s="444"/>
      <c r="X839" s="440"/>
      <c r="Y839" s="445"/>
      <c r="Z839" s="445"/>
      <c r="AA839" s="445"/>
      <c r="AB839" s="445"/>
      <c r="AC839" s="445"/>
      <c r="AD839" s="445"/>
      <c r="AE839" s="445"/>
      <c r="AF839" s="445"/>
      <c r="AG839" s="445"/>
      <c r="AH839" s="445"/>
      <c r="AI839" s="446"/>
      <c r="AJ839" s="446"/>
      <c r="AK839" s="446"/>
      <c r="AL839" s="446"/>
      <c r="AM839" s="446"/>
      <c r="AN839" s="446"/>
    </row>
    <row r="840" spans="1:40" ht="25.5">
      <c r="A840" s="435"/>
      <c r="B840" s="436"/>
      <c r="C840" s="437"/>
      <c r="D840" s="438" t="s">
        <v>88</v>
      </c>
      <c r="E840" s="439"/>
      <c r="F840" s="440"/>
      <c r="G840" s="42"/>
      <c r="H840" s="441"/>
      <c r="I840" s="441"/>
      <c r="J840" s="441"/>
      <c r="K840" s="442"/>
      <c r="L840" s="442"/>
      <c r="M840" s="439"/>
      <c r="N840" s="439"/>
      <c r="O840" s="440"/>
      <c r="P840" s="440"/>
      <c r="Q840" s="439"/>
      <c r="R840" s="439"/>
      <c r="S840" s="439"/>
      <c r="T840" s="443"/>
      <c r="U840" s="443"/>
      <c r="V840" s="443" t="s">
        <v>0</v>
      </c>
      <c r="W840" s="444"/>
      <c r="X840" s="440"/>
      <c r="Y840" s="445"/>
      <c r="Z840" s="445"/>
      <c r="AA840" s="445"/>
      <c r="AB840" s="445"/>
      <c r="AC840" s="445"/>
      <c r="AD840" s="445"/>
      <c r="AE840" s="445"/>
      <c r="AF840" s="445"/>
      <c r="AG840" s="445"/>
      <c r="AH840" s="445"/>
      <c r="AI840" s="446"/>
      <c r="AJ840" s="446"/>
      <c r="AK840" s="446"/>
      <c r="AL840" s="446"/>
      <c r="AM840" s="446"/>
      <c r="AN840" s="446"/>
    </row>
    <row r="841" spans="1:40">
      <c r="A841" s="435"/>
      <c r="B841" s="436"/>
      <c r="C841" s="437"/>
      <c r="D841" s="438" t="s">
        <v>770</v>
      </c>
      <c r="E841" s="439"/>
      <c r="F841" s="440"/>
      <c r="G841" s="42"/>
      <c r="H841" s="441"/>
      <c r="I841" s="441"/>
      <c r="J841" s="441"/>
      <c r="K841" s="442"/>
      <c r="L841" s="442"/>
      <c r="M841" s="439"/>
      <c r="N841" s="439"/>
      <c r="O841" s="440"/>
      <c r="P841" s="440"/>
      <c r="Q841" s="439"/>
      <c r="R841" s="439"/>
      <c r="S841" s="439"/>
      <c r="T841" s="443"/>
      <c r="U841" s="443"/>
      <c r="V841" s="443" t="s">
        <v>0</v>
      </c>
      <c r="W841" s="444"/>
      <c r="X841" s="440"/>
      <c r="Y841" s="445"/>
      <c r="Z841" s="445"/>
      <c r="AA841" s="445"/>
      <c r="AB841" s="445"/>
      <c r="AC841" s="445"/>
      <c r="AD841" s="445"/>
      <c r="AE841" s="445"/>
      <c r="AF841" s="445"/>
      <c r="AG841" s="445"/>
      <c r="AH841" s="445"/>
      <c r="AI841" s="446"/>
      <c r="AJ841" s="446"/>
      <c r="AK841" s="446"/>
      <c r="AL841" s="446"/>
      <c r="AM841" s="446"/>
      <c r="AN841" s="446"/>
    </row>
    <row r="842" spans="1:40" ht="12" customHeight="1">
      <c r="A842" s="435"/>
      <c r="B842" s="436"/>
      <c r="C842" s="437"/>
      <c r="D842" s="438" t="s">
        <v>250</v>
      </c>
      <c r="E842" s="439"/>
      <c r="F842" s="440"/>
      <c r="G842" s="42"/>
      <c r="H842" s="441"/>
      <c r="I842" s="441"/>
      <c r="J842" s="441"/>
      <c r="K842" s="442"/>
      <c r="L842" s="442"/>
      <c r="M842" s="439"/>
      <c r="N842" s="439"/>
      <c r="O842" s="440"/>
      <c r="P842" s="440"/>
      <c r="Q842" s="439"/>
      <c r="R842" s="439"/>
      <c r="S842" s="439"/>
      <c r="T842" s="443"/>
      <c r="U842" s="443"/>
      <c r="V842" s="443" t="s">
        <v>0</v>
      </c>
      <c r="W842" s="444"/>
      <c r="X842" s="440"/>
      <c r="Y842" s="445"/>
      <c r="Z842" s="445"/>
      <c r="AA842" s="445"/>
      <c r="AB842" s="445"/>
      <c r="AC842" s="445"/>
      <c r="AD842" s="445"/>
      <c r="AE842" s="445"/>
      <c r="AF842" s="445"/>
      <c r="AG842" s="445"/>
      <c r="AH842" s="445"/>
      <c r="AI842" s="446"/>
      <c r="AJ842" s="446"/>
      <c r="AK842" s="446"/>
      <c r="AL842" s="446"/>
      <c r="AM842" s="446"/>
      <c r="AN842" s="446"/>
    </row>
    <row r="843" spans="1:40" ht="12" customHeight="1">
      <c r="A843" s="435"/>
      <c r="B843" s="436"/>
      <c r="C843" s="437"/>
      <c r="D843" s="438" t="s">
        <v>771</v>
      </c>
      <c r="E843" s="439"/>
      <c r="F843" s="440"/>
      <c r="G843" s="42"/>
      <c r="H843" s="441"/>
      <c r="I843" s="441"/>
      <c r="J843" s="441"/>
      <c r="K843" s="442"/>
      <c r="L843" s="442"/>
      <c r="M843" s="439"/>
      <c r="N843" s="439"/>
      <c r="O843" s="440"/>
      <c r="P843" s="440"/>
      <c r="Q843" s="439"/>
      <c r="R843" s="439"/>
      <c r="S843" s="439"/>
      <c r="T843" s="443"/>
      <c r="U843" s="443"/>
      <c r="V843" s="443" t="s">
        <v>0</v>
      </c>
      <c r="W843" s="444"/>
      <c r="X843" s="440"/>
      <c r="Y843" s="445"/>
      <c r="Z843" s="445"/>
      <c r="AA843" s="445"/>
      <c r="AB843" s="445"/>
      <c r="AC843" s="445"/>
      <c r="AD843" s="445"/>
      <c r="AE843" s="445"/>
      <c r="AF843" s="445"/>
      <c r="AG843" s="445"/>
      <c r="AH843" s="445"/>
      <c r="AI843" s="446"/>
      <c r="AJ843" s="446"/>
      <c r="AK843" s="446"/>
      <c r="AL843" s="446"/>
      <c r="AM843" s="446"/>
      <c r="AN843" s="446"/>
    </row>
    <row r="844" spans="1:40">
      <c r="A844" s="435"/>
      <c r="B844" s="436"/>
      <c r="C844" s="437"/>
      <c r="D844" s="438" t="s">
        <v>3110</v>
      </c>
      <c r="E844" s="439"/>
      <c r="F844" s="440"/>
      <c r="G844" s="42"/>
      <c r="H844" s="441"/>
      <c r="I844" s="441"/>
      <c r="J844" s="441"/>
      <c r="K844" s="442"/>
      <c r="L844" s="442"/>
      <c r="M844" s="439"/>
      <c r="N844" s="439"/>
      <c r="O844" s="440"/>
      <c r="P844" s="440"/>
      <c r="Q844" s="439"/>
      <c r="R844" s="439"/>
      <c r="S844" s="439"/>
      <c r="T844" s="443"/>
      <c r="U844" s="443"/>
      <c r="V844" s="443" t="s">
        <v>0</v>
      </c>
      <c r="W844" s="444"/>
      <c r="X844" s="440"/>
      <c r="Y844" s="445"/>
      <c r="Z844" s="445"/>
      <c r="AA844" s="445"/>
      <c r="AB844" s="445"/>
      <c r="AC844" s="445"/>
      <c r="AD844" s="445"/>
      <c r="AE844" s="445"/>
      <c r="AF844" s="445"/>
      <c r="AG844" s="445"/>
      <c r="AH844" s="445"/>
      <c r="AI844" s="446"/>
      <c r="AJ844" s="446"/>
      <c r="AK844" s="446"/>
      <c r="AL844" s="446"/>
      <c r="AM844" s="446"/>
      <c r="AN844" s="446"/>
    </row>
    <row r="845" spans="1:40">
      <c r="A845" s="435"/>
      <c r="B845" s="436"/>
      <c r="C845" s="437"/>
      <c r="D845" s="438" t="s">
        <v>3113</v>
      </c>
      <c r="E845" s="439"/>
      <c r="F845" s="440"/>
      <c r="G845" s="42"/>
      <c r="H845" s="441"/>
      <c r="I845" s="441"/>
      <c r="J845" s="441"/>
      <c r="K845" s="442"/>
      <c r="L845" s="442"/>
      <c r="M845" s="439"/>
      <c r="N845" s="439"/>
      <c r="O845" s="440"/>
      <c r="P845" s="440"/>
      <c r="Q845" s="439"/>
      <c r="R845" s="439"/>
      <c r="S845" s="439"/>
      <c r="T845" s="443"/>
      <c r="U845" s="443"/>
      <c r="V845" s="443" t="s">
        <v>0</v>
      </c>
      <c r="W845" s="444"/>
      <c r="X845" s="440"/>
      <c r="Y845" s="445"/>
      <c r="Z845" s="445"/>
      <c r="AA845" s="445"/>
      <c r="AB845" s="445"/>
      <c r="AC845" s="445"/>
      <c r="AD845" s="445"/>
      <c r="AE845" s="445"/>
      <c r="AF845" s="445"/>
      <c r="AG845" s="445"/>
      <c r="AH845" s="445"/>
      <c r="AI845" s="446"/>
      <c r="AJ845" s="446"/>
      <c r="AK845" s="446"/>
      <c r="AL845" s="446"/>
      <c r="AM845" s="446"/>
      <c r="AN845" s="446"/>
    </row>
    <row r="846" spans="1:40" ht="25.5">
      <c r="A846" s="435">
        <v>152</v>
      </c>
      <c r="B846" s="436" t="s">
        <v>80</v>
      </c>
      <c r="C846" s="437" t="s">
        <v>772</v>
      </c>
      <c r="D846" s="475" t="s">
        <v>773</v>
      </c>
      <c r="E846" s="447">
        <v>456.15600000000001</v>
      </c>
      <c r="F846" s="445" t="s">
        <v>113</v>
      </c>
      <c r="G846" s="41"/>
      <c r="H846" s="448">
        <f>ROUND(E846*G846,2)</f>
        <v>0</v>
      </c>
      <c r="I846" s="448"/>
      <c r="J846" s="448">
        <f>ROUND(E846*G846,2)</f>
        <v>0</v>
      </c>
      <c r="K846" s="449"/>
      <c r="L846" s="449">
        <f>E846*K846</f>
        <v>0</v>
      </c>
      <c r="M846" s="447"/>
      <c r="N846" s="447">
        <f>E846*M846</f>
        <v>0</v>
      </c>
      <c r="O846" s="445">
        <v>20</v>
      </c>
      <c r="P846" s="445" t="s">
        <v>434</v>
      </c>
      <c r="Q846" s="447"/>
      <c r="R846" s="447"/>
      <c r="S846" s="447"/>
      <c r="T846" s="450"/>
      <c r="U846" s="450"/>
      <c r="V846" s="450" t="s">
        <v>67</v>
      </c>
      <c r="W846" s="451"/>
      <c r="X846" s="437" t="s">
        <v>772</v>
      </c>
      <c r="Y846" s="437" t="s">
        <v>772</v>
      </c>
      <c r="Z846" s="445" t="s">
        <v>85</v>
      </c>
      <c r="AA846" s="445"/>
      <c r="AB846" s="445">
        <v>1</v>
      </c>
      <c r="AC846" s="445"/>
      <c r="AD846" s="445"/>
      <c r="AE846" s="445"/>
      <c r="AF846" s="445"/>
      <c r="AG846" s="445"/>
      <c r="AH846" s="445"/>
      <c r="AI846" s="446"/>
      <c r="AJ846" s="446" t="s">
        <v>86</v>
      </c>
      <c r="AK846" s="446" t="s">
        <v>87</v>
      </c>
      <c r="AL846" s="446"/>
      <c r="AM846" s="446"/>
      <c r="AN846" s="446"/>
    </row>
    <row r="847" spans="1:40">
      <c r="A847" s="435"/>
      <c r="B847" s="436"/>
      <c r="C847" s="437"/>
      <c r="D847" s="438" t="s">
        <v>137</v>
      </c>
      <c r="E847" s="439"/>
      <c r="F847" s="440"/>
      <c r="G847" s="42"/>
      <c r="H847" s="441"/>
      <c r="I847" s="441"/>
      <c r="J847" s="441"/>
      <c r="K847" s="442"/>
      <c r="L847" s="442"/>
      <c r="M847" s="439"/>
      <c r="N847" s="439"/>
      <c r="O847" s="440"/>
      <c r="P847" s="440"/>
      <c r="Q847" s="439"/>
      <c r="R847" s="439"/>
      <c r="S847" s="439"/>
      <c r="T847" s="443"/>
      <c r="U847" s="443"/>
      <c r="V847" s="443" t="s">
        <v>0</v>
      </c>
      <c r="W847" s="444"/>
      <c r="X847" s="440"/>
      <c r="Y847" s="445"/>
      <c r="Z847" s="445"/>
      <c r="AA847" s="445"/>
      <c r="AB847" s="445"/>
      <c r="AC847" s="445"/>
      <c r="AD847" s="445"/>
      <c r="AE847" s="445"/>
      <c r="AF847" s="445"/>
      <c r="AG847" s="445"/>
      <c r="AH847" s="445"/>
      <c r="AI847" s="446"/>
      <c r="AJ847" s="446"/>
      <c r="AK847" s="446"/>
      <c r="AL847" s="446"/>
      <c r="AM847" s="446"/>
      <c r="AN847" s="446"/>
    </row>
    <row r="848" spans="1:40">
      <c r="A848" s="435"/>
      <c r="B848" s="436"/>
      <c r="C848" s="437"/>
      <c r="D848" s="438" t="s">
        <v>761</v>
      </c>
      <c r="E848" s="439"/>
      <c r="F848" s="440"/>
      <c r="G848" s="42"/>
      <c r="H848" s="441"/>
      <c r="I848" s="441"/>
      <c r="J848" s="441"/>
      <c r="K848" s="442"/>
      <c r="L848" s="442"/>
      <c r="M848" s="439"/>
      <c r="N848" s="439"/>
      <c r="O848" s="440"/>
      <c r="P848" s="440"/>
      <c r="Q848" s="439"/>
      <c r="R848" s="439"/>
      <c r="S848" s="439"/>
      <c r="T848" s="443"/>
      <c r="U848" s="443"/>
      <c r="V848" s="443" t="s">
        <v>0</v>
      </c>
      <c r="W848" s="444"/>
      <c r="X848" s="440"/>
      <c r="Y848" s="445"/>
      <c r="Z848" s="445"/>
      <c r="AA848" s="445"/>
      <c r="AB848" s="445"/>
      <c r="AC848" s="445"/>
      <c r="AD848" s="445"/>
      <c r="AE848" s="445"/>
      <c r="AF848" s="445"/>
      <c r="AG848" s="445"/>
      <c r="AH848" s="445"/>
      <c r="AI848" s="446"/>
      <c r="AJ848" s="446"/>
      <c r="AK848" s="446"/>
      <c r="AL848" s="446"/>
      <c r="AM848" s="446"/>
      <c r="AN848" s="446"/>
    </row>
    <row r="849" spans="1:40">
      <c r="A849" s="435"/>
      <c r="B849" s="436"/>
      <c r="C849" s="437"/>
      <c r="D849" s="438" t="s">
        <v>236</v>
      </c>
      <c r="E849" s="439"/>
      <c r="F849" s="440"/>
      <c r="G849" s="42"/>
      <c r="H849" s="441"/>
      <c r="I849" s="441"/>
      <c r="J849" s="441"/>
      <c r="K849" s="442"/>
      <c r="L849" s="442"/>
      <c r="M849" s="439"/>
      <c r="N849" s="439"/>
      <c r="O849" s="440"/>
      <c r="P849" s="440"/>
      <c r="Q849" s="439"/>
      <c r="R849" s="439"/>
      <c r="S849" s="439"/>
      <c r="T849" s="443"/>
      <c r="U849" s="443"/>
      <c r="V849" s="443" t="s">
        <v>0</v>
      </c>
      <c r="W849" s="444"/>
      <c r="X849" s="440"/>
      <c r="Y849" s="445"/>
      <c r="Z849" s="445"/>
      <c r="AA849" s="445"/>
      <c r="AB849" s="445"/>
      <c r="AC849" s="445"/>
      <c r="AD849" s="445"/>
      <c r="AE849" s="445"/>
      <c r="AF849" s="445"/>
      <c r="AG849" s="445"/>
      <c r="AH849" s="445"/>
      <c r="AI849" s="446"/>
      <c r="AJ849" s="446"/>
      <c r="AK849" s="446"/>
      <c r="AL849" s="446"/>
      <c r="AM849" s="446"/>
      <c r="AN849" s="446"/>
    </row>
    <row r="850" spans="1:40">
      <c r="A850" s="435"/>
      <c r="B850" s="436"/>
      <c r="C850" s="437"/>
      <c r="D850" s="438" t="s">
        <v>762</v>
      </c>
      <c r="E850" s="439"/>
      <c r="F850" s="440"/>
      <c r="G850" s="42"/>
      <c r="H850" s="441"/>
      <c r="I850" s="441"/>
      <c r="J850" s="441"/>
      <c r="K850" s="442"/>
      <c r="L850" s="442"/>
      <c r="M850" s="439"/>
      <c r="N850" s="439"/>
      <c r="O850" s="440"/>
      <c r="P850" s="440"/>
      <c r="Q850" s="439"/>
      <c r="R850" s="439"/>
      <c r="S850" s="439"/>
      <c r="T850" s="443"/>
      <c r="U850" s="443"/>
      <c r="V850" s="443" t="s">
        <v>0</v>
      </c>
      <c r="W850" s="444"/>
      <c r="X850" s="440"/>
      <c r="Y850" s="445"/>
      <c r="Z850" s="445"/>
      <c r="AA850" s="445"/>
      <c r="AB850" s="445"/>
      <c r="AC850" s="445"/>
      <c r="AD850" s="445"/>
      <c r="AE850" s="445"/>
      <c r="AF850" s="445"/>
      <c r="AG850" s="445"/>
      <c r="AH850" s="445"/>
      <c r="AI850" s="446"/>
      <c r="AJ850" s="446"/>
      <c r="AK850" s="446"/>
      <c r="AL850" s="446"/>
      <c r="AM850" s="446"/>
      <c r="AN850" s="446"/>
    </row>
    <row r="851" spans="1:40" ht="25.5">
      <c r="A851" s="435"/>
      <c r="B851" s="436"/>
      <c r="C851" s="437"/>
      <c r="D851" s="438" t="s">
        <v>133</v>
      </c>
      <c r="E851" s="439"/>
      <c r="F851" s="440"/>
      <c r="G851" s="42"/>
      <c r="H851" s="441"/>
      <c r="I851" s="441"/>
      <c r="J851" s="441"/>
      <c r="K851" s="442"/>
      <c r="L851" s="442"/>
      <c r="M851" s="439"/>
      <c r="N851" s="439"/>
      <c r="O851" s="440"/>
      <c r="P851" s="440"/>
      <c r="Q851" s="439"/>
      <c r="R851" s="439"/>
      <c r="S851" s="439"/>
      <c r="T851" s="443"/>
      <c r="U851" s="443"/>
      <c r="V851" s="443" t="s">
        <v>0</v>
      </c>
      <c r="W851" s="444"/>
      <c r="X851" s="440"/>
      <c r="Y851" s="445"/>
      <c r="Z851" s="445"/>
      <c r="AA851" s="445"/>
      <c r="AB851" s="445"/>
      <c r="AC851" s="445"/>
      <c r="AD851" s="445"/>
      <c r="AE851" s="445"/>
      <c r="AF851" s="445"/>
      <c r="AG851" s="445"/>
      <c r="AH851" s="445"/>
      <c r="AI851" s="446"/>
      <c r="AJ851" s="446"/>
      <c r="AK851" s="446"/>
      <c r="AL851" s="446"/>
      <c r="AM851" s="446"/>
      <c r="AN851" s="446"/>
    </row>
    <row r="852" spans="1:40">
      <c r="A852" s="435"/>
      <c r="B852" s="436"/>
      <c r="C852" s="437"/>
      <c r="D852" s="438" t="s">
        <v>763</v>
      </c>
      <c r="E852" s="439"/>
      <c r="F852" s="440"/>
      <c r="G852" s="42"/>
      <c r="H852" s="441"/>
      <c r="I852" s="441"/>
      <c r="J852" s="441"/>
      <c r="K852" s="442"/>
      <c r="L852" s="442"/>
      <c r="M852" s="439"/>
      <c r="N852" s="439"/>
      <c r="O852" s="440"/>
      <c r="P852" s="440"/>
      <c r="Q852" s="439"/>
      <c r="R852" s="439"/>
      <c r="S852" s="439"/>
      <c r="T852" s="443"/>
      <c r="U852" s="443"/>
      <c r="V852" s="443" t="s">
        <v>0</v>
      </c>
      <c r="W852" s="444"/>
      <c r="X852" s="440"/>
      <c r="Y852" s="445"/>
      <c r="Z852" s="445"/>
      <c r="AA852" s="445"/>
      <c r="AB852" s="445"/>
      <c r="AC852" s="445"/>
      <c r="AD852" s="445"/>
      <c r="AE852" s="445"/>
      <c r="AF852" s="445"/>
      <c r="AG852" s="445"/>
      <c r="AH852" s="445"/>
      <c r="AI852" s="446"/>
      <c r="AJ852" s="446"/>
      <c r="AK852" s="446"/>
      <c r="AL852" s="446"/>
      <c r="AM852" s="446"/>
      <c r="AN852" s="446"/>
    </row>
    <row r="853" spans="1:40" ht="25.5">
      <c r="A853" s="435"/>
      <c r="B853" s="436"/>
      <c r="C853" s="437"/>
      <c r="D853" s="438" t="s">
        <v>88</v>
      </c>
      <c r="E853" s="439"/>
      <c r="F853" s="440"/>
      <c r="G853" s="42"/>
      <c r="H853" s="441"/>
      <c r="I853" s="441"/>
      <c r="J853" s="441"/>
      <c r="K853" s="442"/>
      <c r="L853" s="442"/>
      <c r="M853" s="439"/>
      <c r="N853" s="439"/>
      <c r="O853" s="440"/>
      <c r="P853" s="440"/>
      <c r="Q853" s="439"/>
      <c r="R853" s="439"/>
      <c r="S853" s="439"/>
      <c r="T853" s="443"/>
      <c r="U853" s="443"/>
      <c r="V853" s="443" t="s">
        <v>0</v>
      </c>
      <c r="W853" s="444"/>
      <c r="X853" s="440"/>
      <c r="Y853" s="445"/>
      <c r="Z853" s="445"/>
      <c r="AA853" s="445"/>
      <c r="AB853" s="445"/>
      <c r="AC853" s="445"/>
      <c r="AD853" s="445"/>
      <c r="AE853" s="445"/>
      <c r="AF853" s="445"/>
      <c r="AG853" s="445"/>
      <c r="AH853" s="445"/>
      <c r="AI853" s="446"/>
      <c r="AJ853" s="446"/>
      <c r="AK853" s="446"/>
      <c r="AL853" s="446"/>
      <c r="AM853" s="446"/>
      <c r="AN853" s="446"/>
    </row>
    <row r="854" spans="1:40">
      <c r="A854" s="435"/>
      <c r="B854" s="436"/>
      <c r="C854" s="437"/>
      <c r="D854" s="438" t="s">
        <v>764</v>
      </c>
      <c r="E854" s="439"/>
      <c r="F854" s="440"/>
      <c r="G854" s="42"/>
      <c r="H854" s="441"/>
      <c r="I854" s="441"/>
      <c r="J854" s="441"/>
      <c r="K854" s="442"/>
      <c r="L854" s="442"/>
      <c r="M854" s="439"/>
      <c r="N854" s="439"/>
      <c r="O854" s="440"/>
      <c r="P854" s="440"/>
      <c r="Q854" s="439"/>
      <c r="R854" s="439"/>
      <c r="S854" s="439"/>
      <c r="T854" s="443"/>
      <c r="U854" s="443"/>
      <c r="V854" s="443" t="s">
        <v>0</v>
      </c>
      <c r="W854" s="444"/>
      <c r="X854" s="440"/>
      <c r="Y854" s="445"/>
      <c r="Z854" s="445"/>
      <c r="AA854" s="445"/>
      <c r="AB854" s="445"/>
      <c r="AC854" s="445"/>
      <c r="AD854" s="445"/>
      <c r="AE854" s="445"/>
      <c r="AF854" s="445"/>
      <c r="AG854" s="445"/>
      <c r="AH854" s="445"/>
      <c r="AI854" s="446"/>
      <c r="AJ854" s="446"/>
      <c r="AK854" s="446"/>
      <c r="AL854" s="446"/>
      <c r="AM854" s="446"/>
      <c r="AN854" s="446"/>
    </row>
    <row r="855" spans="1:40" ht="12" customHeight="1">
      <c r="A855" s="435"/>
      <c r="B855" s="436"/>
      <c r="C855" s="437"/>
      <c r="D855" s="438" t="s">
        <v>250</v>
      </c>
      <c r="E855" s="439"/>
      <c r="F855" s="440"/>
      <c r="G855" s="42"/>
      <c r="H855" s="441"/>
      <c r="I855" s="441"/>
      <c r="J855" s="441"/>
      <c r="K855" s="442"/>
      <c r="L855" s="442"/>
      <c r="M855" s="439"/>
      <c r="N855" s="439"/>
      <c r="O855" s="440"/>
      <c r="P855" s="440"/>
      <c r="Q855" s="439"/>
      <c r="R855" s="439"/>
      <c r="S855" s="439"/>
      <c r="T855" s="443"/>
      <c r="U855" s="443"/>
      <c r="V855" s="443" t="s">
        <v>0</v>
      </c>
      <c r="W855" s="444"/>
      <c r="X855" s="440"/>
      <c r="Y855" s="445"/>
      <c r="Z855" s="445"/>
      <c r="AA855" s="445"/>
      <c r="AB855" s="445"/>
      <c r="AC855" s="445"/>
      <c r="AD855" s="445"/>
      <c r="AE855" s="445"/>
      <c r="AF855" s="445"/>
      <c r="AG855" s="445"/>
      <c r="AH855" s="445"/>
      <c r="AI855" s="446"/>
      <c r="AJ855" s="446"/>
      <c r="AK855" s="446"/>
      <c r="AL855" s="446"/>
      <c r="AM855" s="446"/>
      <c r="AN855" s="446"/>
    </row>
    <row r="856" spans="1:40" ht="12" customHeight="1">
      <c r="A856" s="435"/>
      <c r="B856" s="436"/>
      <c r="C856" s="437"/>
      <c r="D856" s="438" t="s">
        <v>754</v>
      </c>
      <c r="E856" s="439"/>
      <c r="F856" s="440"/>
      <c r="G856" s="42"/>
      <c r="H856" s="441"/>
      <c r="I856" s="441"/>
      <c r="J856" s="441"/>
      <c r="K856" s="442"/>
      <c r="L856" s="442"/>
      <c r="M856" s="439"/>
      <c r="N856" s="439"/>
      <c r="O856" s="440"/>
      <c r="P856" s="440"/>
      <c r="Q856" s="439"/>
      <c r="R856" s="439"/>
      <c r="S856" s="439"/>
      <c r="T856" s="443"/>
      <c r="U856" s="443"/>
      <c r="V856" s="443" t="s">
        <v>0</v>
      </c>
      <c r="W856" s="444"/>
      <c r="X856" s="440"/>
      <c r="Y856" s="445"/>
      <c r="Z856" s="445"/>
      <c r="AA856" s="445"/>
      <c r="AB856" s="445"/>
      <c r="AC856" s="445"/>
      <c r="AD856" s="445"/>
      <c r="AE856" s="445"/>
      <c r="AF856" s="445"/>
      <c r="AG856" s="445"/>
      <c r="AH856" s="445"/>
      <c r="AI856" s="446"/>
      <c r="AJ856" s="446"/>
      <c r="AK856" s="446"/>
      <c r="AL856" s="446"/>
      <c r="AM856" s="446"/>
      <c r="AN856" s="446"/>
    </row>
    <row r="857" spans="1:40">
      <c r="A857" s="435"/>
      <c r="B857" s="436"/>
      <c r="C857" s="437"/>
      <c r="D857" s="438" t="s">
        <v>3110</v>
      </c>
      <c r="E857" s="439"/>
      <c r="F857" s="440"/>
      <c r="G857" s="42"/>
      <c r="H857" s="441"/>
      <c r="I857" s="441"/>
      <c r="J857" s="441"/>
      <c r="K857" s="442"/>
      <c r="L857" s="442"/>
      <c r="M857" s="439"/>
      <c r="N857" s="439"/>
      <c r="O857" s="440"/>
      <c r="P857" s="440"/>
      <c r="Q857" s="439"/>
      <c r="R857" s="439"/>
      <c r="S857" s="439"/>
      <c r="T857" s="443"/>
      <c r="U857" s="443"/>
      <c r="V857" s="443" t="s">
        <v>0</v>
      </c>
      <c r="W857" s="444"/>
      <c r="X857" s="440"/>
      <c r="Y857" s="445"/>
      <c r="Z857" s="445"/>
      <c r="AA857" s="445"/>
      <c r="AB857" s="445"/>
      <c r="AC857" s="445"/>
      <c r="AD857" s="445"/>
      <c r="AE857" s="445"/>
      <c r="AF857" s="445"/>
      <c r="AG857" s="445"/>
      <c r="AH857" s="445"/>
      <c r="AI857" s="446"/>
      <c r="AJ857" s="446"/>
      <c r="AK857" s="446"/>
      <c r="AL857" s="446"/>
      <c r="AM857" s="446"/>
      <c r="AN857" s="446"/>
    </row>
    <row r="858" spans="1:40">
      <c r="A858" s="435"/>
      <c r="B858" s="436"/>
      <c r="C858" s="437"/>
      <c r="D858" s="438" t="s">
        <v>3111</v>
      </c>
      <c r="E858" s="439"/>
      <c r="F858" s="440"/>
      <c r="G858" s="42"/>
      <c r="H858" s="441"/>
      <c r="I858" s="441"/>
      <c r="J858" s="441"/>
      <c r="K858" s="442"/>
      <c r="L858" s="442"/>
      <c r="M858" s="439"/>
      <c r="N858" s="439"/>
      <c r="O858" s="440"/>
      <c r="P858" s="440"/>
      <c r="Q858" s="439"/>
      <c r="R858" s="439"/>
      <c r="S858" s="439"/>
      <c r="T858" s="443"/>
      <c r="U858" s="443"/>
      <c r="V858" s="443" t="s">
        <v>0</v>
      </c>
      <c r="W858" s="444"/>
      <c r="X858" s="440"/>
      <c r="Y858" s="445"/>
      <c r="Z858" s="445"/>
      <c r="AA858" s="445"/>
      <c r="AB858" s="445"/>
      <c r="AC858" s="445"/>
      <c r="AD858" s="445"/>
      <c r="AE858" s="445"/>
      <c r="AF858" s="445"/>
      <c r="AG858" s="445"/>
      <c r="AH858" s="445"/>
      <c r="AI858" s="446"/>
      <c r="AJ858" s="446"/>
      <c r="AK858" s="446"/>
      <c r="AL858" s="446"/>
      <c r="AM858" s="446"/>
      <c r="AN858" s="446"/>
    </row>
    <row r="859" spans="1:40" ht="25.5">
      <c r="A859" s="435">
        <v>153</v>
      </c>
      <c r="B859" s="436" t="s">
        <v>80</v>
      </c>
      <c r="C859" s="437" t="s">
        <v>774</v>
      </c>
      <c r="D859" s="475" t="s">
        <v>775</v>
      </c>
      <c r="E859" s="447">
        <v>2349.654</v>
      </c>
      <c r="F859" s="445" t="s">
        <v>113</v>
      </c>
      <c r="G859" s="41"/>
      <c r="H859" s="448">
        <f>ROUND(E859*G859,2)</f>
        <v>0</v>
      </c>
      <c r="I859" s="448"/>
      <c r="J859" s="448">
        <f>ROUND(E859*G859,2)</f>
        <v>0</v>
      </c>
      <c r="K859" s="449"/>
      <c r="L859" s="449">
        <f>E859*K859</f>
        <v>0</v>
      </c>
      <c r="M859" s="447"/>
      <c r="N859" s="447">
        <f>E859*M859</f>
        <v>0</v>
      </c>
      <c r="O859" s="445">
        <v>20</v>
      </c>
      <c r="P859" s="445" t="s">
        <v>438</v>
      </c>
      <c r="Q859" s="447"/>
      <c r="R859" s="447"/>
      <c r="S859" s="447"/>
      <c r="T859" s="450"/>
      <c r="U859" s="450"/>
      <c r="V859" s="450" t="s">
        <v>67</v>
      </c>
      <c r="W859" s="451"/>
      <c r="X859" s="437" t="s">
        <v>774</v>
      </c>
      <c r="Y859" s="437" t="s">
        <v>774</v>
      </c>
      <c r="Z859" s="445" t="s">
        <v>85</v>
      </c>
      <c r="AA859" s="445"/>
      <c r="AB859" s="445">
        <v>1</v>
      </c>
      <c r="AC859" s="445"/>
      <c r="AD859" s="445"/>
      <c r="AE859" s="445"/>
      <c r="AF859" s="445"/>
      <c r="AG859" s="445"/>
      <c r="AH859" s="445"/>
      <c r="AI859" s="446"/>
      <c r="AJ859" s="446" t="s">
        <v>86</v>
      </c>
      <c r="AK859" s="446" t="s">
        <v>87</v>
      </c>
      <c r="AL859" s="446"/>
      <c r="AM859" s="446"/>
      <c r="AN859" s="446"/>
    </row>
    <row r="860" spans="1:40">
      <c r="A860" s="435"/>
      <c r="B860" s="436"/>
      <c r="C860" s="437"/>
      <c r="D860" s="438" t="s">
        <v>137</v>
      </c>
      <c r="E860" s="439"/>
      <c r="F860" s="440"/>
      <c r="G860" s="42"/>
      <c r="H860" s="441"/>
      <c r="I860" s="441"/>
      <c r="J860" s="441"/>
      <c r="K860" s="442"/>
      <c r="L860" s="442"/>
      <c r="M860" s="439"/>
      <c r="N860" s="439"/>
      <c r="O860" s="440"/>
      <c r="P860" s="440"/>
      <c r="Q860" s="439"/>
      <c r="R860" s="439"/>
      <c r="S860" s="439"/>
      <c r="T860" s="443"/>
      <c r="U860" s="443"/>
      <c r="V860" s="443" t="s">
        <v>0</v>
      </c>
      <c r="W860" s="444"/>
      <c r="X860" s="440"/>
      <c r="Y860" s="445"/>
      <c r="Z860" s="445"/>
      <c r="AA860" s="445"/>
      <c r="AB860" s="445"/>
      <c r="AC860" s="445"/>
      <c r="AD860" s="445"/>
      <c r="AE860" s="445"/>
      <c r="AF860" s="445"/>
      <c r="AG860" s="445"/>
      <c r="AH860" s="445"/>
      <c r="AI860" s="446"/>
      <c r="AJ860" s="446"/>
      <c r="AK860" s="446"/>
      <c r="AL860" s="446"/>
      <c r="AM860" s="446"/>
      <c r="AN860" s="446"/>
    </row>
    <row r="861" spans="1:40">
      <c r="A861" s="435"/>
      <c r="B861" s="436"/>
      <c r="C861" s="437"/>
      <c r="D861" s="438" t="s">
        <v>776</v>
      </c>
      <c r="E861" s="439"/>
      <c r="F861" s="440"/>
      <c r="G861" s="42"/>
      <c r="H861" s="441"/>
      <c r="I861" s="441"/>
      <c r="J861" s="441"/>
      <c r="K861" s="442"/>
      <c r="L861" s="442"/>
      <c r="M861" s="439"/>
      <c r="N861" s="439"/>
      <c r="O861" s="440"/>
      <c r="P861" s="440"/>
      <c r="Q861" s="439"/>
      <c r="R861" s="439"/>
      <c r="S861" s="439"/>
      <c r="T861" s="443"/>
      <c r="U861" s="443"/>
      <c r="V861" s="443" t="s">
        <v>0</v>
      </c>
      <c r="W861" s="444"/>
      <c r="X861" s="440"/>
      <c r="Y861" s="445"/>
      <c r="Z861" s="445"/>
      <c r="AA861" s="445"/>
      <c r="AB861" s="445"/>
      <c r="AC861" s="445"/>
      <c r="AD861" s="445"/>
      <c r="AE861" s="445"/>
      <c r="AF861" s="445"/>
      <c r="AG861" s="445"/>
      <c r="AH861" s="445"/>
      <c r="AI861" s="446"/>
      <c r="AJ861" s="446"/>
      <c r="AK861" s="446"/>
      <c r="AL861" s="446"/>
      <c r="AM861" s="446"/>
      <c r="AN861" s="446"/>
    </row>
    <row r="862" spans="1:40">
      <c r="A862" s="435"/>
      <c r="B862" s="436"/>
      <c r="C862" s="437"/>
      <c r="D862" s="438" t="s">
        <v>236</v>
      </c>
      <c r="E862" s="439"/>
      <c r="F862" s="440"/>
      <c r="G862" s="42"/>
      <c r="H862" s="441"/>
      <c r="I862" s="441"/>
      <c r="J862" s="441"/>
      <c r="K862" s="442"/>
      <c r="L862" s="442"/>
      <c r="M862" s="439"/>
      <c r="N862" s="439"/>
      <c r="O862" s="440"/>
      <c r="P862" s="440"/>
      <c r="Q862" s="439"/>
      <c r="R862" s="439"/>
      <c r="S862" s="439"/>
      <c r="T862" s="443"/>
      <c r="U862" s="443"/>
      <c r="V862" s="443" t="s">
        <v>0</v>
      </c>
      <c r="W862" s="444"/>
      <c r="X862" s="440"/>
      <c r="Y862" s="445"/>
      <c r="Z862" s="445"/>
      <c r="AA862" s="445"/>
      <c r="AB862" s="445"/>
      <c r="AC862" s="445"/>
      <c r="AD862" s="445"/>
      <c r="AE862" s="445"/>
      <c r="AF862" s="445"/>
      <c r="AG862" s="445"/>
      <c r="AH862" s="445"/>
      <c r="AI862" s="446"/>
      <c r="AJ862" s="446"/>
      <c r="AK862" s="446"/>
      <c r="AL862" s="446"/>
      <c r="AM862" s="446"/>
      <c r="AN862" s="446"/>
    </row>
    <row r="863" spans="1:40">
      <c r="A863" s="435"/>
      <c r="B863" s="436"/>
      <c r="C863" s="437"/>
      <c r="D863" s="438" t="s">
        <v>777</v>
      </c>
      <c r="E863" s="439"/>
      <c r="F863" s="440"/>
      <c r="G863" s="42"/>
      <c r="H863" s="441"/>
      <c r="I863" s="441"/>
      <c r="J863" s="441"/>
      <c r="K863" s="442"/>
      <c r="L863" s="442"/>
      <c r="M863" s="439"/>
      <c r="N863" s="439"/>
      <c r="O863" s="440"/>
      <c r="P863" s="440"/>
      <c r="Q863" s="439"/>
      <c r="R863" s="439"/>
      <c r="S863" s="439"/>
      <c r="T863" s="443"/>
      <c r="U863" s="443"/>
      <c r="V863" s="443" t="s">
        <v>0</v>
      </c>
      <c r="W863" s="444"/>
      <c r="X863" s="440"/>
      <c r="Y863" s="445"/>
      <c r="Z863" s="445"/>
      <c r="AA863" s="445"/>
      <c r="AB863" s="445"/>
      <c r="AC863" s="445"/>
      <c r="AD863" s="445"/>
      <c r="AE863" s="445"/>
      <c r="AF863" s="445"/>
      <c r="AG863" s="445"/>
      <c r="AH863" s="445"/>
      <c r="AI863" s="446"/>
      <c r="AJ863" s="446"/>
      <c r="AK863" s="446"/>
      <c r="AL863" s="446"/>
      <c r="AM863" s="446"/>
      <c r="AN863" s="446"/>
    </row>
    <row r="864" spans="1:40" ht="25.5">
      <c r="A864" s="435"/>
      <c r="B864" s="436"/>
      <c r="C864" s="437"/>
      <c r="D864" s="438" t="s">
        <v>133</v>
      </c>
      <c r="E864" s="439"/>
      <c r="F864" s="440"/>
      <c r="G864" s="42"/>
      <c r="H864" s="441"/>
      <c r="I864" s="441"/>
      <c r="J864" s="441"/>
      <c r="K864" s="442"/>
      <c r="L864" s="442"/>
      <c r="M864" s="439"/>
      <c r="N864" s="439"/>
      <c r="O864" s="440"/>
      <c r="P864" s="440"/>
      <c r="Q864" s="439"/>
      <c r="R864" s="439"/>
      <c r="S864" s="439"/>
      <c r="T864" s="443"/>
      <c r="U864" s="443"/>
      <c r="V864" s="443" t="s">
        <v>0</v>
      </c>
      <c r="W864" s="444"/>
      <c r="X864" s="440"/>
      <c r="Y864" s="445"/>
      <c r="Z864" s="445"/>
      <c r="AA864" s="445"/>
      <c r="AB864" s="445"/>
      <c r="AC864" s="445"/>
      <c r="AD864" s="445"/>
      <c r="AE864" s="445"/>
      <c r="AF864" s="445"/>
      <c r="AG864" s="445"/>
      <c r="AH864" s="445"/>
      <c r="AI864" s="446"/>
      <c r="AJ864" s="446"/>
      <c r="AK864" s="446"/>
      <c r="AL864" s="446"/>
      <c r="AM864" s="446"/>
      <c r="AN864" s="446"/>
    </row>
    <row r="865" spans="1:40">
      <c r="A865" s="435"/>
      <c r="B865" s="436"/>
      <c r="C865" s="437"/>
      <c r="D865" s="438" t="s">
        <v>778</v>
      </c>
      <c r="E865" s="439"/>
      <c r="F865" s="440"/>
      <c r="G865" s="42"/>
      <c r="H865" s="441"/>
      <c r="I865" s="441"/>
      <c r="J865" s="441"/>
      <c r="K865" s="442"/>
      <c r="L865" s="442"/>
      <c r="M865" s="439"/>
      <c r="N865" s="439"/>
      <c r="O865" s="440"/>
      <c r="P865" s="440"/>
      <c r="Q865" s="439"/>
      <c r="R865" s="439"/>
      <c r="S865" s="439"/>
      <c r="T865" s="443"/>
      <c r="U865" s="443"/>
      <c r="V865" s="443" t="s">
        <v>0</v>
      </c>
      <c r="W865" s="444"/>
      <c r="X865" s="440"/>
      <c r="Y865" s="445"/>
      <c r="Z865" s="445"/>
      <c r="AA865" s="445"/>
      <c r="AB865" s="445"/>
      <c r="AC865" s="445"/>
      <c r="AD865" s="445"/>
      <c r="AE865" s="445"/>
      <c r="AF865" s="445"/>
      <c r="AG865" s="445"/>
      <c r="AH865" s="445"/>
      <c r="AI865" s="446"/>
      <c r="AJ865" s="446"/>
      <c r="AK865" s="446"/>
      <c r="AL865" s="446"/>
      <c r="AM865" s="446"/>
      <c r="AN865" s="446"/>
    </row>
    <row r="866" spans="1:40" ht="25.5">
      <c r="A866" s="435"/>
      <c r="B866" s="436"/>
      <c r="C866" s="437"/>
      <c r="D866" s="438" t="s">
        <v>88</v>
      </c>
      <c r="E866" s="439"/>
      <c r="F866" s="440"/>
      <c r="G866" s="42"/>
      <c r="H866" s="441"/>
      <c r="I866" s="441"/>
      <c r="J866" s="441"/>
      <c r="K866" s="442"/>
      <c r="L866" s="442"/>
      <c r="M866" s="439"/>
      <c r="N866" s="439"/>
      <c r="O866" s="440"/>
      <c r="P866" s="440"/>
      <c r="Q866" s="439"/>
      <c r="R866" s="439"/>
      <c r="S866" s="439"/>
      <c r="T866" s="443"/>
      <c r="U866" s="443"/>
      <c r="V866" s="443" t="s">
        <v>0</v>
      </c>
      <c r="W866" s="444"/>
      <c r="X866" s="440"/>
      <c r="Y866" s="445"/>
      <c r="Z866" s="445"/>
      <c r="AA866" s="445"/>
      <c r="AB866" s="445"/>
      <c r="AC866" s="445"/>
      <c r="AD866" s="445"/>
      <c r="AE866" s="445"/>
      <c r="AF866" s="445"/>
      <c r="AG866" s="445"/>
      <c r="AH866" s="445"/>
      <c r="AI866" s="446"/>
      <c r="AJ866" s="446"/>
      <c r="AK866" s="446"/>
      <c r="AL866" s="446"/>
      <c r="AM866" s="446"/>
      <c r="AN866" s="446"/>
    </row>
    <row r="867" spans="1:40">
      <c r="A867" s="435"/>
      <c r="B867" s="436"/>
      <c r="C867" s="437"/>
      <c r="D867" s="438" t="s">
        <v>779</v>
      </c>
      <c r="E867" s="439"/>
      <c r="F867" s="440"/>
      <c r="G867" s="42"/>
      <c r="H867" s="441"/>
      <c r="I867" s="441"/>
      <c r="J867" s="441"/>
      <c r="K867" s="442"/>
      <c r="L867" s="442"/>
      <c r="M867" s="439"/>
      <c r="N867" s="439"/>
      <c r="O867" s="440"/>
      <c r="P867" s="440"/>
      <c r="Q867" s="439"/>
      <c r="R867" s="439"/>
      <c r="S867" s="439"/>
      <c r="T867" s="443"/>
      <c r="U867" s="443"/>
      <c r="V867" s="443" t="s">
        <v>0</v>
      </c>
      <c r="W867" s="444"/>
      <c r="X867" s="440"/>
      <c r="Y867" s="445"/>
      <c r="Z867" s="445"/>
      <c r="AA867" s="445"/>
      <c r="AB867" s="445"/>
      <c r="AC867" s="445"/>
      <c r="AD867" s="445"/>
      <c r="AE867" s="445"/>
      <c r="AF867" s="445"/>
      <c r="AG867" s="445"/>
      <c r="AH867" s="445"/>
      <c r="AI867" s="446"/>
      <c r="AJ867" s="446"/>
      <c r="AK867" s="446"/>
      <c r="AL867" s="446"/>
      <c r="AM867" s="446"/>
      <c r="AN867" s="446"/>
    </row>
    <row r="868" spans="1:40" ht="25.5">
      <c r="A868" s="435"/>
      <c r="B868" s="436"/>
      <c r="C868" s="437"/>
      <c r="D868" s="438" t="s">
        <v>250</v>
      </c>
      <c r="E868" s="439"/>
      <c r="F868" s="440"/>
      <c r="G868" s="42"/>
      <c r="H868" s="441"/>
      <c r="I868" s="441"/>
      <c r="J868" s="441"/>
      <c r="K868" s="442"/>
      <c r="L868" s="442"/>
      <c r="M868" s="439"/>
      <c r="N868" s="439"/>
      <c r="O868" s="440"/>
      <c r="P868" s="440"/>
      <c r="Q868" s="439"/>
      <c r="R868" s="439"/>
      <c r="S868" s="439"/>
      <c r="T868" s="443"/>
      <c r="U868" s="443"/>
      <c r="V868" s="443" t="s">
        <v>0</v>
      </c>
      <c r="W868" s="444"/>
      <c r="X868" s="440"/>
      <c r="Y868" s="445"/>
      <c r="Z868" s="445"/>
      <c r="AA868" s="445"/>
      <c r="AB868" s="445"/>
      <c r="AC868" s="445"/>
      <c r="AD868" s="445"/>
      <c r="AE868" s="445"/>
      <c r="AF868" s="445"/>
      <c r="AG868" s="445"/>
      <c r="AH868" s="445"/>
      <c r="AI868" s="446"/>
      <c r="AJ868" s="446"/>
      <c r="AK868" s="446"/>
      <c r="AL868" s="446"/>
      <c r="AM868" s="446"/>
      <c r="AN868" s="446"/>
    </row>
    <row r="869" spans="1:40">
      <c r="A869" s="435"/>
      <c r="B869" s="436"/>
      <c r="C869" s="437"/>
      <c r="D869" s="438" t="s">
        <v>780</v>
      </c>
      <c r="E869" s="439"/>
      <c r="F869" s="440"/>
      <c r="G869" s="42"/>
      <c r="H869" s="441"/>
      <c r="I869" s="441"/>
      <c r="J869" s="441"/>
      <c r="K869" s="442"/>
      <c r="L869" s="442"/>
      <c r="M869" s="439"/>
      <c r="N869" s="439"/>
      <c r="O869" s="440"/>
      <c r="P869" s="440"/>
      <c r="Q869" s="439"/>
      <c r="R869" s="439"/>
      <c r="S869" s="439"/>
      <c r="T869" s="443"/>
      <c r="U869" s="443"/>
      <c r="V869" s="443" t="s">
        <v>0</v>
      </c>
      <c r="W869" s="444"/>
      <c r="X869" s="440"/>
      <c r="Y869" s="445"/>
      <c r="Z869" s="445"/>
      <c r="AA869" s="445"/>
      <c r="AB869" s="445"/>
      <c r="AC869" s="445"/>
      <c r="AD869" s="445"/>
      <c r="AE869" s="445"/>
      <c r="AF869" s="445"/>
      <c r="AG869" s="445"/>
      <c r="AH869" s="445"/>
      <c r="AI869" s="446"/>
      <c r="AJ869" s="446"/>
      <c r="AK869" s="446"/>
      <c r="AL869" s="446"/>
      <c r="AM869" s="446"/>
      <c r="AN869" s="446"/>
    </row>
    <row r="870" spans="1:40">
      <c r="A870" s="435"/>
      <c r="B870" s="436"/>
      <c r="C870" s="437"/>
      <c r="D870" s="438" t="s">
        <v>3110</v>
      </c>
      <c r="E870" s="439"/>
      <c r="F870" s="440"/>
      <c r="G870" s="42"/>
      <c r="H870" s="441"/>
      <c r="I870" s="441"/>
      <c r="J870" s="441"/>
      <c r="K870" s="442"/>
      <c r="L870" s="442"/>
      <c r="M870" s="439"/>
      <c r="N870" s="439"/>
      <c r="O870" s="440"/>
      <c r="P870" s="440"/>
      <c r="Q870" s="439"/>
      <c r="R870" s="439"/>
      <c r="S870" s="439"/>
      <c r="T870" s="443"/>
      <c r="U870" s="443"/>
      <c r="V870" s="443" t="s">
        <v>0</v>
      </c>
      <c r="W870" s="444"/>
      <c r="X870" s="440"/>
      <c r="Y870" s="445"/>
      <c r="Z870" s="445"/>
      <c r="AA870" s="445"/>
      <c r="AB870" s="445"/>
      <c r="AC870" s="445"/>
      <c r="AD870" s="445"/>
      <c r="AE870" s="445"/>
      <c r="AF870" s="445"/>
      <c r="AG870" s="445"/>
      <c r="AH870" s="445"/>
      <c r="AI870" s="446"/>
      <c r="AJ870" s="446"/>
      <c r="AK870" s="446"/>
      <c r="AL870" s="446"/>
      <c r="AM870" s="446"/>
      <c r="AN870" s="446"/>
    </row>
    <row r="871" spans="1:40">
      <c r="A871" s="435"/>
      <c r="B871" s="436"/>
      <c r="C871" s="437"/>
      <c r="D871" s="438" t="s">
        <v>3112</v>
      </c>
      <c r="E871" s="439"/>
      <c r="F871" s="440"/>
      <c r="G871" s="42"/>
      <c r="H871" s="441"/>
      <c r="I871" s="441"/>
      <c r="J871" s="441"/>
      <c r="K871" s="442"/>
      <c r="L871" s="442"/>
      <c r="M871" s="439"/>
      <c r="N871" s="439"/>
      <c r="O871" s="440"/>
      <c r="P871" s="440"/>
      <c r="Q871" s="439"/>
      <c r="R871" s="439"/>
      <c r="S871" s="439"/>
      <c r="T871" s="443"/>
      <c r="U871" s="443"/>
      <c r="V871" s="443" t="s">
        <v>0</v>
      </c>
      <c r="W871" s="444"/>
      <c r="X871" s="440"/>
      <c r="Y871" s="445"/>
      <c r="Z871" s="445"/>
      <c r="AA871" s="445"/>
      <c r="AB871" s="445"/>
      <c r="AC871" s="445"/>
      <c r="AD871" s="445"/>
      <c r="AE871" s="445"/>
      <c r="AF871" s="445"/>
      <c r="AG871" s="445"/>
      <c r="AH871" s="445"/>
      <c r="AI871" s="446"/>
      <c r="AJ871" s="446"/>
      <c r="AK871" s="446"/>
      <c r="AL871" s="446"/>
      <c r="AM871" s="446"/>
      <c r="AN871" s="446"/>
    </row>
    <row r="872" spans="1:40" ht="25.5">
      <c r="A872" s="435">
        <v>154</v>
      </c>
      <c r="B872" s="436" t="s">
        <v>80</v>
      </c>
      <c r="C872" s="437" t="s">
        <v>781</v>
      </c>
      <c r="D872" s="475" t="s">
        <v>782</v>
      </c>
      <c r="E872" s="447">
        <v>456.15600000000001</v>
      </c>
      <c r="F872" s="445" t="s">
        <v>113</v>
      </c>
      <c r="G872" s="41"/>
      <c r="H872" s="448">
        <f>ROUND(E872*G872,2)</f>
        <v>0</v>
      </c>
      <c r="I872" s="448"/>
      <c r="J872" s="448">
        <f>ROUND(E872*G872,2)</f>
        <v>0</v>
      </c>
      <c r="K872" s="449"/>
      <c r="L872" s="449">
        <f>E872*K872</f>
        <v>0</v>
      </c>
      <c r="M872" s="447"/>
      <c r="N872" s="447">
        <f>E872*M872</f>
        <v>0</v>
      </c>
      <c r="O872" s="445">
        <v>20</v>
      </c>
      <c r="P872" s="445" t="s">
        <v>207</v>
      </c>
      <c r="Q872" s="447"/>
      <c r="R872" s="447"/>
      <c r="S872" s="447"/>
      <c r="T872" s="450"/>
      <c r="U872" s="450"/>
      <c r="V872" s="450" t="s">
        <v>67</v>
      </c>
      <c r="W872" s="451"/>
      <c r="X872" s="437" t="s">
        <v>781</v>
      </c>
      <c r="Y872" s="437" t="s">
        <v>781</v>
      </c>
      <c r="Z872" s="445" t="s">
        <v>85</v>
      </c>
      <c r="AA872" s="445"/>
      <c r="AB872" s="445">
        <v>1</v>
      </c>
      <c r="AC872" s="445"/>
      <c r="AD872" s="445"/>
      <c r="AE872" s="445"/>
      <c r="AF872" s="445"/>
      <c r="AG872" s="445"/>
      <c r="AH872" s="445"/>
      <c r="AI872" s="446"/>
      <c r="AJ872" s="446" t="s">
        <v>86</v>
      </c>
      <c r="AK872" s="446" t="s">
        <v>87</v>
      </c>
      <c r="AL872" s="446"/>
      <c r="AM872" s="446"/>
      <c r="AN872" s="446"/>
    </row>
    <row r="873" spans="1:40">
      <c r="A873" s="435"/>
      <c r="B873" s="436"/>
      <c r="C873" s="437"/>
      <c r="D873" s="438" t="s">
        <v>137</v>
      </c>
      <c r="E873" s="439"/>
      <c r="F873" s="440"/>
      <c r="G873" s="42"/>
      <c r="H873" s="441"/>
      <c r="I873" s="441"/>
      <c r="J873" s="441"/>
      <c r="K873" s="442"/>
      <c r="L873" s="442"/>
      <c r="M873" s="439"/>
      <c r="N873" s="439"/>
      <c r="O873" s="440"/>
      <c r="P873" s="440"/>
      <c r="Q873" s="439"/>
      <c r="R873" s="439"/>
      <c r="S873" s="439"/>
      <c r="T873" s="443"/>
      <c r="U873" s="443"/>
      <c r="V873" s="443" t="s">
        <v>0</v>
      </c>
      <c r="W873" s="444"/>
      <c r="X873" s="440"/>
      <c r="Y873" s="445"/>
      <c r="Z873" s="445"/>
      <c r="AA873" s="445"/>
      <c r="AB873" s="445"/>
      <c r="AC873" s="445"/>
      <c r="AD873" s="445"/>
      <c r="AE873" s="445"/>
      <c r="AF873" s="445"/>
      <c r="AG873" s="445"/>
      <c r="AH873" s="445"/>
      <c r="AI873" s="446"/>
      <c r="AJ873" s="446"/>
      <c r="AK873" s="446"/>
      <c r="AL873" s="446"/>
      <c r="AM873" s="446"/>
      <c r="AN873" s="446"/>
    </row>
    <row r="874" spans="1:40">
      <c r="A874" s="435"/>
      <c r="B874" s="436"/>
      <c r="C874" s="437"/>
      <c r="D874" s="438" t="s">
        <v>761</v>
      </c>
      <c r="E874" s="439"/>
      <c r="F874" s="440"/>
      <c r="G874" s="42"/>
      <c r="H874" s="441"/>
      <c r="I874" s="441"/>
      <c r="J874" s="441"/>
      <c r="K874" s="442"/>
      <c r="L874" s="442"/>
      <c r="M874" s="439"/>
      <c r="N874" s="439"/>
      <c r="O874" s="440"/>
      <c r="P874" s="440"/>
      <c r="Q874" s="439"/>
      <c r="R874" s="439"/>
      <c r="S874" s="439"/>
      <c r="T874" s="443"/>
      <c r="U874" s="443"/>
      <c r="V874" s="443" t="s">
        <v>0</v>
      </c>
      <c r="W874" s="444"/>
      <c r="X874" s="440"/>
      <c r="Y874" s="445"/>
      <c r="Z874" s="445"/>
      <c r="AA874" s="445"/>
      <c r="AB874" s="445"/>
      <c r="AC874" s="445"/>
      <c r="AD874" s="445"/>
      <c r="AE874" s="445"/>
      <c r="AF874" s="445"/>
      <c r="AG874" s="445"/>
      <c r="AH874" s="445"/>
      <c r="AI874" s="446"/>
      <c r="AJ874" s="446"/>
      <c r="AK874" s="446"/>
      <c r="AL874" s="446"/>
      <c r="AM874" s="446"/>
      <c r="AN874" s="446"/>
    </row>
    <row r="875" spans="1:40">
      <c r="A875" s="435"/>
      <c r="B875" s="436"/>
      <c r="C875" s="437"/>
      <c r="D875" s="438" t="s">
        <v>236</v>
      </c>
      <c r="E875" s="439"/>
      <c r="F875" s="440"/>
      <c r="G875" s="42"/>
      <c r="H875" s="441"/>
      <c r="I875" s="441"/>
      <c r="J875" s="441"/>
      <c r="K875" s="442"/>
      <c r="L875" s="442"/>
      <c r="M875" s="439"/>
      <c r="N875" s="439"/>
      <c r="O875" s="440"/>
      <c r="P875" s="440"/>
      <c r="Q875" s="439"/>
      <c r="R875" s="439"/>
      <c r="S875" s="439"/>
      <c r="T875" s="443"/>
      <c r="U875" s="443"/>
      <c r="V875" s="443" t="s">
        <v>0</v>
      </c>
      <c r="W875" s="444"/>
      <c r="X875" s="440"/>
      <c r="Y875" s="445"/>
      <c r="Z875" s="445"/>
      <c r="AA875" s="445"/>
      <c r="AB875" s="445"/>
      <c r="AC875" s="445"/>
      <c r="AD875" s="445"/>
      <c r="AE875" s="445"/>
      <c r="AF875" s="445"/>
      <c r="AG875" s="445"/>
      <c r="AH875" s="445"/>
      <c r="AI875" s="446"/>
      <c r="AJ875" s="446"/>
      <c r="AK875" s="446"/>
      <c r="AL875" s="446"/>
      <c r="AM875" s="446"/>
      <c r="AN875" s="446"/>
    </row>
    <row r="876" spans="1:40">
      <c r="A876" s="435"/>
      <c r="B876" s="436"/>
      <c r="C876" s="437"/>
      <c r="D876" s="438" t="s">
        <v>762</v>
      </c>
      <c r="E876" s="439"/>
      <c r="F876" s="440"/>
      <c r="G876" s="42"/>
      <c r="H876" s="441"/>
      <c r="I876" s="441"/>
      <c r="J876" s="441"/>
      <c r="K876" s="442"/>
      <c r="L876" s="442"/>
      <c r="M876" s="439"/>
      <c r="N876" s="439"/>
      <c r="O876" s="440"/>
      <c r="P876" s="440"/>
      <c r="Q876" s="439"/>
      <c r="R876" s="439"/>
      <c r="S876" s="439"/>
      <c r="T876" s="443"/>
      <c r="U876" s="443"/>
      <c r="V876" s="443" t="s">
        <v>0</v>
      </c>
      <c r="W876" s="444"/>
      <c r="X876" s="440"/>
      <c r="Y876" s="445"/>
      <c r="Z876" s="445"/>
      <c r="AA876" s="445"/>
      <c r="AB876" s="445"/>
      <c r="AC876" s="445"/>
      <c r="AD876" s="445"/>
      <c r="AE876" s="445"/>
      <c r="AF876" s="445"/>
      <c r="AG876" s="445"/>
      <c r="AH876" s="445"/>
      <c r="AI876" s="446"/>
      <c r="AJ876" s="446"/>
      <c r="AK876" s="446"/>
      <c r="AL876" s="446"/>
      <c r="AM876" s="446"/>
      <c r="AN876" s="446"/>
    </row>
    <row r="877" spans="1:40" ht="25.5">
      <c r="A877" s="435"/>
      <c r="B877" s="436"/>
      <c r="C877" s="437"/>
      <c r="D877" s="438" t="s">
        <v>133</v>
      </c>
      <c r="E877" s="439"/>
      <c r="F877" s="440"/>
      <c r="G877" s="42"/>
      <c r="H877" s="441"/>
      <c r="I877" s="441"/>
      <c r="J877" s="441"/>
      <c r="K877" s="442"/>
      <c r="L877" s="442"/>
      <c r="M877" s="439"/>
      <c r="N877" s="439"/>
      <c r="O877" s="440"/>
      <c r="P877" s="440"/>
      <c r="Q877" s="439"/>
      <c r="R877" s="439"/>
      <c r="S877" s="439"/>
      <c r="T877" s="443"/>
      <c r="U877" s="443"/>
      <c r="V877" s="443" t="s">
        <v>0</v>
      </c>
      <c r="W877" s="444"/>
      <c r="X877" s="440"/>
      <c r="Y877" s="445"/>
      <c r="Z877" s="445"/>
      <c r="AA877" s="445"/>
      <c r="AB877" s="445"/>
      <c r="AC877" s="445"/>
      <c r="AD877" s="445"/>
      <c r="AE877" s="445"/>
      <c r="AF877" s="445"/>
      <c r="AG877" s="445"/>
      <c r="AH877" s="445"/>
      <c r="AI877" s="446"/>
      <c r="AJ877" s="446"/>
      <c r="AK877" s="446"/>
      <c r="AL877" s="446"/>
      <c r="AM877" s="446"/>
      <c r="AN877" s="446"/>
    </row>
    <row r="878" spans="1:40">
      <c r="A878" s="435"/>
      <c r="B878" s="436"/>
      <c r="C878" s="437"/>
      <c r="D878" s="438" t="s">
        <v>763</v>
      </c>
      <c r="E878" s="439"/>
      <c r="F878" s="440"/>
      <c r="G878" s="42"/>
      <c r="H878" s="441"/>
      <c r="I878" s="441"/>
      <c r="J878" s="441"/>
      <c r="K878" s="442"/>
      <c r="L878" s="442"/>
      <c r="M878" s="439"/>
      <c r="N878" s="439"/>
      <c r="O878" s="440"/>
      <c r="P878" s="440"/>
      <c r="Q878" s="439"/>
      <c r="R878" s="439"/>
      <c r="S878" s="439"/>
      <c r="T878" s="443"/>
      <c r="U878" s="443"/>
      <c r="V878" s="443" t="s">
        <v>0</v>
      </c>
      <c r="W878" s="444"/>
      <c r="X878" s="440"/>
      <c r="Y878" s="445"/>
      <c r="Z878" s="445"/>
      <c r="AA878" s="445"/>
      <c r="AB878" s="445"/>
      <c r="AC878" s="445"/>
      <c r="AD878" s="445"/>
      <c r="AE878" s="445"/>
      <c r="AF878" s="445"/>
      <c r="AG878" s="445"/>
      <c r="AH878" s="445"/>
      <c r="AI878" s="446"/>
      <c r="AJ878" s="446"/>
      <c r="AK878" s="446"/>
      <c r="AL878" s="446"/>
      <c r="AM878" s="446"/>
      <c r="AN878" s="446"/>
    </row>
    <row r="879" spans="1:40" ht="25.5">
      <c r="A879" s="435"/>
      <c r="B879" s="436"/>
      <c r="C879" s="437"/>
      <c r="D879" s="438" t="s">
        <v>88</v>
      </c>
      <c r="E879" s="439"/>
      <c r="F879" s="440"/>
      <c r="G879" s="42"/>
      <c r="H879" s="441"/>
      <c r="I879" s="441"/>
      <c r="J879" s="441"/>
      <c r="K879" s="442"/>
      <c r="L879" s="442"/>
      <c r="M879" s="439"/>
      <c r="N879" s="439"/>
      <c r="O879" s="440"/>
      <c r="P879" s="440"/>
      <c r="Q879" s="439"/>
      <c r="R879" s="439"/>
      <c r="S879" s="439"/>
      <c r="T879" s="443"/>
      <c r="U879" s="443"/>
      <c r="V879" s="443" t="s">
        <v>0</v>
      </c>
      <c r="W879" s="444"/>
      <c r="X879" s="440"/>
      <c r="Y879" s="445"/>
      <c r="Z879" s="445"/>
      <c r="AA879" s="445"/>
      <c r="AB879" s="445"/>
      <c r="AC879" s="445"/>
      <c r="AD879" s="445"/>
      <c r="AE879" s="445"/>
      <c r="AF879" s="445"/>
      <c r="AG879" s="445"/>
      <c r="AH879" s="445"/>
      <c r="AI879" s="446"/>
      <c r="AJ879" s="446"/>
      <c r="AK879" s="446"/>
      <c r="AL879" s="446"/>
      <c r="AM879" s="446"/>
      <c r="AN879" s="446"/>
    </row>
    <row r="880" spans="1:40">
      <c r="A880" s="435"/>
      <c r="B880" s="436"/>
      <c r="C880" s="437"/>
      <c r="D880" s="438" t="s">
        <v>764</v>
      </c>
      <c r="E880" s="439"/>
      <c r="F880" s="440"/>
      <c r="G880" s="42"/>
      <c r="H880" s="441"/>
      <c r="I880" s="441"/>
      <c r="J880" s="441"/>
      <c r="K880" s="442"/>
      <c r="L880" s="442"/>
      <c r="M880" s="439"/>
      <c r="N880" s="439"/>
      <c r="O880" s="440"/>
      <c r="P880" s="440"/>
      <c r="Q880" s="439"/>
      <c r="R880" s="439"/>
      <c r="S880" s="439"/>
      <c r="T880" s="443"/>
      <c r="U880" s="443"/>
      <c r="V880" s="443" t="s">
        <v>0</v>
      </c>
      <c r="W880" s="444"/>
      <c r="X880" s="440"/>
      <c r="Y880" s="445"/>
      <c r="Z880" s="445"/>
      <c r="AA880" s="445"/>
      <c r="AB880" s="445"/>
      <c r="AC880" s="445"/>
      <c r="AD880" s="445"/>
      <c r="AE880" s="445"/>
      <c r="AF880" s="445"/>
      <c r="AG880" s="445"/>
      <c r="AH880" s="445"/>
      <c r="AI880" s="446"/>
      <c r="AJ880" s="446"/>
      <c r="AK880" s="446"/>
      <c r="AL880" s="446"/>
      <c r="AM880" s="446"/>
      <c r="AN880" s="446"/>
    </row>
    <row r="881" spans="1:40" ht="12" customHeight="1">
      <c r="A881" s="435"/>
      <c r="B881" s="436"/>
      <c r="C881" s="437"/>
      <c r="D881" s="438" t="s">
        <v>250</v>
      </c>
      <c r="E881" s="439"/>
      <c r="F881" s="440"/>
      <c r="G881" s="42"/>
      <c r="H881" s="441"/>
      <c r="I881" s="441"/>
      <c r="J881" s="441"/>
      <c r="K881" s="442"/>
      <c r="L881" s="442"/>
      <c r="M881" s="439"/>
      <c r="N881" s="439"/>
      <c r="O881" s="440"/>
      <c r="P881" s="440"/>
      <c r="Q881" s="439"/>
      <c r="R881" s="439"/>
      <c r="S881" s="439"/>
      <c r="T881" s="443"/>
      <c r="U881" s="443"/>
      <c r="V881" s="443" t="s">
        <v>0</v>
      </c>
      <c r="W881" s="444"/>
      <c r="X881" s="440"/>
      <c r="Y881" s="445"/>
      <c r="Z881" s="445"/>
      <c r="AA881" s="445"/>
      <c r="AB881" s="445"/>
      <c r="AC881" s="445"/>
      <c r="AD881" s="445"/>
      <c r="AE881" s="445"/>
      <c r="AF881" s="445"/>
      <c r="AG881" s="445"/>
      <c r="AH881" s="445"/>
      <c r="AI881" s="446"/>
      <c r="AJ881" s="446"/>
      <c r="AK881" s="446"/>
      <c r="AL881" s="446"/>
      <c r="AM881" s="446"/>
      <c r="AN881" s="446"/>
    </row>
    <row r="882" spans="1:40" ht="12" customHeight="1">
      <c r="A882" s="435"/>
      <c r="B882" s="436"/>
      <c r="C882" s="437"/>
      <c r="D882" s="438" t="s">
        <v>754</v>
      </c>
      <c r="E882" s="439"/>
      <c r="F882" s="440"/>
      <c r="G882" s="42"/>
      <c r="H882" s="441"/>
      <c r="I882" s="441"/>
      <c r="J882" s="441"/>
      <c r="K882" s="442"/>
      <c r="L882" s="442"/>
      <c r="M882" s="439"/>
      <c r="N882" s="439"/>
      <c r="O882" s="440"/>
      <c r="P882" s="440"/>
      <c r="Q882" s="439"/>
      <c r="R882" s="439"/>
      <c r="S882" s="439"/>
      <c r="T882" s="443"/>
      <c r="U882" s="443"/>
      <c r="V882" s="443" t="s">
        <v>0</v>
      </c>
      <c r="W882" s="444"/>
      <c r="X882" s="440"/>
      <c r="Y882" s="445"/>
      <c r="Z882" s="445"/>
      <c r="AA882" s="445"/>
      <c r="AB882" s="445"/>
      <c r="AC882" s="445"/>
      <c r="AD882" s="445"/>
      <c r="AE882" s="445"/>
      <c r="AF882" s="445"/>
      <c r="AG882" s="445"/>
      <c r="AH882" s="445"/>
      <c r="AI882" s="446"/>
      <c r="AJ882" s="446"/>
      <c r="AK882" s="446"/>
      <c r="AL882" s="446"/>
      <c r="AM882" s="446"/>
      <c r="AN882" s="446"/>
    </row>
    <row r="883" spans="1:40">
      <c r="A883" s="435"/>
      <c r="B883" s="436"/>
      <c r="C883" s="437"/>
      <c r="D883" s="438" t="s">
        <v>3110</v>
      </c>
      <c r="E883" s="439"/>
      <c r="F883" s="440"/>
      <c r="G883" s="42"/>
      <c r="H883" s="441"/>
      <c r="I883" s="441"/>
      <c r="J883" s="441"/>
      <c r="K883" s="442"/>
      <c r="L883" s="442"/>
      <c r="M883" s="439"/>
      <c r="N883" s="439"/>
      <c r="O883" s="440"/>
      <c r="P883" s="440"/>
      <c r="Q883" s="439"/>
      <c r="R883" s="439"/>
      <c r="S883" s="439"/>
      <c r="T883" s="443"/>
      <c r="U883" s="443"/>
      <c r="V883" s="443" t="s">
        <v>0</v>
      </c>
      <c r="W883" s="444"/>
      <c r="X883" s="440"/>
      <c r="Y883" s="445"/>
      <c r="Z883" s="445"/>
      <c r="AA883" s="445"/>
      <c r="AB883" s="445"/>
      <c r="AC883" s="445"/>
      <c r="AD883" s="445"/>
      <c r="AE883" s="445"/>
      <c r="AF883" s="445"/>
      <c r="AG883" s="445"/>
      <c r="AH883" s="445"/>
      <c r="AI883" s="446"/>
      <c r="AJ883" s="446"/>
      <c r="AK883" s="446"/>
      <c r="AL883" s="446"/>
      <c r="AM883" s="446"/>
      <c r="AN883" s="446"/>
    </row>
    <row r="884" spans="1:40">
      <c r="A884" s="435"/>
      <c r="B884" s="436"/>
      <c r="C884" s="437"/>
      <c r="D884" s="438" t="s">
        <v>3111</v>
      </c>
      <c r="E884" s="439"/>
      <c r="F884" s="440"/>
      <c r="G884" s="42"/>
      <c r="H884" s="441"/>
      <c r="I884" s="441"/>
      <c r="J884" s="441"/>
      <c r="K884" s="442"/>
      <c r="L884" s="442"/>
      <c r="M884" s="439"/>
      <c r="N884" s="439"/>
      <c r="O884" s="440"/>
      <c r="P884" s="440"/>
      <c r="Q884" s="439"/>
      <c r="R884" s="439"/>
      <c r="S884" s="439"/>
      <c r="T884" s="443"/>
      <c r="U884" s="443"/>
      <c r="V884" s="443" t="s">
        <v>0</v>
      </c>
      <c r="W884" s="444"/>
      <c r="X884" s="440"/>
      <c r="Y884" s="445"/>
      <c r="Z884" s="445"/>
      <c r="AA884" s="445"/>
      <c r="AB884" s="445"/>
      <c r="AC884" s="445"/>
      <c r="AD884" s="445"/>
      <c r="AE884" s="445"/>
      <c r="AF884" s="445"/>
      <c r="AG884" s="445"/>
      <c r="AH884" s="445"/>
      <c r="AI884" s="446"/>
      <c r="AJ884" s="446"/>
      <c r="AK884" s="446"/>
      <c r="AL884" s="446"/>
      <c r="AM884" s="446"/>
      <c r="AN884" s="446"/>
    </row>
    <row r="885" spans="1:40" ht="25.5">
      <c r="A885" s="435">
        <v>155</v>
      </c>
      <c r="B885" s="436" t="s">
        <v>80</v>
      </c>
      <c r="C885" s="437" t="s">
        <v>783</v>
      </c>
      <c r="D885" s="475" t="s">
        <v>784</v>
      </c>
      <c r="E885" s="447">
        <v>456.15600000000001</v>
      </c>
      <c r="F885" s="445" t="s">
        <v>113</v>
      </c>
      <c r="G885" s="41"/>
      <c r="H885" s="448">
        <f>ROUND(E885*G885,2)</f>
        <v>0</v>
      </c>
      <c r="I885" s="448"/>
      <c r="J885" s="448">
        <f>ROUND(E885*G885,2)</f>
        <v>0</v>
      </c>
      <c r="K885" s="449"/>
      <c r="L885" s="449">
        <f>E885*K885</f>
        <v>0</v>
      </c>
      <c r="M885" s="447"/>
      <c r="N885" s="447">
        <f>E885*M885</f>
        <v>0</v>
      </c>
      <c r="O885" s="445">
        <v>20</v>
      </c>
      <c r="P885" s="445" t="s">
        <v>488</v>
      </c>
      <c r="Q885" s="447"/>
      <c r="R885" s="447"/>
      <c r="S885" s="447"/>
      <c r="T885" s="450"/>
      <c r="U885" s="450"/>
      <c r="V885" s="450" t="s">
        <v>67</v>
      </c>
      <c r="W885" s="451"/>
      <c r="X885" s="437" t="s">
        <v>783</v>
      </c>
      <c r="Y885" s="437" t="s">
        <v>783</v>
      </c>
      <c r="Z885" s="445" t="s">
        <v>85</v>
      </c>
      <c r="AA885" s="445"/>
      <c r="AB885" s="445">
        <v>1</v>
      </c>
      <c r="AC885" s="445"/>
      <c r="AD885" s="445"/>
      <c r="AE885" s="445"/>
      <c r="AF885" s="445"/>
      <c r="AG885" s="445"/>
      <c r="AH885" s="445"/>
      <c r="AI885" s="446"/>
      <c r="AJ885" s="446" t="s">
        <v>86</v>
      </c>
      <c r="AK885" s="446" t="s">
        <v>87</v>
      </c>
      <c r="AL885" s="446"/>
      <c r="AM885" s="446"/>
      <c r="AN885" s="446"/>
    </row>
    <row r="886" spans="1:40">
      <c r="A886" s="435"/>
      <c r="B886" s="436"/>
      <c r="C886" s="437"/>
      <c r="D886" s="438" t="s">
        <v>137</v>
      </c>
      <c r="E886" s="439"/>
      <c r="F886" s="440"/>
      <c r="G886" s="42"/>
      <c r="H886" s="441"/>
      <c r="I886" s="441"/>
      <c r="J886" s="441"/>
      <c r="K886" s="442"/>
      <c r="L886" s="442"/>
      <c r="M886" s="439"/>
      <c r="N886" s="439"/>
      <c r="O886" s="440"/>
      <c r="P886" s="440"/>
      <c r="Q886" s="439"/>
      <c r="R886" s="439"/>
      <c r="S886" s="439"/>
      <c r="T886" s="443"/>
      <c r="U886" s="443"/>
      <c r="V886" s="443" t="s">
        <v>0</v>
      </c>
      <c r="W886" s="444"/>
      <c r="X886" s="440"/>
      <c r="Y886" s="445"/>
      <c r="Z886" s="445"/>
      <c r="AA886" s="445"/>
      <c r="AB886" s="445"/>
      <c r="AC886" s="445"/>
      <c r="AD886" s="445"/>
      <c r="AE886" s="445"/>
      <c r="AF886" s="445"/>
      <c r="AG886" s="445"/>
      <c r="AH886" s="445"/>
      <c r="AI886" s="446"/>
      <c r="AJ886" s="446"/>
      <c r="AK886" s="446"/>
      <c r="AL886" s="446"/>
      <c r="AM886" s="446"/>
      <c r="AN886" s="446"/>
    </row>
    <row r="887" spans="1:40">
      <c r="A887" s="435"/>
      <c r="B887" s="436"/>
      <c r="C887" s="437"/>
      <c r="D887" s="438" t="s">
        <v>761</v>
      </c>
      <c r="E887" s="439"/>
      <c r="F887" s="440"/>
      <c r="G887" s="42"/>
      <c r="H887" s="441"/>
      <c r="I887" s="441"/>
      <c r="J887" s="441"/>
      <c r="K887" s="442"/>
      <c r="L887" s="442"/>
      <c r="M887" s="439"/>
      <c r="N887" s="439"/>
      <c r="O887" s="440"/>
      <c r="P887" s="440"/>
      <c r="Q887" s="439"/>
      <c r="R887" s="439"/>
      <c r="S887" s="439"/>
      <c r="T887" s="443"/>
      <c r="U887" s="443"/>
      <c r="V887" s="443" t="s">
        <v>0</v>
      </c>
      <c r="W887" s="444"/>
      <c r="X887" s="440"/>
      <c r="Y887" s="445"/>
      <c r="Z887" s="445"/>
      <c r="AA887" s="445"/>
      <c r="AB887" s="445"/>
      <c r="AC887" s="445"/>
      <c r="AD887" s="445"/>
      <c r="AE887" s="445"/>
      <c r="AF887" s="445"/>
      <c r="AG887" s="445"/>
      <c r="AH887" s="445"/>
      <c r="AI887" s="446"/>
      <c r="AJ887" s="446"/>
      <c r="AK887" s="446"/>
      <c r="AL887" s="446"/>
      <c r="AM887" s="446"/>
      <c r="AN887" s="446"/>
    </row>
    <row r="888" spans="1:40">
      <c r="A888" s="435"/>
      <c r="B888" s="436"/>
      <c r="C888" s="437"/>
      <c r="D888" s="438" t="s">
        <v>236</v>
      </c>
      <c r="E888" s="439"/>
      <c r="F888" s="440"/>
      <c r="G888" s="42"/>
      <c r="H888" s="441"/>
      <c r="I888" s="441"/>
      <c r="J888" s="441"/>
      <c r="K888" s="442"/>
      <c r="L888" s="442"/>
      <c r="M888" s="439"/>
      <c r="N888" s="439"/>
      <c r="O888" s="440"/>
      <c r="P888" s="440"/>
      <c r="Q888" s="439"/>
      <c r="R888" s="439"/>
      <c r="S888" s="439"/>
      <c r="T888" s="443"/>
      <c r="U888" s="443"/>
      <c r="V888" s="443" t="s">
        <v>0</v>
      </c>
      <c r="W888" s="444"/>
      <c r="X888" s="440"/>
      <c r="Y888" s="445"/>
      <c r="Z888" s="445"/>
      <c r="AA888" s="445"/>
      <c r="AB888" s="445"/>
      <c r="AC888" s="445"/>
      <c r="AD888" s="445"/>
      <c r="AE888" s="445"/>
      <c r="AF888" s="445"/>
      <c r="AG888" s="445"/>
      <c r="AH888" s="445"/>
      <c r="AI888" s="446"/>
      <c r="AJ888" s="446"/>
      <c r="AK888" s="446"/>
      <c r="AL888" s="446"/>
      <c r="AM888" s="446"/>
      <c r="AN888" s="446"/>
    </row>
    <row r="889" spans="1:40">
      <c r="A889" s="435"/>
      <c r="B889" s="436"/>
      <c r="C889" s="437"/>
      <c r="D889" s="438" t="s">
        <v>762</v>
      </c>
      <c r="E889" s="439"/>
      <c r="F889" s="440"/>
      <c r="G889" s="42"/>
      <c r="H889" s="441"/>
      <c r="I889" s="441"/>
      <c r="J889" s="441"/>
      <c r="K889" s="442"/>
      <c r="L889" s="442"/>
      <c r="M889" s="439"/>
      <c r="N889" s="439"/>
      <c r="O889" s="440"/>
      <c r="P889" s="440"/>
      <c r="Q889" s="439"/>
      <c r="R889" s="439"/>
      <c r="S889" s="439"/>
      <c r="T889" s="443"/>
      <c r="U889" s="443"/>
      <c r="V889" s="443" t="s">
        <v>0</v>
      </c>
      <c r="W889" s="444"/>
      <c r="X889" s="440"/>
      <c r="Y889" s="445"/>
      <c r="Z889" s="445"/>
      <c r="AA889" s="445"/>
      <c r="AB889" s="445"/>
      <c r="AC889" s="445"/>
      <c r="AD889" s="445"/>
      <c r="AE889" s="445"/>
      <c r="AF889" s="445"/>
      <c r="AG889" s="445"/>
      <c r="AH889" s="445"/>
      <c r="AI889" s="446"/>
      <c r="AJ889" s="446"/>
      <c r="AK889" s="446"/>
      <c r="AL889" s="446"/>
      <c r="AM889" s="446"/>
      <c r="AN889" s="446"/>
    </row>
    <row r="890" spans="1:40" ht="25.5">
      <c r="A890" s="435"/>
      <c r="B890" s="436"/>
      <c r="C890" s="437"/>
      <c r="D890" s="438" t="s">
        <v>133</v>
      </c>
      <c r="E890" s="439"/>
      <c r="F890" s="440"/>
      <c r="G890" s="42"/>
      <c r="H890" s="441"/>
      <c r="I890" s="441"/>
      <c r="J890" s="441"/>
      <c r="K890" s="442"/>
      <c r="L890" s="442"/>
      <c r="M890" s="439"/>
      <c r="N890" s="439"/>
      <c r="O890" s="440"/>
      <c r="P890" s="440"/>
      <c r="Q890" s="439"/>
      <c r="R890" s="439"/>
      <c r="S890" s="439"/>
      <c r="T890" s="443"/>
      <c r="U890" s="443"/>
      <c r="V890" s="443" t="s">
        <v>0</v>
      </c>
      <c r="W890" s="444"/>
      <c r="X890" s="440"/>
      <c r="Y890" s="445"/>
      <c r="Z890" s="445"/>
      <c r="AA890" s="445"/>
      <c r="AB890" s="445"/>
      <c r="AC890" s="445"/>
      <c r="AD890" s="445"/>
      <c r="AE890" s="445"/>
      <c r="AF890" s="445"/>
      <c r="AG890" s="445"/>
      <c r="AH890" s="445"/>
      <c r="AI890" s="446"/>
      <c r="AJ890" s="446"/>
      <c r="AK890" s="446"/>
      <c r="AL890" s="446"/>
      <c r="AM890" s="446"/>
      <c r="AN890" s="446"/>
    </row>
    <row r="891" spans="1:40">
      <c r="A891" s="435"/>
      <c r="B891" s="436"/>
      <c r="C891" s="437"/>
      <c r="D891" s="438" t="s">
        <v>763</v>
      </c>
      <c r="E891" s="439"/>
      <c r="F891" s="440"/>
      <c r="G891" s="42"/>
      <c r="H891" s="441"/>
      <c r="I891" s="441"/>
      <c r="J891" s="441"/>
      <c r="K891" s="442"/>
      <c r="L891" s="442"/>
      <c r="M891" s="439"/>
      <c r="N891" s="439"/>
      <c r="O891" s="440"/>
      <c r="P891" s="440"/>
      <c r="Q891" s="439"/>
      <c r="R891" s="439"/>
      <c r="S891" s="439"/>
      <c r="T891" s="443"/>
      <c r="U891" s="443"/>
      <c r="V891" s="443" t="s">
        <v>0</v>
      </c>
      <c r="W891" s="444"/>
      <c r="X891" s="440"/>
      <c r="Y891" s="445"/>
      <c r="Z891" s="445"/>
      <c r="AA891" s="445"/>
      <c r="AB891" s="445"/>
      <c r="AC891" s="445"/>
      <c r="AD891" s="445"/>
      <c r="AE891" s="445"/>
      <c r="AF891" s="445"/>
      <c r="AG891" s="445"/>
      <c r="AH891" s="445"/>
      <c r="AI891" s="446"/>
      <c r="AJ891" s="446"/>
      <c r="AK891" s="446"/>
      <c r="AL891" s="446"/>
      <c r="AM891" s="446"/>
      <c r="AN891" s="446"/>
    </row>
    <row r="892" spans="1:40" ht="25.5">
      <c r="A892" s="435"/>
      <c r="B892" s="436"/>
      <c r="C892" s="437"/>
      <c r="D892" s="438" t="s">
        <v>88</v>
      </c>
      <c r="E892" s="439"/>
      <c r="F892" s="440"/>
      <c r="G892" s="42"/>
      <c r="H892" s="441"/>
      <c r="I892" s="441"/>
      <c r="J892" s="441"/>
      <c r="K892" s="442"/>
      <c r="L892" s="442"/>
      <c r="M892" s="439"/>
      <c r="N892" s="439"/>
      <c r="O892" s="440"/>
      <c r="P892" s="440"/>
      <c r="Q892" s="439"/>
      <c r="R892" s="439"/>
      <c r="S892" s="439"/>
      <c r="T892" s="443"/>
      <c r="U892" s="443"/>
      <c r="V892" s="443" t="s">
        <v>0</v>
      </c>
      <c r="W892" s="444"/>
      <c r="X892" s="440"/>
      <c r="Y892" s="445"/>
      <c r="Z892" s="445"/>
      <c r="AA892" s="445"/>
      <c r="AB892" s="445"/>
      <c r="AC892" s="445"/>
      <c r="AD892" s="445"/>
      <c r="AE892" s="445"/>
      <c r="AF892" s="445"/>
      <c r="AG892" s="445"/>
      <c r="AH892" s="445"/>
      <c r="AI892" s="446"/>
      <c r="AJ892" s="446"/>
      <c r="AK892" s="446"/>
      <c r="AL892" s="446"/>
      <c r="AM892" s="446"/>
      <c r="AN892" s="446"/>
    </row>
    <row r="893" spans="1:40">
      <c r="A893" s="435"/>
      <c r="B893" s="436"/>
      <c r="C893" s="437"/>
      <c r="D893" s="438" t="s">
        <v>764</v>
      </c>
      <c r="E893" s="439"/>
      <c r="F893" s="440"/>
      <c r="G893" s="42"/>
      <c r="H893" s="441"/>
      <c r="I893" s="441"/>
      <c r="J893" s="441"/>
      <c r="K893" s="442"/>
      <c r="L893" s="442"/>
      <c r="M893" s="439"/>
      <c r="N893" s="439"/>
      <c r="O893" s="440"/>
      <c r="P893" s="440"/>
      <c r="Q893" s="439"/>
      <c r="R893" s="439"/>
      <c r="S893" s="439"/>
      <c r="T893" s="443"/>
      <c r="U893" s="443"/>
      <c r="V893" s="443" t="s">
        <v>0</v>
      </c>
      <c r="W893" s="444"/>
      <c r="X893" s="440"/>
      <c r="Y893" s="445"/>
      <c r="Z893" s="445"/>
      <c r="AA893" s="445"/>
      <c r="AB893" s="445"/>
      <c r="AC893" s="445"/>
      <c r="AD893" s="445"/>
      <c r="AE893" s="445"/>
      <c r="AF893" s="445"/>
      <c r="AG893" s="445"/>
      <c r="AH893" s="445"/>
      <c r="AI893" s="446"/>
      <c r="AJ893" s="446"/>
      <c r="AK893" s="446"/>
      <c r="AL893" s="446"/>
      <c r="AM893" s="446"/>
      <c r="AN893" s="446"/>
    </row>
    <row r="894" spans="1:40" ht="12" customHeight="1">
      <c r="A894" s="435"/>
      <c r="B894" s="436"/>
      <c r="C894" s="437"/>
      <c r="D894" s="438" t="s">
        <v>250</v>
      </c>
      <c r="E894" s="439"/>
      <c r="F894" s="440"/>
      <c r="G894" s="42"/>
      <c r="H894" s="441"/>
      <c r="I894" s="441"/>
      <c r="J894" s="441"/>
      <c r="K894" s="442"/>
      <c r="L894" s="442"/>
      <c r="M894" s="439"/>
      <c r="N894" s="439"/>
      <c r="O894" s="440"/>
      <c r="P894" s="440"/>
      <c r="Q894" s="439"/>
      <c r="R894" s="439"/>
      <c r="S894" s="439"/>
      <c r="T894" s="443"/>
      <c r="U894" s="443"/>
      <c r="V894" s="443" t="s">
        <v>0</v>
      </c>
      <c r="W894" s="444"/>
      <c r="X894" s="440"/>
      <c r="Y894" s="445"/>
      <c r="Z894" s="445"/>
      <c r="AA894" s="445"/>
      <c r="AB894" s="445"/>
      <c r="AC894" s="445"/>
      <c r="AD894" s="445"/>
      <c r="AE894" s="445"/>
      <c r="AF894" s="445"/>
      <c r="AG894" s="445"/>
      <c r="AH894" s="445"/>
      <c r="AI894" s="446"/>
      <c r="AJ894" s="446"/>
      <c r="AK894" s="446"/>
      <c r="AL894" s="446"/>
      <c r="AM894" s="446"/>
      <c r="AN894" s="446"/>
    </row>
    <row r="895" spans="1:40" ht="12" customHeight="1">
      <c r="A895" s="435"/>
      <c r="B895" s="436"/>
      <c r="C895" s="437"/>
      <c r="D895" s="438" t="s">
        <v>754</v>
      </c>
      <c r="E895" s="439"/>
      <c r="F895" s="440"/>
      <c r="G895" s="42"/>
      <c r="H895" s="441"/>
      <c r="I895" s="441"/>
      <c r="J895" s="441"/>
      <c r="K895" s="442"/>
      <c r="L895" s="442"/>
      <c r="M895" s="439"/>
      <c r="N895" s="439"/>
      <c r="O895" s="440"/>
      <c r="P895" s="440"/>
      <c r="Q895" s="439"/>
      <c r="R895" s="439"/>
      <c r="S895" s="439"/>
      <c r="T895" s="443"/>
      <c r="U895" s="443"/>
      <c r="V895" s="443" t="s">
        <v>0</v>
      </c>
      <c r="W895" s="444"/>
      <c r="X895" s="440"/>
      <c r="Y895" s="445"/>
      <c r="Z895" s="445"/>
      <c r="AA895" s="445"/>
      <c r="AB895" s="445"/>
      <c r="AC895" s="445"/>
      <c r="AD895" s="445"/>
      <c r="AE895" s="445"/>
      <c r="AF895" s="445"/>
      <c r="AG895" s="445"/>
      <c r="AH895" s="445"/>
      <c r="AI895" s="446"/>
      <c r="AJ895" s="446"/>
      <c r="AK895" s="446"/>
      <c r="AL895" s="446"/>
      <c r="AM895" s="446"/>
      <c r="AN895" s="446"/>
    </row>
    <row r="896" spans="1:40">
      <c r="A896" s="435"/>
      <c r="B896" s="436"/>
      <c r="C896" s="437"/>
      <c r="D896" s="438" t="s">
        <v>3110</v>
      </c>
      <c r="E896" s="439"/>
      <c r="F896" s="440"/>
      <c r="G896" s="42"/>
      <c r="H896" s="441"/>
      <c r="I896" s="441"/>
      <c r="J896" s="441"/>
      <c r="K896" s="442"/>
      <c r="L896" s="442"/>
      <c r="M896" s="439"/>
      <c r="N896" s="439"/>
      <c r="O896" s="440"/>
      <c r="P896" s="440"/>
      <c r="Q896" s="439"/>
      <c r="R896" s="439"/>
      <c r="S896" s="439"/>
      <c r="T896" s="443"/>
      <c r="U896" s="443"/>
      <c r="V896" s="443" t="s">
        <v>0</v>
      </c>
      <c r="W896" s="444"/>
      <c r="X896" s="440"/>
      <c r="Y896" s="445"/>
      <c r="Z896" s="445"/>
      <c r="AA896" s="445"/>
      <c r="AB896" s="445"/>
      <c r="AC896" s="445"/>
      <c r="AD896" s="445"/>
      <c r="AE896" s="445"/>
      <c r="AF896" s="445"/>
      <c r="AG896" s="445"/>
      <c r="AH896" s="445"/>
      <c r="AI896" s="446"/>
      <c r="AJ896" s="446"/>
      <c r="AK896" s="446"/>
      <c r="AL896" s="446"/>
      <c r="AM896" s="446"/>
      <c r="AN896" s="446"/>
    </row>
    <row r="897" spans="1:40">
      <c r="A897" s="435"/>
      <c r="B897" s="436"/>
      <c r="C897" s="437"/>
      <c r="D897" s="438" t="s">
        <v>3111</v>
      </c>
      <c r="E897" s="439"/>
      <c r="F897" s="440"/>
      <c r="G897" s="42"/>
      <c r="H897" s="441"/>
      <c r="I897" s="441"/>
      <c r="J897" s="441"/>
      <c r="K897" s="442"/>
      <c r="L897" s="442"/>
      <c r="M897" s="439"/>
      <c r="N897" s="439"/>
      <c r="O897" s="440"/>
      <c r="P897" s="440"/>
      <c r="Q897" s="439"/>
      <c r="R897" s="439"/>
      <c r="S897" s="439"/>
      <c r="T897" s="443"/>
      <c r="U897" s="443"/>
      <c r="V897" s="443" t="s">
        <v>0</v>
      </c>
      <c r="W897" s="444"/>
      <c r="X897" s="440"/>
      <c r="Y897" s="445"/>
      <c r="Z897" s="445"/>
      <c r="AA897" s="445"/>
      <c r="AB897" s="445"/>
      <c r="AC897" s="445"/>
      <c r="AD897" s="445"/>
      <c r="AE897" s="445"/>
      <c r="AF897" s="445"/>
      <c r="AG897" s="445"/>
      <c r="AH897" s="445"/>
      <c r="AI897" s="446"/>
      <c r="AJ897" s="446"/>
      <c r="AK897" s="446"/>
      <c r="AL897" s="446"/>
      <c r="AM897" s="446"/>
      <c r="AN897" s="446"/>
    </row>
    <row r="898" spans="1:40" ht="25.5">
      <c r="A898" s="435">
        <v>156</v>
      </c>
      <c r="B898" s="436" t="s">
        <v>80</v>
      </c>
      <c r="C898" s="437" t="s">
        <v>785</v>
      </c>
      <c r="D898" s="475" t="s">
        <v>786</v>
      </c>
      <c r="E898" s="447">
        <v>287.75599999999997</v>
      </c>
      <c r="F898" s="445" t="s">
        <v>113</v>
      </c>
      <c r="G898" s="41"/>
      <c r="H898" s="448">
        <f>ROUND(E898*G898,2)</f>
        <v>0</v>
      </c>
      <c r="I898" s="448"/>
      <c r="J898" s="448">
        <f>ROUND(E898*G898,2)</f>
        <v>0</v>
      </c>
      <c r="K898" s="449"/>
      <c r="L898" s="449">
        <f>E898*K898</f>
        <v>0</v>
      </c>
      <c r="M898" s="447"/>
      <c r="N898" s="447">
        <f>E898*M898</f>
        <v>0</v>
      </c>
      <c r="O898" s="445">
        <v>20</v>
      </c>
      <c r="P898" s="445" t="s">
        <v>491</v>
      </c>
      <c r="Q898" s="447"/>
      <c r="R898" s="447"/>
      <c r="S898" s="447"/>
      <c r="T898" s="450"/>
      <c r="U898" s="450"/>
      <c r="V898" s="450" t="s">
        <v>67</v>
      </c>
      <c r="W898" s="451"/>
      <c r="X898" s="437" t="s">
        <v>785</v>
      </c>
      <c r="Y898" s="437" t="s">
        <v>785</v>
      </c>
      <c r="Z898" s="445" t="s">
        <v>85</v>
      </c>
      <c r="AA898" s="445"/>
      <c r="AB898" s="445">
        <v>1</v>
      </c>
      <c r="AC898" s="445"/>
      <c r="AD898" s="445"/>
      <c r="AE898" s="445"/>
      <c r="AF898" s="445"/>
      <c r="AG898" s="445"/>
      <c r="AH898" s="445"/>
      <c r="AI898" s="446"/>
      <c r="AJ898" s="446" t="s">
        <v>86</v>
      </c>
      <c r="AK898" s="446" t="s">
        <v>87</v>
      </c>
      <c r="AL898" s="446"/>
      <c r="AM898" s="446"/>
      <c r="AN898" s="446"/>
    </row>
    <row r="899" spans="1:40">
      <c r="A899" s="435"/>
      <c r="B899" s="436"/>
      <c r="C899" s="437"/>
      <c r="D899" s="438" t="s">
        <v>137</v>
      </c>
      <c r="E899" s="439"/>
      <c r="F899" s="440"/>
      <c r="G899" s="42"/>
      <c r="H899" s="441"/>
      <c r="I899" s="441"/>
      <c r="J899" s="441"/>
      <c r="K899" s="442"/>
      <c r="L899" s="442"/>
      <c r="M899" s="439"/>
      <c r="N899" s="439"/>
      <c r="O899" s="440"/>
      <c r="P899" s="440"/>
      <c r="Q899" s="439"/>
      <c r="R899" s="439"/>
      <c r="S899" s="439"/>
      <c r="T899" s="443"/>
      <c r="U899" s="443"/>
      <c r="V899" s="443" t="s">
        <v>0</v>
      </c>
      <c r="W899" s="444"/>
      <c r="X899" s="440"/>
      <c r="Y899" s="445"/>
      <c r="Z899" s="445"/>
      <c r="AA899" s="445"/>
      <c r="AB899" s="445"/>
      <c r="AC899" s="445"/>
      <c r="AD899" s="445"/>
      <c r="AE899" s="445"/>
      <c r="AF899" s="445"/>
      <c r="AG899" s="445"/>
      <c r="AH899" s="445"/>
      <c r="AI899" s="446"/>
      <c r="AJ899" s="446"/>
      <c r="AK899" s="446"/>
      <c r="AL899" s="446"/>
      <c r="AM899" s="446"/>
      <c r="AN899" s="446"/>
    </row>
    <row r="900" spans="1:40">
      <c r="A900" s="435"/>
      <c r="B900" s="436"/>
      <c r="C900" s="437"/>
      <c r="D900" s="438" t="s">
        <v>787</v>
      </c>
      <c r="E900" s="439"/>
      <c r="F900" s="440"/>
      <c r="G900" s="42"/>
      <c r="H900" s="441"/>
      <c r="I900" s="441"/>
      <c r="J900" s="441"/>
      <c r="K900" s="442"/>
      <c r="L900" s="442"/>
      <c r="M900" s="439"/>
      <c r="N900" s="439"/>
      <c r="O900" s="440"/>
      <c r="P900" s="440"/>
      <c r="Q900" s="439"/>
      <c r="R900" s="439"/>
      <c r="S900" s="439"/>
      <c r="T900" s="443"/>
      <c r="U900" s="443"/>
      <c r="V900" s="443" t="s">
        <v>0</v>
      </c>
      <c r="W900" s="444"/>
      <c r="X900" s="440"/>
      <c r="Y900" s="445"/>
      <c r="Z900" s="445"/>
      <c r="AA900" s="445"/>
      <c r="AB900" s="445"/>
      <c r="AC900" s="445"/>
      <c r="AD900" s="445"/>
      <c r="AE900" s="445"/>
      <c r="AF900" s="445"/>
      <c r="AG900" s="445"/>
      <c r="AH900" s="445"/>
      <c r="AI900" s="446"/>
      <c r="AJ900" s="446"/>
      <c r="AK900" s="446"/>
      <c r="AL900" s="446"/>
      <c r="AM900" s="446"/>
      <c r="AN900" s="446"/>
    </row>
    <row r="901" spans="1:40">
      <c r="A901" s="435"/>
      <c r="B901" s="436"/>
      <c r="C901" s="437"/>
      <c r="D901" s="438" t="s">
        <v>236</v>
      </c>
      <c r="E901" s="439"/>
      <c r="F901" s="440"/>
      <c r="G901" s="42"/>
      <c r="H901" s="441"/>
      <c r="I901" s="441"/>
      <c r="J901" s="441"/>
      <c r="K901" s="442"/>
      <c r="L901" s="442"/>
      <c r="M901" s="439"/>
      <c r="N901" s="439"/>
      <c r="O901" s="440"/>
      <c r="P901" s="440"/>
      <c r="Q901" s="439"/>
      <c r="R901" s="439"/>
      <c r="S901" s="439"/>
      <c r="T901" s="443"/>
      <c r="U901" s="443"/>
      <c r="V901" s="443" t="s">
        <v>0</v>
      </c>
      <c r="W901" s="444"/>
      <c r="X901" s="440"/>
      <c r="Y901" s="445"/>
      <c r="Z901" s="445"/>
      <c r="AA901" s="445"/>
      <c r="AB901" s="445"/>
      <c r="AC901" s="445"/>
      <c r="AD901" s="445"/>
      <c r="AE901" s="445"/>
      <c r="AF901" s="445"/>
      <c r="AG901" s="445"/>
      <c r="AH901" s="445"/>
      <c r="AI901" s="446"/>
      <c r="AJ901" s="446"/>
      <c r="AK901" s="446"/>
      <c r="AL901" s="446"/>
      <c r="AM901" s="446"/>
      <c r="AN901" s="446"/>
    </row>
    <row r="902" spans="1:40">
      <c r="A902" s="435"/>
      <c r="B902" s="436"/>
      <c r="C902" s="437"/>
      <c r="D902" s="438" t="s">
        <v>788</v>
      </c>
      <c r="E902" s="439"/>
      <c r="F902" s="440"/>
      <c r="G902" s="42"/>
      <c r="H902" s="441"/>
      <c r="I902" s="441"/>
      <c r="J902" s="441"/>
      <c r="K902" s="442"/>
      <c r="L902" s="442"/>
      <c r="M902" s="439"/>
      <c r="N902" s="439"/>
      <c r="O902" s="440"/>
      <c r="P902" s="440"/>
      <c r="Q902" s="439"/>
      <c r="R902" s="439"/>
      <c r="S902" s="439"/>
      <c r="T902" s="443"/>
      <c r="U902" s="443"/>
      <c r="V902" s="443" t="s">
        <v>0</v>
      </c>
      <c r="W902" s="444"/>
      <c r="X902" s="440"/>
      <c r="Y902" s="445"/>
      <c r="Z902" s="445"/>
      <c r="AA902" s="445"/>
      <c r="AB902" s="445"/>
      <c r="AC902" s="445"/>
      <c r="AD902" s="445"/>
      <c r="AE902" s="445"/>
      <c r="AF902" s="445"/>
      <c r="AG902" s="445"/>
      <c r="AH902" s="445"/>
      <c r="AI902" s="446"/>
      <c r="AJ902" s="446"/>
      <c r="AK902" s="446"/>
      <c r="AL902" s="446"/>
      <c r="AM902" s="446"/>
      <c r="AN902" s="446"/>
    </row>
    <row r="903" spans="1:40" ht="25.5">
      <c r="A903" s="435"/>
      <c r="B903" s="436"/>
      <c r="C903" s="437"/>
      <c r="D903" s="438" t="s">
        <v>133</v>
      </c>
      <c r="E903" s="439"/>
      <c r="F903" s="440"/>
      <c r="G903" s="42"/>
      <c r="H903" s="441"/>
      <c r="I903" s="441"/>
      <c r="J903" s="441"/>
      <c r="K903" s="442"/>
      <c r="L903" s="442"/>
      <c r="M903" s="439"/>
      <c r="N903" s="439"/>
      <c r="O903" s="440"/>
      <c r="P903" s="440"/>
      <c r="Q903" s="439"/>
      <c r="R903" s="439"/>
      <c r="S903" s="439"/>
      <c r="T903" s="443"/>
      <c r="U903" s="443"/>
      <c r="V903" s="443" t="s">
        <v>0</v>
      </c>
      <c r="W903" s="444"/>
      <c r="X903" s="440"/>
      <c r="Y903" s="445"/>
      <c r="Z903" s="445"/>
      <c r="AA903" s="445"/>
      <c r="AB903" s="445"/>
      <c r="AC903" s="445"/>
      <c r="AD903" s="445"/>
      <c r="AE903" s="445"/>
      <c r="AF903" s="445"/>
      <c r="AG903" s="445"/>
      <c r="AH903" s="445"/>
      <c r="AI903" s="446"/>
      <c r="AJ903" s="446"/>
      <c r="AK903" s="446"/>
      <c r="AL903" s="446"/>
      <c r="AM903" s="446"/>
      <c r="AN903" s="446"/>
    </row>
    <row r="904" spans="1:40">
      <c r="A904" s="435"/>
      <c r="B904" s="436"/>
      <c r="C904" s="437"/>
      <c r="D904" s="438" t="s">
        <v>789</v>
      </c>
      <c r="E904" s="439"/>
      <c r="F904" s="440"/>
      <c r="G904" s="42"/>
      <c r="H904" s="441"/>
      <c r="I904" s="441"/>
      <c r="J904" s="441"/>
      <c r="K904" s="442"/>
      <c r="L904" s="442"/>
      <c r="M904" s="439"/>
      <c r="N904" s="439"/>
      <c r="O904" s="440"/>
      <c r="P904" s="440"/>
      <c r="Q904" s="439"/>
      <c r="R904" s="439"/>
      <c r="S904" s="439"/>
      <c r="T904" s="443"/>
      <c r="U904" s="443"/>
      <c r="V904" s="443" t="s">
        <v>0</v>
      </c>
      <c r="W904" s="444"/>
      <c r="X904" s="440"/>
      <c r="Y904" s="445"/>
      <c r="Z904" s="445"/>
      <c r="AA904" s="445"/>
      <c r="AB904" s="445"/>
      <c r="AC904" s="445"/>
      <c r="AD904" s="445"/>
      <c r="AE904" s="445"/>
      <c r="AF904" s="445"/>
      <c r="AG904" s="445"/>
      <c r="AH904" s="445"/>
      <c r="AI904" s="446"/>
      <c r="AJ904" s="446"/>
      <c r="AK904" s="446"/>
      <c r="AL904" s="446"/>
      <c r="AM904" s="446"/>
      <c r="AN904" s="446"/>
    </row>
    <row r="905" spans="1:40" ht="25.5">
      <c r="A905" s="435"/>
      <c r="B905" s="436"/>
      <c r="C905" s="437"/>
      <c r="D905" s="438" t="s">
        <v>88</v>
      </c>
      <c r="E905" s="439"/>
      <c r="F905" s="440"/>
      <c r="G905" s="42"/>
      <c r="H905" s="441"/>
      <c r="I905" s="441"/>
      <c r="J905" s="441"/>
      <c r="K905" s="442"/>
      <c r="L905" s="442"/>
      <c r="M905" s="439"/>
      <c r="N905" s="439"/>
      <c r="O905" s="440"/>
      <c r="P905" s="440"/>
      <c r="Q905" s="439"/>
      <c r="R905" s="439"/>
      <c r="S905" s="439"/>
      <c r="T905" s="443"/>
      <c r="U905" s="443"/>
      <c r="V905" s="443" t="s">
        <v>0</v>
      </c>
      <c r="W905" s="444"/>
      <c r="X905" s="440"/>
      <c r="Y905" s="445"/>
      <c r="Z905" s="445"/>
      <c r="AA905" s="445"/>
      <c r="AB905" s="445"/>
      <c r="AC905" s="445"/>
      <c r="AD905" s="445"/>
      <c r="AE905" s="445"/>
      <c r="AF905" s="445"/>
      <c r="AG905" s="445"/>
      <c r="AH905" s="445"/>
      <c r="AI905" s="446"/>
      <c r="AJ905" s="446"/>
      <c r="AK905" s="446"/>
      <c r="AL905" s="446"/>
      <c r="AM905" s="446"/>
      <c r="AN905" s="446"/>
    </row>
    <row r="906" spans="1:40">
      <c r="A906" s="435"/>
      <c r="B906" s="436"/>
      <c r="C906" s="437"/>
      <c r="D906" s="438" t="s">
        <v>790</v>
      </c>
      <c r="E906" s="439"/>
      <c r="F906" s="440"/>
      <c r="G906" s="42"/>
      <c r="H906" s="441"/>
      <c r="I906" s="441"/>
      <c r="J906" s="441"/>
      <c r="K906" s="442"/>
      <c r="L906" s="442"/>
      <c r="M906" s="439"/>
      <c r="N906" s="439"/>
      <c r="O906" s="440"/>
      <c r="P906" s="440"/>
      <c r="Q906" s="439"/>
      <c r="R906" s="439"/>
      <c r="S906" s="439"/>
      <c r="T906" s="443"/>
      <c r="U906" s="443"/>
      <c r="V906" s="443" t="s">
        <v>0</v>
      </c>
      <c r="W906" s="444"/>
      <c r="X906" s="440"/>
      <c r="Y906" s="445"/>
      <c r="Z906" s="445"/>
      <c r="AA906" s="445"/>
      <c r="AB906" s="445"/>
      <c r="AC906" s="445"/>
      <c r="AD906" s="445"/>
      <c r="AE906" s="445"/>
      <c r="AF906" s="445"/>
      <c r="AG906" s="445"/>
      <c r="AH906" s="445"/>
      <c r="AI906" s="446"/>
      <c r="AJ906" s="446"/>
      <c r="AK906" s="446"/>
      <c r="AL906" s="446"/>
      <c r="AM906" s="446"/>
      <c r="AN906" s="446"/>
    </row>
    <row r="907" spans="1:40" ht="12" customHeight="1">
      <c r="A907" s="435"/>
      <c r="B907" s="436"/>
      <c r="C907" s="437"/>
      <c r="D907" s="438" t="s">
        <v>250</v>
      </c>
      <c r="E907" s="439"/>
      <c r="F907" s="440"/>
      <c r="G907" s="42"/>
      <c r="H907" s="441"/>
      <c r="I907" s="441"/>
      <c r="J907" s="441"/>
      <c r="K907" s="442"/>
      <c r="L907" s="442"/>
      <c r="M907" s="439"/>
      <c r="N907" s="439"/>
      <c r="O907" s="440"/>
      <c r="P907" s="440"/>
      <c r="Q907" s="439"/>
      <c r="R907" s="439"/>
      <c r="S907" s="439"/>
      <c r="T907" s="443"/>
      <c r="U907" s="443"/>
      <c r="V907" s="443" t="s">
        <v>0</v>
      </c>
      <c r="W907" s="444"/>
      <c r="X907" s="440"/>
      <c r="Y907" s="445"/>
      <c r="Z907" s="445"/>
      <c r="AA907" s="445"/>
      <c r="AB907" s="445"/>
      <c r="AC907" s="445"/>
      <c r="AD907" s="445"/>
      <c r="AE907" s="445"/>
      <c r="AF907" s="445"/>
      <c r="AG907" s="445"/>
      <c r="AH907" s="445"/>
      <c r="AI907" s="446"/>
      <c r="AJ907" s="446"/>
      <c r="AK907" s="446"/>
      <c r="AL907" s="446"/>
      <c r="AM907" s="446"/>
      <c r="AN907" s="446"/>
    </row>
    <row r="908" spans="1:40" ht="12" customHeight="1">
      <c r="A908" s="435"/>
      <c r="B908" s="436"/>
      <c r="C908" s="437"/>
      <c r="D908" s="438" t="s">
        <v>791</v>
      </c>
      <c r="E908" s="439"/>
      <c r="F908" s="440"/>
      <c r="G908" s="42"/>
      <c r="H908" s="441"/>
      <c r="I908" s="441"/>
      <c r="J908" s="441"/>
      <c r="K908" s="442"/>
      <c r="L908" s="442"/>
      <c r="M908" s="439"/>
      <c r="N908" s="439"/>
      <c r="O908" s="440"/>
      <c r="P908" s="440"/>
      <c r="Q908" s="439"/>
      <c r="R908" s="439"/>
      <c r="S908" s="439"/>
      <c r="T908" s="443"/>
      <c r="U908" s="443"/>
      <c r="V908" s="443" t="s">
        <v>0</v>
      </c>
      <c r="W908" s="444"/>
      <c r="X908" s="440"/>
      <c r="Y908" s="445"/>
      <c r="Z908" s="445"/>
      <c r="AA908" s="445"/>
      <c r="AB908" s="445"/>
      <c r="AC908" s="445"/>
      <c r="AD908" s="445"/>
      <c r="AE908" s="445"/>
      <c r="AF908" s="445"/>
      <c r="AG908" s="445"/>
      <c r="AH908" s="445"/>
      <c r="AI908" s="446"/>
      <c r="AJ908" s="446"/>
      <c r="AK908" s="446"/>
      <c r="AL908" s="446"/>
      <c r="AM908" s="446"/>
      <c r="AN908" s="446"/>
    </row>
    <row r="909" spans="1:40">
      <c r="A909" s="435"/>
      <c r="B909" s="436"/>
      <c r="C909" s="437"/>
      <c r="D909" s="438" t="s">
        <v>3110</v>
      </c>
      <c r="E909" s="439"/>
      <c r="F909" s="440"/>
      <c r="G909" s="42"/>
      <c r="H909" s="441"/>
      <c r="I909" s="441"/>
      <c r="J909" s="441"/>
      <c r="K909" s="442"/>
      <c r="L909" s="442"/>
      <c r="M909" s="439"/>
      <c r="N909" s="439"/>
      <c r="O909" s="440"/>
      <c r="P909" s="440"/>
      <c r="Q909" s="439"/>
      <c r="R909" s="439"/>
      <c r="S909" s="439"/>
      <c r="T909" s="443"/>
      <c r="U909" s="443"/>
      <c r="V909" s="443" t="s">
        <v>0</v>
      </c>
      <c r="W909" s="444"/>
      <c r="X909" s="440"/>
      <c r="Y909" s="445"/>
      <c r="Z909" s="445"/>
      <c r="AA909" s="445"/>
      <c r="AB909" s="445"/>
      <c r="AC909" s="445"/>
      <c r="AD909" s="445"/>
      <c r="AE909" s="445"/>
      <c r="AF909" s="445"/>
      <c r="AG909" s="445"/>
      <c r="AH909" s="445"/>
      <c r="AI909" s="446"/>
      <c r="AJ909" s="446"/>
      <c r="AK909" s="446"/>
      <c r="AL909" s="446"/>
      <c r="AM909" s="446"/>
      <c r="AN909" s="446"/>
    </row>
    <row r="910" spans="1:40">
      <c r="A910" s="435"/>
      <c r="B910" s="436"/>
      <c r="C910" s="437"/>
      <c r="D910" s="438" t="s">
        <v>3114</v>
      </c>
      <c r="E910" s="439"/>
      <c r="F910" s="440"/>
      <c r="G910" s="42"/>
      <c r="H910" s="441"/>
      <c r="I910" s="441"/>
      <c r="J910" s="441"/>
      <c r="K910" s="442"/>
      <c r="L910" s="442"/>
      <c r="M910" s="439"/>
      <c r="N910" s="439"/>
      <c r="O910" s="440"/>
      <c r="P910" s="440"/>
      <c r="Q910" s="439"/>
      <c r="R910" s="439"/>
      <c r="S910" s="439"/>
      <c r="T910" s="443"/>
      <c r="U910" s="443"/>
      <c r="V910" s="443" t="s">
        <v>0</v>
      </c>
      <c r="W910" s="444"/>
      <c r="X910" s="440"/>
      <c r="Y910" s="445"/>
      <c r="Z910" s="445"/>
      <c r="AA910" s="445"/>
      <c r="AB910" s="445"/>
      <c r="AC910" s="445"/>
      <c r="AD910" s="445"/>
      <c r="AE910" s="445"/>
      <c r="AF910" s="445"/>
      <c r="AG910" s="445"/>
      <c r="AH910" s="445"/>
      <c r="AI910" s="446"/>
      <c r="AJ910" s="446"/>
      <c r="AK910" s="446"/>
      <c r="AL910" s="446"/>
      <c r="AM910" s="446"/>
      <c r="AN910" s="446"/>
    </row>
    <row r="911" spans="1:40">
      <c r="A911" s="435">
        <v>157</v>
      </c>
      <c r="B911" s="436" t="s">
        <v>80</v>
      </c>
      <c r="C911" s="437" t="s">
        <v>792</v>
      </c>
      <c r="D911" s="475" t="s">
        <v>793</v>
      </c>
      <c r="E911" s="447">
        <v>1</v>
      </c>
      <c r="F911" s="445" t="s">
        <v>173</v>
      </c>
      <c r="G911" s="41"/>
      <c r="H911" s="448">
        <f>ROUND(E911*G911,2)</f>
        <v>0</v>
      </c>
      <c r="I911" s="448"/>
      <c r="J911" s="448">
        <f>ROUND(E911*G911,2)</f>
        <v>0</v>
      </c>
      <c r="K911" s="449"/>
      <c r="L911" s="449">
        <f>E911*K911</f>
        <v>0</v>
      </c>
      <c r="M911" s="447"/>
      <c r="N911" s="447">
        <f>E911*M911</f>
        <v>0</v>
      </c>
      <c r="O911" s="445">
        <v>20</v>
      </c>
      <c r="P911" s="445" t="s">
        <v>196</v>
      </c>
      <c r="Q911" s="447"/>
      <c r="R911" s="447"/>
      <c r="S911" s="447"/>
      <c r="T911" s="450"/>
      <c r="U911" s="450"/>
      <c r="V911" s="450" t="s">
        <v>67</v>
      </c>
      <c r="W911" s="451"/>
      <c r="X911" s="437" t="s">
        <v>744</v>
      </c>
      <c r="Y911" s="437" t="s">
        <v>792</v>
      </c>
      <c r="Z911" s="445" t="s">
        <v>85</v>
      </c>
      <c r="AA911" s="445"/>
      <c r="AB911" s="445">
        <v>7</v>
      </c>
      <c r="AC911" s="445"/>
      <c r="AD911" s="445"/>
      <c r="AE911" s="445"/>
      <c r="AF911" s="445"/>
      <c r="AG911" s="445"/>
      <c r="AH911" s="445"/>
      <c r="AI911" s="446"/>
      <c r="AJ911" s="446" t="s">
        <v>86</v>
      </c>
      <c r="AK911" s="446" t="s">
        <v>87</v>
      </c>
      <c r="AL911" s="446"/>
      <c r="AM911" s="446"/>
      <c r="AN911" s="446"/>
    </row>
    <row r="912" spans="1:40">
      <c r="A912" s="435"/>
      <c r="B912" s="436"/>
      <c r="C912" s="437"/>
      <c r="D912" s="438" t="s">
        <v>794</v>
      </c>
      <c r="E912" s="439"/>
      <c r="F912" s="440"/>
      <c r="G912" s="42"/>
      <c r="H912" s="441"/>
      <c r="I912" s="441"/>
      <c r="J912" s="441"/>
      <c r="K912" s="442"/>
      <c r="L912" s="442"/>
      <c r="M912" s="439"/>
      <c r="N912" s="439"/>
      <c r="O912" s="440"/>
      <c r="P912" s="440"/>
      <c r="Q912" s="439"/>
      <c r="R912" s="439"/>
      <c r="S912" s="439"/>
      <c r="T912" s="443"/>
      <c r="U912" s="443"/>
      <c r="V912" s="443" t="s">
        <v>0</v>
      </c>
      <c r="W912" s="444"/>
      <c r="X912" s="440"/>
      <c r="Y912" s="445"/>
      <c r="Z912" s="445"/>
      <c r="AA912" s="445"/>
      <c r="AB912" s="445"/>
      <c r="AC912" s="445"/>
      <c r="AD912" s="445"/>
      <c r="AE912" s="445"/>
      <c r="AF912" s="445"/>
      <c r="AG912" s="445"/>
      <c r="AH912" s="445"/>
      <c r="AI912" s="446"/>
      <c r="AJ912" s="446"/>
      <c r="AK912" s="446"/>
      <c r="AL912" s="446"/>
      <c r="AM912" s="446"/>
      <c r="AN912" s="446"/>
    </row>
    <row r="913" spans="1:40">
      <c r="A913" s="435"/>
      <c r="B913" s="436"/>
      <c r="C913" s="437"/>
      <c r="D913" s="438" t="s">
        <v>134</v>
      </c>
      <c r="E913" s="439"/>
      <c r="F913" s="440"/>
      <c r="G913" s="42"/>
      <c r="H913" s="441"/>
      <c r="I913" s="441"/>
      <c r="J913" s="441"/>
      <c r="K913" s="442"/>
      <c r="L913" s="442"/>
      <c r="M913" s="439"/>
      <c r="N913" s="439"/>
      <c r="O913" s="440"/>
      <c r="P913" s="440"/>
      <c r="Q913" s="439"/>
      <c r="R913" s="439"/>
      <c r="S913" s="439"/>
      <c r="T913" s="443"/>
      <c r="U913" s="443"/>
      <c r="V913" s="443" t="s">
        <v>0</v>
      </c>
      <c r="W913" s="444"/>
      <c r="X913" s="440"/>
      <c r="Y913" s="445"/>
      <c r="Z913" s="445"/>
      <c r="AA913" s="445"/>
      <c r="AB913" s="445"/>
      <c r="AC913" s="445"/>
      <c r="AD913" s="445"/>
      <c r="AE913" s="445"/>
      <c r="AF913" s="445"/>
      <c r="AG913" s="445"/>
      <c r="AH913" s="445"/>
      <c r="AI913" s="446"/>
      <c r="AJ913" s="446"/>
      <c r="AK913" s="446"/>
      <c r="AL913" s="446"/>
      <c r="AM913" s="446"/>
      <c r="AN913" s="446"/>
    </row>
    <row r="914" spans="1:40">
      <c r="A914" s="435"/>
      <c r="B914" s="436"/>
      <c r="C914" s="437"/>
      <c r="D914" s="478" t="s">
        <v>795</v>
      </c>
      <c r="E914" s="479">
        <f>J914</f>
        <v>0</v>
      </c>
      <c r="F914" s="445"/>
      <c r="G914" s="41"/>
      <c r="H914" s="479">
        <f>SUM(H415:H913)</f>
        <v>0</v>
      </c>
      <c r="I914" s="479">
        <f>SUM(I415:I913)</f>
        <v>0</v>
      </c>
      <c r="J914" s="479">
        <f>SUM(J415:J913)</f>
        <v>0</v>
      </c>
      <c r="K914" s="449"/>
      <c r="L914" s="480">
        <f>SUM(L415:L913)</f>
        <v>0.20950357</v>
      </c>
      <c r="M914" s="447"/>
      <c r="N914" s="481">
        <f>SUM(N415:N913)</f>
        <v>49.064619000000008</v>
      </c>
      <c r="O914" s="445"/>
      <c r="P914" s="445"/>
      <c r="Q914" s="447"/>
      <c r="R914" s="447"/>
      <c r="S914" s="447"/>
      <c r="T914" s="450"/>
      <c r="U914" s="450"/>
      <c r="V914" s="450"/>
      <c r="W914" s="451">
        <f>SUM(W415:W913)</f>
        <v>663.49299999999994</v>
      </c>
      <c r="X914" s="445"/>
      <c r="Y914" s="445"/>
      <c r="Z914" s="445"/>
      <c r="AA914" s="445"/>
      <c r="AB914" s="445"/>
      <c r="AC914" s="445"/>
      <c r="AD914" s="445"/>
      <c r="AE914" s="445"/>
      <c r="AF914" s="445"/>
      <c r="AG914" s="445"/>
      <c r="AH914" s="445"/>
      <c r="AI914" s="446"/>
      <c r="AJ914" s="446"/>
      <c r="AK914" s="446"/>
      <c r="AL914" s="446"/>
      <c r="AM914" s="446"/>
      <c r="AN914" s="446"/>
    </row>
    <row r="915" spans="1:40">
      <c r="A915" s="435"/>
      <c r="B915" s="436"/>
      <c r="C915" s="437"/>
      <c r="D915" s="475"/>
      <c r="E915" s="447"/>
      <c r="F915" s="445"/>
      <c r="G915" s="41"/>
      <c r="H915" s="448"/>
      <c r="I915" s="448"/>
      <c r="J915" s="448"/>
      <c r="K915" s="449"/>
      <c r="L915" s="449"/>
      <c r="M915" s="447"/>
      <c r="N915" s="447"/>
      <c r="O915" s="445"/>
      <c r="P915" s="445"/>
      <c r="Q915" s="447"/>
      <c r="R915" s="447"/>
      <c r="S915" s="447"/>
      <c r="T915" s="450"/>
      <c r="U915" s="450"/>
      <c r="V915" s="450"/>
      <c r="W915" s="451"/>
      <c r="X915" s="445"/>
      <c r="Y915" s="445"/>
      <c r="Z915" s="445"/>
      <c r="AA915" s="445"/>
      <c r="AB915" s="445"/>
      <c r="AC915" s="445"/>
      <c r="AD915" s="445"/>
      <c r="AE915" s="445"/>
      <c r="AF915" s="445"/>
      <c r="AG915" s="445"/>
      <c r="AH915" s="445"/>
      <c r="AI915" s="446"/>
      <c r="AJ915" s="446"/>
      <c r="AK915" s="446"/>
      <c r="AL915" s="446"/>
      <c r="AM915" s="446"/>
      <c r="AN915" s="446"/>
    </row>
    <row r="916" spans="1:40">
      <c r="A916" s="435"/>
      <c r="B916" s="436"/>
      <c r="C916" s="437"/>
      <c r="D916" s="478" t="s">
        <v>796</v>
      </c>
      <c r="E916" s="481">
        <f>J916</f>
        <v>0</v>
      </c>
      <c r="F916" s="445"/>
      <c r="G916" s="41"/>
      <c r="H916" s="479">
        <f>+H38+H74+H98+H116+H413+H914</f>
        <v>0</v>
      </c>
      <c r="I916" s="479">
        <f>+I38+I74+I98+I116+I413+I914</f>
        <v>0</v>
      </c>
      <c r="J916" s="479">
        <f>+J38+J74+J98+J116+J413+J914</f>
        <v>0</v>
      </c>
      <c r="K916" s="449"/>
      <c r="L916" s="480">
        <f>+L38+L74+L98+L116+L413+L914</f>
        <v>69.95232236999999</v>
      </c>
      <c r="M916" s="447"/>
      <c r="N916" s="481">
        <f>+N38+N74+N98+N116+N413+N914</f>
        <v>49.064619000000008</v>
      </c>
      <c r="O916" s="445"/>
      <c r="P916" s="445"/>
      <c r="Q916" s="447"/>
      <c r="R916" s="447"/>
      <c r="S916" s="447"/>
      <c r="T916" s="450"/>
      <c r="U916" s="450"/>
      <c r="V916" s="450"/>
      <c r="W916" s="451">
        <f>+W38+W74+W98+W116+W413+W914</f>
        <v>1806.2460000000001</v>
      </c>
      <c r="X916" s="445"/>
      <c r="Y916" s="445"/>
      <c r="Z916" s="445"/>
      <c r="AA916" s="445"/>
      <c r="AB916" s="445"/>
      <c r="AC916" s="445"/>
      <c r="AD916" s="445"/>
      <c r="AE916" s="445"/>
      <c r="AF916" s="445"/>
      <c r="AG916" s="445"/>
      <c r="AH916" s="445"/>
      <c r="AI916" s="446"/>
      <c r="AJ916" s="446"/>
      <c r="AK916" s="446"/>
      <c r="AL916" s="446"/>
      <c r="AM916" s="446"/>
      <c r="AN916" s="446"/>
    </row>
    <row r="917" spans="1:40">
      <c r="A917" s="435"/>
      <c r="B917" s="436"/>
      <c r="C917" s="437"/>
      <c r="D917" s="475"/>
      <c r="E917" s="447"/>
      <c r="F917" s="445"/>
      <c r="G917" s="41"/>
      <c r="H917" s="448"/>
      <c r="I917" s="448"/>
      <c r="J917" s="448"/>
      <c r="K917" s="449"/>
      <c r="L917" s="449"/>
      <c r="M917" s="447"/>
      <c r="N917" s="447"/>
      <c r="O917" s="445"/>
      <c r="P917" s="445"/>
      <c r="Q917" s="447"/>
      <c r="R917" s="447"/>
      <c r="S917" s="447"/>
      <c r="T917" s="450"/>
      <c r="U917" s="450"/>
      <c r="V917" s="450"/>
      <c r="W917" s="451"/>
      <c r="X917" s="445"/>
      <c r="Y917" s="445"/>
      <c r="Z917" s="445"/>
      <c r="AA917" s="445"/>
      <c r="AB917" s="445"/>
      <c r="AC917" s="445"/>
      <c r="AD917" s="445"/>
      <c r="AE917" s="445"/>
      <c r="AF917" s="445"/>
      <c r="AG917" s="445"/>
      <c r="AH917" s="445"/>
      <c r="AI917" s="446"/>
      <c r="AJ917" s="446"/>
      <c r="AK917" s="446"/>
      <c r="AL917" s="446"/>
      <c r="AM917" s="446"/>
      <c r="AN917" s="446"/>
    </row>
    <row r="918" spans="1:40">
      <c r="A918" s="435"/>
      <c r="B918" s="477" t="s">
        <v>797</v>
      </c>
      <c r="C918" s="437"/>
      <c r="D918" s="475"/>
      <c r="E918" s="447"/>
      <c r="F918" s="445"/>
      <c r="G918" s="41"/>
      <c r="H918" s="448"/>
      <c r="I918" s="448"/>
      <c r="J918" s="448"/>
      <c r="K918" s="449"/>
      <c r="L918" s="449"/>
      <c r="M918" s="447"/>
      <c r="N918" s="447"/>
      <c r="O918" s="445"/>
      <c r="P918" s="445"/>
      <c r="Q918" s="447"/>
      <c r="R918" s="447"/>
      <c r="S918" s="447"/>
      <c r="T918" s="450"/>
      <c r="U918" s="450"/>
      <c r="V918" s="450"/>
      <c r="W918" s="451"/>
      <c r="X918" s="445"/>
      <c r="Y918" s="445"/>
      <c r="Z918" s="445"/>
      <c r="AA918" s="445"/>
      <c r="AB918" s="445"/>
      <c r="AC918" s="445"/>
      <c r="AD918" s="445"/>
      <c r="AE918" s="445"/>
      <c r="AF918" s="445"/>
      <c r="AG918" s="445"/>
      <c r="AH918" s="445"/>
      <c r="AI918" s="446"/>
      <c r="AJ918" s="446"/>
      <c r="AK918" s="446"/>
      <c r="AL918" s="446"/>
      <c r="AM918" s="446"/>
      <c r="AN918" s="446"/>
    </row>
    <row r="919" spans="1:40">
      <c r="A919" s="435"/>
      <c r="B919" s="437" t="s">
        <v>798</v>
      </c>
      <c r="C919" s="437"/>
      <c r="D919" s="475"/>
      <c r="E919" s="447"/>
      <c r="F919" s="445"/>
      <c r="G919" s="41"/>
      <c r="H919" s="448"/>
      <c r="I919" s="448"/>
      <c r="J919" s="448"/>
      <c r="K919" s="449"/>
      <c r="L919" s="449"/>
      <c r="M919" s="447"/>
      <c r="N919" s="447"/>
      <c r="O919" s="445"/>
      <c r="P919" s="445"/>
      <c r="Q919" s="447"/>
      <c r="R919" s="447"/>
      <c r="S919" s="447"/>
      <c r="T919" s="450"/>
      <c r="U919" s="450"/>
      <c r="V919" s="450"/>
      <c r="W919" s="451"/>
      <c r="X919" s="445"/>
      <c r="Y919" s="445"/>
      <c r="Z919" s="445"/>
      <c r="AA919" s="445"/>
      <c r="AB919" s="445"/>
      <c r="AC919" s="445"/>
      <c r="AD919" s="445"/>
      <c r="AE919" s="445"/>
      <c r="AF919" s="445"/>
      <c r="AG919" s="445"/>
      <c r="AH919" s="445"/>
      <c r="AI919" s="446"/>
      <c r="AJ919" s="446"/>
      <c r="AK919" s="446"/>
      <c r="AL919" s="446"/>
      <c r="AM919" s="446"/>
      <c r="AN919" s="446"/>
    </row>
    <row r="920" spans="1:40">
      <c r="A920" s="435">
        <v>158</v>
      </c>
      <c r="B920" s="436" t="s">
        <v>80</v>
      </c>
      <c r="C920" s="437" t="s">
        <v>799</v>
      </c>
      <c r="D920" s="475" t="s">
        <v>800</v>
      </c>
      <c r="E920" s="447">
        <v>431.69</v>
      </c>
      <c r="F920" s="445" t="s">
        <v>83</v>
      </c>
      <c r="G920" s="41"/>
      <c r="H920" s="448">
        <f>ROUND(E920*G920,2)</f>
        <v>0</v>
      </c>
      <c r="I920" s="448"/>
      <c r="J920" s="448">
        <f>ROUND(E920*G920,2)</f>
        <v>0</v>
      </c>
      <c r="K920" s="449"/>
      <c r="L920" s="449">
        <f>E920*K920</f>
        <v>0</v>
      </c>
      <c r="M920" s="447"/>
      <c r="N920" s="447">
        <f>E920*M920</f>
        <v>0</v>
      </c>
      <c r="O920" s="445">
        <v>20</v>
      </c>
      <c r="P920" s="445" t="s">
        <v>801</v>
      </c>
      <c r="Q920" s="447"/>
      <c r="R920" s="447"/>
      <c r="S920" s="447"/>
      <c r="T920" s="450"/>
      <c r="U920" s="450"/>
      <c r="V920" s="450" t="s">
        <v>802</v>
      </c>
      <c r="W920" s="451"/>
      <c r="X920" s="437" t="s">
        <v>799</v>
      </c>
      <c r="Y920" s="437" t="s">
        <v>799</v>
      </c>
      <c r="Z920" s="445" t="s">
        <v>85</v>
      </c>
      <c r="AA920" s="445"/>
      <c r="AB920" s="445">
        <v>1</v>
      </c>
      <c r="AC920" s="445"/>
      <c r="AD920" s="445"/>
      <c r="AE920" s="445"/>
      <c r="AF920" s="445"/>
      <c r="AG920" s="445"/>
      <c r="AH920" s="445"/>
      <c r="AI920" s="446"/>
      <c r="AJ920" s="446" t="s">
        <v>803</v>
      </c>
      <c r="AK920" s="446" t="s">
        <v>87</v>
      </c>
      <c r="AL920" s="446"/>
      <c r="AM920" s="446"/>
      <c r="AN920" s="446"/>
    </row>
    <row r="921" spans="1:40" ht="25.5">
      <c r="A921" s="435"/>
      <c r="B921" s="436"/>
      <c r="C921" s="437"/>
      <c r="D921" s="438" t="s">
        <v>88</v>
      </c>
      <c r="E921" s="439"/>
      <c r="F921" s="440"/>
      <c r="G921" s="42"/>
      <c r="H921" s="441"/>
      <c r="I921" s="441"/>
      <c r="J921" s="441"/>
      <c r="K921" s="442"/>
      <c r="L921" s="442"/>
      <c r="M921" s="439"/>
      <c r="N921" s="439"/>
      <c r="O921" s="440"/>
      <c r="P921" s="440"/>
      <c r="Q921" s="439"/>
      <c r="R921" s="439"/>
      <c r="S921" s="439"/>
      <c r="T921" s="443"/>
      <c r="U921" s="443"/>
      <c r="V921" s="443" t="s">
        <v>0</v>
      </c>
      <c r="W921" s="444"/>
      <c r="X921" s="440"/>
      <c r="Y921" s="445"/>
      <c r="Z921" s="445"/>
      <c r="AA921" s="445"/>
      <c r="AB921" s="445"/>
      <c r="AC921" s="445"/>
      <c r="AD921" s="445"/>
      <c r="AE921" s="445"/>
      <c r="AF921" s="445"/>
      <c r="AG921" s="445"/>
      <c r="AH921" s="445"/>
      <c r="AI921" s="446"/>
      <c r="AJ921" s="446"/>
      <c r="AK921" s="446"/>
      <c r="AL921" s="446"/>
      <c r="AM921" s="446"/>
      <c r="AN921" s="446"/>
    </row>
    <row r="922" spans="1:40">
      <c r="A922" s="435"/>
      <c r="B922" s="436"/>
      <c r="C922" s="437"/>
      <c r="D922" s="438" t="s">
        <v>452</v>
      </c>
      <c r="E922" s="439"/>
      <c r="F922" s="440"/>
      <c r="G922" s="42"/>
      <c r="H922" s="441"/>
      <c r="I922" s="441"/>
      <c r="J922" s="441"/>
      <c r="K922" s="442"/>
      <c r="L922" s="442"/>
      <c r="M922" s="439"/>
      <c r="N922" s="439"/>
      <c r="O922" s="440"/>
      <c r="P922" s="440"/>
      <c r="Q922" s="439"/>
      <c r="R922" s="439"/>
      <c r="S922" s="439"/>
      <c r="T922" s="443"/>
      <c r="U922" s="443"/>
      <c r="V922" s="443" t="s">
        <v>0</v>
      </c>
      <c r="W922" s="444"/>
      <c r="X922" s="440"/>
      <c r="Y922" s="445"/>
      <c r="Z922" s="445"/>
      <c r="AA922" s="445"/>
      <c r="AB922" s="445"/>
      <c r="AC922" s="445"/>
      <c r="AD922" s="445"/>
      <c r="AE922" s="445"/>
      <c r="AF922" s="445"/>
      <c r="AG922" s="445"/>
      <c r="AH922" s="445"/>
      <c r="AI922" s="446"/>
      <c r="AJ922" s="446"/>
      <c r="AK922" s="446"/>
      <c r="AL922" s="446"/>
      <c r="AM922" s="446"/>
      <c r="AN922" s="446"/>
    </row>
    <row r="923" spans="1:40" ht="25.5">
      <c r="A923" s="435">
        <v>159</v>
      </c>
      <c r="B923" s="436" t="s">
        <v>80</v>
      </c>
      <c r="C923" s="437" t="s">
        <v>804</v>
      </c>
      <c r="D923" s="475" t="s">
        <v>805</v>
      </c>
      <c r="E923" s="447">
        <v>25.17</v>
      </c>
      <c r="F923" s="445" t="s">
        <v>83</v>
      </c>
      <c r="G923" s="41"/>
      <c r="H923" s="448">
        <f>ROUND(E923*G923,2)</f>
        <v>0</v>
      </c>
      <c r="I923" s="448"/>
      <c r="J923" s="448">
        <f>ROUND(E923*G923,2)</f>
        <v>0</v>
      </c>
      <c r="K923" s="449"/>
      <c r="L923" s="449">
        <f>E923*K923</f>
        <v>0</v>
      </c>
      <c r="M923" s="447"/>
      <c r="N923" s="447">
        <f>E923*M923</f>
        <v>0</v>
      </c>
      <c r="O923" s="445">
        <v>20</v>
      </c>
      <c r="P923" s="445" t="s">
        <v>806</v>
      </c>
      <c r="Q923" s="447"/>
      <c r="R923" s="447"/>
      <c r="S923" s="447"/>
      <c r="T923" s="450"/>
      <c r="U923" s="450"/>
      <c r="V923" s="450" t="s">
        <v>802</v>
      </c>
      <c r="W923" s="451"/>
      <c r="X923" s="437" t="s">
        <v>804</v>
      </c>
      <c r="Y923" s="437" t="s">
        <v>804</v>
      </c>
      <c r="Z923" s="445" t="s">
        <v>85</v>
      </c>
      <c r="AA923" s="445"/>
      <c r="AB923" s="445">
        <v>1</v>
      </c>
      <c r="AC923" s="445"/>
      <c r="AD923" s="445"/>
      <c r="AE923" s="445"/>
      <c r="AF923" s="445"/>
      <c r="AG923" s="445"/>
      <c r="AH923" s="445"/>
      <c r="AI923" s="446"/>
      <c r="AJ923" s="446" t="s">
        <v>803</v>
      </c>
      <c r="AK923" s="446" t="s">
        <v>87</v>
      </c>
      <c r="AL923" s="446"/>
      <c r="AM923" s="446"/>
      <c r="AN923" s="446"/>
    </row>
    <row r="924" spans="1:40" ht="25.5">
      <c r="A924" s="435"/>
      <c r="B924" s="436"/>
      <c r="C924" s="437"/>
      <c r="D924" s="438" t="s">
        <v>250</v>
      </c>
      <c r="E924" s="439"/>
      <c r="F924" s="440"/>
      <c r="G924" s="42"/>
      <c r="H924" s="441"/>
      <c r="I924" s="441"/>
      <c r="J924" s="441"/>
      <c r="K924" s="442"/>
      <c r="L924" s="442"/>
      <c r="M924" s="439"/>
      <c r="N924" s="439"/>
      <c r="O924" s="440"/>
      <c r="P924" s="440"/>
      <c r="Q924" s="439"/>
      <c r="R924" s="439"/>
      <c r="S924" s="439"/>
      <c r="T924" s="443"/>
      <c r="U924" s="443"/>
      <c r="V924" s="443" t="s">
        <v>0</v>
      </c>
      <c r="W924" s="444"/>
      <c r="X924" s="440"/>
      <c r="Y924" s="445"/>
      <c r="Z924" s="445"/>
      <c r="AA924" s="445"/>
      <c r="AB924" s="445"/>
      <c r="AC924" s="445"/>
      <c r="AD924" s="445"/>
      <c r="AE924" s="445"/>
      <c r="AF924" s="445"/>
      <c r="AG924" s="445"/>
      <c r="AH924" s="445"/>
      <c r="AI924" s="446"/>
      <c r="AJ924" s="446"/>
      <c r="AK924" s="446"/>
      <c r="AL924" s="446"/>
      <c r="AM924" s="446"/>
      <c r="AN924" s="446"/>
    </row>
    <row r="925" spans="1:40">
      <c r="A925" s="435"/>
      <c r="B925" s="436"/>
      <c r="C925" s="437"/>
      <c r="D925" s="438" t="s">
        <v>435</v>
      </c>
      <c r="E925" s="439"/>
      <c r="F925" s="440"/>
      <c r="G925" s="42"/>
      <c r="H925" s="441"/>
      <c r="I925" s="441"/>
      <c r="J925" s="441"/>
      <c r="K925" s="442"/>
      <c r="L925" s="442"/>
      <c r="M925" s="439"/>
      <c r="N925" s="439"/>
      <c r="O925" s="440"/>
      <c r="P925" s="440"/>
      <c r="Q925" s="439"/>
      <c r="R925" s="439"/>
      <c r="S925" s="439"/>
      <c r="T925" s="443"/>
      <c r="U925" s="443"/>
      <c r="V925" s="443" t="s">
        <v>0</v>
      </c>
      <c r="W925" s="444"/>
      <c r="X925" s="440"/>
      <c r="Y925" s="445"/>
      <c r="Z925" s="445"/>
      <c r="AA925" s="445"/>
      <c r="AB925" s="445"/>
      <c r="AC925" s="445"/>
      <c r="AD925" s="445"/>
      <c r="AE925" s="445"/>
      <c r="AF925" s="445"/>
      <c r="AG925" s="445"/>
      <c r="AH925" s="445"/>
      <c r="AI925" s="446"/>
      <c r="AJ925" s="446"/>
      <c r="AK925" s="446"/>
      <c r="AL925" s="446"/>
      <c r="AM925" s="446"/>
      <c r="AN925" s="446"/>
    </row>
    <row r="926" spans="1:40">
      <c r="A926" s="435">
        <v>160</v>
      </c>
      <c r="B926" s="436" t="s">
        <v>192</v>
      </c>
      <c r="C926" s="437" t="s">
        <v>807</v>
      </c>
      <c r="D926" s="475" t="s">
        <v>808</v>
      </c>
      <c r="E926" s="447">
        <v>80.543999999999997</v>
      </c>
      <c r="F926" s="445" t="s">
        <v>809</v>
      </c>
      <c r="G926" s="41"/>
      <c r="H926" s="448"/>
      <c r="I926" s="448">
        <f>ROUND(E926*G926,2)</f>
        <v>0</v>
      </c>
      <c r="J926" s="448">
        <f>ROUND(E926*G926,2)</f>
        <v>0</v>
      </c>
      <c r="K926" s="449"/>
      <c r="L926" s="449">
        <f>E926*K926</f>
        <v>0</v>
      </c>
      <c r="M926" s="447"/>
      <c r="N926" s="447">
        <f>E926*M926</f>
        <v>0</v>
      </c>
      <c r="O926" s="445">
        <v>20</v>
      </c>
      <c r="P926" s="445" t="s">
        <v>810</v>
      </c>
      <c r="Q926" s="447"/>
      <c r="R926" s="447"/>
      <c r="S926" s="447"/>
      <c r="T926" s="450"/>
      <c r="U926" s="450"/>
      <c r="V926" s="450" t="s">
        <v>66</v>
      </c>
      <c r="W926" s="451"/>
      <c r="X926" s="437" t="s">
        <v>807</v>
      </c>
      <c r="Y926" s="437" t="s">
        <v>807</v>
      </c>
      <c r="Z926" s="445" t="s">
        <v>85</v>
      </c>
      <c r="AA926" s="437" t="s">
        <v>196</v>
      </c>
      <c r="AB926" s="445">
        <v>2</v>
      </c>
      <c r="AC926" s="445"/>
      <c r="AD926" s="445"/>
      <c r="AE926" s="445"/>
      <c r="AF926" s="445"/>
      <c r="AG926" s="445"/>
      <c r="AH926" s="445"/>
      <c r="AI926" s="446"/>
      <c r="AJ926" s="446" t="s">
        <v>811</v>
      </c>
      <c r="AK926" s="446" t="s">
        <v>87</v>
      </c>
      <c r="AL926" s="446"/>
      <c r="AM926" s="446"/>
      <c r="AN926" s="446"/>
    </row>
    <row r="927" spans="1:40" ht="25.5">
      <c r="A927" s="435"/>
      <c r="B927" s="436"/>
      <c r="C927" s="437"/>
      <c r="D927" s="438" t="s">
        <v>250</v>
      </c>
      <c r="E927" s="439"/>
      <c r="F927" s="440"/>
      <c r="G927" s="42"/>
      <c r="H927" s="441"/>
      <c r="I927" s="441"/>
      <c r="J927" s="441"/>
      <c r="K927" s="442"/>
      <c r="L927" s="442"/>
      <c r="M927" s="439"/>
      <c r="N927" s="439"/>
      <c r="O927" s="440"/>
      <c r="P927" s="440"/>
      <c r="Q927" s="439"/>
      <c r="R927" s="439"/>
      <c r="S927" s="439"/>
      <c r="T927" s="443"/>
      <c r="U927" s="443"/>
      <c r="V927" s="443" t="s">
        <v>0</v>
      </c>
      <c r="W927" s="444"/>
      <c r="X927" s="440"/>
      <c r="Y927" s="445"/>
      <c r="Z927" s="445"/>
      <c r="AA927" s="445"/>
      <c r="AB927" s="445"/>
      <c r="AC927" s="445"/>
      <c r="AD927" s="445"/>
      <c r="AE927" s="445"/>
      <c r="AF927" s="445"/>
      <c r="AG927" s="445"/>
      <c r="AH927" s="445"/>
      <c r="AI927" s="446"/>
      <c r="AJ927" s="446"/>
      <c r="AK927" s="446"/>
      <c r="AL927" s="446"/>
      <c r="AM927" s="446"/>
      <c r="AN927" s="446"/>
    </row>
    <row r="928" spans="1:40">
      <c r="A928" s="435"/>
      <c r="B928" s="436"/>
      <c r="C928" s="437"/>
      <c r="D928" s="438" t="s">
        <v>812</v>
      </c>
      <c r="E928" s="439"/>
      <c r="F928" s="440"/>
      <c r="G928" s="42"/>
      <c r="H928" s="441"/>
      <c r="I928" s="441"/>
      <c r="J928" s="441"/>
      <c r="K928" s="442"/>
      <c r="L928" s="442"/>
      <c r="M928" s="439"/>
      <c r="N928" s="439"/>
      <c r="O928" s="440"/>
      <c r="P928" s="440"/>
      <c r="Q928" s="439"/>
      <c r="R928" s="439"/>
      <c r="S928" s="439"/>
      <c r="T928" s="443"/>
      <c r="U928" s="443"/>
      <c r="V928" s="443" t="s">
        <v>0</v>
      </c>
      <c r="W928" s="444"/>
      <c r="X928" s="440"/>
      <c r="Y928" s="445"/>
      <c r="Z928" s="445"/>
      <c r="AA928" s="445"/>
      <c r="AB928" s="445"/>
      <c r="AC928" s="445"/>
      <c r="AD928" s="445"/>
      <c r="AE928" s="445"/>
      <c r="AF928" s="445"/>
      <c r="AG928" s="445"/>
      <c r="AH928" s="445"/>
      <c r="AI928" s="446"/>
      <c r="AJ928" s="446"/>
      <c r="AK928" s="446"/>
      <c r="AL928" s="446"/>
      <c r="AM928" s="446"/>
      <c r="AN928" s="446"/>
    </row>
    <row r="929" spans="1:40" ht="25.5">
      <c r="A929" s="435">
        <v>161</v>
      </c>
      <c r="B929" s="436" t="s">
        <v>813</v>
      </c>
      <c r="C929" s="437" t="s">
        <v>814</v>
      </c>
      <c r="D929" s="475" t="s">
        <v>815</v>
      </c>
      <c r="E929" s="74">
        <v>0</v>
      </c>
      <c r="F929" s="445" t="s">
        <v>57</v>
      </c>
      <c r="G929" s="41"/>
      <c r="H929" s="448">
        <f>ROUND(E929*G929,2)</f>
        <v>0</v>
      </c>
      <c r="I929" s="448"/>
      <c r="J929" s="448">
        <f>ROUND(E929*G929,2)</f>
        <v>0</v>
      </c>
      <c r="K929" s="449"/>
      <c r="L929" s="449">
        <f>E929*K929</f>
        <v>0</v>
      </c>
      <c r="M929" s="447"/>
      <c r="N929" s="447">
        <f>E929*M929</f>
        <v>0</v>
      </c>
      <c r="O929" s="445">
        <v>20</v>
      </c>
      <c r="P929" s="445" t="s">
        <v>188</v>
      </c>
      <c r="Q929" s="447"/>
      <c r="R929" s="447"/>
      <c r="S929" s="447"/>
      <c r="T929" s="450"/>
      <c r="U929" s="450"/>
      <c r="V929" s="450" t="s">
        <v>802</v>
      </c>
      <c r="W929" s="451"/>
      <c r="X929" s="437" t="s">
        <v>816</v>
      </c>
      <c r="Y929" s="437" t="s">
        <v>814</v>
      </c>
      <c r="Z929" s="445" t="s">
        <v>817</v>
      </c>
      <c r="AA929" s="445"/>
      <c r="AB929" s="445">
        <v>1</v>
      </c>
      <c r="AC929" s="445"/>
      <c r="AD929" s="445"/>
      <c r="AE929" s="445"/>
      <c r="AF929" s="445"/>
      <c r="AG929" s="445"/>
      <c r="AH929" s="445"/>
      <c r="AI929" s="446"/>
      <c r="AJ929" s="446" t="s">
        <v>803</v>
      </c>
      <c r="AK929" s="446" t="s">
        <v>87</v>
      </c>
      <c r="AL929" s="446"/>
      <c r="AM929" s="446"/>
      <c r="AN929" s="446"/>
    </row>
    <row r="930" spans="1:40">
      <c r="A930" s="435"/>
      <c r="B930" s="436"/>
      <c r="C930" s="437"/>
      <c r="D930" s="478" t="s">
        <v>818</v>
      </c>
      <c r="E930" s="479">
        <f>J930</f>
        <v>0</v>
      </c>
      <c r="F930" s="445"/>
      <c r="G930" s="41"/>
      <c r="H930" s="479">
        <f>SUM(H918:H929)</f>
        <v>0</v>
      </c>
      <c r="I930" s="479">
        <f>SUM(I918:I929)</f>
        <v>0</v>
      </c>
      <c r="J930" s="479">
        <f>SUM(J918:J929)</f>
        <v>0</v>
      </c>
      <c r="K930" s="449"/>
      <c r="L930" s="480">
        <f>SUM(L918:L929)</f>
        <v>0</v>
      </c>
      <c r="M930" s="447"/>
      <c r="N930" s="481">
        <f>SUM(N918:N929)</f>
        <v>0</v>
      </c>
      <c r="O930" s="445"/>
      <c r="P930" s="445"/>
      <c r="Q930" s="447"/>
      <c r="R930" s="447"/>
      <c r="S930" s="447"/>
      <c r="T930" s="450"/>
      <c r="U930" s="450"/>
      <c r="V930" s="450"/>
      <c r="W930" s="451">
        <f>SUM(W918:W929)</f>
        <v>0</v>
      </c>
      <c r="X930" s="445"/>
      <c r="Y930" s="445"/>
      <c r="Z930" s="445"/>
      <c r="AA930" s="445"/>
      <c r="AB930" s="445"/>
      <c r="AC930" s="445"/>
      <c r="AD930" s="445"/>
      <c r="AE930" s="445"/>
      <c r="AF930" s="445"/>
      <c r="AG930" s="445"/>
      <c r="AH930" s="445"/>
      <c r="AI930" s="446"/>
      <c r="AJ930" s="446"/>
      <c r="AK930" s="446"/>
      <c r="AL930" s="446"/>
      <c r="AM930" s="446"/>
      <c r="AN930" s="446"/>
    </row>
    <row r="931" spans="1:40">
      <c r="A931" s="435"/>
      <c r="B931" s="436"/>
      <c r="C931" s="437"/>
      <c r="D931" s="475"/>
      <c r="E931" s="447"/>
      <c r="F931" s="445"/>
      <c r="G931" s="41"/>
      <c r="H931" s="448"/>
      <c r="I931" s="448"/>
      <c r="J931" s="448"/>
      <c r="K931" s="449"/>
      <c r="L931" s="449"/>
      <c r="M931" s="447"/>
      <c r="N931" s="447"/>
      <c r="O931" s="445"/>
      <c r="P931" s="445"/>
      <c r="Q931" s="447"/>
      <c r="R931" s="447"/>
      <c r="S931" s="447"/>
      <c r="T931" s="450"/>
      <c r="U931" s="450"/>
      <c r="V931" s="450"/>
      <c r="W931" s="451"/>
      <c r="X931" s="445"/>
      <c r="Y931" s="445"/>
      <c r="Z931" s="445"/>
      <c r="AA931" s="445"/>
      <c r="AB931" s="445"/>
      <c r="AC931" s="445"/>
      <c r="AD931" s="445"/>
      <c r="AE931" s="445"/>
      <c r="AF931" s="445"/>
      <c r="AG931" s="445"/>
      <c r="AH931" s="445"/>
      <c r="AI931" s="446"/>
      <c r="AJ931" s="446"/>
      <c r="AK931" s="446"/>
      <c r="AL931" s="446"/>
      <c r="AM931" s="446"/>
      <c r="AN931" s="446"/>
    </row>
    <row r="932" spans="1:40">
      <c r="A932" s="435"/>
      <c r="B932" s="437" t="s">
        <v>819</v>
      </c>
      <c r="C932" s="437"/>
      <c r="D932" s="475"/>
      <c r="E932" s="447"/>
      <c r="F932" s="445"/>
      <c r="G932" s="41"/>
      <c r="H932" s="448"/>
      <c r="I932" s="448"/>
      <c r="J932" s="448"/>
      <c r="K932" s="449"/>
      <c r="L932" s="449"/>
      <c r="M932" s="447"/>
      <c r="N932" s="447"/>
      <c r="O932" s="445"/>
      <c r="P932" s="445"/>
      <c r="Q932" s="447"/>
      <c r="R932" s="447"/>
      <c r="S932" s="447"/>
      <c r="T932" s="450"/>
      <c r="U932" s="450"/>
      <c r="V932" s="450"/>
      <c r="W932" s="451"/>
      <c r="X932" s="445"/>
      <c r="Y932" s="445"/>
      <c r="Z932" s="445"/>
      <c r="AA932" s="445"/>
      <c r="AB932" s="445"/>
      <c r="AC932" s="445"/>
      <c r="AD932" s="445"/>
      <c r="AE932" s="445"/>
      <c r="AF932" s="445"/>
      <c r="AG932" s="445"/>
      <c r="AH932" s="445"/>
      <c r="AI932" s="446"/>
      <c r="AJ932" s="446"/>
      <c r="AK932" s="446"/>
      <c r="AL932" s="446"/>
      <c r="AM932" s="446"/>
      <c r="AN932" s="446"/>
    </row>
    <row r="933" spans="1:40" ht="25.5">
      <c r="A933" s="435">
        <v>162</v>
      </c>
      <c r="B933" s="436" t="s">
        <v>820</v>
      </c>
      <c r="C933" s="437" t="s">
        <v>821</v>
      </c>
      <c r="D933" s="475" t="s">
        <v>822</v>
      </c>
      <c r="E933" s="447">
        <v>474.14400000000001</v>
      </c>
      <c r="F933" s="445" t="s">
        <v>83</v>
      </c>
      <c r="G933" s="41"/>
      <c r="H933" s="448">
        <f>ROUND(E933*G933,2)</f>
        <v>0</v>
      </c>
      <c r="I933" s="448"/>
      <c r="J933" s="448">
        <f>ROUND(E933*G933,2)</f>
        <v>0</v>
      </c>
      <c r="K933" s="449"/>
      <c r="L933" s="449">
        <f>E933*K933</f>
        <v>0</v>
      </c>
      <c r="M933" s="447">
        <v>6.0000000000000001E-3</v>
      </c>
      <c r="N933" s="447">
        <f>E933*M933</f>
        <v>2.8448640000000003</v>
      </c>
      <c r="O933" s="445">
        <v>20</v>
      </c>
      <c r="P933" s="445" t="s">
        <v>395</v>
      </c>
      <c r="Q933" s="447"/>
      <c r="R933" s="447"/>
      <c r="S933" s="447"/>
      <c r="T933" s="450"/>
      <c r="U933" s="450"/>
      <c r="V933" s="450" t="s">
        <v>802</v>
      </c>
      <c r="W933" s="451">
        <v>14.224</v>
      </c>
      <c r="X933" s="437" t="s">
        <v>823</v>
      </c>
      <c r="Y933" s="437" t="s">
        <v>821</v>
      </c>
      <c r="Z933" s="445" t="s">
        <v>824</v>
      </c>
      <c r="AA933" s="445"/>
      <c r="AB933" s="445">
        <v>1</v>
      </c>
      <c r="AC933" s="445"/>
      <c r="AD933" s="445"/>
      <c r="AE933" s="445"/>
      <c r="AF933" s="445"/>
      <c r="AG933" s="445"/>
      <c r="AH933" s="445"/>
      <c r="AI933" s="446"/>
      <c r="AJ933" s="446" t="s">
        <v>803</v>
      </c>
      <c r="AK933" s="446" t="s">
        <v>87</v>
      </c>
      <c r="AL933" s="446"/>
      <c r="AM933" s="446"/>
      <c r="AN933" s="446"/>
    </row>
    <row r="934" spans="1:40">
      <c r="A934" s="435"/>
      <c r="B934" s="436"/>
      <c r="C934" s="437"/>
      <c r="D934" s="438" t="s">
        <v>825</v>
      </c>
      <c r="E934" s="439"/>
      <c r="F934" s="440"/>
      <c r="G934" s="42"/>
      <c r="H934" s="441"/>
      <c r="I934" s="441"/>
      <c r="J934" s="441"/>
      <c r="K934" s="442"/>
      <c r="L934" s="442"/>
      <c r="M934" s="439"/>
      <c r="N934" s="439"/>
      <c r="O934" s="440"/>
      <c r="P934" s="440"/>
      <c r="Q934" s="439"/>
      <c r="R934" s="439"/>
      <c r="S934" s="439"/>
      <c r="T934" s="443"/>
      <c r="U934" s="443"/>
      <c r="V934" s="443" t="s">
        <v>0</v>
      </c>
      <c r="W934" s="444"/>
      <c r="X934" s="440"/>
      <c r="Y934" s="445"/>
      <c r="Z934" s="445"/>
      <c r="AA934" s="445"/>
      <c r="AB934" s="445"/>
      <c r="AC934" s="445"/>
      <c r="AD934" s="445"/>
      <c r="AE934" s="445"/>
      <c r="AF934" s="445"/>
      <c r="AG934" s="445"/>
      <c r="AH934" s="445"/>
      <c r="AI934" s="446"/>
      <c r="AJ934" s="446"/>
      <c r="AK934" s="446"/>
      <c r="AL934" s="446"/>
      <c r="AM934" s="446"/>
      <c r="AN934" s="446"/>
    </row>
    <row r="935" spans="1:40">
      <c r="A935" s="435"/>
      <c r="B935" s="436"/>
      <c r="C935" s="437"/>
      <c r="D935" s="438" t="s">
        <v>826</v>
      </c>
      <c r="E935" s="439"/>
      <c r="F935" s="440"/>
      <c r="G935" s="42"/>
      <c r="H935" s="441"/>
      <c r="I935" s="441"/>
      <c r="J935" s="441"/>
      <c r="K935" s="442"/>
      <c r="L935" s="442"/>
      <c r="M935" s="439"/>
      <c r="N935" s="439"/>
      <c r="O935" s="440"/>
      <c r="P935" s="440"/>
      <c r="Q935" s="439"/>
      <c r="R935" s="439"/>
      <c r="S935" s="439"/>
      <c r="T935" s="443"/>
      <c r="U935" s="443"/>
      <c r="V935" s="443" t="s">
        <v>0</v>
      </c>
      <c r="W935" s="444"/>
      <c r="X935" s="440"/>
      <c r="Y935" s="445"/>
      <c r="Z935" s="445"/>
      <c r="AA935" s="445"/>
      <c r="AB935" s="445"/>
      <c r="AC935" s="445"/>
      <c r="AD935" s="445"/>
      <c r="AE935" s="445"/>
      <c r="AF935" s="445"/>
      <c r="AG935" s="445"/>
      <c r="AH935" s="445"/>
      <c r="AI935" s="446"/>
      <c r="AJ935" s="446"/>
      <c r="AK935" s="446"/>
      <c r="AL935" s="446"/>
      <c r="AM935" s="446"/>
      <c r="AN935" s="446"/>
    </row>
    <row r="936" spans="1:40" ht="25.5">
      <c r="A936" s="435"/>
      <c r="B936" s="436"/>
      <c r="C936" s="437"/>
      <c r="D936" s="438" t="s">
        <v>827</v>
      </c>
      <c r="E936" s="439"/>
      <c r="F936" s="440"/>
      <c r="G936" s="42"/>
      <c r="H936" s="441"/>
      <c r="I936" s="441"/>
      <c r="J936" s="441"/>
      <c r="K936" s="442"/>
      <c r="L936" s="442"/>
      <c r="M936" s="439"/>
      <c r="N936" s="439"/>
      <c r="O936" s="440"/>
      <c r="P936" s="440"/>
      <c r="Q936" s="439"/>
      <c r="R936" s="439"/>
      <c r="S936" s="439"/>
      <c r="T936" s="443"/>
      <c r="U936" s="443"/>
      <c r="V936" s="443" t="s">
        <v>0</v>
      </c>
      <c r="W936" s="444"/>
      <c r="X936" s="440"/>
      <c r="Y936" s="445"/>
      <c r="Z936" s="445"/>
      <c r="AA936" s="445"/>
      <c r="AB936" s="445"/>
      <c r="AC936" s="445"/>
      <c r="AD936" s="445"/>
      <c r="AE936" s="445"/>
      <c r="AF936" s="445"/>
      <c r="AG936" s="445"/>
      <c r="AH936" s="445"/>
      <c r="AI936" s="446"/>
      <c r="AJ936" s="446"/>
      <c r="AK936" s="446"/>
      <c r="AL936" s="446"/>
      <c r="AM936" s="446"/>
      <c r="AN936" s="446"/>
    </row>
    <row r="937" spans="1:40">
      <c r="A937" s="435"/>
      <c r="B937" s="436"/>
      <c r="C937" s="437"/>
      <c r="D937" s="438" t="s">
        <v>517</v>
      </c>
      <c r="E937" s="439"/>
      <c r="F937" s="440"/>
      <c r="G937" s="42"/>
      <c r="H937" s="441"/>
      <c r="I937" s="441"/>
      <c r="J937" s="441"/>
      <c r="K937" s="442"/>
      <c r="L937" s="442"/>
      <c r="M937" s="439"/>
      <c r="N937" s="439"/>
      <c r="O937" s="440"/>
      <c r="P937" s="440"/>
      <c r="Q937" s="439"/>
      <c r="R937" s="439"/>
      <c r="S937" s="439"/>
      <c r="T937" s="443"/>
      <c r="U937" s="443"/>
      <c r="V937" s="443" t="s">
        <v>0</v>
      </c>
      <c r="W937" s="444"/>
      <c r="X937" s="440"/>
      <c r="Y937" s="445"/>
      <c r="Z937" s="445"/>
      <c r="AA937" s="445"/>
      <c r="AB937" s="445"/>
      <c r="AC937" s="445"/>
      <c r="AD937" s="445"/>
      <c r="AE937" s="445"/>
      <c r="AF937" s="445"/>
      <c r="AG937" s="445"/>
      <c r="AH937" s="445"/>
      <c r="AI937" s="446"/>
      <c r="AJ937" s="446"/>
      <c r="AK937" s="446"/>
      <c r="AL937" s="446"/>
      <c r="AM937" s="446"/>
      <c r="AN937" s="446"/>
    </row>
    <row r="938" spans="1:40">
      <c r="A938" s="435"/>
      <c r="B938" s="436"/>
      <c r="C938" s="437"/>
      <c r="D938" s="438" t="s">
        <v>828</v>
      </c>
      <c r="E938" s="439"/>
      <c r="F938" s="440"/>
      <c r="G938" s="42"/>
      <c r="H938" s="441"/>
      <c r="I938" s="441"/>
      <c r="J938" s="441"/>
      <c r="K938" s="442"/>
      <c r="L938" s="442"/>
      <c r="M938" s="439"/>
      <c r="N938" s="439"/>
      <c r="O938" s="440"/>
      <c r="P938" s="440"/>
      <c r="Q938" s="439"/>
      <c r="R938" s="439"/>
      <c r="S938" s="439"/>
      <c r="T938" s="443"/>
      <c r="U938" s="443"/>
      <c r="V938" s="443" t="s">
        <v>0</v>
      </c>
      <c r="W938" s="444"/>
      <c r="X938" s="440"/>
      <c r="Y938" s="445"/>
      <c r="Z938" s="445"/>
      <c r="AA938" s="445"/>
      <c r="AB938" s="445"/>
      <c r="AC938" s="445"/>
      <c r="AD938" s="445"/>
      <c r="AE938" s="445"/>
      <c r="AF938" s="445"/>
      <c r="AG938" s="445"/>
      <c r="AH938" s="445"/>
      <c r="AI938" s="446"/>
      <c r="AJ938" s="446"/>
      <c r="AK938" s="446"/>
      <c r="AL938" s="446"/>
      <c r="AM938" s="446"/>
      <c r="AN938" s="446"/>
    </row>
    <row r="939" spans="1:40">
      <c r="A939" s="435"/>
      <c r="B939" s="436"/>
      <c r="C939" s="437"/>
      <c r="D939" s="438" t="s">
        <v>829</v>
      </c>
      <c r="E939" s="439"/>
      <c r="F939" s="440"/>
      <c r="G939" s="42"/>
      <c r="H939" s="441"/>
      <c r="I939" s="441"/>
      <c r="J939" s="441"/>
      <c r="K939" s="442"/>
      <c r="L939" s="442"/>
      <c r="M939" s="439"/>
      <c r="N939" s="439"/>
      <c r="O939" s="440"/>
      <c r="P939" s="440"/>
      <c r="Q939" s="439"/>
      <c r="R939" s="439"/>
      <c r="S939" s="439"/>
      <c r="T939" s="443"/>
      <c r="U939" s="443"/>
      <c r="V939" s="443" t="s">
        <v>0</v>
      </c>
      <c r="W939" s="444"/>
      <c r="X939" s="440"/>
      <c r="Y939" s="445"/>
      <c r="Z939" s="445"/>
      <c r="AA939" s="445"/>
      <c r="AB939" s="445"/>
      <c r="AC939" s="445"/>
      <c r="AD939" s="445"/>
      <c r="AE939" s="445"/>
      <c r="AF939" s="445"/>
      <c r="AG939" s="445"/>
      <c r="AH939" s="445"/>
      <c r="AI939" s="446"/>
      <c r="AJ939" s="446"/>
      <c r="AK939" s="446"/>
      <c r="AL939" s="446"/>
      <c r="AM939" s="446"/>
      <c r="AN939" s="446"/>
    </row>
    <row r="940" spans="1:40" ht="25.5">
      <c r="A940" s="435">
        <v>163</v>
      </c>
      <c r="B940" s="436" t="s">
        <v>80</v>
      </c>
      <c r="C940" s="437" t="s">
        <v>830</v>
      </c>
      <c r="D940" s="475" t="s">
        <v>831</v>
      </c>
      <c r="E940" s="447">
        <v>10.1</v>
      </c>
      <c r="F940" s="445" t="s">
        <v>243</v>
      </c>
      <c r="G940" s="41"/>
      <c r="H940" s="448">
        <f>ROUND(E940*G940,2)</f>
        <v>0</v>
      </c>
      <c r="I940" s="448"/>
      <c r="J940" s="448">
        <f>ROUND(E940*G940,2)</f>
        <v>0</v>
      </c>
      <c r="K940" s="449"/>
      <c r="L940" s="449">
        <f>E940*K940</f>
        <v>0</v>
      </c>
      <c r="M940" s="447"/>
      <c r="N940" s="447">
        <f>E940*M940</f>
        <v>0</v>
      </c>
      <c r="O940" s="445">
        <v>20</v>
      </c>
      <c r="P940" s="445" t="s">
        <v>832</v>
      </c>
      <c r="Q940" s="447"/>
      <c r="R940" s="447"/>
      <c r="S940" s="447"/>
      <c r="T940" s="450"/>
      <c r="U940" s="450"/>
      <c r="V940" s="450" t="s">
        <v>802</v>
      </c>
      <c r="W940" s="451"/>
      <c r="X940" s="437" t="s">
        <v>830</v>
      </c>
      <c r="Y940" s="437" t="s">
        <v>830</v>
      </c>
      <c r="Z940" s="445" t="s">
        <v>85</v>
      </c>
      <c r="AA940" s="445"/>
      <c r="AB940" s="445">
        <v>1</v>
      </c>
      <c r="AC940" s="445"/>
      <c r="AD940" s="445"/>
      <c r="AE940" s="445"/>
      <c r="AF940" s="445"/>
      <c r="AG940" s="445"/>
      <c r="AH940" s="445"/>
      <c r="AI940" s="446"/>
      <c r="AJ940" s="446" t="s">
        <v>803</v>
      </c>
      <c r="AK940" s="446" t="s">
        <v>87</v>
      </c>
      <c r="AL940" s="446"/>
      <c r="AM940" s="446"/>
      <c r="AN940" s="446"/>
    </row>
    <row r="941" spans="1:40" ht="25.5">
      <c r="A941" s="435"/>
      <c r="B941" s="436"/>
      <c r="C941" s="437"/>
      <c r="D941" s="438" t="s">
        <v>250</v>
      </c>
      <c r="E941" s="439"/>
      <c r="F941" s="440"/>
      <c r="G941" s="42"/>
      <c r="H941" s="441"/>
      <c r="I941" s="441"/>
      <c r="J941" s="441"/>
      <c r="K941" s="442"/>
      <c r="L941" s="442"/>
      <c r="M941" s="439"/>
      <c r="N941" s="439"/>
      <c r="O941" s="440"/>
      <c r="P941" s="440"/>
      <c r="Q941" s="439"/>
      <c r="R941" s="439"/>
      <c r="S941" s="439"/>
      <c r="T941" s="443"/>
      <c r="U941" s="443"/>
      <c r="V941" s="443" t="s">
        <v>0</v>
      </c>
      <c r="W941" s="444"/>
      <c r="X941" s="440"/>
      <c r="Y941" s="445"/>
      <c r="Z941" s="445"/>
      <c r="AA941" s="445"/>
      <c r="AB941" s="445"/>
      <c r="AC941" s="445"/>
      <c r="AD941" s="445"/>
      <c r="AE941" s="445"/>
      <c r="AF941" s="445"/>
      <c r="AG941" s="445"/>
      <c r="AH941" s="445"/>
      <c r="AI941" s="446"/>
      <c r="AJ941" s="446"/>
      <c r="AK941" s="446"/>
      <c r="AL941" s="446"/>
      <c r="AM941" s="446"/>
      <c r="AN941" s="446"/>
    </row>
    <row r="942" spans="1:40">
      <c r="A942" s="435"/>
      <c r="B942" s="436"/>
      <c r="C942" s="437"/>
      <c r="D942" s="438" t="s">
        <v>833</v>
      </c>
      <c r="E942" s="439"/>
      <c r="F942" s="440"/>
      <c r="G942" s="42"/>
      <c r="H942" s="441"/>
      <c r="I942" s="441"/>
      <c r="J942" s="441"/>
      <c r="K942" s="442"/>
      <c r="L942" s="442"/>
      <c r="M942" s="439"/>
      <c r="N942" s="439"/>
      <c r="O942" s="440"/>
      <c r="P942" s="440"/>
      <c r="Q942" s="439"/>
      <c r="R942" s="439"/>
      <c r="S942" s="439"/>
      <c r="T942" s="443"/>
      <c r="U942" s="443"/>
      <c r="V942" s="443" t="s">
        <v>0</v>
      </c>
      <c r="W942" s="444"/>
      <c r="X942" s="440"/>
      <c r="Y942" s="445"/>
      <c r="Z942" s="445"/>
      <c r="AA942" s="445"/>
      <c r="AB942" s="445"/>
      <c r="AC942" s="445"/>
      <c r="AD942" s="445"/>
      <c r="AE942" s="445"/>
      <c r="AF942" s="445"/>
      <c r="AG942" s="445"/>
      <c r="AH942" s="445"/>
      <c r="AI942" s="446"/>
      <c r="AJ942" s="446"/>
      <c r="AK942" s="446"/>
      <c r="AL942" s="446"/>
      <c r="AM942" s="446"/>
      <c r="AN942" s="446"/>
    </row>
    <row r="943" spans="1:40">
      <c r="A943" s="435">
        <v>164</v>
      </c>
      <c r="B943" s="436" t="s">
        <v>192</v>
      </c>
      <c r="C943" s="437" t="s">
        <v>834</v>
      </c>
      <c r="D943" s="475" t="s">
        <v>835</v>
      </c>
      <c r="E943" s="447">
        <v>80.8</v>
      </c>
      <c r="F943" s="445" t="s">
        <v>132</v>
      </c>
      <c r="G943" s="41"/>
      <c r="H943" s="448"/>
      <c r="I943" s="448">
        <f>ROUND(E943*G943,2)</f>
        <v>0</v>
      </c>
      <c r="J943" s="448">
        <f>ROUND(E943*G943,2)</f>
        <v>0</v>
      </c>
      <c r="K943" s="449"/>
      <c r="L943" s="449">
        <f>E943*K943</f>
        <v>0</v>
      </c>
      <c r="M943" s="447"/>
      <c r="N943" s="447">
        <f>E943*M943</f>
        <v>0</v>
      </c>
      <c r="O943" s="445">
        <v>20</v>
      </c>
      <c r="P943" s="445" t="s">
        <v>836</v>
      </c>
      <c r="Q943" s="447"/>
      <c r="R943" s="447"/>
      <c r="S943" s="447"/>
      <c r="T943" s="450"/>
      <c r="U943" s="450"/>
      <c r="V943" s="450" t="s">
        <v>66</v>
      </c>
      <c r="W943" s="451"/>
      <c r="X943" s="437" t="s">
        <v>834</v>
      </c>
      <c r="Y943" s="437" t="s">
        <v>834</v>
      </c>
      <c r="Z943" s="445" t="s">
        <v>85</v>
      </c>
      <c r="AA943" s="437" t="s">
        <v>196</v>
      </c>
      <c r="AB943" s="445">
        <v>2</v>
      </c>
      <c r="AC943" s="445"/>
      <c r="AD943" s="445"/>
      <c r="AE943" s="445"/>
      <c r="AF943" s="445"/>
      <c r="AG943" s="445"/>
      <c r="AH943" s="445"/>
      <c r="AI943" s="446"/>
      <c r="AJ943" s="446" t="s">
        <v>811</v>
      </c>
      <c r="AK943" s="446" t="s">
        <v>87</v>
      </c>
      <c r="AL943" s="446"/>
      <c r="AM943" s="446"/>
      <c r="AN943" s="446"/>
    </row>
    <row r="944" spans="1:40" ht="25.5">
      <c r="A944" s="435"/>
      <c r="B944" s="436"/>
      <c r="C944" s="437"/>
      <c r="D944" s="438" t="s">
        <v>250</v>
      </c>
      <c r="E944" s="439"/>
      <c r="F944" s="440"/>
      <c r="G944" s="42"/>
      <c r="H944" s="441"/>
      <c r="I944" s="441"/>
      <c r="J944" s="441"/>
      <c r="K944" s="442"/>
      <c r="L944" s="442"/>
      <c r="M944" s="439"/>
      <c r="N944" s="439"/>
      <c r="O944" s="440"/>
      <c r="P944" s="440"/>
      <c r="Q944" s="439"/>
      <c r="R944" s="439"/>
      <c r="S944" s="439"/>
      <c r="T944" s="443"/>
      <c r="U944" s="443"/>
      <c r="V944" s="443" t="s">
        <v>0</v>
      </c>
      <c r="W944" s="444"/>
      <c r="X944" s="440"/>
      <c r="Y944" s="445"/>
      <c r="Z944" s="445"/>
      <c r="AA944" s="445"/>
      <c r="AB944" s="445"/>
      <c r="AC944" s="445"/>
      <c r="AD944" s="445"/>
      <c r="AE944" s="445"/>
      <c r="AF944" s="445"/>
      <c r="AG944" s="445"/>
      <c r="AH944" s="445"/>
      <c r="AI944" s="446"/>
      <c r="AJ944" s="446"/>
      <c r="AK944" s="446"/>
      <c r="AL944" s="446"/>
      <c r="AM944" s="446"/>
      <c r="AN944" s="446"/>
    </row>
    <row r="945" spans="1:40">
      <c r="A945" s="435"/>
      <c r="B945" s="436"/>
      <c r="C945" s="437"/>
      <c r="D945" s="438" t="s">
        <v>837</v>
      </c>
      <c r="E945" s="439"/>
      <c r="F945" s="440"/>
      <c r="G945" s="42"/>
      <c r="H945" s="441"/>
      <c r="I945" s="441"/>
      <c r="J945" s="441"/>
      <c r="K945" s="442"/>
      <c r="L945" s="442"/>
      <c r="M945" s="439"/>
      <c r="N945" s="439"/>
      <c r="O945" s="440"/>
      <c r="P945" s="440"/>
      <c r="Q945" s="439"/>
      <c r="R945" s="439"/>
      <c r="S945" s="439"/>
      <c r="T945" s="443"/>
      <c r="U945" s="443"/>
      <c r="V945" s="443" t="s">
        <v>0</v>
      </c>
      <c r="W945" s="444"/>
      <c r="X945" s="440"/>
      <c r="Y945" s="445"/>
      <c r="Z945" s="445"/>
      <c r="AA945" s="445"/>
      <c r="AB945" s="445"/>
      <c r="AC945" s="445"/>
      <c r="AD945" s="445"/>
      <c r="AE945" s="445"/>
      <c r="AF945" s="445"/>
      <c r="AG945" s="445"/>
      <c r="AH945" s="445"/>
      <c r="AI945" s="446"/>
      <c r="AJ945" s="446"/>
      <c r="AK945" s="446"/>
      <c r="AL945" s="446"/>
      <c r="AM945" s="446"/>
      <c r="AN945" s="446"/>
    </row>
    <row r="946" spans="1:40">
      <c r="A946" s="435">
        <v>165</v>
      </c>
      <c r="B946" s="436" t="s">
        <v>192</v>
      </c>
      <c r="C946" s="437" t="s">
        <v>838</v>
      </c>
      <c r="D946" s="475" t="s">
        <v>839</v>
      </c>
      <c r="E946" s="491">
        <v>2.5249999999999999</v>
      </c>
      <c r="F946" s="445" t="s">
        <v>83</v>
      </c>
      <c r="G946" s="41"/>
      <c r="H946" s="448"/>
      <c r="I946" s="448">
        <f>ROUND(E946*G946,2)</f>
        <v>0</v>
      </c>
      <c r="J946" s="448">
        <f>ROUND(E946*G946,2)</f>
        <v>0</v>
      </c>
      <c r="K946" s="449"/>
      <c r="L946" s="449">
        <f>E946*K946</f>
        <v>0</v>
      </c>
      <c r="M946" s="447"/>
      <c r="N946" s="447">
        <f>E946*M946</f>
        <v>0</v>
      </c>
      <c r="O946" s="445">
        <v>20</v>
      </c>
      <c r="P946" s="445" t="s">
        <v>840</v>
      </c>
      <c r="Q946" s="447"/>
      <c r="R946" s="447"/>
      <c r="S946" s="447"/>
      <c r="T946" s="450"/>
      <c r="U946" s="450"/>
      <c r="V946" s="450" t="s">
        <v>66</v>
      </c>
      <c r="W946" s="451"/>
      <c r="X946" s="437" t="s">
        <v>838</v>
      </c>
      <c r="Y946" s="437" t="s">
        <v>838</v>
      </c>
      <c r="Z946" s="445" t="s">
        <v>85</v>
      </c>
      <c r="AA946" s="437" t="s">
        <v>196</v>
      </c>
      <c r="AB946" s="445">
        <v>2</v>
      </c>
      <c r="AC946" s="445"/>
      <c r="AD946" s="445"/>
      <c r="AE946" s="445"/>
      <c r="AF946" s="445"/>
      <c r="AG946" s="445"/>
      <c r="AH946" s="445"/>
      <c r="AI946" s="446"/>
      <c r="AJ946" s="446" t="s">
        <v>811</v>
      </c>
      <c r="AK946" s="446" t="s">
        <v>87</v>
      </c>
      <c r="AL946" s="446"/>
      <c r="AM946" s="446"/>
      <c r="AN946" s="446"/>
    </row>
    <row r="947" spans="1:40" ht="25.5">
      <c r="A947" s="435"/>
      <c r="B947" s="436"/>
      <c r="C947" s="437"/>
      <c r="D947" s="438" t="s">
        <v>250</v>
      </c>
      <c r="E947" s="439"/>
      <c r="F947" s="440"/>
      <c r="G947" s="42"/>
      <c r="H947" s="441"/>
      <c r="I947" s="441"/>
      <c r="J947" s="441"/>
      <c r="K947" s="442"/>
      <c r="L947" s="442"/>
      <c r="M947" s="439"/>
      <c r="N947" s="439"/>
      <c r="O947" s="440"/>
      <c r="P947" s="440"/>
      <c r="Q947" s="439"/>
      <c r="R947" s="439"/>
      <c r="S947" s="439"/>
      <c r="T947" s="443"/>
      <c r="U947" s="443"/>
      <c r="V947" s="443" t="s">
        <v>0</v>
      </c>
      <c r="W947" s="444"/>
      <c r="X947" s="440"/>
      <c r="Y947" s="445"/>
      <c r="Z947" s="445"/>
      <c r="AA947" s="445"/>
      <c r="AB947" s="445"/>
      <c r="AC947" s="445"/>
      <c r="AD947" s="445"/>
      <c r="AE947" s="445"/>
      <c r="AF947" s="445"/>
      <c r="AG947" s="445"/>
      <c r="AH947" s="445"/>
      <c r="AI947" s="446"/>
      <c r="AJ947" s="446"/>
      <c r="AK947" s="446"/>
      <c r="AL947" s="446"/>
      <c r="AM947" s="446"/>
      <c r="AN947" s="446"/>
    </row>
    <row r="948" spans="1:40">
      <c r="A948" s="435"/>
      <c r="B948" s="436"/>
      <c r="C948" s="437"/>
      <c r="D948" s="438" t="s">
        <v>841</v>
      </c>
      <c r="E948" s="439"/>
      <c r="F948" s="440"/>
      <c r="G948" s="42"/>
      <c r="H948" s="441"/>
      <c r="I948" s="441"/>
      <c r="J948" s="441"/>
      <c r="K948" s="442"/>
      <c r="L948" s="442"/>
      <c r="M948" s="439"/>
      <c r="N948" s="439"/>
      <c r="O948" s="440"/>
      <c r="P948" s="440"/>
      <c r="Q948" s="439"/>
      <c r="R948" s="439"/>
      <c r="S948" s="439"/>
      <c r="T948" s="443"/>
      <c r="U948" s="443"/>
      <c r="V948" s="443" t="s">
        <v>0</v>
      </c>
      <c r="W948" s="444"/>
      <c r="X948" s="440"/>
      <c r="Y948" s="445"/>
      <c r="Z948" s="445"/>
      <c r="AA948" s="445"/>
      <c r="AB948" s="445"/>
      <c r="AC948" s="445"/>
      <c r="AD948" s="445"/>
      <c r="AE948" s="445"/>
      <c r="AF948" s="445"/>
      <c r="AG948" s="445"/>
      <c r="AH948" s="445"/>
      <c r="AI948" s="446"/>
      <c r="AJ948" s="446"/>
      <c r="AK948" s="446"/>
      <c r="AL948" s="446"/>
      <c r="AM948" s="446"/>
      <c r="AN948" s="446"/>
    </row>
    <row r="949" spans="1:40" ht="25.5">
      <c r="A949" s="435">
        <v>166</v>
      </c>
      <c r="B949" s="436" t="s">
        <v>820</v>
      </c>
      <c r="C949" s="437" t="s">
        <v>842</v>
      </c>
      <c r="D949" s="475" t="s">
        <v>843</v>
      </c>
      <c r="E949" s="74">
        <v>0</v>
      </c>
      <c r="F949" s="445" t="s">
        <v>57</v>
      </c>
      <c r="G949" s="41"/>
      <c r="H949" s="448">
        <f>ROUND(E949*G949,2)</f>
        <v>0</v>
      </c>
      <c r="I949" s="448"/>
      <c r="J949" s="448">
        <f>ROUND(E949*G949,2)</f>
        <v>0</v>
      </c>
      <c r="K949" s="449"/>
      <c r="L949" s="449">
        <f>E949*K949</f>
        <v>0</v>
      </c>
      <c r="M949" s="447"/>
      <c r="N949" s="447">
        <f>E949*M949</f>
        <v>0</v>
      </c>
      <c r="O949" s="445">
        <v>20</v>
      </c>
      <c r="P949" s="445" t="s">
        <v>191</v>
      </c>
      <c r="Q949" s="447"/>
      <c r="R949" s="447"/>
      <c r="S949" s="447"/>
      <c r="T949" s="450"/>
      <c r="U949" s="450"/>
      <c r="V949" s="450" t="s">
        <v>802</v>
      </c>
      <c r="W949" s="451"/>
      <c r="X949" s="437" t="s">
        <v>844</v>
      </c>
      <c r="Y949" s="437" t="s">
        <v>842</v>
      </c>
      <c r="Z949" s="445" t="s">
        <v>817</v>
      </c>
      <c r="AA949" s="445"/>
      <c r="AB949" s="445">
        <v>1</v>
      </c>
      <c r="AC949" s="445"/>
      <c r="AD949" s="445"/>
      <c r="AE949" s="445"/>
      <c r="AF949" s="445"/>
      <c r="AG949" s="445"/>
      <c r="AH949" s="445"/>
      <c r="AI949" s="446"/>
      <c r="AJ949" s="446" t="s">
        <v>803</v>
      </c>
      <c r="AK949" s="446" t="s">
        <v>87</v>
      </c>
      <c r="AL949" s="446"/>
      <c r="AM949" s="446"/>
      <c r="AN949" s="446"/>
    </row>
    <row r="950" spans="1:40">
      <c r="A950" s="435"/>
      <c r="B950" s="436"/>
      <c r="C950" s="437"/>
      <c r="D950" s="478" t="s">
        <v>845</v>
      </c>
      <c r="E950" s="479">
        <f>J950</f>
        <v>0</v>
      </c>
      <c r="F950" s="445"/>
      <c r="G950" s="41"/>
      <c r="H950" s="479">
        <f>SUM(H932:H949)</f>
        <v>0</v>
      </c>
      <c r="I950" s="479">
        <f>SUM(I932:I949)</f>
        <v>0</v>
      </c>
      <c r="J950" s="479">
        <f>SUM(J932:J949)</f>
        <v>0</v>
      </c>
      <c r="K950" s="449"/>
      <c r="L950" s="480">
        <f>SUM(L932:L949)</f>
        <v>0</v>
      </c>
      <c r="M950" s="447"/>
      <c r="N950" s="481">
        <f>SUM(N932:N949)</f>
        <v>2.8448640000000003</v>
      </c>
      <c r="O950" s="445"/>
      <c r="P950" s="445"/>
      <c r="Q950" s="447"/>
      <c r="R950" s="447"/>
      <c r="S950" s="447"/>
      <c r="T950" s="450"/>
      <c r="U950" s="450"/>
      <c r="V950" s="450"/>
      <c r="W950" s="451">
        <f>SUM(W932:W949)</f>
        <v>14.224</v>
      </c>
      <c r="X950" s="445"/>
      <c r="Y950" s="445"/>
      <c r="Z950" s="445"/>
      <c r="AA950" s="445"/>
      <c r="AB950" s="445"/>
      <c r="AC950" s="445"/>
      <c r="AD950" s="445"/>
      <c r="AE950" s="445"/>
      <c r="AF950" s="445"/>
      <c r="AG950" s="445"/>
      <c r="AH950" s="445"/>
      <c r="AI950" s="446"/>
      <c r="AJ950" s="446"/>
      <c r="AK950" s="446"/>
      <c r="AL950" s="446"/>
      <c r="AM950" s="446"/>
      <c r="AN950" s="446"/>
    </row>
    <row r="951" spans="1:40">
      <c r="A951" s="435"/>
      <c r="B951" s="436"/>
      <c r="C951" s="437"/>
      <c r="D951" s="475"/>
      <c r="E951" s="447"/>
      <c r="F951" s="445"/>
      <c r="G951" s="41"/>
      <c r="H951" s="448"/>
      <c r="I951" s="448"/>
      <c r="J951" s="448"/>
      <c r="K951" s="449"/>
      <c r="L951" s="449"/>
      <c r="M951" s="447"/>
      <c r="N951" s="447"/>
      <c r="O951" s="445"/>
      <c r="P951" s="445"/>
      <c r="Q951" s="447"/>
      <c r="R951" s="447"/>
      <c r="S951" s="447"/>
      <c r="T951" s="450"/>
      <c r="U951" s="450"/>
      <c r="V951" s="450"/>
      <c r="W951" s="451"/>
      <c r="X951" s="445"/>
      <c r="Y951" s="445"/>
      <c r="Z951" s="445"/>
      <c r="AA951" s="445"/>
      <c r="AB951" s="445"/>
      <c r="AC951" s="445"/>
      <c r="AD951" s="445"/>
      <c r="AE951" s="445"/>
      <c r="AF951" s="445"/>
      <c r="AG951" s="445"/>
      <c r="AH951" s="445"/>
      <c r="AI951" s="446"/>
      <c r="AJ951" s="446"/>
      <c r="AK951" s="446"/>
      <c r="AL951" s="446"/>
      <c r="AM951" s="446"/>
      <c r="AN951" s="446"/>
    </row>
    <row r="952" spans="1:40">
      <c r="A952" s="435"/>
      <c r="B952" s="437" t="s">
        <v>846</v>
      </c>
      <c r="C952" s="437"/>
      <c r="D952" s="475"/>
      <c r="E952" s="447"/>
      <c r="F952" s="445"/>
      <c r="G952" s="41"/>
      <c r="H952" s="448"/>
      <c r="I952" s="448"/>
      <c r="J952" s="448"/>
      <c r="K952" s="449"/>
      <c r="L952" s="449"/>
      <c r="M952" s="447"/>
      <c r="N952" s="447"/>
      <c r="O952" s="445"/>
      <c r="P952" s="445"/>
      <c r="Q952" s="447"/>
      <c r="R952" s="447"/>
      <c r="S952" s="447"/>
      <c r="T952" s="450"/>
      <c r="U952" s="450"/>
      <c r="V952" s="450"/>
      <c r="W952" s="451"/>
      <c r="X952" s="445"/>
      <c r="Y952" s="445"/>
      <c r="Z952" s="445"/>
      <c r="AA952" s="445"/>
      <c r="AB952" s="445"/>
      <c r="AC952" s="445"/>
      <c r="AD952" s="445"/>
      <c r="AE952" s="445"/>
      <c r="AF952" s="445"/>
      <c r="AG952" s="445"/>
      <c r="AH952" s="445"/>
      <c r="AI952" s="446"/>
      <c r="AJ952" s="446"/>
      <c r="AK952" s="446"/>
      <c r="AL952" s="446"/>
      <c r="AM952" s="446"/>
      <c r="AN952" s="446"/>
    </row>
    <row r="953" spans="1:40">
      <c r="A953" s="435">
        <v>167</v>
      </c>
      <c r="B953" s="436" t="s">
        <v>847</v>
      </c>
      <c r="C953" s="437" t="s">
        <v>848</v>
      </c>
      <c r="D953" s="475" t="s">
        <v>849</v>
      </c>
      <c r="E953" s="447">
        <v>704.29700000000003</v>
      </c>
      <c r="F953" s="445" t="s">
        <v>83</v>
      </c>
      <c r="G953" s="41"/>
      <c r="H953" s="448">
        <f>ROUND(E953*G953,2)</f>
        <v>0</v>
      </c>
      <c r="I953" s="448"/>
      <c r="J953" s="448">
        <f>ROUND(E953*G953,2)</f>
        <v>0</v>
      </c>
      <c r="K953" s="449"/>
      <c r="L953" s="449">
        <f>E953*K953</f>
        <v>0</v>
      </c>
      <c r="M953" s="447"/>
      <c r="N953" s="447">
        <f>E953*M953</f>
        <v>0</v>
      </c>
      <c r="O953" s="445">
        <v>20</v>
      </c>
      <c r="P953" s="445" t="s">
        <v>391</v>
      </c>
      <c r="Q953" s="447"/>
      <c r="R953" s="447"/>
      <c r="S953" s="447"/>
      <c r="T953" s="450"/>
      <c r="U953" s="450"/>
      <c r="V953" s="450" t="s">
        <v>802</v>
      </c>
      <c r="W953" s="451">
        <v>24.65</v>
      </c>
      <c r="X953" s="437" t="s">
        <v>850</v>
      </c>
      <c r="Y953" s="437" t="s">
        <v>848</v>
      </c>
      <c r="Z953" s="445" t="s">
        <v>851</v>
      </c>
      <c r="AA953" s="445"/>
      <c r="AB953" s="445">
        <v>7</v>
      </c>
      <c r="AC953" s="445"/>
      <c r="AD953" s="445"/>
      <c r="AE953" s="445"/>
      <c r="AF953" s="445"/>
      <c r="AG953" s="445"/>
      <c r="AH953" s="445"/>
      <c r="AI953" s="446"/>
      <c r="AJ953" s="446" t="s">
        <v>803</v>
      </c>
      <c r="AK953" s="446" t="s">
        <v>87</v>
      </c>
      <c r="AL953" s="446"/>
      <c r="AM953" s="446"/>
      <c r="AN953" s="446"/>
    </row>
    <row r="954" spans="1:40">
      <c r="A954" s="435"/>
      <c r="B954" s="436"/>
      <c r="C954" s="437"/>
      <c r="D954" s="438" t="s">
        <v>852</v>
      </c>
      <c r="E954" s="439"/>
      <c r="F954" s="440"/>
      <c r="G954" s="42"/>
      <c r="H954" s="441"/>
      <c r="I954" s="441"/>
      <c r="J954" s="441"/>
      <c r="K954" s="442"/>
      <c r="L954" s="442"/>
      <c r="M954" s="439"/>
      <c r="N954" s="439"/>
      <c r="O954" s="440"/>
      <c r="P954" s="440"/>
      <c r="Q954" s="439"/>
      <c r="R954" s="439"/>
      <c r="S954" s="439"/>
      <c r="T954" s="443"/>
      <c r="U954" s="443"/>
      <c r="V954" s="443" t="s">
        <v>0</v>
      </c>
      <c r="W954" s="444"/>
      <c r="X954" s="440"/>
      <c r="Y954" s="445"/>
      <c r="Z954" s="445"/>
      <c r="AA954" s="445"/>
      <c r="AB954" s="445"/>
      <c r="AC954" s="445"/>
      <c r="AD954" s="445"/>
      <c r="AE954" s="445"/>
      <c r="AF954" s="445"/>
      <c r="AG954" s="445"/>
      <c r="AH954" s="445"/>
      <c r="AI954" s="446"/>
      <c r="AJ954" s="446"/>
      <c r="AK954" s="446"/>
      <c r="AL954" s="446"/>
      <c r="AM954" s="446"/>
      <c r="AN954" s="446"/>
    </row>
    <row r="955" spans="1:40">
      <c r="A955" s="435"/>
      <c r="B955" s="436"/>
      <c r="C955" s="437"/>
      <c r="D955" s="438" t="s">
        <v>853</v>
      </c>
      <c r="E955" s="439"/>
      <c r="F955" s="440"/>
      <c r="G955" s="42"/>
      <c r="H955" s="441"/>
      <c r="I955" s="441"/>
      <c r="J955" s="441"/>
      <c r="K955" s="442"/>
      <c r="L955" s="442"/>
      <c r="M955" s="439"/>
      <c r="N955" s="439"/>
      <c r="O955" s="440"/>
      <c r="P955" s="440"/>
      <c r="Q955" s="439"/>
      <c r="R955" s="439"/>
      <c r="S955" s="439"/>
      <c r="T955" s="443"/>
      <c r="U955" s="443"/>
      <c r="V955" s="443" t="s">
        <v>0</v>
      </c>
      <c r="W955" s="444"/>
      <c r="X955" s="440"/>
      <c r="Y955" s="445"/>
      <c r="Z955" s="445"/>
      <c r="AA955" s="445"/>
      <c r="AB955" s="445"/>
      <c r="AC955" s="445"/>
      <c r="AD955" s="445"/>
      <c r="AE955" s="445"/>
      <c r="AF955" s="445"/>
      <c r="AG955" s="445"/>
      <c r="AH955" s="445"/>
      <c r="AI955" s="446"/>
      <c r="AJ955" s="446"/>
      <c r="AK955" s="446"/>
      <c r="AL955" s="446"/>
      <c r="AM955" s="446"/>
      <c r="AN955" s="446"/>
    </row>
    <row r="956" spans="1:40" ht="25.5">
      <c r="A956" s="435"/>
      <c r="B956" s="436"/>
      <c r="C956" s="437"/>
      <c r="D956" s="438" t="s">
        <v>854</v>
      </c>
      <c r="E956" s="439"/>
      <c r="F956" s="440"/>
      <c r="G956" s="42"/>
      <c r="H956" s="441"/>
      <c r="I956" s="441"/>
      <c r="J956" s="441"/>
      <c r="K956" s="442"/>
      <c r="L956" s="442"/>
      <c r="M956" s="439"/>
      <c r="N956" s="439"/>
      <c r="O956" s="440"/>
      <c r="P956" s="440"/>
      <c r="Q956" s="439"/>
      <c r="R956" s="439"/>
      <c r="S956" s="439"/>
      <c r="T956" s="443"/>
      <c r="U956" s="443"/>
      <c r="V956" s="443" t="s">
        <v>0</v>
      </c>
      <c r="W956" s="444"/>
      <c r="X956" s="440"/>
      <c r="Y956" s="445"/>
      <c r="Z956" s="445"/>
      <c r="AA956" s="445"/>
      <c r="AB956" s="445"/>
      <c r="AC956" s="445"/>
      <c r="AD956" s="445"/>
      <c r="AE956" s="445"/>
      <c r="AF956" s="445"/>
      <c r="AG956" s="445"/>
      <c r="AH956" s="445"/>
      <c r="AI956" s="446"/>
      <c r="AJ956" s="446"/>
      <c r="AK956" s="446"/>
      <c r="AL956" s="446"/>
      <c r="AM956" s="446"/>
      <c r="AN956" s="446"/>
    </row>
    <row r="957" spans="1:40">
      <c r="A957" s="435"/>
      <c r="B957" s="436"/>
      <c r="C957" s="437"/>
      <c r="D957" s="438" t="s">
        <v>825</v>
      </c>
      <c r="E957" s="439"/>
      <c r="F957" s="440"/>
      <c r="G957" s="42"/>
      <c r="H957" s="441"/>
      <c r="I957" s="441"/>
      <c r="J957" s="441"/>
      <c r="K957" s="442"/>
      <c r="L957" s="442"/>
      <c r="M957" s="439"/>
      <c r="N957" s="439"/>
      <c r="O957" s="440"/>
      <c r="P957" s="440"/>
      <c r="Q957" s="439"/>
      <c r="R957" s="439"/>
      <c r="S957" s="439"/>
      <c r="T957" s="443"/>
      <c r="U957" s="443"/>
      <c r="V957" s="443" t="s">
        <v>0</v>
      </c>
      <c r="W957" s="444"/>
      <c r="X957" s="440"/>
      <c r="Y957" s="445"/>
      <c r="Z957" s="445"/>
      <c r="AA957" s="445"/>
      <c r="AB957" s="445"/>
      <c r="AC957" s="445"/>
      <c r="AD957" s="445"/>
      <c r="AE957" s="445"/>
      <c r="AF957" s="445"/>
      <c r="AG957" s="445"/>
      <c r="AH957" s="445"/>
      <c r="AI957" s="446"/>
      <c r="AJ957" s="446"/>
      <c r="AK957" s="446"/>
      <c r="AL957" s="446"/>
      <c r="AM957" s="446"/>
      <c r="AN957" s="446"/>
    </row>
    <row r="958" spans="1:40">
      <c r="A958" s="435"/>
      <c r="B958" s="436"/>
      <c r="C958" s="437"/>
      <c r="D958" s="438" t="s">
        <v>826</v>
      </c>
      <c r="E958" s="439"/>
      <c r="F958" s="440"/>
      <c r="G958" s="42"/>
      <c r="H958" s="441"/>
      <c r="I958" s="441"/>
      <c r="J958" s="441"/>
      <c r="K958" s="442"/>
      <c r="L958" s="442"/>
      <c r="M958" s="439"/>
      <c r="N958" s="439"/>
      <c r="O958" s="440"/>
      <c r="P958" s="440"/>
      <c r="Q958" s="439"/>
      <c r="R958" s="439"/>
      <c r="S958" s="439"/>
      <c r="T958" s="443"/>
      <c r="U958" s="443"/>
      <c r="V958" s="443" t="s">
        <v>0</v>
      </c>
      <c r="W958" s="444"/>
      <c r="X958" s="440"/>
      <c r="Y958" s="445"/>
      <c r="Z958" s="445"/>
      <c r="AA958" s="445"/>
      <c r="AB958" s="445"/>
      <c r="AC958" s="445"/>
      <c r="AD958" s="445"/>
      <c r="AE958" s="445"/>
      <c r="AF958" s="445"/>
      <c r="AG958" s="445"/>
      <c r="AH958" s="445"/>
      <c r="AI958" s="446"/>
      <c r="AJ958" s="446"/>
      <c r="AK958" s="446"/>
      <c r="AL958" s="446"/>
      <c r="AM958" s="446"/>
      <c r="AN958" s="446"/>
    </row>
    <row r="959" spans="1:40" ht="25.5">
      <c r="A959" s="435"/>
      <c r="B959" s="436"/>
      <c r="C959" s="437"/>
      <c r="D959" s="438" t="s">
        <v>827</v>
      </c>
      <c r="E959" s="439"/>
      <c r="F959" s="440"/>
      <c r="G959" s="42"/>
      <c r="H959" s="441"/>
      <c r="I959" s="441"/>
      <c r="J959" s="441"/>
      <c r="K959" s="442"/>
      <c r="L959" s="442"/>
      <c r="M959" s="439"/>
      <c r="N959" s="439"/>
      <c r="O959" s="440"/>
      <c r="P959" s="440"/>
      <c r="Q959" s="439"/>
      <c r="R959" s="439"/>
      <c r="S959" s="439"/>
      <c r="T959" s="443"/>
      <c r="U959" s="443"/>
      <c r="V959" s="443" t="s">
        <v>0</v>
      </c>
      <c r="W959" s="444"/>
      <c r="X959" s="440"/>
      <c r="Y959" s="445"/>
      <c r="Z959" s="445"/>
      <c r="AA959" s="445"/>
      <c r="AB959" s="445"/>
      <c r="AC959" s="445"/>
      <c r="AD959" s="445"/>
      <c r="AE959" s="445"/>
      <c r="AF959" s="445"/>
      <c r="AG959" s="445"/>
      <c r="AH959" s="445"/>
      <c r="AI959" s="446"/>
      <c r="AJ959" s="446"/>
      <c r="AK959" s="446"/>
      <c r="AL959" s="446"/>
      <c r="AM959" s="446"/>
      <c r="AN959" s="446"/>
    </row>
    <row r="960" spans="1:40">
      <c r="A960" s="435"/>
      <c r="B960" s="436"/>
      <c r="C960" s="437"/>
      <c r="D960" s="438" t="s">
        <v>517</v>
      </c>
      <c r="E960" s="439"/>
      <c r="F960" s="440"/>
      <c r="G960" s="42"/>
      <c r="H960" s="441"/>
      <c r="I960" s="441"/>
      <c r="J960" s="441"/>
      <c r="K960" s="442"/>
      <c r="L960" s="442"/>
      <c r="M960" s="439"/>
      <c r="N960" s="439"/>
      <c r="O960" s="440"/>
      <c r="P960" s="440"/>
      <c r="Q960" s="439"/>
      <c r="R960" s="439"/>
      <c r="S960" s="439"/>
      <c r="T960" s="443"/>
      <c r="U960" s="443"/>
      <c r="V960" s="443" t="s">
        <v>0</v>
      </c>
      <c r="W960" s="444"/>
      <c r="X960" s="440"/>
      <c r="Y960" s="445"/>
      <c r="Z960" s="445"/>
      <c r="AA960" s="445"/>
      <c r="AB960" s="445"/>
      <c r="AC960" s="445"/>
      <c r="AD960" s="445"/>
      <c r="AE960" s="445"/>
      <c r="AF960" s="445"/>
      <c r="AG960" s="445"/>
      <c r="AH960" s="445"/>
      <c r="AI960" s="446"/>
      <c r="AJ960" s="446"/>
      <c r="AK960" s="446"/>
      <c r="AL960" s="446"/>
      <c r="AM960" s="446"/>
      <c r="AN960" s="446"/>
    </row>
    <row r="961" spans="1:40">
      <c r="A961" s="435"/>
      <c r="B961" s="436"/>
      <c r="C961" s="437"/>
      <c r="D961" s="438" t="s">
        <v>828</v>
      </c>
      <c r="E961" s="439"/>
      <c r="F961" s="440"/>
      <c r="G961" s="42"/>
      <c r="H961" s="441"/>
      <c r="I961" s="441"/>
      <c r="J961" s="441"/>
      <c r="K961" s="442"/>
      <c r="L961" s="442"/>
      <c r="M961" s="439"/>
      <c r="N961" s="439"/>
      <c r="O961" s="440"/>
      <c r="P961" s="440"/>
      <c r="Q961" s="439"/>
      <c r="R961" s="439"/>
      <c r="S961" s="439"/>
      <c r="T961" s="443"/>
      <c r="U961" s="443"/>
      <c r="V961" s="443" t="s">
        <v>0</v>
      </c>
      <c r="W961" s="444"/>
      <c r="X961" s="440"/>
      <c r="Y961" s="445"/>
      <c r="Z961" s="445"/>
      <c r="AA961" s="445"/>
      <c r="AB961" s="445"/>
      <c r="AC961" s="445"/>
      <c r="AD961" s="445"/>
      <c r="AE961" s="445"/>
      <c r="AF961" s="445"/>
      <c r="AG961" s="445"/>
      <c r="AH961" s="445"/>
      <c r="AI961" s="446"/>
      <c r="AJ961" s="446"/>
      <c r="AK961" s="446"/>
      <c r="AL961" s="446"/>
      <c r="AM961" s="446"/>
      <c r="AN961" s="446"/>
    </row>
    <row r="962" spans="1:40">
      <c r="A962" s="435"/>
      <c r="B962" s="436"/>
      <c r="C962" s="437"/>
      <c r="D962" s="438" t="s">
        <v>829</v>
      </c>
      <c r="E962" s="439"/>
      <c r="F962" s="440"/>
      <c r="G962" s="42"/>
      <c r="H962" s="441"/>
      <c r="I962" s="441"/>
      <c r="J962" s="441"/>
      <c r="K962" s="442"/>
      <c r="L962" s="442"/>
      <c r="M962" s="439"/>
      <c r="N962" s="439"/>
      <c r="O962" s="440"/>
      <c r="P962" s="440"/>
      <c r="Q962" s="439"/>
      <c r="R962" s="439"/>
      <c r="S962" s="439"/>
      <c r="T962" s="443"/>
      <c r="U962" s="443"/>
      <c r="V962" s="443" t="s">
        <v>0</v>
      </c>
      <c r="W962" s="444"/>
      <c r="X962" s="440"/>
      <c r="Y962" s="445"/>
      <c r="Z962" s="445"/>
      <c r="AA962" s="445"/>
      <c r="AB962" s="445"/>
      <c r="AC962" s="445"/>
      <c r="AD962" s="445"/>
      <c r="AE962" s="445"/>
      <c r="AF962" s="445"/>
      <c r="AG962" s="445"/>
      <c r="AH962" s="445"/>
      <c r="AI962" s="446"/>
      <c r="AJ962" s="446"/>
      <c r="AK962" s="446"/>
      <c r="AL962" s="446"/>
      <c r="AM962" s="446"/>
      <c r="AN962" s="446"/>
    </row>
    <row r="963" spans="1:40" ht="25.5">
      <c r="A963" s="435">
        <v>168</v>
      </c>
      <c r="B963" s="436" t="s">
        <v>80</v>
      </c>
      <c r="C963" s="437" t="s">
        <v>855</v>
      </c>
      <c r="D963" s="475" t="s">
        <v>856</v>
      </c>
      <c r="E963" s="447">
        <v>32.5</v>
      </c>
      <c r="F963" s="445" t="s">
        <v>83</v>
      </c>
      <c r="G963" s="41"/>
      <c r="H963" s="448">
        <f>ROUND(E963*G963,2)</f>
        <v>0</v>
      </c>
      <c r="I963" s="448"/>
      <c r="J963" s="448">
        <f>ROUND(E963*G963,2)</f>
        <v>0</v>
      </c>
      <c r="K963" s="449"/>
      <c r="L963" s="449">
        <f>E963*K963</f>
        <v>0</v>
      </c>
      <c r="M963" s="447"/>
      <c r="N963" s="447">
        <f>E963*M963</f>
        <v>0</v>
      </c>
      <c r="O963" s="445">
        <v>20</v>
      </c>
      <c r="P963" s="445" t="s">
        <v>857</v>
      </c>
      <c r="Q963" s="447"/>
      <c r="R963" s="447"/>
      <c r="S963" s="447"/>
      <c r="T963" s="450"/>
      <c r="U963" s="450"/>
      <c r="V963" s="450" t="s">
        <v>802</v>
      </c>
      <c r="W963" s="451"/>
      <c r="X963" s="437" t="s">
        <v>855</v>
      </c>
      <c r="Y963" s="437" t="s">
        <v>855</v>
      </c>
      <c r="Z963" s="445" t="s">
        <v>85</v>
      </c>
      <c r="AA963" s="445"/>
      <c r="AB963" s="445">
        <v>1</v>
      </c>
      <c r="AC963" s="445"/>
      <c r="AD963" s="445"/>
      <c r="AE963" s="445"/>
      <c r="AF963" s="445"/>
      <c r="AG963" s="445"/>
      <c r="AH963" s="445"/>
      <c r="AI963" s="446"/>
      <c r="AJ963" s="446" t="s">
        <v>803</v>
      </c>
      <c r="AK963" s="446" t="s">
        <v>87</v>
      </c>
      <c r="AL963" s="446"/>
      <c r="AM963" s="446"/>
      <c r="AN963" s="446"/>
    </row>
    <row r="964" spans="1:40" ht="25.5">
      <c r="A964" s="435"/>
      <c r="B964" s="436"/>
      <c r="C964" s="437"/>
      <c r="D964" s="438" t="s">
        <v>88</v>
      </c>
      <c r="E964" s="439"/>
      <c r="F964" s="440"/>
      <c r="G964" s="42"/>
      <c r="H964" s="441"/>
      <c r="I964" s="441"/>
      <c r="J964" s="441"/>
      <c r="K964" s="442"/>
      <c r="L964" s="442"/>
      <c r="M964" s="439"/>
      <c r="N964" s="439"/>
      <c r="O964" s="440"/>
      <c r="P964" s="440"/>
      <c r="Q964" s="439"/>
      <c r="R964" s="439"/>
      <c r="S964" s="439"/>
      <c r="T964" s="443"/>
      <c r="U964" s="443"/>
      <c r="V964" s="443" t="s">
        <v>0</v>
      </c>
      <c r="W964" s="444"/>
      <c r="X964" s="440"/>
      <c r="Y964" s="445"/>
      <c r="Z964" s="445"/>
      <c r="AA964" s="445"/>
      <c r="AB964" s="445"/>
      <c r="AC964" s="445"/>
      <c r="AD964" s="445"/>
      <c r="AE964" s="445"/>
      <c r="AF964" s="445"/>
      <c r="AG964" s="445"/>
      <c r="AH964" s="445"/>
      <c r="AI964" s="446"/>
      <c r="AJ964" s="446"/>
      <c r="AK964" s="446"/>
      <c r="AL964" s="446"/>
      <c r="AM964" s="446"/>
      <c r="AN964" s="446"/>
    </row>
    <row r="965" spans="1:40">
      <c r="A965" s="435"/>
      <c r="B965" s="436"/>
      <c r="C965" s="437"/>
      <c r="D965" s="438" t="s">
        <v>858</v>
      </c>
      <c r="E965" s="439"/>
      <c r="F965" s="440"/>
      <c r="G965" s="42"/>
      <c r="H965" s="441"/>
      <c r="I965" s="441"/>
      <c r="J965" s="441"/>
      <c r="K965" s="442"/>
      <c r="L965" s="442"/>
      <c r="M965" s="439"/>
      <c r="N965" s="439"/>
      <c r="O965" s="440"/>
      <c r="P965" s="440"/>
      <c r="Q965" s="439"/>
      <c r="R965" s="439"/>
      <c r="S965" s="439"/>
      <c r="T965" s="443"/>
      <c r="U965" s="443"/>
      <c r="V965" s="443" t="s">
        <v>0</v>
      </c>
      <c r="W965" s="444"/>
      <c r="X965" s="440"/>
      <c r="Y965" s="445"/>
      <c r="Z965" s="445"/>
      <c r="AA965" s="445"/>
      <c r="AB965" s="445"/>
      <c r="AC965" s="445"/>
      <c r="AD965" s="445"/>
      <c r="AE965" s="445"/>
      <c r="AF965" s="445"/>
      <c r="AG965" s="445"/>
      <c r="AH965" s="445"/>
      <c r="AI965" s="446"/>
      <c r="AJ965" s="446"/>
      <c r="AK965" s="446"/>
      <c r="AL965" s="446"/>
      <c r="AM965" s="446"/>
      <c r="AN965" s="446"/>
    </row>
    <row r="966" spans="1:40">
      <c r="A966" s="435">
        <v>169</v>
      </c>
      <c r="B966" s="436" t="s">
        <v>80</v>
      </c>
      <c r="C966" s="437" t="s">
        <v>859</v>
      </c>
      <c r="D966" s="475" t="s">
        <v>860</v>
      </c>
      <c r="E966" s="447">
        <v>1.1299999999999999</v>
      </c>
      <c r="F966" s="445" t="s">
        <v>83</v>
      </c>
      <c r="G966" s="41"/>
      <c r="H966" s="448">
        <f>ROUND(E966*G966,2)</f>
        <v>0</v>
      </c>
      <c r="I966" s="448"/>
      <c r="J966" s="448">
        <f>ROUND(E966*G966,2)</f>
        <v>0</v>
      </c>
      <c r="K966" s="449"/>
      <c r="L966" s="449">
        <f>E966*K966</f>
        <v>0</v>
      </c>
      <c r="M966" s="447"/>
      <c r="N966" s="447">
        <f>E966*M966</f>
        <v>0</v>
      </c>
      <c r="O966" s="445">
        <v>20</v>
      </c>
      <c r="P966" s="445" t="s">
        <v>495</v>
      </c>
      <c r="Q966" s="447"/>
      <c r="R966" s="447"/>
      <c r="S966" s="447"/>
      <c r="T966" s="450"/>
      <c r="U966" s="450"/>
      <c r="V966" s="450" t="s">
        <v>802</v>
      </c>
      <c r="W966" s="451"/>
      <c r="X966" s="437" t="s">
        <v>859</v>
      </c>
      <c r="Y966" s="437" t="s">
        <v>859</v>
      </c>
      <c r="Z966" s="445" t="s">
        <v>85</v>
      </c>
      <c r="AA966" s="445"/>
      <c r="AB966" s="445">
        <v>1</v>
      </c>
      <c r="AC966" s="445"/>
      <c r="AD966" s="445"/>
      <c r="AE966" s="445"/>
      <c r="AF966" s="445"/>
      <c r="AG966" s="445"/>
      <c r="AH966" s="445"/>
      <c r="AI966" s="446"/>
      <c r="AJ966" s="446" t="s">
        <v>803</v>
      </c>
      <c r="AK966" s="446" t="s">
        <v>87</v>
      </c>
      <c r="AL966" s="446"/>
      <c r="AM966" s="446"/>
      <c r="AN966" s="446"/>
    </row>
    <row r="967" spans="1:40">
      <c r="A967" s="435"/>
      <c r="B967" s="436"/>
      <c r="C967" s="437"/>
      <c r="D967" s="438" t="s">
        <v>137</v>
      </c>
      <c r="E967" s="439"/>
      <c r="F967" s="440"/>
      <c r="G967" s="42"/>
      <c r="H967" s="441"/>
      <c r="I967" s="441"/>
      <c r="J967" s="441"/>
      <c r="K967" s="442"/>
      <c r="L967" s="442"/>
      <c r="M967" s="439"/>
      <c r="N967" s="439"/>
      <c r="O967" s="440"/>
      <c r="P967" s="440"/>
      <c r="Q967" s="439"/>
      <c r="R967" s="439"/>
      <c r="S967" s="439"/>
      <c r="T967" s="443"/>
      <c r="U967" s="443"/>
      <c r="V967" s="443" t="s">
        <v>0</v>
      </c>
      <c r="W967" s="444"/>
      <c r="X967" s="440"/>
      <c r="Y967" s="445"/>
      <c r="Z967" s="445"/>
      <c r="AA967" s="445"/>
      <c r="AB967" s="445"/>
      <c r="AC967" s="445"/>
      <c r="AD967" s="445"/>
      <c r="AE967" s="445"/>
      <c r="AF967" s="445"/>
      <c r="AG967" s="445"/>
      <c r="AH967" s="445"/>
      <c r="AI967" s="446"/>
      <c r="AJ967" s="446"/>
      <c r="AK967" s="446"/>
      <c r="AL967" s="446"/>
      <c r="AM967" s="446"/>
      <c r="AN967" s="446"/>
    </row>
    <row r="968" spans="1:40">
      <c r="A968" s="435"/>
      <c r="B968" s="436"/>
      <c r="C968" s="437"/>
      <c r="D968" s="438" t="s">
        <v>861</v>
      </c>
      <c r="E968" s="439"/>
      <c r="F968" s="440"/>
      <c r="G968" s="42"/>
      <c r="H968" s="441"/>
      <c r="I968" s="441"/>
      <c r="J968" s="441"/>
      <c r="K968" s="442"/>
      <c r="L968" s="442"/>
      <c r="M968" s="439"/>
      <c r="N968" s="439"/>
      <c r="O968" s="440"/>
      <c r="P968" s="440"/>
      <c r="Q968" s="439"/>
      <c r="R968" s="439"/>
      <c r="S968" s="439"/>
      <c r="T968" s="443"/>
      <c r="U968" s="443"/>
      <c r="V968" s="443" t="s">
        <v>0</v>
      </c>
      <c r="W968" s="444"/>
      <c r="X968" s="440"/>
      <c r="Y968" s="445"/>
      <c r="Z968" s="445"/>
      <c r="AA968" s="445"/>
      <c r="AB968" s="445"/>
      <c r="AC968" s="445"/>
      <c r="AD968" s="445"/>
      <c r="AE968" s="445"/>
      <c r="AF968" s="445"/>
      <c r="AG968" s="445"/>
      <c r="AH968" s="445"/>
      <c r="AI968" s="446"/>
      <c r="AJ968" s="446"/>
      <c r="AK968" s="446"/>
      <c r="AL968" s="446"/>
      <c r="AM968" s="446"/>
      <c r="AN968" s="446"/>
    </row>
    <row r="969" spans="1:40">
      <c r="A969" s="435">
        <v>170</v>
      </c>
      <c r="B969" s="436" t="s">
        <v>192</v>
      </c>
      <c r="C969" s="437" t="s">
        <v>862</v>
      </c>
      <c r="D969" s="475" t="s">
        <v>863</v>
      </c>
      <c r="E969" s="447">
        <v>1.153</v>
      </c>
      <c r="F969" s="445" t="s">
        <v>83</v>
      </c>
      <c r="G969" s="41"/>
      <c r="H969" s="448"/>
      <c r="I969" s="448">
        <f>ROUND(E969*G969,2)</f>
        <v>0</v>
      </c>
      <c r="J969" s="448">
        <f>ROUND(E969*G969,2)</f>
        <v>0</v>
      </c>
      <c r="K969" s="449"/>
      <c r="L969" s="449">
        <f>E969*K969</f>
        <v>0</v>
      </c>
      <c r="M969" s="447"/>
      <c r="N969" s="447">
        <f>E969*M969</f>
        <v>0</v>
      </c>
      <c r="O969" s="445">
        <v>20</v>
      </c>
      <c r="P969" s="445" t="s">
        <v>499</v>
      </c>
      <c r="Q969" s="447"/>
      <c r="R969" s="447"/>
      <c r="S969" s="447"/>
      <c r="T969" s="450"/>
      <c r="U969" s="450"/>
      <c r="V969" s="450" t="s">
        <v>66</v>
      </c>
      <c r="W969" s="451"/>
      <c r="X969" s="437" t="s">
        <v>862</v>
      </c>
      <c r="Y969" s="437" t="s">
        <v>862</v>
      </c>
      <c r="Z969" s="445" t="s">
        <v>85</v>
      </c>
      <c r="AA969" s="437" t="s">
        <v>196</v>
      </c>
      <c r="AB969" s="445">
        <v>2</v>
      </c>
      <c r="AC969" s="445"/>
      <c r="AD969" s="445"/>
      <c r="AE969" s="445"/>
      <c r="AF969" s="445"/>
      <c r="AG969" s="445"/>
      <c r="AH969" s="445"/>
      <c r="AI969" s="446"/>
      <c r="AJ969" s="446" t="s">
        <v>811</v>
      </c>
      <c r="AK969" s="446" t="s">
        <v>87</v>
      </c>
      <c r="AL969" s="446"/>
      <c r="AM969" s="446"/>
      <c r="AN969" s="446"/>
    </row>
    <row r="970" spans="1:40">
      <c r="A970" s="435"/>
      <c r="B970" s="436"/>
      <c r="C970" s="437"/>
      <c r="D970" s="438" t="s">
        <v>137</v>
      </c>
      <c r="E970" s="439"/>
      <c r="F970" s="440"/>
      <c r="G970" s="42"/>
      <c r="H970" s="441"/>
      <c r="I970" s="441"/>
      <c r="J970" s="441"/>
      <c r="K970" s="442"/>
      <c r="L970" s="442"/>
      <c r="M970" s="439"/>
      <c r="N970" s="439"/>
      <c r="O970" s="440"/>
      <c r="P970" s="440"/>
      <c r="Q970" s="439"/>
      <c r="R970" s="439"/>
      <c r="S970" s="439"/>
      <c r="T970" s="443"/>
      <c r="U970" s="443"/>
      <c r="V970" s="443" t="s">
        <v>0</v>
      </c>
      <c r="W970" s="444"/>
      <c r="X970" s="440"/>
      <c r="Y970" s="445"/>
      <c r="Z970" s="445"/>
      <c r="AA970" s="445"/>
      <c r="AB970" s="445"/>
      <c r="AC970" s="445"/>
      <c r="AD970" s="445"/>
      <c r="AE970" s="445"/>
      <c r="AF970" s="445"/>
      <c r="AG970" s="445"/>
      <c r="AH970" s="445"/>
      <c r="AI970" s="446"/>
      <c r="AJ970" s="446"/>
      <c r="AK970" s="446"/>
      <c r="AL970" s="446"/>
      <c r="AM970" s="446"/>
      <c r="AN970" s="446"/>
    </row>
    <row r="971" spans="1:40">
      <c r="A971" s="435"/>
      <c r="B971" s="436"/>
      <c r="C971" s="437"/>
      <c r="D971" s="438" t="s">
        <v>864</v>
      </c>
      <c r="E971" s="439"/>
      <c r="F971" s="440"/>
      <c r="G971" s="42"/>
      <c r="H971" s="441"/>
      <c r="I971" s="441"/>
      <c r="J971" s="441"/>
      <c r="K971" s="442"/>
      <c r="L971" s="442"/>
      <c r="M971" s="439"/>
      <c r="N971" s="439"/>
      <c r="O971" s="440"/>
      <c r="P971" s="440"/>
      <c r="Q971" s="439"/>
      <c r="R971" s="439"/>
      <c r="S971" s="439"/>
      <c r="T971" s="443"/>
      <c r="U971" s="443"/>
      <c r="V971" s="443" t="s">
        <v>0</v>
      </c>
      <c r="W971" s="444"/>
      <c r="X971" s="440"/>
      <c r="Y971" s="445"/>
      <c r="Z971" s="445"/>
      <c r="AA971" s="445"/>
      <c r="AB971" s="445"/>
      <c r="AC971" s="445"/>
      <c r="AD971" s="445"/>
      <c r="AE971" s="445"/>
      <c r="AF971" s="445"/>
      <c r="AG971" s="445"/>
      <c r="AH971" s="445"/>
      <c r="AI971" s="446"/>
      <c r="AJ971" s="446"/>
      <c r="AK971" s="446"/>
      <c r="AL971" s="446"/>
      <c r="AM971" s="446"/>
      <c r="AN971" s="446"/>
    </row>
    <row r="972" spans="1:40">
      <c r="A972" s="435">
        <v>171</v>
      </c>
      <c r="B972" s="436" t="s">
        <v>80</v>
      </c>
      <c r="C972" s="437" t="s">
        <v>865</v>
      </c>
      <c r="D972" s="475" t="s">
        <v>866</v>
      </c>
      <c r="E972" s="447">
        <v>42</v>
      </c>
      <c r="F972" s="445" t="s">
        <v>249</v>
      </c>
      <c r="G972" s="41"/>
      <c r="H972" s="448">
        <f>ROUND(E972*G972,2)</f>
        <v>0</v>
      </c>
      <c r="I972" s="448"/>
      <c r="J972" s="448">
        <f>ROUND(E972*G972,2)</f>
        <v>0</v>
      </c>
      <c r="K972" s="449"/>
      <c r="L972" s="449">
        <f>E972*K972</f>
        <v>0</v>
      </c>
      <c r="M972" s="447"/>
      <c r="N972" s="447">
        <f>E972*M972</f>
        <v>0</v>
      </c>
      <c r="O972" s="445">
        <v>20</v>
      </c>
      <c r="P972" s="445" t="s">
        <v>867</v>
      </c>
      <c r="Q972" s="447"/>
      <c r="R972" s="447"/>
      <c r="S972" s="447"/>
      <c r="T972" s="450"/>
      <c r="U972" s="450"/>
      <c r="V972" s="450" t="s">
        <v>802</v>
      </c>
      <c r="W972" s="451"/>
      <c r="X972" s="437" t="s">
        <v>865</v>
      </c>
      <c r="Y972" s="437" t="s">
        <v>865</v>
      </c>
      <c r="Z972" s="445" t="s">
        <v>85</v>
      </c>
      <c r="AA972" s="445"/>
      <c r="AB972" s="445">
        <v>1</v>
      </c>
      <c r="AC972" s="445"/>
      <c r="AD972" s="445"/>
      <c r="AE972" s="445"/>
      <c r="AF972" s="445"/>
      <c r="AG972" s="445"/>
      <c r="AH972" s="445"/>
      <c r="AI972" s="446"/>
      <c r="AJ972" s="446" t="s">
        <v>803</v>
      </c>
      <c r="AK972" s="446" t="s">
        <v>87</v>
      </c>
      <c r="AL972" s="446"/>
      <c r="AM972" s="446"/>
      <c r="AN972" s="446"/>
    </row>
    <row r="973" spans="1:40" ht="25.5">
      <c r="A973" s="435"/>
      <c r="B973" s="436"/>
      <c r="C973" s="437"/>
      <c r="D973" s="438" t="s">
        <v>250</v>
      </c>
      <c r="E973" s="439"/>
      <c r="F973" s="440"/>
      <c r="G973" s="42"/>
      <c r="H973" s="441"/>
      <c r="I973" s="441"/>
      <c r="J973" s="441"/>
      <c r="K973" s="442"/>
      <c r="L973" s="442"/>
      <c r="M973" s="439"/>
      <c r="N973" s="439"/>
      <c r="O973" s="440"/>
      <c r="P973" s="440"/>
      <c r="Q973" s="439"/>
      <c r="R973" s="439"/>
      <c r="S973" s="439"/>
      <c r="T973" s="443"/>
      <c r="U973" s="443"/>
      <c r="V973" s="443" t="s">
        <v>0</v>
      </c>
      <c r="W973" s="444"/>
      <c r="X973" s="440"/>
      <c r="Y973" s="445"/>
      <c r="Z973" s="445"/>
      <c r="AA973" s="445"/>
      <c r="AB973" s="445"/>
      <c r="AC973" s="445"/>
      <c r="AD973" s="445"/>
      <c r="AE973" s="445"/>
      <c r="AF973" s="445"/>
      <c r="AG973" s="445"/>
      <c r="AH973" s="445"/>
      <c r="AI973" s="446"/>
      <c r="AJ973" s="446"/>
      <c r="AK973" s="446"/>
      <c r="AL973" s="446"/>
      <c r="AM973" s="446"/>
      <c r="AN973" s="446"/>
    </row>
    <row r="974" spans="1:40">
      <c r="A974" s="435"/>
      <c r="B974" s="436"/>
      <c r="C974" s="437"/>
      <c r="D974" s="438" t="s">
        <v>868</v>
      </c>
      <c r="E974" s="439"/>
      <c r="F974" s="440"/>
      <c r="G974" s="42"/>
      <c r="H974" s="441"/>
      <c r="I974" s="441"/>
      <c r="J974" s="441"/>
      <c r="K974" s="442"/>
      <c r="L974" s="442"/>
      <c r="M974" s="439"/>
      <c r="N974" s="439"/>
      <c r="O974" s="440"/>
      <c r="P974" s="440"/>
      <c r="Q974" s="439"/>
      <c r="R974" s="439"/>
      <c r="S974" s="439"/>
      <c r="T974" s="443"/>
      <c r="U974" s="443"/>
      <c r="V974" s="443" t="s">
        <v>0</v>
      </c>
      <c r="W974" s="444"/>
      <c r="X974" s="440"/>
      <c r="Y974" s="445"/>
      <c r="Z974" s="445"/>
      <c r="AA974" s="445"/>
      <c r="AB974" s="445"/>
      <c r="AC974" s="445"/>
      <c r="AD974" s="445"/>
      <c r="AE974" s="445"/>
      <c r="AF974" s="445"/>
      <c r="AG974" s="445"/>
      <c r="AH974" s="445"/>
      <c r="AI974" s="446"/>
      <c r="AJ974" s="446"/>
      <c r="AK974" s="446"/>
      <c r="AL974" s="446"/>
      <c r="AM974" s="446"/>
      <c r="AN974" s="446"/>
    </row>
    <row r="975" spans="1:40" ht="25.5">
      <c r="A975" s="435">
        <v>172</v>
      </c>
      <c r="B975" s="436" t="s">
        <v>80</v>
      </c>
      <c r="C975" s="437" t="s">
        <v>869</v>
      </c>
      <c r="D975" s="475" t="s">
        <v>870</v>
      </c>
      <c r="E975" s="447">
        <v>25.17</v>
      </c>
      <c r="F975" s="445" t="s">
        <v>83</v>
      </c>
      <c r="G975" s="41"/>
      <c r="H975" s="448">
        <f>ROUND(E975*G975,2)</f>
        <v>0</v>
      </c>
      <c r="I975" s="448"/>
      <c r="J975" s="448">
        <f>ROUND(E975*G975,2)</f>
        <v>0</v>
      </c>
      <c r="K975" s="449"/>
      <c r="L975" s="449">
        <f>E975*K975</f>
        <v>0</v>
      </c>
      <c r="M975" s="447"/>
      <c r="N975" s="447">
        <f>E975*M975</f>
        <v>0</v>
      </c>
      <c r="O975" s="445">
        <v>20</v>
      </c>
      <c r="P975" s="445" t="s">
        <v>871</v>
      </c>
      <c r="Q975" s="447"/>
      <c r="R975" s="447"/>
      <c r="S975" s="447"/>
      <c r="T975" s="450"/>
      <c r="U975" s="450"/>
      <c r="V975" s="450" t="s">
        <v>802</v>
      </c>
      <c r="W975" s="451"/>
      <c r="X975" s="437" t="s">
        <v>869</v>
      </c>
      <c r="Y975" s="437" t="s">
        <v>869</v>
      </c>
      <c r="Z975" s="445" t="s">
        <v>85</v>
      </c>
      <c r="AA975" s="445"/>
      <c r="AB975" s="445">
        <v>1</v>
      </c>
      <c r="AC975" s="445"/>
      <c r="AD975" s="445"/>
      <c r="AE975" s="445"/>
      <c r="AF975" s="445"/>
      <c r="AG975" s="445"/>
      <c r="AH975" s="445"/>
      <c r="AI975" s="446"/>
      <c r="AJ975" s="446" t="s">
        <v>803</v>
      </c>
      <c r="AK975" s="446" t="s">
        <v>87</v>
      </c>
      <c r="AL975" s="446"/>
      <c r="AM975" s="446"/>
      <c r="AN975" s="446"/>
    </row>
    <row r="976" spans="1:40" ht="25.5">
      <c r="A976" s="435"/>
      <c r="B976" s="436"/>
      <c r="C976" s="437"/>
      <c r="D976" s="438" t="s">
        <v>250</v>
      </c>
      <c r="E976" s="439"/>
      <c r="F976" s="440"/>
      <c r="G976" s="42"/>
      <c r="H976" s="441"/>
      <c r="I976" s="441"/>
      <c r="J976" s="441"/>
      <c r="K976" s="442"/>
      <c r="L976" s="442"/>
      <c r="M976" s="439"/>
      <c r="N976" s="439"/>
      <c r="O976" s="440"/>
      <c r="P976" s="440"/>
      <c r="Q976" s="439"/>
      <c r="R976" s="439"/>
      <c r="S976" s="439"/>
      <c r="T976" s="443"/>
      <c r="U976" s="443"/>
      <c r="V976" s="443" t="s">
        <v>0</v>
      </c>
      <c r="W976" s="444"/>
      <c r="X976" s="440"/>
      <c r="Y976" s="445"/>
      <c r="Z976" s="445"/>
      <c r="AA976" s="445"/>
      <c r="AB976" s="445"/>
      <c r="AC976" s="445"/>
      <c r="AD976" s="445"/>
      <c r="AE976" s="445"/>
      <c r="AF976" s="445"/>
      <c r="AG976" s="445"/>
      <c r="AH976" s="445"/>
      <c r="AI976" s="446"/>
      <c r="AJ976" s="446"/>
      <c r="AK976" s="446"/>
      <c r="AL976" s="446"/>
      <c r="AM976" s="446"/>
      <c r="AN976" s="446"/>
    </row>
    <row r="977" spans="1:40">
      <c r="A977" s="435"/>
      <c r="B977" s="436"/>
      <c r="C977" s="437"/>
      <c r="D977" s="438" t="s">
        <v>435</v>
      </c>
      <c r="E977" s="439"/>
      <c r="F977" s="440"/>
      <c r="G977" s="42"/>
      <c r="H977" s="441"/>
      <c r="I977" s="441"/>
      <c r="J977" s="441"/>
      <c r="K977" s="442"/>
      <c r="L977" s="442"/>
      <c r="M977" s="439"/>
      <c r="N977" s="439"/>
      <c r="O977" s="440"/>
      <c r="P977" s="440"/>
      <c r="Q977" s="439"/>
      <c r="R977" s="439"/>
      <c r="S977" s="439"/>
      <c r="T977" s="443"/>
      <c r="U977" s="443"/>
      <c r="V977" s="443" t="s">
        <v>0</v>
      </c>
      <c r="W977" s="444"/>
      <c r="X977" s="440"/>
      <c r="Y977" s="445"/>
      <c r="Z977" s="445"/>
      <c r="AA977" s="445"/>
      <c r="AB977" s="445"/>
      <c r="AC977" s="445"/>
      <c r="AD977" s="445"/>
      <c r="AE977" s="445"/>
      <c r="AF977" s="445"/>
      <c r="AG977" s="445"/>
      <c r="AH977" s="445"/>
      <c r="AI977" s="446"/>
      <c r="AJ977" s="446"/>
      <c r="AK977" s="446"/>
      <c r="AL977" s="446"/>
      <c r="AM977" s="446"/>
      <c r="AN977" s="446"/>
    </row>
    <row r="978" spans="1:40">
      <c r="A978" s="435">
        <v>173</v>
      </c>
      <c r="B978" s="436" t="s">
        <v>192</v>
      </c>
      <c r="C978" s="437" t="s">
        <v>872</v>
      </c>
      <c r="D978" s="475" t="s">
        <v>873</v>
      </c>
      <c r="E978" s="447">
        <v>25.672999999999998</v>
      </c>
      <c r="F978" s="445" t="s">
        <v>83</v>
      </c>
      <c r="G978" s="41"/>
      <c r="H978" s="448"/>
      <c r="I978" s="448">
        <f>ROUND(E978*G978,2)</f>
        <v>0</v>
      </c>
      <c r="J978" s="448">
        <f>ROUND(E978*G978,2)</f>
        <v>0</v>
      </c>
      <c r="K978" s="449"/>
      <c r="L978" s="449">
        <f>E978*K978</f>
        <v>0</v>
      </c>
      <c r="M978" s="447"/>
      <c r="N978" s="447">
        <f>E978*M978</f>
        <v>0</v>
      </c>
      <c r="O978" s="445">
        <v>20</v>
      </c>
      <c r="P978" s="445" t="s">
        <v>874</v>
      </c>
      <c r="Q978" s="447"/>
      <c r="R978" s="447"/>
      <c r="S978" s="447"/>
      <c r="T978" s="450"/>
      <c r="U978" s="450"/>
      <c r="V978" s="450" t="s">
        <v>66</v>
      </c>
      <c r="W978" s="451"/>
      <c r="X978" s="437" t="s">
        <v>872</v>
      </c>
      <c r="Y978" s="437" t="s">
        <v>872</v>
      </c>
      <c r="Z978" s="445" t="s">
        <v>85</v>
      </c>
      <c r="AA978" s="437" t="s">
        <v>196</v>
      </c>
      <c r="AB978" s="445">
        <v>2</v>
      </c>
      <c r="AC978" s="445"/>
      <c r="AD978" s="445"/>
      <c r="AE978" s="445"/>
      <c r="AF978" s="445"/>
      <c r="AG978" s="445"/>
      <c r="AH978" s="445"/>
      <c r="AI978" s="446"/>
      <c r="AJ978" s="446" t="s">
        <v>811</v>
      </c>
      <c r="AK978" s="446" t="s">
        <v>87</v>
      </c>
      <c r="AL978" s="446"/>
      <c r="AM978" s="446"/>
      <c r="AN978" s="446"/>
    </row>
    <row r="979" spans="1:40" ht="25.5">
      <c r="A979" s="435"/>
      <c r="B979" s="436"/>
      <c r="C979" s="437"/>
      <c r="D979" s="438" t="s">
        <v>250</v>
      </c>
      <c r="E979" s="439"/>
      <c r="F979" s="440"/>
      <c r="G979" s="42"/>
      <c r="H979" s="441"/>
      <c r="I979" s="441"/>
      <c r="J979" s="441"/>
      <c r="K979" s="442"/>
      <c r="L979" s="442"/>
      <c r="M979" s="439"/>
      <c r="N979" s="439"/>
      <c r="O979" s="440"/>
      <c r="P979" s="440"/>
      <c r="Q979" s="439"/>
      <c r="R979" s="439"/>
      <c r="S979" s="439"/>
      <c r="T979" s="443"/>
      <c r="U979" s="443"/>
      <c r="V979" s="443" t="s">
        <v>0</v>
      </c>
      <c r="W979" s="444"/>
      <c r="X979" s="440"/>
      <c r="Y979" s="445"/>
      <c r="Z979" s="445"/>
      <c r="AA979" s="445"/>
      <c r="AB979" s="445"/>
      <c r="AC979" s="445"/>
      <c r="AD979" s="445"/>
      <c r="AE979" s="445"/>
      <c r="AF979" s="445"/>
      <c r="AG979" s="445"/>
      <c r="AH979" s="445"/>
      <c r="AI979" s="446"/>
      <c r="AJ979" s="446"/>
      <c r="AK979" s="446"/>
      <c r="AL979" s="446"/>
      <c r="AM979" s="446"/>
      <c r="AN979" s="446"/>
    </row>
    <row r="980" spans="1:40">
      <c r="A980" s="435"/>
      <c r="B980" s="436"/>
      <c r="C980" s="437"/>
      <c r="D980" s="438" t="s">
        <v>875</v>
      </c>
      <c r="E980" s="439"/>
      <c r="F980" s="440"/>
      <c r="G980" s="42"/>
      <c r="H980" s="441"/>
      <c r="I980" s="441"/>
      <c r="J980" s="441"/>
      <c r="K980" s="442"/>
      <c r="L980" s="442"/>
      <c r="M980" s="439"/>
      <c r="N980" s="439"/>
      <c r="O980" s="440"/>
      <c r="P980" s="440"/>
      <c r="Q980" s="439"/>
      <c r="R980" s="439"/>
      <c r="S980" s="439"/>
      <c r="T980" s="443"/>
      <c r="U980" s="443"/>
      <c r="V980" s="443" t="s">
        <v>0</v>
      </c>
      <c r="W980" s="444"/>
      <c r="X980" s="440"/>
      <c r="Y980" s="445"/>
      <c r="Z980" s="445"/>
      <c r="AA980" s="445"/>
      <c r="AB980" s="445"/>
      <c r="AC980" s="445"/>
      <c r="AD980" s="445"/>
      <c r="AE980" s="445"/>
      <c r="AF980" s="445"/>
      <c r="AG980" s="445"/>
      <c r="AH980" s="445"/>
      <c r="AI980" s="446"/>
      <c r="AJ980" s="446"/>
      <c r="AK980" s="446"/>
      <c r="AL980" s="446"/>
      <c r="AM980" s="446"/>
      <c r="AN980" s="446"/>
    </row>
    <row r="981" spans="1:40" ht="25.5">
      <c r="A981" s="435">
        <v>174</v>
      </c>
      <c r="B981" s="436" t="s">
        <v>847</v>
      </c>
      <c r="C981" s="437" t="s">
        <v>876</v>
      </c>
      <c r="D981" s="475" t="s">
        <v>877</v>
      </c>
      <c r="E981" s="447">
        <v>218.51499999999999</v>
      </c>
      <c r="F981" s="445" t="s">
        <v>83</v>
      </c>
      <c r="G981" s="41"/>
      <c r="H981" s="448">
        <f>ROUND(E981*G981,2)</f>
        <v>0</v>
      </c>
      <c r="I981" s="448"/>
      <c r="J981" s="448">
        <f>ROUND(E981*G981,2)</f>
        <v>0</v>
      </c>
      <c r="K981" s="449">
        <v>5.0299999999999997E-3</v>
      </c>
      <c r="L981" s="449">
        <f>E981*K981</f>
        <v>1.0991304499999999</v>
      </c>
      <c r="M981" s="447"/>
      <c r="N981" s="447">
        <f>E981*M981</f>
        <v>0</v>
      </c>
      <c r="O981" s="445">
        <v>20</v>
      </c>
      <c r="P981" s="445" t="s">
        <v>395</v>
      </c>
      <c r="Q981" s="447"/>
      <c r="R981" s="447"/>
      <c r="S981" s="447"/>
      <c r="T981" s="450"/>
      <c r="U981" s="450"/>
      <c r="V981" s="450" t="s">
        <v>802</v>
      </c>
      <c r="W981" s="451">
        <v>43.484000000000002</v>
      </c>
      <c r="X981" s="437" t="s">
        <v>878</v>
      </c>
      <c r="Y981" s="437" t="s">
        <v>876</v>
      </c>
      <c r="Z981" s="445" t="s">
        <v>851</v>
      </c>
      <c r="AA981" s="445"/>
      <c r="AB981" s="445">
        <v>1</v>
      </c>
      <c r="AC981" s="445"/>
      <c r="AD981" s="445"/>
      <c r="AE981" s="445"/>
      <c r="AF981" s="445"/>
      <c r="AG981" s="445"/>
      <c r="AH981" s="445"/>
      <c r="AI981" s="446"/>
      <c r="AJ981" s="446" t="s">
        <v>803</v>
      </c>
      <c r="AK981" s="446" t="s">
        <v>87</v>
      </c>
      <c r="AL981" s="446"/>
      <c r="AM981" s="446"/>
      <c r="AN981" s="446"/>
    </row>
    <row r="982" spans="1:40">
      <c r="A982" s="435"/>
      <c r="B982" s="436"/>
      <c r="C982" s="437"/>
      <c r="D982" s="438" t="s">
        <v>879</v>
      </c>
      <c r="E982" s="439"/>
      <c r="F982" s="440"/>
      <c r="G982" s="42"/>
      <c r="H982" s="441"/>
      <c r="I982" s="441"/>
      <c r="J982" s="441"/>
      <c r="K982" s="442"/>
      <c r="L982" s="442"/>
      <c r="M982" s="439"/>
      <c r="N982" s="439"/>
      <c r="O982" s="440"/>
      <c r="P982" s="440"/>
      <c r="Q982" s="439"/>
      <c r="R982" s="439"/>
      <c r="S982" s="439"/>
      <c r="T982" s="443"/>
      <c r="U982" s="443"/>
      <c r="V982" s="443" t="s">
        <v>0</v>
      </c>
      <c r="W982" s="444"/>
      <c r="X982" s="440"/>
      <c r="Y982" s="445"/>
      <c r="Z982" s="445"/>
      <c r="AA982" s="445"/>
      <c r="AB982" s="445"/>
      <c r="AC982" s="445"/>
      <c r="AD982" s="445"/>
      <c r="AE982" s="445"/>
      <c r="AF982" s="445"/>
      <c r="AG982" s="445"/>
      <c r="AH982" s="445"/>
      <c r="AI982" s="446"/>
      <c r="AJ982" s="446"/>
      <c r="AK982" s="446"/>
      <c r="AL982" s="446"/>
      <c r="AM982" s="446"/>
      <c r="AN982" s="446"/>
    </row>
    <row r="983" spans="1:40">
      <c r="A983" s="435"/>
      <c r="B983" s="436"/>
      <c r="C983" s="437"/>
      <c r="D983" s="438" t="s">
        <v>880</v>
      </c>
      <c r="E983" s="439"/>
      <c r="F983" s="440"/>
      <c r="G983" s="42"/>
      <c r="H983" s="441"/>
      <c r="I983" s="441"/>
      <c r="J983" s="441"/>
      <c r="K983" s="442"/>
      <c r="L983" s="442"/>
      <c r="M983" s="439"/>
      <c r="N983" s="439"/>
      <c r="O983" s="440"/>
      <c r="P983" s="440"/>
      <c r="Q983" s="439"/>
      <c r="R983" s="439"/>
      <c r="S983" s="439"/>
      <c r="T983" s="443"/>
      <c r="U983" s="443"/>
      <c r="V983" s="443" t="s">
        <v>0</v>
      </c>
      <c r="W983" s="444"/>
      <c r="X983" s="440"/>
      <c r="Y983" s="445"/>
      <c r="Z983" s="445"/>
      <c r="AA983" s="445"/>
      <c r="AB983" s="445"/>
      <c r="AC983" s="445"/>
      <c r="AD983" s="445"/>
      <c r="AE983" s="445"/>
      <c r="AF983" s="445"/>
      <c r="AG983" s="445"/>
      <c r="AH983" s="445"/>
      <c r="AI983" s="446"/>
      <c r="AJ983" s="446"/>
      <c r="AK983" s="446"/>
      <c r="AL983" s="446"/>
      <c r="AM983" s="446"/>
      <c r="AN983" s="446"/>
    </row>
    <row r="984" spans="1:40" ht="25.5">
      <c r="A984" s="435"/>
      <c r="B984" s="436"/>
      <c r="C984" s="437"/>
      <c r="D984" s="438" t="s">
        <v>881</v>
      </c>
      <c r="E984" s="439"/>
      <c r="F984" s="440"/>
      <c r="G984" s="42"/>
      <c r="H984" s="441"/>
      <c r="I984" s="441"/>
      <c r="J984" s="441"/>
      <c r="K984" s="442"/>
      <c r="L984" s="442"/>
      <c r="M984" s="439"/>
      <c r="N984" s="439"/>
      <c r="O984" s="440"/>
      <c r="P984" s="440"/>
      <c r="Q984" s="439"/>
      <c r="R984" s="439"/>
      <c r="S984" s="439"/>
      <c r="T984" s="443"/>
      <c r="U984" s="443"/>
      <c r="V984" s="443" t="s">
        <v>0</v>
      </c>
      <c r="W984" s="444"/>
      <c r="X984" s="440"/>
      <c r="Y984" s="445"/>
      <c r="Z984" s="445"/>
      <c r="AA984" s="445"/>
      <c r="AB984" s="445"/>
      <c r="AC984" s="445"/>
      <c r="AD984" s="445"/>
      <c r="AE984" s="445"/>
      <c r="AF984" s="445"/>
      <c r="AG984" s="445"/>
      <c r="AH984" s="445"/>
      <c r="AI984" s="446"/>
      <c r="AJ984" s="446"/>
      <c r="AK984" s="446"/>
      <c r="AL984" s="446"/>
      <c r="AM984" s="446"/>
      <c r="AN984" s="446"/>
    </row>
    <row r="985" spans="1:40">
      <c r="A985" s="435"/>
      <c r="B985" s="436"/>
      <c r="C985" s="437"/>
      <c r="D985" s="438" t="s">
        <v>882</v>
      </c>
      <c r="E985" s="439"/>
      <c r="F985" s="440"/>
      <c r="G985" s="42"/>
      <c r="H985" s="441"/>
      <c r="I985" s="441"/>
      <c r="J985" s="441"/>
      <c r="K985" s="442"/>
      <c r="L985" s="442"/>
      <c r="M985" s="439"/>
      <c r="N985" s="439"/>
      <c r="O985" s="440"/>
      <c r="P985" s="440"/>
      <c r="Q985" s="439"/>
      <c r="R985" s="439"/>
      <c r="S985" s="439"/>
      <c r="T985" s="443"/>
      <c r="U985" s="443"/>
      <c r="V985" s="443" t="s">
        <v>0</v>
      </c>
      <c r="W985" s="444"/>
      <c r="X985" s="440"/>
      <c r="Y985" s="445"/>
      <c r="Z985" s="445"/>
      <c r="AA985" s="445"/>
      <c r="AB985" s="445"/>
      <c r="AC985" s="445"/>
      <c r="AD985" s="445"/>
      <c r="AE985" s="445"/>
      <c r="AF985" s="445"/>
      <c r="AG985" s="445"/>
      <c r="AH985" s="445"/>
      <c r="AI985" s="446"/>
      <c r="AJ985" s="446"/>
      <c r="AK985" s="446"/>
      <c r="AL985" s="446"/>
      <c r="AM985" s="446"/>
      <c r="AN985" s="446"/>
    </row>
    <row r="986" spans="1:40">
      <c r="A986" s="435">
        <v>175</v>
      </c>
      <c r="B986" s="436" t="s">
        <v>192</v>
      </c>
      <c r="C986" s="437" t="s">
        <v>883</v>
      </c>
      <c r="D986" s="475" t="s">
        <v>884</v>
      </c>
      <c r="E986" s="447">
        <v>222.88499999999999</v>
      </c>
      <c r="F986" s="445" t="s">
        <v>83</v>
      </c>
      <c r="G986" s="41"/>
      <c r="H986" s="448"/>
      <c r="I986" s="448">
        <f>ROUND(E986*G986,2)</f>
        <v>0</v>
      </c>
      <c r="J986" s="448">
        <f>ROUND(E986*G986,2)</f>
        <v>0</v>
      </c>
      <c r="K986" s="449"/>
      <c r="L986" s="449">
        <f>E986*K986</f>
        <v>0</v>
      </c>
      <c r="M986" s="447"/>
      <c r="N986" s="447">
        <f>E986*M986</f>
        <v>0</v>
      </c>
      <c r="O986" s="445">
        <v>20</v>
      </c>
      <c r="P986" s="445" t="s">
        <v>398</v>
      </c>
      <c r="Q986" s="447"/>
      <c r="R986" s="447"/>
      <c r="S986" s="447"/>
      <c r="T986" s="450"/>
      <c r="U986" s="450"/>
      <c r="V986" s="450" t="s">
        <v>66</v>
      </c>
      <c r="W986" s="451"/>
      <c r="X986" s="437" t="s">
        <v>883</v>
      </c>
      <c r="Y986" s="437" t="s">
        <v>883</v>
      </c>
      <c r="Z986" s="445" t="s">
        <v>85</v>
      </c>
      <c r="AA986" s="437" t="s">
        <v>196</v>
      </c>
      <c r="AB986" s="445">
        <v>8</v>
      </c>
      <c r="AC986" s="445"/>
      <c r="AD986" s="445"/>
      <c r="AE986" s="445"/>
      <c r="AF986" s="445"/>
      <c r="AG986" s="445"/>
      <c r="AH986" s="445"/>
      <c r="AI986" s="446"/>
      <c r="AJ986" s="446" t="s">
        <v>811</v>
      </c>
      <c r="AK986" s="446" t="s">
        <v>87</v>
      </c>
      <c r="AL986" s="446"/>
      <c r="AM986" s="446"/>
      <c r="AN986" s="446"/>
    </row>
    <row r="987" spans="1:40">
      <c r="A987" s="435"/>
      <c r="B987" s="436"/>
      <c r="C987" s="437"/>
      <c r="D987" s="438" t="s">
        <v>885</v>
      </c>
      <c r="E987" s="439"/>
      <c r="F987" s="440"/>
      <c r="G987" s="42"/>
      <c r="H987" s="441"/>
      <c r="I987" s="441"/>
      <c r="J987" s="441"/>
      <c r="K987" s="442"/>
      <c r="L987" s="442"/>
      <c r="M987" s="439"/>
      <c r="N987" s="439"/>
      <c r="O987" s="440"/>
      <c r="P987" s="440"/>
      <c r="Q987" s="439"/>
      <c r="R987" s="439"/>
      <c r="S987" s="439"/>
      <c r="T987" s="443"/>
      <c r="U987" s="443"/>
      <c r="V987" s="443" t="s">
        <v>0</v>
      </c>
      <c r="W987" s="444"/>
      <c r="X987" s="440"/>
      <c r="Y987" s="445"/>
      <c r="Z987" s="445"/>
      <c r="AA987" s="445"/>
      <c r="AB987" s="445"/>
      <c r="AC987" s="445"/>
      <c r="AD987" s="445"/>
      <c r="AE987" s="445"/>
      <c r="AF987" s="445"/>
      <c r="AG987" s="445"/>
      <c r="AH987" s="445"/>
      <c r="AI987" s="446"/>
      <c r="AJ987" s="446"/>
      <c r="AK987" s="446"/>
      <c r="AL987" s="446"/>
      <c r="AM987" s="446"/>
      <c r="AN987" s="446"/>
    </row>
    <row r="988" spans="1:40" ht="25.5">
      <c r="A988" s="435">
        <v>176</v>
      </c>
      <c r="B988" s="436" t="s">
        <v>847</v>
      </c>
      <c r="C988" s="437" t="s">
        <v>886</v>
      </c>
      <c r="D988" s="475" t="s">
        <v>887</v>
      </c>
      <c r="E988" s="74">
        <v>0</v>
      </c>
      <c r="F988" s="445" t="s">
        <v>57</v>
      </c>
      <c r="G988" s="41"/>
      <c r="H988" s="448">
        <f>ROUND(E988*G988,2)</f>
        <v>0</v>
      </c>
      <c r="I988" s="448"/>
      <c r="J988" s="448">
        <f>ROUND(E988*G988,2)</f>
        <v>0</v>
      </c>
      <c r="K988" s="449"/>
      <c r="L988" s="449">
        <f>E988*K988</f>
        <v>0</v>
      </c>
      <c r="M988" s="447"/>
      <c r="N988" s="447">
        <f>E988*M988</f>
        <v>0</v>
      </c>
      <c r="O988" s="445">
        <v>20</v>
      </c>
      <c r="P988" s="445" t="s">
        <v>195</v>
      </c>
      <c r="Q988" s="447"/>
      <c r="R988" s="447"/>
      <c r="S988" s="447"/>
      <c r="T988" s="450"/>
      <c r="U988" s="450"/>
      <c r="V988" s="450" t="s">
        <v>802</v>
      </c>
      <c r="W988" s="451"/>
      <c r="X988" s="437" t="s">
        <v>888</v>
      </c>
      <c r="Y988" s="437" t="s">
        <v>886</v>
      </c>
      <c r="Z988" s="445" t="s">
        <v>851</v>
      </c>
      <c r="AA988" s="445"/>
      <c r="AB988" s="445">
        <v>1</v>
      </c>
      <c r="AC988" s="445"/>
      <c r="AD988" s="445"/>
      <c r="AE988" s="445"/>
      <c r="AF988" s="445"/>
      <c r="AG988" s="445"/>
      <c r="AH988" s="445"/>
      <c r="AI988" s="446"/>
      <c r="AJ988" s="446" t="s">
        <v>803</v>
      </c>
      <c r="AK988" s="446" t="s">
        <v>87</v>
      </c>
      <c r="AL988" s="446"/>
      <c r="AM988" s="446"/>
      <c r="AN988" s="446"/>
    </row>
    <row r="989" spans="1:40">
      <c r="A989" s="435"/>
      <c r="B989" s="436"/>
      <c r="C989" s="437"/>
      <c r="D989" s="478" t="s">
        <v>889</v>
      </c>
      <c r="E989" s="479">
        <f>J989</f>
        <v>0</v>
      </c>
      <c r="F989" s="445"/>
      <c r="G989" s="41"/>
      <c r="H989" s="479">
        <f>SUM(H952:H988)</f>
        <v>0</v>
      </c>
      <c r="I989" s="479">
        <f>SUM(I952:I988)</f>
        <v>0</v>
      </c>
      <c r="J989" s="479">
        <f>SUM(J952:J988)</f>
        <v>0</v>
      </c>
      <c r="K989" s="449"/>
      <c r="L989" s="480">
        <f>SUM(L952:L988)</f>
        <v>1.0991304499999999</v>
      </c>
      <c r="M989" s="447"/>
      <c r="N989" s="481">
        <f>SUM(N952:N988)</f>
        <v>0</v>
      </c>
      <c r="O989" s="445"/>
      <c r="P989" s="445"/>
      <c r="Q989" s="447"/>
      <c r="R989" s="447"/>
      <c r="S989" s="447"/>
      <c r="T989" s="450"/>
      <c r="U989" s="450"/>
      <c r="V989" s="450"/>
      <c r="W989" s="451">
        <f>SUM(W952:W988)</f>
        <v>68.134</v>
      </c>
      <c r="X989" s="445"/>
      <c r="Y989" s="445"/>
      <c r="Z989" s="445"/>
      <c r="AA989" s="445"/>
      <c r="AB989" s="445"/>
      <c r="AC989" s="445"/>
      <c r="AD989" s="445"/>
      <c r="AE989" s="445"/>
      <c r="AF989" s="445"/>
      <c r="AG989" s="445"/>
      <c r="AH989" s="445"/>
      <c r="AI989" s="446"/>
      <c r="AJ989" s="446"/>
      <c r="AK989" s="446"/>
      <c r="AL989" s="446"/>
      <c r="AM989" s="446"/>
      <c r="AN989" s="446"/>
    </row>
    <row r="990" spans="1:40">
      <c r="A990" s="435"/>
      <c r="B990" s="436"/>
      <c r="C990" s="437"/>
      <c r="D990" s="475"/>
      <c r="E990" s="447"/>
      <c r="F990" s="445"/>
      <c r="G990" s="41"/>
      <c r="H990" s="448"/>
      <c r="I990" s="448"/>
      <c r="J990" s="448"/>
      <c r="K990" s="449"/>
      <c r="L990" s="449"/>
      <c r="M990" s="447"/>
      <c r="N990" s="447"/>
      <c r="O990" s="445"/>
      <c r="P990" s="445"/>
      <c r="Q990" s="447"/>
      <c r="R990" s="447"/>
      <c r="S990" s="447"/>
      <c r="T990" s="450"/>
      <c r="U990" s="450"/>
      <c r="V990" s="450"/>
      <c r="W990" s="451"/>
      <c r="X990" s="445"/>
      <c r="Y990" s="445"/>
      <c r="Z990" s="445"/>
      <c r="AA990" s="445"/>
      <c r="AB990" s="445"/>
      <c r="AC990" s="445"/>
      <c r="AD990" s="445"/>
      <c r="AE990" s="445"/>
      <c r="AF990" s="445"/>
      <c r="AG990" s="445"/>
      <c r="AH990" s="445"/>
      <c r="AI990" s="446"/>
      <c r="AJ990" s="446"/>
      <c r="AK990" s="446"/>
      <c r="AL990" s="446"/>
      <c r="AM990" s="446"/>
      <c r="AN990" s="446"/>
    </row>
    <row r="991" spans="1:40">
      <c r="A991" s="435"/>
      <c r="B991" s="437" t="s">
        <v>890</v>
      </c>
      <c r="C991" s="437"/>
      <c r="D991" s="475"/>
      <c r="E991" s="447"/>
      <c r="F991" s="445"/>
      <c r="G991" s="41"/>
      <c r="H991" s="448"/>
      <c r="I991" s="448"/>
      <c r="J991" s="448"/>
      <c r="K991" s="449"/>
      <c r="L991" s="449"/>
      <c r="M991" s="447"/>
      <c r="N991" s="447"/>
      <c r="O991" s="445"/>
      <c r="P991" s="445"/>
      <c r="Q991" s="447"/>
      <c r="R991" s="447"/>
      <c r="S991" s="447"/>
      <c r="T991" s="450"/>
      <c r="U991" s="450"/>
      <c r="V991" s="450"/>
      <c r="W991" s="451"/>
      <c r="X991" s="445"/>
      <c r="Y991" s="445"/>
      <c r="Z991" s="445"/>
      <c r="AA991" s="445"/>
      <c r="AB991" s="445"/>
      <c r="AC991" s="445"/>
      <c r="AD991" s="445"/>
      <c r="AE991" s="445"/>
      <c r="AF991" s="445"/>
      <c r="AG991" s="445"/>
      <c r="AH991" s="445"/>
      <c r="AI991" s="446"/>
      <c r="AJ991" s="446"/>
      <c r="AK991" s="446"/>
      <c r="AL991" s="446"/>
      <c r="AM991" s="446"/>
      <c r="AN991" s="446"/>
    </row>
    <row r="992" spans="1:40">
      <c r="A992" s="435">
        <v>177</v>
      </c>
      <c r="B992" s="436" t="s">
        <v>80</v>
      </c>
      <c r="C992" s="437" t="s">
        <v>891</v>
      </c>
      <c r="D992" s="475" t="s">
        <v>892</v>
      </c>
      <c r="E992" s="447">
        <v>1</v>
      </c>
      <c r="F992" s="445" t="s">
        <v>893</v>
      </c>
      <c r="G992" s="41"/>
      <c r="H992" s="448">
        <f>ROUND(E992*G992,2)</f>
        <v>0</v>
      </c>
      <c r="I992" s="448"/>
      <c r="J992" s="448">
        <f>ROUND(E992*G992,2)</f>
        <v>0</v>
      </c>
      <c r="K992" s="449"/>
      <c r="L992" s="449">
        <f>E992*K992</f>
        <v>0</v>
      </c>
      <c r="M992" s="447"/>
      <c r="N992" s="447">
        <f>E992*M992</f>
        <v>0</v>
      </c>
      <c r="O992" s="445">
        <v>20</v>
      </c>
      <c r="P992" s="445" t="s">
        <v>810</v>
      </c>
      <c r="Q992" s="447"/>
      <c r="R992" s="447"/>
      <c r="S992" s="447"/>
      <c r="T992" s="450"/>
      <c r="U992" s="450"/>
      <c r="V992" s="450" t="s">
        <v>802</v>
      </c>
      <c r="W992" s="451"/>
      <c r="X992" s="437" t="s">
        <v>891</v>
      </c>
      <c r="Y992" s="437" t="s">
        <v>891</v>
      </c>
      <c r="Z992" s="445" t="s">
        <v>85</v>
      </c>
      <c r="AA992" s="445"/>
      <c r="AB992" s="445">
        <v>1</v>
      </c>
      <c r="AC992" s="445"/>
      <c r="AD992" s="445"/>
      <c r="AE992" s="445"/>
      <c r="AF992" s="445"/>
      <c r="AG992" s="445"/>
      <c r="AH992" s="445"/>
      <c r="AI992" s="446"/>
      <c r="AJ992" s="446" t="s">
        <v>803</v>
      </c>
      <c r="AK992" s="446" t="s">
        <v>87</v>
      </c>
      <c r="AL992" s="446"/>
      <c r="AM992" s="446"/>
      <c r="AN992" s="446"/>
    </row>
    <row r="993" spans="1:40" ht="25.5">
      <c r="A993" s="435"/>
      <c r="B993" s="436"/>
      <c r="C993" s="437"/>
      <c r="D993" s="438" t="s">
        <v>88</v>
      </c>
      <c r="E993" s="439"/>
      <c r="F993" s="440"/>
      <c r="G993" s="42"/>
      <c r="H993" s="441"/>
      <c r="I993" s="441"/>
      <c r="J993" s="441"/>
      <c r="K993" s="442"/>
      <c r="L993" s="442"/>
      <c r="M993" s="439"/>
      <c r="N993" s="439"/>
      <c r="O993" s="440"/>
      <c r="P993" s="440"/>
      <c r="Q993" s="439"/>
      <c r="R993" s="439"/>
      <c r="S993" s="439"/>
      <c r="T993" s="443"/>
      <c r="U993" s="443"/>
      <c r="V993" s="443" t="s">
        <v>0</v>
      </c>
      <c r="W993" s="444"/>
      <c r="X993" s="440"/>
      <c r="Y993" s="445"/>
      <c r="Z993" s="445"/>
      <c r="AA993" s="445"/>
      <c r="AB993" s="445"/>
      <c r="AC993" s="445"/>
      <c r="AD993" s="445"/>
      <c r="AE993" s="445"/>
      <c r="AF993" s="445"/>
      <c r="AG993" s="445"/>
      <c r="AH993" s="445"/>
      <c r="AI993" s="446"/>
      <c r="AJ993" s="446"/>
      <c r="AK993" s="446"/>
      <c r="AL993" s="446"/>
      <c r="AM993" s="446"/>
      <c r="AN993" s="446"/>
    </row>
    <row r="994" spans="1:40">
      <c r="A994" s="435"/>
      <c r="B994" s="436"/>
      <c r="C994" s="437"/>
      <c r="D994" s="438" t="s">
        <v>134</v>
      </c>
      <c r="E994" s="439"/>
      <c r="F994" s="440"/>
      <c r="G994" s="42"/>
      <c r="H994" s="441"/>
      <c r="I994" s="441"/>
      <c r="J994" s="441"/>
      <c r="K994" s="442"/>
      <c r="L994" s="442"/>
      <c r="M994" s="439"/>
      <c r="N994" s="439"/>
      <c r="O994" s="440"/>
      <c r="P994" s="440"/>
      <c r="Q994" s="439"/>
      <c r="R994" s="439"/>
      <c r="S994" s="439"/>
      <c r="T994" s="443"/>
      <c r="U994" s="443"/>
      <c r="V994" s="443" t="s">
        <v>0</v>
      </c>
      <c r="W994" s="444"/>
      <c r="X994" s="440"/>
      <c r="Y994" s="445"/>
      <c r="Z994" s="445"/>
      <c r="AA994" s="445"/>
      <c r="AB994" s="445"/>
      <c r="AC994" s="445"/>
      <c r="AD994" s="445"/>
      <c r="AE994" s="445"/>
      <c r="AF994" s="445"/>
      <c r="AG994" s="445"/>
      <c r="AH994" s="445"/>
      <c r="AI994" s="446"/>
      <c r="AJ994" s="446"/>
      <c r="AK994" s="446"/>
      <c r="AL994" s="446"/>
      <c r="AM994" s="446"/>
      <c r="AN994" s="446"/>
    </row>
    <row r="995" spans="1:40">
      <c r="A995" s="435">
        <v>178</v>
      </c>
      <c r="B995" s="436" t="s">
        <v>80</v>
      </c>
      <c r="C995" s="437" t="s">
        <v>894</v>
      </c>
      <c r="D995" s="475" t="s">
        <v>895</v>
      </c>
      <c r="E995" s="447">
        <v>1</v>
      </c>
      <c r="F995" s="445" t="s">
        <v>893</v>
      </c>
      <c r="G995" s="41"/>
      <c r="H995" s="448">
        <f>ROUND(E995*G995,2)</f>
        <v>0</v>
      </c>
      <c r="I995" s="448"/>
      <c r="J995" s="448">
        <f>ROUND(E995*G995,2)</f>
        <v>0</v>
      </c>
      <c r="K995" s="449"/>
      <c r="L995" s="449">
        <f>E995*K995</f>
        <v>0</v>
      </c>
      <c r="M995" s="447"/>
      <c r="N995" s="447">
        <f>E995*M995</f>
        <v>0</v>
      </c>
      <c r="O995" s="445">
        <v>20</v>
      </c>
      <c r="P995" s="445" t="s">
        <v>832</v>
      </c>
      <c r="Q995" s="447"/>
      <c r="R995" s="447"/>
      <c r="S995" s="447"/>
      <c r="T995" s="450"/>
      <c r="U995" s="450"/>
      <c r="V995" s="450" t="s">
        <v>802</v>
      </c>
      <c r="W995" s="451"/>
      <c r="X995" s="437" t="s">
        <v>894</v>
      </c>
      <c r="Y995" s="437" t="s">
        <v>894</v>
      </c>
      <c r="Z995" s="445" t="s">
        <v>85</v>
      </c>
      <c r="AA995" s="445"/>
      <c r="AB995" s="445">
        <v>1</v>
      </c>
      <c r="AC995" s="445"/>
      <c r="AD995" s="445"/>
      <c r="AE995" s="445"/>
      <c r="AF995" s="445"/>
      <c r="AG995" s="445"/>
      <c r="AH995" s="445"/>
      <c r="AI995" s="446"/>
      <c r="AJ995" s="446" t="s">
        <v>803</v>
      </c>
      <c r="AK995" s="446" t="s">
        <v>87</v>
      </c>
      <c r="AL995" s="446"/>
      <c r="AM995" s="446"/>
      <c r="AN995" s="446"/>
    </row>
    <row r="996" spans="1:40" ht="25.5">
      <c r="A996" s="435"/>
      <c r="B996" s="436"/>
      <c r="C996" s="437"/>
      <c r="D996" s="438" t="s">
        <v>88</v>
      </c>
      <c r="E996" s="439"/>
      <c r="F996" s="440"/>
      <c r="G996" s="42"/>
      <c r="H996" s="441"/>
      <c r="I996" s="441"/>
      <c r="J996" s="441"/>
      <c r="K996" s="442"/>
      <c r="L996" s="442"/>
      <c r="M996" s="439"/>
      <c r="N996" s="439"/>
      <c r="O996" s="440"/>
      <c r="P996" s="440"/>
      <c r="Q996" s="439"/>
      <c r="R996" s="439"/>
      <c r="S996" s="439"/>
      <c r="T996" s="443"/>
      <c r="U996" s="443"/>
      <c r="V996" s="443" t="s">
        <v>0</v>
      </c>
      <c r="W996" s="444"/>
      <c r="X996" s="440"/>
      <c r="Y996" s="445"/>
      <c r="Z996" s="445"/>
      <c r="AA996" s="445"/>
      <c r="AB996" s="445"/>
      <c r="AC996" s="445"/>
      <c r="AD996" s="445"/>
      <c r="AE996" s="445"/>
      <c r="AF996" s="445"/>
      <c r="AG996" s="445"/>
      <c r="AH996" s="445"/>
      <c r="AI996" s="446"/>
      <c r="AJ996" s="446"/>
      <c r="AK996" s="446"/>
      <c r="AL996" s="446"/>
      <c r="AM996" s="446"/>
      <c r="AN996" s="446"/>
    </row>
    <row r="997" spans="1:40">
      <c r="A997" s="435"/>
      <c r="B997" s="436"/>
      <c r="C997" s="437"/>
      <c r="D997" s="438" t="s">
        <v>134</v>
      </c>
      <c r="E997" s="439"/>
      <c r="F997" s="440"/>
      <c r="G997" s="42"/>
      <c r="H997" s="441"/>
      <c r="I997" s="441"/>
      <c r="J997" s="441"/>
      <c r="K997" s="442"/>
      <c r="L997" s="442"/>
      <c r="M997" s="439"/>
      <c r="N997" s="439"/>
      <c r="O997" s="440"/>
      <c r="P997" s="440"/>
      <c r="Q997" s="439"/>
      <c r="R997" s="439"/>
      <c r="S997" s="439"/>
      <c r="T997" s="443"/>
      <c r="U997" s="443"/>
      <c r="V997" s="443" t="s">
        <v>0</v>
      </c>
      <c r="W997" s="444"/>
      <c r="X997" s="440"/>
      <c r="Y997" s="445"/>
      <c r="Z997" s="445"/>
      <c r="AA997" s="445"/>
      <c r="AB997" s="445"/>
      <c r="AC997" s="445"/>
      <c r="AD997" s="445"/>
      <c r="AE997" s="445"/>
      <c r="AF997" s="445"/>
      <c r="AG997" s="445"/>
      <c r="AH997" s="445"/>
      <c r="AI997" s="446"/>
      <c r="AJ997" s="446"/>
      <c r="AK997" s="446"/>
      <c r="AL997" s="446"/>
      <c r="AM997" s="446"/>
      <c r="AN997" s="446"/>
    </row>
    <row r="998" spans="1:40">
      <c r="A998" s="435"/>
      <c r="B998" s="436"/>
      <c r="C998" s="437"/>
      <c r="D998" s="478" t="s">
        <v>896</v>
      </c>
      <c r="E998" s="479">
        <f>J998</f>
        <v>0</v>
      </c>
      <c r="F998" s="445"/>
      <c r="G998" s="41"/>
      <c r="H998" s="479">
        <f>SUM(H991:H997)</f>
        <v>0</v>
      </c>
      <c r="I998" s="479">
        <f>SUM(I991:I997)</f>
        <v>0</v>
      </c>
      <c r="J998" s="479">
        <f>SUM(J991:J997)</f>
        <v>0</v>
      </c>
      <c r="K998" s="449"/>
      <c r="L998" s="480">
        <f>SUM(L991:L997)</f>
        <v>0</v>
      </c>
      <c r="M998" s="447"/>
      <c r="N998" s="481">
        <f>SUM(N991:N997)</f>
        <v>0</v>
      </c>
      <c r="O998" s="445"/>
      <c r="P998" s="445"/>
      <c r="Q998" s="447"/>
      <c r="R998" s="447"/>
      <c r="S998" s="447"/>
      <c r="T998" s="450"/>
      <c r="U998" s="450"/>
      <c r="V998" s="450"/>
      <c r="W998" s="451">
        <f>SUM(W991:W997)</f>
        <v>0</v>
      </c>
      <c r="X998" s="445"/>
      <c r="Y998" s="445"/>
      <c r="Z998" s="445"/>
      <c r="AA998" s="445"/>
      <c r="AB998" s="445"/>
      <c r="AC998" s="445"/>
      <c r="AD998" s="445"/>
      <c r="AE998" s="445"/>
      <c r="AF998" s="445"/>
      <c r="AG998" s="445"/>
      <c r="AH998" s="445"/>
      <c r="AI998" s="446"/>
      <c r="AJ998" s="446"/>
      <c r="AK998" s="446"/>
      <c r="AL998" s="446"/>
      <c r="AM998" s="446"/>
      <c r="AN998" s="446"/>
    </row>
    <row r="999" spans="1:40">
      <c r="A999" s="435"/>
      <c r="B999" s="436"/>
      <c r="C999" s="437"/>
      <c r="D999" s="475"/>
      <c r="E999" s="447"/>
      <c r="F999" s="445"/>
      <c r="G999" s="41"/>
      <c r="H999" s="448"/>
      <c r="I999" s="448"/>
      <c r="J999" s="448"/>
      <c r="K999" s="449"/>
      <c r="L999" s="449"/>
      <c r="M999" s="447"/>
      <c r="N999" s="447"/>
      <c r="O999" s="445"/>
      <c r="P999" s="445"/>
      <c r="Q999" s="447"/>
      <c r="R999" s="447"/>
      <c r="S999" s="447"/>
      <c r="T999" s="450"/>
      <c r="U999" s="450"/>
      <c r="V999" s="450"/>
      <c r="W999" s="451"/>
      <c r="X999" s="445"/>
      <c r="Y999" s="445"/>
      <c r="Z999" s="445"/>
      <c r="AA999" s="445"/>
      <c r="AB999" s="445"/>
      <c r="AC999" s="445"/>
      <c r="AD999" s="445"/>
      <c r="AE999" s="445"/>
      <c r="AF999" s="445"/>
      <c r="AG999" s="445"/>
      <c r="AH999" s="445"/>
      <c r="AI999" s="446"/>
      <c r="AJ999" s="446"/>
      <c r="AK999" s="446"/>
      <c r="AL999" s="446"/>
      <c r="AM999" s="446"/>
      <c r="AN999" s="446"/>
    </row>
    <row r="1000" spans="1:40">
      <c r="A1000" s="435"/>
      <c r="B1000" s="437" t="s">
        <v>897</v>
      </c>
      <c r="C1000" s="437"/>
      <c r="D1000" s="475"/>
      <c r="E1000" s="447"/>
      <c r="F1000" s="445"/>
      <c r="G1000" s="41"/>
      <c r="H1000" s="448"/>
      <c r="I1000" s="448"/>
      <c r="J1000" s="448"/>
      <c r="K1000" s="449"/>
      <c r="L1000" s="449"/>
      <c r="M1000" s="447"/>
      <c r="N1000" s="447"/>
      <c r="O1000" s="445"/>
      <c r="P1000" s="445"/>
      <c r="Q1000" s="447"/>
      <c r="R1000" s="447"/>
      <c r="S1000" s="447"/>
      <c r="T1000" s="450"/>
      <c r="U1000" s="450"/>
      <c r="V1000" s="450"/>
      <c r="W1000" s="451"/>
      <c r="X1000" s="445"/>
      <c r="Y1000" s="445"/>
      <c r="Z1000" s="445"/>
      <c r="AA1000" s="445"/>
      <c r="AB1000" s="445"/>
      <c r="AC1000" s="445"/>
      <c r="AD1000" s="445"/>
      <c r="AE1000" s="445"/>
      <c r="AF1000" s="445"/>
      <c r="AG1000" s="445"/>
      <c r="AH1000" s="445"/>
      <c r="AI1000" s="446"/>
      <c r="AJ1000" s="446"/>
      <c r="AK1000" s="446"/>
      <c r="AL1000" s="446"/>
      <c r="AM1000" s="446"/>
      <c r="AN1000" s="446"/>
    </row>
    <row r="1001" spans="1:40">
      <c r="A1001" s="435">
        <v>179</v>
      </c>
      <c r="B1001" s="436" t="s">
        <v>80</v>
      </c>
      <c r="C1001" s="437" t="s">
        <v>898</v>
      </c>
      <c r="D1001" s="475" t="s">
        <v>899</v>
      </c>
      <c r="E1001" s="447">
        <v>18.559999999999999</v>
      </c>
      <c r="F1001" s="445" t="s">
        <v>83</v>
      </c>
      <c r="G1001" s="41"/>
      <c r="H1001" s="448">
        <f>ROUND(E1001*G1001,2)</f>
        <v>0</v>
      </c>
      <c r="I1001" s="448"/>
      <c r="J1001" s="448">
        <f>ROUND(E1001*G1001,2)</f>
        <v>0</v>
      </c>
      <c r="K1001" s="449"/>
      <c r="L1001" s="449">
        <f>E1001*K1001</f>
        <v>0</v>
      </c>
      <c r="M1001" s="447"/>
      <c r="N1001" s="447">
        <f>E1001*M1001</f>
        <v>0</v>
      </c>
      <c r="O1001" s="445">
        <v>20</v>
      </c>
      <c r="P1001" s="445" t="s">
        <v>871</v>
      </c>
      <c r="Q1001" s="447"/>
      <c r="R1001" s="447"/>
      <c r="S1001" s="447"/>
      <c r="T1001" s="450"/>
      <c r="U1001" s="450"/>
      <c r="V1001" s="450" t="s">
        <v>802</v>
      </c>
      <c r="W1001" s="451"/>
      <c r="X1001" s="437" t="s">
        <v>898</v>
      </c>
      <c r="Y1001" s="437" t="s">
        <v>898</v>
      </c>
      <c r="Z1001" s="445" t="s">
        <v>85</v>
      </c>
      <c r="AA1001" s="445"/>
      <c r="AB1001" s="445">
        <v>1</v>
      </c>
      <c r="AC1001" s="445"/>
      <c r="AD1001" s="445"/>
      <c r="AE1001" s="445"/>
      <c r="AF1001" s="445"/>
      <c r="AG1001" s="445"/>
      <c r="AH1001" s="445"/>
      <c r="AI1001" s="446"/>
      <c r="AJ1001" s="446" t="s">
        <v>803</v>
      </c>
      <c r="AK1001" s="446" t="s">
        <v>87</v>
      </c>
      <c r="AL1001" s="446"/>
      <c r="AM1001" s="446"/>
      <c r="AN1001" s="446"/>
    </row>
    <row r="1002" spans="1:40" ht="25.5">
      <c r="A1002" s="435"/>
      <c r="B1002" s="436"/>
      <c r="C1002" s="437"/>
      <c r="D1002" s="438" t="s">
        <v>88</v>
      </c>
      <c r="E1002" s="439"/>
      <c r="F1002" s="440"/>
      <c r="G1002" s="42"/>
      <c r="H1002" s="441"/>
      <c r="I1002" s="441"/>
      <c r="J1002" s="441"/>
      <c r="K1002" s="442"/>
      <c r="L1002" s="442"/>
      <c r="M1002" s="439"/>
      <c r="N1002" s="439"/>
      <c r="O1002" s="440"/>
      <c r="P1002" s="440"/>
      <c r="Q1002" s="439"/>
      <c r="R1002" s="439"/>
      <c r="S1002" s="439"/>
      <c r="T1002" s="443"/>
      <c r="U1002" s="443"/>
      <c r="V1002" s="443" t="s">
        <v>0</v>
      </c>
      <c r="W1002" s="444"/>
      <c r="X1002" s="440"/>
      <c r="Y1002" s="445"/>
      <c r="Z1002" s="445"/>
      <c r="AA1002" s="445"/>
      <c r="AB1002" s="445"/>
      <c r="AC1002" s="445"/>
      <c r="AD1002" s="445"/>
      <c r="AE1002" s="445"/>
      <c r="AF1002" s="445"/>
      <c r="AG1002" s="445"/>
      <c r="AH1002" s="445"/>
      <c r="AI1002" s="446"/>
      <c r="AJ1002" s="446"/>
      <c r="AK1002" s="446"/>
      <c r="AL1002" s="446"/>
      <c r="AM1002" s="446"/>
      <c r="AN1002" s="446"/>
    </row>
    <row r="1003" spans="1:40">
      <c r="A1003" s="435"/>
      <c r="B1003" s="436"/>
      <c r="C1003" s="437"/>
      <c r="D1003" s="438" t="s">
        <v>180</v>
      </c>
      <c r="E1003" s="439"/>
      <c r="F1003" s="440"/>
      <c r="G1003" s="42"/>
      <c r="H1003" s="441"/>
      <c r="I1003" s="441"/>
      <c r="J1003" s="441"/>
      <c r="K1003" s="442"/>
      <c r="L1003" s="442"/>
      <c r="M1003" s="439"/>
      <c r="N1003" s="439"/>
      <c r="O1003" s="440"/>
      <c r="P1003" s="440"/>
      <c r="Q1003" s="439"/>
      <c r="R1003" s="439"/>
      <c r="S1003" s="439"/>
      <c r="T1003" s="443"/>
      <c r="U1003" s="443"/>
      <c r="V1003" s="443" t="s">
        <v>0</v>
      </c>
      <c r="W1003" s="444"/>
      <c r="X1003" s="440"/>
      <c r="Y1003" s="445"/>
      <c r="Z1003" s="445"/>
      <c r="AA1003" s="445"/>
      <c r="AB1003" s="445"/>
      <c r="AC1003" s="445"/>
      <c r="AD1003" s="445"/>
      <c r="AE1003" s="445"/>
      <c r="AF1003" s="445"/>
      <c r="AG1003" s="445"/>
      <c r="AH1003" s="445"/>
      <c r="AI1003" s="446"/>
      <c r="AJ1003" s="446"/>
      <c r="AK1003" s="446"/>
      <c r="AL1003" s="446"/>
      <c r="AM1003" s="446"/>
      <c r="AN1003" s="446"/>
    </row>
    <row r="1004" spans="1:40" ht="25.5">
      <c r="A1004" s="435"/>
      <c r="B1004" s="436"/>
      <c r="C1004" s="437"/>
      <c r="D1004" s="438" t="s">
        <v>133</v>
      </c>
      <c r="E1004" s="439"/>
      <c r="F1004" s="440"/>
      <c r="G1004" s="42"/>
      <c r="H1004" s="441"/>
      <c r="I1004" s="441"/>
      <c r="J1004" s="441"/>
      <c r="K1004" s="442"/>
      <c r="L1004" s="442"/>
      <c r="M1004" s="439"/>
      <c r="N1004" s="439"/>
      <c r="O1004" s="440"/>
      <c r="P1004" s="440"/>
      <c r="Q1004" s="439"/>
      <c r="R1004" s="439"/>
      <c r="S1004" s="439"/>
      <c r="T1004" s="443"/>
      <c r="U1004" s="443"/>
      <c r="V1004" s="443" t="s">
        <v>0</v>
      </c>
      <c r="W1004" s="444"/>
      <c r="X1004" s="440"/>
      <c r="Y1004" s="445"/>
      <c r="Z1004" s="445"/>
      <c r="AA1004" s="445"/>
      <c r="AB1004" s="445"/>
      <c r="AC1004" s="445"/>
      <c r="AD1004" s="445"/>
      <c r="AE1004" s="445"/>
      <c r="AF1004" s="445"/>
      <c r="AG1004" s="445"/>
      <c r="AH1004" s="445"/>
      <c r="AI1004" s="446"/>
      <c r="AJ1004" s="446"/>
      <c r="AK1004" s="446"/>
      <c r="AL1004" s="446"/>
      <c r="AM1004" s="446"/>
      <c r="AN1004" s="446"/>
    </row>
    <row r="1005" spans="1:40">
      <c r="A1005" s="435"/>
      <c r="B1005" s="436"/>
      <c r="C1005" s="437"/>
      <c r="D1005" s="438" t="s">
        <v>900</v>
      </c>
      <c r="E1005" s="439"/>
      <c r="F1005" s="440"/>
      <c r="G1005" s="42"/>
      <c r="H1005" s="441"/>
      <c r="I1005" s="441"/>
      <c r="J1005" s="441"/>
      <c r="K1005" s="442"/>
      <c r="L1005" s="442"/>
      <c r="M1005" s="439"/>
      <c r="N1005" s="439"/>
      <c r="O1005" s="440"/>
      <c r="P1005" s="440"/>
      <c r="Q1005" s="439"/>
      <c r="R1005" s="439"/>
      <c r="S1005" s="439"/>
      <c r="T1005" s="443"/>
      <c r="U1005" s="443"/>
      <c r="V1005" s="443" t="s">
        <v>0</v>
      </c>
      <c r="W1005" s="444"/>
      <c r="X1005" s="440"/>
      <c r="Y1005" s="445"/>
      <c r="Z1005" s="445"/>
      <c r="AA1005" s="445"/>
      <c r="AB1005" s="445"/>
      <c r="AC1005" s="445"/>
      <c r="AD1005" s="445"/>
      <c r="AE1005" s="445"/>
      <c r="AF1005" s="445"/>
      <c r="AG1005" s="445"/>
      <c r="AH1005" s="445"/>
      <c r="AI1005" s="446"/>
      <c r="AJ1005" s="446"/>
      <c r="AK1005" s="446"/>
      <c r="AL1005" s="446"/>
      <c r="AM1005" s="446"/>
      <c r="AN1005" s="446"/>
    </row>
    <row r="1006" spans="1:40">
      <c r="A1006" s="435"/>
      <c r="B1006" s="436"/>
      <c r="C1006" s="437"/>
      <c r="D1006" s="438" t="s">
        <v>901</v>
      </c>
      <c r="E1006" s="439"/>
      <c r="F1006" s="440"/>
      <c r="G1006" s="42"/>
      <c r="H1006" s="441"/>
      <c r="I1006" s="441"/>
      <c r="J1006" s="441"/>
      <c r="K1006" s="442"/>
      <c r="L1006" s="442"/>
      <c r="M1006" s="439"/>
      <c r="N1006" s="439"/>
      <c r="O1006" s="440"/>
      <c r="P1006" s="440"/>
      <c r="Q1006" s="439"/>
      <c r="R1006" s="439"/>
      <c r="S1006" s="439"/>
      <c r="T1006" s="443"/>
      <c r="U1006" s="443"/>
      <c r="V1006" s="443" t="s">
        <v>0</v>
      </c>
      <c r="W1006" s="444"/>
      <c r="X1006" s="440"/>
      <c r="Y1006" s="445"/>
      <c r="Z1006" s="445"/>
      <c r="AA1006" s="445"/>
      <c r="AB1006" s="445"/>
      <c r="AC1006" s="445"/>
      <c r="AD1006" s="445"/>
      <c r="AE1006" s="445"/>
      <c r="AF1006" s="445"/>
      <c r="AG1006" s="445"/>
      <c r="AH1006" s="445"/>
      <c r="AI1006" s="446"/>
      <c r="AJ1006" s="446"/>
      <c r="AK1006" s="446"/>
      <c r="AL1006" s="446"/>
      <c r="AM1006" s="446"/>
      <c r="AN1006" s="446"/>
    </row>
    <row r="1007" spans="1:40">
      <c r="A1007" s="435"/>
      <c r="B1007" s="436"/>
      <c r="C1007" s="437"/>
      <c r="D1007" s="438" t="s">
        <v>902</v>
      </c>
      <c r="E1007" s="439"/>
      <c r="F1007" s="440"/>
      <c r="G1007" s="42"/>
      <c r="H1007" s="441"/>
      <c r="I1007" s="441"/>
      <c r="J1007" s="441"/>
      <c r="K1007" s="442"/>
      <c r="L1007" s="442"/>
      <c r="M1007" s="439"/>
      <c r="N1007" s="439"/>
      <c r="O1007" s="440"/>
      <c r="P1007" s="440"/>
      <c r="Q1007" s="439"/>
      <c r="R1007" s="439"/>
      <c r="S1007" s="439"/>
      <c r="T1007" s="443"/>
      <c r="U1007" s="443"/>
      <c r="V1007" s="443" t="s">
        <v>0</v>
      </c>
      <c r="W1007" s="444"/>
      <c r="X1007" s="440"/>
      <c r="Y1007" s="445"/>
      <c r="Z1007" s="445"/>
      <c r="AA1007" s="445"/>
      <c r="AB1007" s="445"/>
      <c r="AC1007" s="445"/>
      <c r="AD1007" s="445"/>
      <c r="AE1007" s="445"/>
      <c r="AF1007" s="445"/>
      <c r="AG1007" s="445"/>
      <c r="AH1007" s="445"/>
      <c r="AI1007" s="446"/>
      <c r="AJ1007" s="446"/>
      <c r="AK1007" s="446"/>
      <c r="AL1007" s="446"/>
      <c r="AM1007" s="446"/>
      <c r="AN1007" s="446"/>
    </row>
    <row r="1008" spans="1:40">
      <c r="A1008" s="435">
        <v>180</v>
      </c>
      <c r="B1008" s="436" t="s">
        <v>80</v>
      </c>
      <c r="C1008" s="437" t="s">
        <v>903</v>
      </c>
      <c r="D1008" s="475" t="s">
        <v>904</v>
      </c>
      <c r="E1008" s="447">
        <v>16</v>
      </c>
      <c r="F1008" s="445" t="s">
        <v>132</v>
      </c>
      <c r="G1008" s="41"/>
      <c r="H1008" s="448">
        <f>ROUND(E1008*G1008,2)</f>
        <v>0</v>
      </c>
      <c r="I1008" s="448"/>
      <c r="J1008" s="448">
        <f>ROUND(E1008*G1008,2)</f>
        <v>0</v>
      </c>
      <c r="K1008" s="449"/>
      <c r="L1008" s="449">
        <f>E1008*K1008</f>
        <v>0</v>
      </c>
      <c r="M1008" s="447"/>
      <c r="N1008" s="447">
        <f>E1008*M1008</f>
        <v>0</v>
      </c>
      <c r="O1008" s="445">
        <v>20</v>
      </c>
      <c r="P1008" s="445" t="s">
        <v>874</v>
      </c>
      <c r="Q1008" s="447"/>
      <c r="R1008" s="447"/>
      <c r="S1008" s="447"/>
      <c r="T1008" s="450"/>
      <c r="U1008" s="450"/>
      <c r="V1008" s="450" t="s">
        <v>802</v>
      </c>
      <c r="W1008" s="451"/>
      <c r="X1008" s="437" t="s">
        <v>903</v>
      </c>
      <c r="Y1008" s="437" t="s">
        <v>903</v>
      </c>
      <c r="Z1008" s="445" t="s">
        <v>85</v>
      </c>
      <c r="AA1008" s="445"/>
      <c r="AB1008" s="445">
        <v>1</v>
      </c>
      <c r="AC1008" s="445"/>
      <c r="AD1008" s="445"/>
      <c r="AE1008" s="445"/>
      <c r="AF1008" s="445"/>
      <c r="AG1008" s="445"/>
      <c r="AH1008" s="445"/>
      <c r="AI1008" s="446"/>
      <c r="AJ1008" s="446" t="s">
        <v>803</v>
      </c>
      <c r="AK1008" s="446" t="s">
        <v>87</v>
      </c>
      <c r="AL1008" s="446"/>
      <c r="AM1008" s="446"/>
      <c r="AN1008" s="446"/>
    </row>
    <row r="1009" spans="1:40" ht="25.5">
      <c r="A1009" s="435"/>
      <c r="B1009" s="436"/>
      <c r="C1009" s="437"/>
      <c r="D1009" s="438" t="s">
        <v>88</v>
      </c>
      <c r="E1009" s="439"/>
      <c r="F1009" s="440"/>
      <c r="G1009" s="42"/>
      <c r="H1009" s="441"/>
      <c r="I1009" s="441"/>
      <c r="J1009" s="441"/>
      <c r="K1009" s="442"/>
      <c r="L1009" s="442"/>
      <c r="M1009" s="439"/>
      <c r="N1009" s="439"/>
      <c r="O1009" s="440"/>
      <c r="P1009" s="440"/>
      <c r="Q1009" s="439"/>
      <c r="R1009" s="439"/>
      <c r="S1009" s="439"/>
      <c r="T1009" s="443"/>
      <c r="U1009" s="443"/>
      <c r="V1009" s="443" t="s">
        <v>0</v>
      </c>
      <c r="W1009" s="444"/>
      <c r="X1009" s="440"/>
      <c r="Y1009" s="445"/>
      <c r="Z1009" s="445"/>
      <c r="AA1009" s="445"/>
      <c r="AB1009" s="445"/>
      <c r="AC1009" s="445"/>
      <c r="AD1009" s="445"/>
      <c r="AE1009" s="445"/>
      <c r="AF1009" s="445"/>
      <c r="AG1009" s="445"/>
      <c r="AH1009" s="445"/>
      <c r="AI1009" s="446"/>
      <c r="AJ1009" s="446"/>
      <c r="AK1009" s="446"/>
      <c r="AL1009" s="446"/>
      <c r="AM1009" s="446"/>
      <c r="AN1009" s="446"/>
    </row>
    <row r="1010" spans="1:40">
      <c r="A1010" s="435"/>
      <c r="B1010" s="436"/>
      <c r="C1010" s="437"/>
      <c r="D1010" s="438" t="s">
        <v>180</v>
      </c>
      <c r="E1010" s="439"/>
      <c r="F1010" s="440"/>
      <c r="G1010" s="42"/>
      <c r="H1010" s="441"/>
      <c r="I1010" s="441"/>
      <c r="J1010" s="441"/>
      <c r="K1010" s="442"/>
      <c r="L1010" s="442"/>
      <c r="M1010" s="439"/>
      <c r="N1010" s="439"/>
      <c r="O1010" s="440"/>
      <c r="P1010" s="440"/>
      <c r="Q1010" s="439"/>
      <c r="R1010" s="439"/>
      <c r="S1010" s="439"/>
      <c r="T1010" s="443"/>
      <c r="U1010" s="443"/>
      <c r="V1010" s="443" t="s">
        <v>0</v>
      </c>
      <c r="W1010" s="444"/>
      <c r="X1010" s="440"/>
      <c r="Y1010" s="445"/>
      <c r="Z1010" s="445"/>
      <c r="AA1010" s="445"/>
      <c r="AB1010" s="445"/>
      <c r="AC1010" s="445"/>
      <c r="AD1010" s="445"/>
      <c r="AE1010" s="445"/>
      <c r="AF1010" s="445"/>
      <c r="AG1010" s="445"/>
      <c r="AH1010" s="445"/>
      <c r="AI1010" s="446"/>
      <c r="AJ1010" s="446"/>
      <c r="AK1010" s="446"/>
      <c r="AL1010" s="446"/>
      <c r="AM1010" s="446"/>
      <c r="AN1010" s="446"/>
    </row>
    <row r="1011" spans="1:40">
      <c r="A1011" s="435"/>
      <c r="B1011" s="436"/>
      <c r="C1011" s="437"/>
      <c r="D1011" s="438" t="s">
        <v>905</v>
      </c>
      <c r="E1011" s="439"/>
      <c r="F1011" s="440"/>
      <c r="G1011" s="42"/>
      <c r="H1011" s="441"/>
      <c r="I1011" s="441"/>
      <c r="J1011" s="441"/>
      <c r="K1011" s="442"/>
      <c r="L1011" s="442"/>
      <c r="M1011" s="439"/>
      <c r="N1011" s="439"/>
      <c r="O1011" s="440"/>
      <c r="P1011" s="440"/>
      <c r="Q1011" s="439"/>
      <c r="R1011" s="439"/>
      <c r="S1011" s="439"/>
      <c r="T1011" s="443"/>
      <c r="U1011" s="443"/>
      <c r="V1011" s="443" t="s">
        <v>0</v>
      </c>
      <c r="W1011" s="444"/>
      <c r="X1011" s="440"/>
      <c r="Y1011" s="445"/>
      <c r="Z1011" s="445"/>
      <c r="AA1011" s="445"/>
      <c r="AB1011" s="445"/>
      <c r="AC1011" s="445"/>
      <c r="AD1011" s="445"/>
      <c r="AE1011" s="445"/>
      <c r="AF1011" s="445"/>
      <c r="AG1011" s="445"/>
      <c r="AH1011" s="445"/>
      <c r="AI1011" s="446"/>
      <c r="AJ1011" s="446"/>
      <c r="AK1011" s="446"/>
      <c r="AL1011" s="446"/>
      <c r="AM1011" s="446"/>
      <c r="AN1011" s="446"/>
    </row>
    <row r="1012" spans="1:40">
      <c r="A1012" s="435"/>
      <c r="B1012" s="436"/>
      <c r="C1012" s="437"/>
      <c r="D1012" s="438" t="s">
        <v>906</v>
      </c>
      <c r="E1012" s="439"/>
      <c r="F1012" s="440"/>
      <c r="G1012" s="42"/>
      <c r="H1012" s="441"/>
      <c r="I1012" s="441"/>
      <c r="J1012" s="441"/>
      <c r="K1012" s="442"/>
      <c r="L1012" s="442"/>
      <c r="M1012" s="439"/>
      <c r="N1012" s="439"/>
      <c r="O1012" s="440"/>
      <c r="P1012" s="440"/>
      <c r="Q1012" s="439"/>
      <c r="R1012" s="439"/>
      <c r="S1012" s="439"/>
      <c r="T1012" s="443"/>
      <c r="U1012" s="443"/>
      <c r="V1012" s="443" t="s">
        <v>0</v>
      </c>
      <c r="W1012" s="444"/>
      <c r="X1012" s="440"/>
      <c r="Y1012" s="445"/>
      <c r="Z1012" s="445"/>
      <c r="AA1012" s="445"/>
      <c r="AB1012" s="445"/>
      <c r="AC1012" s="445"/>
      <c r="AD1012" s="445"/>
      <c r="AE1012" s="445"/>
      <c r="AF1012" s="445"/>
      <c r="AG1012" s="445"/>
      <c r="AH1012" s="445"/>
      <c r="AI1012" s="446"/>
      <c r="AJ1012" s="446"/>
      <c r="AK1012" s="446"/>
      <c r="AL1012" s="446"/>
      <c r="AM1012" s="446"/>
      <c r="AN1012" s="446"/>
    </row>
    <row r="1013" spans="1:40">
      <c r="A1013" s="435">
        <v>181</v>
      </c>
      <c r="B1013" s="436" t="s">
        <v>80</v>
      </c>
      <c r="C1013" s="437" t="s">
        <v>907</v>
      </c>
      <c r="D1013" s="475" t="s">
        <v>908</v>
      </c>
      <c r="E1013" s="447">
        <v>21</v>
      </c>
      <c r="F1013" s="445" t="s">
        <v>132</v>
      </c>
      <c r="G1013" s="41"/>
      <c r="H1013" s="448">
        <f>ROUND(E1013*G1013,2)</f>
        <v>0</v>
      </c>
      <c r="I1013" s="448"/>
      <c r="J1013" s="448">
        <f>ROUND(E1013*G1013,2)</f>
        <v>0</v>
      </c>
      <c r="K1013" s="449"/>
      <c r="L1013" s="449">
        <f>E1013*K1013</f>
        <v>0</v>
      </c>
      <c r="M1013" s="447"/>
      <c r="N1013" s="447">
        <f>E1013*M1013</f>
        <v>0</v>
      </c>
      <c r="O1013" s="445">
        <v>20</v>
      </c>
      <c r="P1013" s="445" t="s">
        <v>413</v>
      </c>
      <c r="Q1013" s="447"/>
      <c r="R1013" s="447"/>
      <c r="S1013" s="447"/>
      <c r="T1013" s="450"/>
      <c r="U1013" s="450"/>
      <c r="V1013" s="450" t="s">
        <v>802</v>
      </c>
      <c r="W1013" s="451"/>
      <c r="X1013" s="437" t="s">
        <v>907</v>
      </c>
      <c r="Y1013" s="437" t="s">
        <v>907</v>
      </c>
      <c r="Z1013" s="445" t="s">
        <v>85</v>
      </c>
      <c r="AA1013" s="445"/>
      <c r="AB1013" s="445">
        <v>1</v>
      </c>
      <c r="AC1013" s="445"/>
      <c r="AD1013" s="445"/>
      <c r="AE1013" s="445"/>
      <c r="AF1013" s="445"/>
      <c r="AG1013" s="445"/>
      <c r="AH1013" s="445"/>
      <c r="AI1013" s="446"/>
      <c r="AJ1013" s="446" t="s">
        <v>803</v>
      </c>
      <c r="AK1013" s="446" t="s">
        <v>87</v>
      </c>
      <c r="AL1013" s="446"/>
      <c r="AM1013" s="446"/>
      <c r="AN1013" s="446"/>
    </row>
    <row r="1014" spans="1:40" ht="25.5">
      <c r="A1014" s="435"/>
      <c r="B1014" s="436"/>
      <c r="C1014" s="437"/>
      <c r="D1014" s="438" t="s">
        <v>133</v>
      </c>
      <c r="E1014" s="439"/>
      <c r="F1014" s="440"/>
      <c r="G1014" s="42"/>
      <c r="H1014" s="441"/>
      <c r="I1014" s="441"/>
      <c r="J1014" s="441"/>
      <c r="K1014" s="442"/>
      <c r="L1014" s="442"/>
      <c r="M1014" s="439"/>
      <c r="N1014" s="439"/>
      <c r="O1014" s="440"/>
      <c r="P1014" s="440"/>
      <c r="Q1014" s="439"/>
      <c r="R1014" s="439"/>
      <c r="S1014" s="439"/>
      <c r="T1014" s="443"/>
      <c r="U1014" s="443"/>
      <c r="V1014" s="443" t="s">
        <v>0</v>
      </c>
      <c r="W1014" s="444"/>
      <c r="X1014" s="440"/>
      <c r="Y1014" s="445"/>
      <c r="Z1014" s="445"/>
      <c r="AA1014" s="445"/>
      <c r="AB1014" s="445"/>
      <c r="AC1014" s="445"/>
      <c r="AD1014" s="445"/>
      <c r="AE1014" s="445"/>
      <c r="AF1014" s="445"/>
      <c r="AG1014" s="445"/>
      <c r="AH1014" s="445"/>
      <c r="AI1014" s="446"/>
      <c r="AJ1014" s="446"/>
      <c r="AK1014" s="446"/>
      <c r="AL1014" s="446"/>
      <c r="AM1014" s="446"/>
      <c r="AN1014" s="446"/>
    </row>
    <row r="1015" spans="1:40">
      <c r="A1015" s="435"/>
      <c r="B1015" s="436"/>
      <c r="C1015" s="437"/>
      <c r="D1015" s="438" t="s">
        <v>909</v>
      </c>
      <c r="E1015" s="439"/>
      <c r="F1015" s="440"/>
      <c r="G1015" s="42"/>
      <c r="H1015" s="441"/>
      <c r="I1015" s="441"/>
      <c r="J1015" s="441"/>
      <c r="K1015" s="442"/>
      <c r="L1015" s="442"/>
      <c r="M1015" s="439"/>
      <c r="N1015" s="439"/>
      <c r="O1015" s="440"/>
      <c r="P1015" s="440"/>
      <c r="Q1015" s="439"/>
      <c r="R1015" s="439"/>
      <c r="S1015" s="439"/>
      <c r="T1015" s="443"/>
      <c r="U1015" s="443"/>
      <c r="V1015" s="443" t="s">
        <v>0</v>
      </c>
      <c r="W1015" s="444"/>
      <c r="X1015" s="440"/>
      <c r="Y1015" s="445"/>
      <c r="Z1015" s="445"/>
      <c r="AA1015" s="445"/>
      <c r="AB1015" s="445"/>
      <c r="AC1015" s="445"/>
      <c r="AD1015" s="445"/>
      <c r="AE1015" s="445"/>
      <c r="AF1015" s="445"/>
      <c r="AG1015" s="445"/>
      <c r="AH1015" s="445"/>
      <c r="AI1015" s="446"/>
      <c r="AJ1015" s="446"/>
      <c r="AK1015" s="446"/>
      <c r="AL1015" s="446"/>
      <c r="AM1015" s="446"/>
      <c r="AN1015" s="446"/>
    </row>
    <row r="1016" spans="1:40">
      <c r="A1016" s="435"/>
      <c r="B1016" s="436"/>
      <c r="C1016" s="437"/>
      <c r="D1016" s="438" t="s">
        <v>905</v>
      </c>
      <c r="E1016" s="439"/>
      <c r="F1016" s="440"/>
      <c r="G1016" s="42"/>
      <c r="H1016" s="441"/>
      <c r="I1016" s="441"/>
      <c r="J1016" s="441"/>
      <c r="K1016" s="442"/>
      <c r="L1016" s="442"/>
      <c r="M1016" s="439"/>
      <c r="N1016" s="439"/>
      <c r="O1016" s="440"/>
      <c r="P1016" s="440"/>
      <c r="Q1016" s="439"/>
      <c r="R1016" s="439"/>
      <c r="S1016" s="439"/>
      <c r="T1016" s="443"/>
      <c r="U1016" s="443"/>
      <c r="V1016" s="443" t="s">
        <v>0</v>
      </c>
      <c r="W1016" s="444"/>
      <c r="X1016" s="440"/>
      <c r="Y1016" s="445"/>
      <c r="Z1016" s="445"/>
      <c r="AA1016" s="445"/>
      <c r="AB1016" s="445"/>
      <c r="AC1016" s="445"/>
      <c r="AD1016" s="445"/>
      <c r="AE1016" s="445"/>
      <c r="AF1016" s="445"/>
      <c r="AG1016" s="445"/>
      <c r="AH1016" s="445"/>
      <c r="AI1016" s="446"/>
      <c r="AJ1016" s="446"/>
      <c r="AK1016" s="446"/>
      <c r="AL1016" s="446"/>
      <c r="AM1016" s="446"/>
      <c r="AN1016" s="446"/>
    </row>
    <row r="1017" spans="1:40">
      <c r="A1017" s="435"/>
      <c r="B1017" s="436"/>
      <c r="C1017" s="437"/>
      <c r="D1017" s="438" t="s">
        <v>906</v>
      </c>
      <c r="E1017" s="439"/>
      <c r="F1017" s="440"/>
      <c r="G1017" s="42"/>
      <c r="H1017" s="441"/>
      <c r="I1017" s="441"/>
      <c r="J1017" s="441"/>
      <c r="K1017" s="442"/>
      <c r="L1017" s="442"/>
      <c r="M1017" s="439"/>
      <c r="N1017" s="439"/>
      <c r="O1017" s="440"/>
      <c r="P1017" s="440"/>
      <c r="Q1017" s="439"/>
      <c r="R1017" s="439"/>
      <c r="S1017" s="439"/>
      <c r="T1017" s="443"/>
      <c r="U1017" s="443"/>
      <c r="V1017" s="443" t="s">
        <v>0</v>
      </c>
      <c r="W1017" s="444"/>
      <c r="X1017" s="440"/>
      <c r="Y1017" s="445"/>
      <c r="Z1017" s="445"/>
      <c r="AA1017" s="445"/>
      <c r="AB1017" s="445"/>
      <c r="AC1017" s="445"/>
      <c r="AD1017" s="445"/>
      <c r="AE1017" s="445"/>
      <c r="AF1017" s="445"/>
      <c r="AG1017" s="445"/>
      <c r="AH1017" s="445"/>
      <c r="AI1017" s="446"/>
      <c r="AJ1017" s="446"/>
      <c r="AK1017" s="446"/>
      <c r="AL1017" s="446"/>
      <c r="AM1017" s="446"/>
      <c r="AN1017" s="446"/>
    </row>
    <row r="1018" spans="1:40">
      <c r="A1018" s="435">
        <v>182</v>
      </c>
      <c r="B1018" s="436" t="s">
        <v>80</v>
      </c>
      <c r="C1018" s="437" t="s">
        <v>910</v>
      </c>
      <c r="D1018" s="475" t="s">
        <v>911</v>
      </c>
      <c r="E1018" s="447">
        <v>7</v>
      </c>
      <c r="F1018" s="445" t="s">
        <v>132</v>
      </c>
      <c r="G1018" s="41"/>
      <c r="H1018" s="448">
        <f>ROUND(E1018*G1018,2)</f>
        <v>0</v>
      </c>
      <c r="I1018" s="448"/>
      <c r="J1018" s="448">
        <f>ROUND(E1018*G1018,2)</f>
        <v>0</v>
      </c>
      <c r="K1018" s="449"/>
      <c r="L1018" s="449">
        <f>E1018*K1018</f>
        <v>0</v>
      </c>
      <c r="M1018" s="447"/>
      <c r="N1018" s="447">
        <f>E1018*M1018</f>
        <v>0</v>
      </c>
      <c r="O1018" s="445">
        <v>20</v>
      </c>
      <c r="P1018" s="445" t="s">
        <v>417</v>
      </c>
      <c r="Q1018" s="447"/>
      <c r="R1018" s="447"/>
      <c r="S1018" s="447"/>
      <c r="T1018" s="450"/>
      <c r="U1018" s="450"/>
      <c r="V1018" s="450" t="s">
        <v>802</v>
      </c>
      <c r="W1018" s="451"/>
      <c r="X1018" s="437" t="s">
        <v>910</v>
      </c>
      <c r="Y1018" s="437" t="s">
        <v>910</v>
      </c>
      <c r="Z1018" s="445" t="s">
        <v>85</v>
      </c>
      <c r="AA1018" s="445"/>
      <c r="AB1018" s="445">
        <v>1</v>
      </c>
      <c r="AC1018" s="445"/>
      <c r="AD1018" s="445"/>
      <c r="AE1018" s="445"/>
      <c r="AF1018" s="445"/>
      <c r="AG1018" s="445"/>
      <c r="AH1018" s="445"/>
      <c r="AI1018" s="446"/>
      <c r="AJ1018" s="446" t="s">
        <v>803</v>
      </c>
      <c r="AK1018" s="446" t="s">
        <v>87</v>
      </c>
      <c r="AL1018" s="446"/>
      <c r="AM1018" s="446"/>
      <c r="AN1018" s="446"/>
    </row>
    <row r="1019" spans="1:40" ht="25.5">
      <c r="A1019" s="435"/>
      <c r="B1019" s="436"/>
      <c r="C1019" s="437"/>
      <c r="D1019" s="438" t="s">
        <v>133</v>
      </c>
      <c r="E1019" s="439"/>
      <c r="F1019" s="440"/>
      <c r="G1019" s="42"/>
      <c r="H1019" s="441"/>
      <c r="I1019" s="441"/>
      <c r="J1019" s="441"/>
      <c r="K1019" s="442"/>
      <c r="L1019" s="442"/>
      <c r="M1019" s="439"/>
      <c r="N1019" s="439"/>
      <c r="O1019" s="440"/>
      <c r="P1019" s="440"/>
      <c r="Q1019" s="439"/>
      <c r="R1019" s="439"/>
      <c r="S1019" s="439"/>
      <c r="T1019" s="443"/>
      <c r="U1019" s="443"/>
      <c r="V1019" s="443" t="s">
        <v>0</v>
      </c>
      <c r="W1019" s="444"/>
      <c r="X1019" s="440"/>
      <c r="Y1019" s="445"/>
      <c r="Z1019" s="445"/>
      <c r="AA1019" s="445"/>
      <c r="AB1019" s="445"/>
      <c r="AC1019" s="445"/>
      <c r="AD1019" s="445"/>
      <c r="AE1019" s="445"/>
      <c r="AF1019" s="445"/>
      <c r="AG1019" s="445"/>
      <c r="AH1019" s="445"/>
      <c r="AI1019" s="446"/>
      <c r="AJ1019" s="446"/>
      <c r="AK1019" s="446"/>
      <c r="AL1019" s="446"/>
      <c r="AM1019" s="446"/>
      <c r="AN1019" s="446"/>
    </row>
    <row r="1020" spans="1:40">
      <c r="A1020" s="435"/>
      <c r="B1020" s="436"/>
      <c r="C1020" s="437"/>
      <c r="D1020" s="438" t="s">
        <v>909</v>
      </c>
      <c r="E1020" s="439"/>
      <c r="F1020" s="440"/>
      <c r="G1020" s="42"/>
      <c r="H1020" s="441"/>
      <c r="I1020" s="441"/>
      <c r="J1020" s="441"/>
      <c r="K1020" s="442"/>
      <c r="L1020" s="442"/>
      <c r="M1020" s="439"/>
      <c r="N1020" s="439"/>
      <c r="O1020" s="440"/>
      <c r="P1020" s="440"/>
      <c r="Q1020" s="439"/>
      <c r="R1020" s="439"/>
      <c r="S1020" s="439"/>
      <c r="T1020" s="443"/>
      <c r="U1020" s="443"/>
      <c r="V1020" s="443" t="s">
        <v>0</v>
      </c>
      <c r="W1020" s="444"/>
      <c r="X1020" s="440"/>
      <c r="Y1020" s="445"/>
      <c r="Z1020" s="445"/>
      <c r="AA1020" s="445"/>
      <c r="AB1020" s="445"/>
      <c r="AC1020" s="445"/>
      <c r="AD1020" s="445"/>
      <c r="AE1020" s="445"/>
      <c r="AF1020" s="445"/>
      <c r="AG1020" s="445"/>
      <c r="AH1020" s="445"/>
      <c r="AI1020" s="446"/>
      <c r="AJ1020" s="446"/>
      <c r="AK1020" s="446"/>
      <c r="AL1020" s="446"/>
      <c r="AM1020" s="446"/>
      <c r="AN1020" s="446"/>
    </row>
    <row r="1021" spans="1:40">
      <c r="A1021" s="435">
        <v>183</v>
      </c>
      <c r="B1021" s="436" t="s">
        <v>80</v>
      </c>
      <c r="C1021" s="437" t="s">
        <v>912</v>
      </c>
      <c r="D1021" s="475" t="s">
        <v>913</v>
      </c>
      <c r="E1021" s="447">
        <v>14</v>
      </c>
      <c r="F1021" s="445" t="s">
        <v>132</v>
      </c>
      <c r="G1021" s="41"/>
      <c r="H1021" s="448">
        <f>ROUND(E1021*G1021,2)</f>
        <v>0</v>
      </c>
      <c r="I1021" s="448"/>
      <c r="J1021" s="448">
        <f>ROUND(E1021*G1021,2)</f>
        <v>0</v>
      </c>
      <c r="K1021" s="449"/>
      <c r="L1021" s="449">
        <f>E1021*K1021</f>
        <v>0</v>
      </c>
      <c r="M1021" s="447"/>
      <c r="N1021" s="447">
        <f>E1021*M1021</f>
        <v>0</v>
      </c>
      <c r="O1021" s="445">
        <v>20</v>
      </c>
      <c r="P1021" s="445" t="s">
        <v>421</v>
      </c>
      <c r="Q1021" s="447"/>
      <c r="R1021" s="447"/>
      <c r="S1021" s="447"/>
      <c r="T1021" s="450"/>
      <c r="U1021" s="450"/>
      <c r="V1021" s="450" t="s">
        <v>802</v>
      </c>
      <c r="W1021" s="451"/>
      <c r="X1021" s="437" t="s">
        <v>912</v>
      </c>
      <c r="Y1021" s="437" t="s">
        <v>912</v>
      </c>
      <c r="Z1021" s="445" t="s">
        <v>85</v>
      </c>
      <c r="AA1021" s="445"/>
      <c r="AB1021" s="445">
        <v>1</v>
      </c>
      <c r="AC1021" s="445"/>
      <c r="AD1021" s="445"/>
      <c r="AE1021" s="445"/>
      <c r="AF1021" s="445"/>
      <c r="AG1021" s="445"/>
      <c r="AH1021" s="445"/>
      <c r="AI1021" s="446"/>
      <c r="AJ1021" s="446" t="s">
        <v>803</v>
      </c>
      <c r="AK1021" s="446" t="s">
        <v>87</v>
      </c>
      <c r="AL1021" s="446"/>
      <c r="AM1021" s="446"/>
      <c r="AN1021" s="446"/>
    </row>
    <row r="1022" spans="1:40" ht="25.5">
      <c r="A1022" s="435"/>
      <c r="B1022" s="436"/>
      <c r="C1022" s="437"/>
      <c r="D1022" s="438" t="s">
        <v>88</v>
      </c>
      <c r="E1022" s="439"/>
      <c r="F1022" s="440"/>
      <c r="G1022" s="42"/>
      <c r="H1022" s="441"/>
      <c r="I1022" s="441"/>
      <c r="J1022" s="441"/>
      <c r="K1022" s="442"/>
      <c r="L1022" s="442"/>
      <c r="M1022" s="439"/>
      <c r="N1022" s="439"/>
      <c r="O1022" s="440"/>
      <c r="P1022" s="440"/>
      <c r="Q1022" s="439"/>
      <c r="R1022" s="439"/>
      <c r="S1022" s="439"/>
      <c r="T1022" s="443"/>
      <c r="U1022" s="443"/>
      <c r="V1022" s="443" t="s">
        <v>0</v>
      </c>
      <c r="W1022" s="444"/>
      <c r="X1022" s="440"/>
      <c r="Y1022" s="445"/>
      <c r="Z1022" s="445"/>
      <c r="AA1022" s="445"/>
      <c r="AB1022" s="445"/>
      <c r="AC1022" s="445"/>
      <c r="AD1022" s="445"/>
      <c r="AE1022" s="445"/>
      <c r="AF1022" s="445"/>
      <c r="AG1022" s="445"/>
      <c r="AH1022" s="445"/>
      <c r="AI1022" s="446"/>
      <c r="AJ1022" s="446"/>
      <c r="AK1022" s="446"/>
      <c r="AL1022" s="446"/>
      <c r="AM1022" s="446"/>
      <c r="AN1022" s="446"/>
    </row>
    <row r="1023" spans="1:40">
      <c r="A1023" s="435"/>
      <c r="B1023" s="436"/>
      <c r="C1023" s="437"/>
      <c r="D1023" s="438" t="s">
        <v>180</v>
      </c>
      <c r="E1023" s="439"/>
      <c r="F1023" s="440"/>
      <c r="G1023" s="42"/>
      <c r="H1023" s="441"/>
      <c r="I1023" s="441"/>
      <c r="J1023" s="441"/>
      <c r="K1023" s="442"/>
      <c r="L1023" s="442"/>
      <c r="M1023" s="439"/>
      <c r="N1023" s="439"/>
      <c r="O1023" s="440"/>
      <c r="P1023" s="440"/>
      <c r="Q1023" s="439"/>
      <c r="R1023" s="439"/>
      <c r="S1023" s="439"/>
      <c r="T1023" s="443"/>
      <c r="U1023" s="443"/>
      <c r="V1023" s="443" t="s">
        <v>0</v>
      </c>
      <c r="W1023" s="444"/>
      <c r="X1023" s="440"/>
      <c r="Y1023" s="445"/>
      <c r="Z1023" s="445"/>
      <c r="AA1023" s="445"/>
      <c r="AB1023" s="445"/>
      <c r="AC1023" s="445"/>
      <c r="AD1023" s="445"/>
      <c r="AE1023" s="445"/>
      <c r="AF1023" s="445"/>
      <c r="AG1023" s="445"/>
      <c r="AH1023" s="445"/>
      <c r="AI1023" s="446"/>
      <c r="AJ1023" s="446"/>
      <c r="AK1023" s="446"/>
      <c r="AL1023" s="446"/>
      <c r="AM1023" s="446"/>
      <c r="AN1023" s="446"/>
    </row>
    <row r="1024" spans="1:40" ht="25.5">
      <c r="A1024" s="435"/>
      <c r="B1024" s="436"/>
      <c r="C1024" s="437"/>
      <c r="D1024" s="438" t="s">
        <v>133</v>
      </c>
      <c r="E1024" s="439"/>
      <c r="F1024" s="440"/>
      <c r="G1024" s="42"/>
      <c r="H1024" s="441"/>
      <c r="I1024" s="441"/>
      <c r="J1024" s="441"/>
      <c r="K1024" s="442"/>
      <c r="L1024" s="442"/>
      <c r="M1024" s="439"/>
      <c r="N1024" s="439"/>
      <c r="O1024" s="440"/>
      <c r="P1024" s="440"/>
      <c r="Q1024" s="439"/>
      <c r="R1024" s="439"/>
      <c r="S1024" s="439"/>
      <c r="T1024" s="443"/>
      <c r="U1024" s="443"/>
      <c r="V1024" s="443" t="s">
        <v>0</v>
      </c>
      <c r="W1024" s="444"/>
      <c r="X1024" s="440"/>
      <c r="Y1024" s="445"/>
      <c r="Z1024" s="445"/>
      <c r="AA1024" s="445"/>
      <c r="AB1024" s="445"/>
      <c r="AC1024" s="445"/>
      <c r="AD1024" s="445"/>
      <c r="AE1024" s="445"/>
      <c r="AF1024" s="445"/>
      <c r="AG1024" s="445"/>
      <c r="AH1024" s="445"/>
      <c r="AI1024" s="446"/>
      <c r="AJ1024" s="446"/>
      <c r="AK1024" s="446"/>
      <c r="AL1024" s="446"/>
      <c r="AM1024" s="446"/>
      <c r="AN1024" s="446"/>
    </row>
    <row r="1025" spans="1:40">
      <c r="A1025" s="435"/>
      <c r="B1025" s="436"/>
      <c r="C1025" s="437"/>
      <c r="D1025" s="438" t="s">
        <v>177</v>
      </c>
      <c r="E1025" s="439"/>
      <c r="F1025" s="440"/>
      <c r="G1025" s="42"/>
      <c r="H1025" s="441"/>
      <c r="I1025" s="441"/>
      <c r="J1025" s="441"/>
      <c r="K1025" s="442"/>
      <c r="L1025" s="442"/>
      <c r="M1025" s="439"/>
      <c r="N1025" s="439"/>
      <c r="O1025" s="440"/>
      <c r="P1025" s="440"/>
      <c r="Q1025" s="439"/>
      <c r="R1025" s="439"/>
      <c r="S1025" s="439"/>
      <c r="T1025" s="443"/>
      <c r="U1025" s="443"/>
      <c r="V1025" s="443" t="s">
        <v>0</v>
      </c>
      <c r="W1025" s="444"/>
      <c r="X1025" s="440"/>
      <c r="Y1025" s="445"/>
      <c r="Z1025" s="445"/>
      <c r="AA1025" s="445"/>
      <c r="AB1025" s="445"/>
      <c r="AC1025" s="445"/>
      <c r="AD1025" s="445"/>
      <c r="AE1025" s="445"/>
      <c r="AF1025" s="445"/>
      <c r="AG1025" s="445"/>
      <c r="AH1025" s="445"/>
      <c r="AI1025" s="446"/>
      <c r="AJ1025" s="446"/>
      <c r="AK1025" s="446"/>
      <c r="AL1025" s="446"/>
      <c r="AM1025" s="446"/>
      <c r="AN1025" s="446"/>
    </row>
    <row r="1026" spans="1:40">
      <c r="A1026" s="435"/>
      <c r="B1026" s="436"/>
      <c r="C1026" s="437"/>
      <c r="D1026" s="438" t="s">
        <v>905</v>
      </c>
      <c r="E1026" s="439"/>
      <c r="F1026" s="440"/>
      <c r="G1026" s="42"/>
      <c r="H1026" s="441"/>
      <c r="I1026" s="441"/>
      <c r="J1026" s="441"/>
      <c r="K1026" s="442"/>
      <c r="L1026" s="442"/>
      <c r="M1026" s="439"/>
      <c r="N1026" s="439"/>
      <c r="O1026" s="440"/>
      <c r="P1026" s="440"/>
      <c r="Q1026" s="439"/>
      <c r="R1026" s="439"/>
      <c r="S1026" s="439"/>
      <c r="T1026" s="443"/>
      <c r="U1026" s="443"/>
      <c r="V1026" s="443" t="s">
        <v>0</v>
      </c>
      <c r="W1026" s="444"/>
      <c r="X1026" s="440"/>
      <c r="Y1026" s="445"/>
      <c r="Z1026" s="445"/>
      <c r="AA1026" s="445"/>
      <c r="AB1026" s="445"/>
      <c r="AC1026" s="445"/>
      <c r="AD1026" s="445"/>
      <c r="AE1026" s="445"/>
      <c r="AF1026" s="445"/>
      <c r="AG1026" s="445"/>
      <c r="AH1026" s="445"/>
      <c r="AI1026" s="446"/>
      <c r="AJ1026" s="446"/>
      <c r="AK1026" s="446"/>
      <c r="AL1026" s="446"/>
      <c r="AM1026" s="446"/>
      <c r="AN1026" s="446"/>
    </row>
    <row r="1027" spans="1:40">
      <c r="A1027" s="435"/>
      <c r="B1027" s="436"/>
      <c r="C1027" s="437"/>
      <c r="D1027" s="438" t="s">
        <v>914</v>
      </c>
      <c r="E1027" s="439"/>
      <c r="F1027" s="440"/>
      <c r="G1027" s="42"/>
      <c r="H1027" s="441"/>
      <c r="I1027" s="441"/>
      <c r="J1027" s="441"/>
      <c r="K1027" s="442"/>
      <c r="L1027" s="442"/>
      <c r="M1027" s="439"/>
      <c r="N1027" s="439"/>
      <c r="O1027" s="440"/>
      <c r="P1027" s="440"/>
      <c r="Q1027" s="439"/>
      <c r="R1027" s="439"/>
      <c r="S1027" s="439"/>
      <c r="T1027" s="443"/>
      <c r="U1027" s="443"/>
      <c r="V1027" s="443" t="s">
        <v>0</v>
      </c>
      <c r="W1027" s="444"/>
      <c r="X1027" s="440"/>
      <c r="Y1027" s="445"/>
      <c r="Z1027" s="445"/>
      <c r="AA1027" s="445"/>
      <c r="AB1027" s="445"/>
      <c r="AC1027" s="445"/>
      <c r="AD1027" s="445"/>
      <c r="AE1027" s="445"/>
      <c r="AF1027" s="445"/>
      <c r="AG1027" s="445"/>
      <c r="AH1027" s="445"/>
      <c r="AI1027" s="446"/>
      <c r="AJ1027" s="446"/>
      <c r="AK1027" s="446"/>
      <c r="AL1027" s="446"/>
      <c r="AM1027" s="446"/>
      <c r="AN1027" s="446"/>
    </row>
    <row r="1028" spans="1:40">
      <c r="A1028" s="435">
        <v>184</v>
      </c>
      <c r="B1028" s="436" t="s">
        <v>80</v>
      </c>
      <c r="C1028" s="437" t="s">
        <v>915</v>
      </c>
      <c r="D1028" s="475" t="s">
        <v>916</v>
      </c>
      <c r="E1028" s="447">
        <v>18</v>
      </c>
      <c r="F1028" s="445" t="s">
        <v>132</v>
      </c>
      <c r="G1028" s="41"/>
      <c r="H1028" s="448">
        <f>ROUND(E1028*G1028,2)</f>
        <v>0</v>
      </c>
      <c r="I1028" s="448"/>
      <c r="J1028" s="448">
        <f>ROUND(E1028*G1028,2)</f>
        <v>0</v>
      </c>
      <c r="K1028" s="449"/>
      <c r="L1028" s="449">
        <f>E1028*K1028</f>
        <v>0</v>
      </c>
      <c r="M1028" s="447"/>
      <c r="N1028" s="447">
        <f>E1028*M1028</f>
        <v>0</v>
      </c>
      <c r="O1028" s="445">
        <v>20</v>
      </c>
      <c r="P1028" s="445" t="s">
        <v>425</v>
      </c>
      <c r="Q1028" s="447"/>
      <c r="R1028" s="447"/>
      <c r="S1028" s="447"/>
      <c r="T1028" s="450"/>
      <c r="U1028" s="450"/>
      <c r="V1028" s="450" t="s">
        <v>802</v>
      </c>
      <c r="W1028" s="451"/>
      <c r="X1028" s="437" t="s">
        <v>915</v>
      </c>
      <c r="Y1028" s="437" t="s">
        <v>915</v>
      </c>
      <c r="Z1028" s="445" t="s">
        <v>85</v>
      </c>
      <c r="AA1028" s="445"/>
      <c r="AB1028" s="445">
        <v>1</v>
      </c>
      <c r="AC1028" s="445"/>
      <c r="AD1028" s="445"/>
      <c r="AE1028" s="445"/>
      <c r="AF1028" s="445"/>
      <c r="AG1028" s="445"/>
      <c r="AH1028" s="445"/>
      <c r="AI1028" s="446"/>
      <c r="AJ1028" s="446" t="s">
        <v>803</v>
      </c>
      <c r="AK1028" s="446" t="s">
        <v>87</v>
      </c>
      <c r="AL1028" s="446"/>
      <c r="AM1028" s="446"/>
      <c r="AN1028" s="446"/>
    </row>
    <row r="1029" spans="1:40" ht="25.5">
      <c r="A1029" s="435"/>
      <c r="B1029" s="436"/>
      <c r="C1029" s="437"/>
      <c r="D1029" s="438" t="s">
        <v>133</v>
      </c>
      <c r="E1029" s="439"/>
      <c r="F1029" s="440"/>
      <c r="G1029" s="42"/>
      <c r="H1029" s="441"/>
      <c r="I1029" s="441"/>
      <c r="J1029" s="441"/>
      <c r="K1029" s="442"/>
      <c r="L1029" s="442"/>
      <c r="M1029" s="439"/>
      <c r="N1029" s="439"/>
      <c r="O1029" s="440"/>
      <c r="P1029" s="440"/>
      <c r="Q1029" s="439"/>
      <c r="R1029" s="439"/>
      <c r="S1029" s="439"/>
      <c r="T1029" s="443"/>
      <c r="U1029" s="443"/>
      <c r="V1029" s="443" t="s">
        <v>0</v>
      </c>
      <c r="W1029" s="444"/>
      <c r="X1029" s="440"/>
      <c r="Y1029" s="445"/>
      <c r="Z1029" s="445"/>
      <c r="AA1029" s="445"/>
      <c r="AB1029" s="445"/>
      <c r="AC1029" s="445"/>
      <c r="AD1029" s="445"/>
      <c r="AE1029" s="445"/>
      <c r="AF1029" s="445"/>
      <c r="AG1029" s="445"/>
      <c r="AH1029" s="445"/>
      <c r="AI1029" s="446"/>
      <c r="AJ1029" s="446"/>
      <c r="AK1029" s="446"/>
      <c r="AL1029" s="446"/>
      <c r="AM1029" s="446"/>
      <c r="AN1029" s="446"/>
    </row>
    <row r="1030" spans="1:40">
      <c r="A1030" s="435"/>
      <c r="B1030" s="436"/>
      <c r="C1030" s="437"/>
      <c r="D1030" s="438" t="s">
        <v>626</v>
      </c>
      <c r="E1030" s="439"/>
      <c r="F1030" s="440"/>
      <c r="G1030" s="42"/>
      <c r="H1030" s="441"/>
      <c r="I1030" s="441"/>
      <c r="J1030" s="441"/>
      <c r="K1030" s="442"/>
      <c r="L1030" s="442"/>
      <c r="M1030" s="439"/>
      <c r="N1030" s="439"/>
      <c r="O1030" s="440"/>
      <c r="P1030" s="440"/>
      <c r="Q1030" s="439"/>
      <c r="R1030" s="439"/>
      <c r="S1030" s="439"/>
      <c r="T1030" s="443"/>
      <c r="U1030" s="443"/>
      <c r="V1030" s="443" t="s">
        <v>0</v>
      </c>
      <c r="W1030" s="444"/>
      <c r="X1030" s="440"/>
      <c r="Y1030" s="445"/>
      <c r="Z1030" s="445"/>
      <c r="AA1030" s="445"/>
      <c r="AB1030" s="445"/>
      <c r="AC1030" s="445"/>
      <c r="AD1030" s="445"/>
      <c r="AE1030" s="445"/>
      <c r="AF1030" s="445"/>
      <c r="AG1030" s="445"/>
      <c r="AH1030" s="445"/>
      <c r="AI1030" s="446"/>
      <c r="AJ1030" s="446"/>
      <c r="AK1030" s="446"/>
      <c r="AL1030" s="446"/>
      <c r="AM1030" s="446"/>
      <c r="AN1030" s="446"/>
    </row>
    <row r="1031" spans="1:40">
      <c r="A1031" s="435"/>
      <c r="B1031" s="436"/>
      <c r="C1031" s="437"/>
      <c r="D1031" s="438" t="s">
        <v>905</v>
      </c>
      <c r="E1031" s="439"/>
      <c r="F1031" s="440"/>
      <c r="G1031" s="42"/>
      <c r="H1031" s="441"/>
      <c r="I1031" s="441"/>
      <c r="J1031" s="441"/>
      <c r="K1031" s="442"/>
      <c r="L1031" s="442"/>
      <c r="M1031" s="439"/>
      <c r="N1031" s="439"/>
      <c r="O1031" s="440"/>
      <c r="P1031" s="440"/>
      <c r="Q1031" s="439"/>
      <c r="R1031" s="439"/>
      <c r="S1031" s="439"/>
      <c r="T1031" s="443"/>
      <c r="U1031" s="443"/>
      <c r="V1031" s="443" t="s">
        <v>0</v>
      </c>
      <c r="W1031" s="444"/>
      <c r="X1031" s="440"/>
      <c r="Y1031" s="445"/>
      <c r="Z1031" s="445"/>
      <c r="AA1031" s="445"/>
      <c r="AB1031" s="445"/>
      <c r="AC1031" s="445"/>
      <c r="AD1031" s="445"/>
      <c r="AE1031" s="445"/>
      <c r="AF1031" s="445"/>
      <c r="AG1031" s="445"/>
      <c r="AH1031" s="445"/>
      <c r="AI1031" s="446"/>
      <c r="AJ1031" s="446"/>
      <c r="AK1031" s="446"/>
      <c r="AL1031" s="446"/>
      <c r="AM1031" s="446"/>
      <c r="AN1031" s="446"/>
    </row>
    <row r="1032" spans="1:40">
      <c r="A1032" s="435"/>
      <c r="B1032" s="436"/>
      <c r="C1032" s="437"/>
      <c r="D1032" s="438" t="s">
        <v>906</v>
      </c>
      <c r="E1032" s="439"/>
      <c r="F1032" s="440"/>
      <c r="G1032" s="42"/>
      <c r="H1032" s="441"/>
      <c r="I1032" s="441"/>
      <c r="J1032" s="441"/>
      <c r="K1032" s="442"/>
      <c r="L1032" s="442"/>
      <c r="M1032" s="439"/>
      <c r="N1032" s="439"/>
      <c r="O1032" s="440"/>
      <c r="P1032" s="440"/>
      <c r="Q1032" s="439"/>
      <c r="R1032" s="439"/>
      <c r="S1032" s="439"/>
      <c r="T1032" s="443"/>
      <c r="U1032" s="443"/>
      <c r="V1032" s="443" t="s">
        <v>0</v>
      </c>
      <c r="W1032" s="444"/>
      <c r="X1032" s="440"/>
      <c r="Y1032" s="445"/>
      <c r="Z1032" s="445"/>
      <c r="AA1032" s="445"/>
      <c r="AB1032" s="445"/>
      <c r="AC1032" s="445"/>
      <c r="AD1032" s="445"/>
      <c r="AE1032" s="445"/>
      <c r="AF1032" s="445"/>
      <c r="AG1032" s="445"/>
      <c r="AH1032" s="445"/>
      <c r="AI1032" s="446"/>
      <c r="AJ1032" s="446"/>
      <c r="AK1032" s="446"/>
      <c r="AL1032" s="446"/>
      <c r="AM1032" s="446"/>
      <c r="AN1032" s="446"/>
    </row>
    <row r="1033" spans="1:40">
      <c r="A1033" s="435">
        <v>185</v>
      </c>
      <c r="B1033" s="436" t="s">
        <v>80</v>
      </c>
      <c r="C1033" s="437" t="s">
        <v>917</v>
      </c>
      <c r="D1033" s="475" t="s">
        <v>918</v>
      </c>
      <c r="E1033" s="447">
        <v>13</v>
      </c>
      <c r="F1033" s="445" t="s">
        <v>132</v>
      </c>
      <c r="G1033" s="41"/>
      <c r="H1033" s="448">
        <f>ROUND(E1033*G1033,2)</f>
        <v>0</v>
      </c>
      <c r="I1033" s="448"/>
      <c r="J1033" s="448">
        <f>ROUND(E1033*G1033,2)</f>
        <v>0</v>
      </c>
      <c r="K1033" s="449"/>
      <c r="L1033" s="449">
        <f>E1033*K1033</f>
        <v>0</v>
      </c>
      <c r="M1033" s="447"/>
      <c r="N1033" s="447">
        <f>E1033*M1033</f>
        <v>0</v>
      </c>
      <c r="O1033" s="445">
        <v>20</v>
      </c>
      <c r="P1033" s="445" t="s">
        <v>434</v>
      </c>
      <c r="Q1033" s="447"/>
      <c r="R1033" s="447"/>
      <c r="S1033" s="447"/>
      <c r="T1033" s="450"/>
      <c r="U1033" s="450"/>
      <c r="V1033" s="450" t="s">
        <v>802</v>
      </c>
      <c r="W1033" s="451"/>
      <c r="X1033" s="437" t="s">
        <v>917</v>
      </c>
      <c r="Y1033" s="437" t="s">
        <v>917</v>
      </c>
      <c r="Z1033" s="445" t="s">
        <v>85</v>
      </c>
      <c r="AA1033" s="445"/>
      <c r="AB1033" s="445">
        <v>1</v>
      </c>
      <c r="AC1033" s="445"/>
      <c r="AD1033" s="445"/>
      <c r="AE1033" s="445"/>
      <c r="AF1033" s="445"/>
      <c r="AG1033" s="445"/>
      <c r="AH1033" s="445"/>
      <c r="AI1033" s="446"/>
      <c r="AJ1033" s="446" t="s">
        <v>803</v>
      </c>
      <c r="AK1033" s="446" t="s">
        <v>87</v>
      </c>
      <c r="AL1033" s="446"/>
      <c r="AM1033" s="446"/>
      <c r="AN1033" s="446"/>
    </row>
    <row r="1034" spans="1:40" ht="25.5">
      <c r="A1034" s="435"/>
      <c r="B1034" s="436"/>
      <c r="C1034" s="437"/>
      <c r="D1034" s="438" t="s">
        <v>133</v>
      </c>
      <c r="E1034" s="439"/>
      <c r="F1034" s="440"/>
      <c r="G1034" s="42"/>
      <c r="H1034" s="441"/>
      <c r="I1034" s="441"/>
      <c r="J1034" s="441"/>
      <c r="K1034" s="442"/>
      <c r="L1034" s="442"/>
      <c r="M1034" s="439"/>
      <c r="N1034" s="439"/>
      <c r="O1034" s="440"/>
      <c r="P1034" s="440"/>
      <c r="Q1034" s="439"/>
      <c r="R1034" s="439"/>
      <c r="S1034" s="439"/>
      <c r="T1034" s="443"/>
      <c r="U1034" s="443"/>
      <c r="V1034" s="443" t="s">
        <v>0</v>
      </c>
      <c r="W1034" s="444"/>
      <c r="X1034" s="440"/>
      <c r="Y1034" s="445"/>
      <c r="Z1034" s="445"/>
      <c r="AA1034" s="445"/>
      <c r="AB1034" s="445"/>
      <c r="AC1034" s="445"/>
      <c r="AD1034" s="445"/>
      <c r="AE1034" s="445"/>
      <c r="AF1034" s="445"/>
      <c r="AG1034" s="445"/>
      <c r="AH1034" s="445"/>
      <c r="AI1034" s="446"/>
      <c r="AJ1034" s="446"/>
      <c r="AK1034" s="446"/>
      <c r="AL1034" s="446"/>
      <c r="AM1034" s="446"/>
      <c r="AN1034" s="446"/>
    </row>
    <row r="1035" spans="1:40">
      <c r="A1035" s="435"/>
      <c r="B1035" s="436"/>
      <c r="C1035" s="437"/>
      <c r="D1035" s="438" t="s">
        <v>177</v>
      </c>
      <c r="E1035" s="439"/>
      <c r="F1035" s="440"/>
      <c r="G1035" s="42"/>
      <c r="H1035" s="441"/>
      <c r="I1035" s="441"/>
      <c r="J1035" s="441"/>
      <c r="K1035" s="442"/>
      <c r="L1035" s="442"/>
      <c r="M1035" s="439"/>
      <c r="N1035" s="439"/>
      <c r="O1035" s="440"/>
      <c r="P1035" s="440"/>
      <c r="Q1035" s="439"/>
      <c r="R1035" s="439"/>
      <c r="S1035" s="439"/>
      <c r="T1035" s="443"/>
      <c r="U1035" s="443"/>
      <c r="V1035" s="443" t="s">
        <v>0</v>
      </c>
      <c r="W1035" s="444"/>
      <c r="X1035" s="440"/>
      <c r="Y1035" s="445"/>
      <c r="Z1035" s="445"/>
      <c r="AA1035" s="445"/>
      <c r="AB1035" s="445"/>
      <c r="AC1035" s="445"/>
      <c r="AD1035" s="445"/>
      <c r="AE1035" s="445"/>
      <c r="AF1035" s="445"/>
      <c r="AG1035" s="445"/>
      <c r="AH1035" s="445"/>
      <c r="AI1035" s="446"/>
      <c r="AJ1035" s="446"/>
      <c r="AK1035" s="446"/>
      <c r="AL1035" s="446"/>
      <c r="AM1035" s="446"/>
      <c r="AN1035" s="446"/>
    </row>
    <row r="1036" spans="1:40">
      <c r="A1036" s="435"/>
      <c r="B1036" s="436"/>
      <c r="C1036" s="437"/>
      <c r="D1036" s="438" t="s">
        <v>905</v>
      </c>
      <c r="E1036" s="439"/>
      <c r="F1036" s="440"/>
      <c r="G1036" s="42"/>
      <c r="H1036" s="441"/>
      <c r="I1036" s="441"/>
      <c r="J1036" s="441"/>
      <c r="K1036" s="442"/>
      <c r="L1036" s="442"/>
      <c r="M1036" s="439"/>
      <c r="N1036" s="439"/>
      <c r="O1036" s="440"/>
      <c r="P1036" s="440"/>
      <c r="Q1036" s="439"/>
      <c r="R1036" s="439"/>
      <c r="S1036" s="439"/>
      <c r="T1036" s="443"/>
      <c r="U1036" s="443"/>
      <c r="V1036" s="443" t="s">
        <v>0</v>
      </c>
      <c r="W1036" s="444"/>
      <c r="X1036" s="440"/>
      <c r="Y1036" s="445"/>
      <c r="Z1036" s="445"/>
      <c r="AA1036" s="445"/>
      <c r="AB1036" s="445"/>
      <c r="AC1036" s="445"/>
      <c r="AD1036" s="445"/>
      <c r="AE1036" s="445"/>
      <c r="AF1036" s="445"/>
      <c r="AG1036" s="445"/>
      <c r="AH1036" s="445"/>
      <c r="AI1036" s="446"/>
      <c r="AJ1036" s="446"/>
      <c r="AK1036" s="446"/>
      <c r="AL1036" s="446"/>
      <c r="AM1036" s="446"/>
      <c r="AN1036" s="446"/>
    </row>
    <row r="1037" spans="1:40">
      <c r="A1037" s="435"/>
      <c r="B1037" s="436"/>
      <c r="C1037" s="437"/>
      <c r="D1037" s="438" t="s">
        <v>919</v>
      </c>
      <c r="E1037" s="439"/>
      <c r="F1037" s="440"/>
      <c r="G1037" s="42"/>
      <c r="H1037" s="441"/>
      <c r="I1037" s="441"/>
      <c r="J1037" s="441"/>
      <c r="K1037" s="442"/>
      <c r="L1037" s="442"/>
      <c r="M1037" s="439"/>
      <c r="N1037" s="439"/>
      <c r="O1037" s="440"/>
      <c r="P1037" s="440"/>
      <c r="Q1037" s="439"/>
      <c r="R1037" s="439"/>
      <c r="S1037" s="439"/>
      <c r="T1037" s="443"/>
      <c r="U1037" s="443"/>
      <c r="V1037" s="443" t="s">
        <v>0</v>
      </c>
      <c r="W1037" s="444"/>
      <c r="X1037" s="440"/>
      <c r="Y1037" s="445"/>
      <c r="Z1037" s="445"/>
      <c r="AA1037" s="445"/>
      <c r="AB1037" s="445"/>
      <c r="AC1037" s="445"/>
      <c r="AD1037" s="445"/>
      <c r="AE1037" s="445"/>
      <c r="AF1037" s="445"/>
      <c r="AG1037" s="445"/>
      <c r="AH1037" s="445"/>
      <c r="AI1037" s="446"/>
      <c r="AJ1037" s="446"/>
      <c r="AK1037" s="446"/>
      <c r="AL1037" s="446"/>
      <c r="AM1037" s="446"/>
      <c r="AN1037" s="446"/>
    </row>
    <row r="1038" spans="1:40" ht="25.5">
      <c r="A1038" s="435"/>
      <c r="B1038" s="436"/>
      <c r="C1038" s="437"/>
      <c r="D1038" s="438" t="s">
        <v>88</v>
      </c>
      <c r="E1038" s="439"/>
      <c r="F1038" s="440"/>
      <c r="G1038" s="42"/>
      <c r="H1038" s="441"/>
      <c r="I1038" s="441"/>
      <c r="J1038" s="441"/>
      <c r="K1038" s="442"/>
      <c r="L1038" s="442"/>
      <c r="M1038" s="439"/>
      <c r="N1038" s="439"/>
      <c r="O1038" s="440"/>
      <c r="P1038" s="440"/>
      <c r="Q1038" s="439"/>
      <c r="R1038" s="439"/>
      <c r="S1038" s="439"/>
      <c r="T1038" s="443"/>
      <c r="U1038" s="443"/>
      <c r="V1038" s="443" t="s">
        <v>0</v>
      </c>
      <c r="W1038" s="444"/>
      <c r="X1038" s="440"/>
      <c r="Y1038" s="445"/>
      <c r="Z1038" s="445"/>
      <c r="AA1038" s="445"/>
      <c r="AB1038" s="445"/>
      <c r="AC1038" s="445"/>
      <c r="AD1038" s="445"/>
      <c r="AE1038" s="445"/>
      <c r="AF1038" s="445"/>
      <c r="AG1038" s="445"/>
      <c r="AH1038" s="445"/>
      <c r="AI1038" s="446"/>
      <c r="AJ1038" s="446"/>
      <c r="AK1038" s="446"/>
      <c r="AL1038" s="446"/>
      <c r="AM1038" s="446"/>
      <c r="AN1038" s="446"/>
    </row>
    <row r="1039" spans="1:40">
      <c r="A1039" s="435"/>
      <c r="B1039" s="436"/>
      <c r="C1039" s="437"/>
      <c r="D1039" s="438" t="s">
        <v>180</v>
      </c>
      <c r="E1039" s="439"/>
      <c r="F1039" s="440"/>
      <c r="G1039" s="42"/>
      <c r="H1039" s="441"/>
      <c r="I1039" s="441"/>
      <c r="J1039" s="441"/>
      <c r="K1039" s="442"/>
      <c r="L1039" s="442"/>
      <c r="M1039" s="439"/>
      <c r="N1039" s="439"/>
      <c r="O1039" s="440"/>
      <c r="P1039" s="440"/>
      <c r="Q1039" s="439"/>
      <c r="R1039" s="439"/>
      <c r="S1039" s="439"/>
      <c r="T1039" s="443"/>
      <c r="U1039" s="443"/>
      <c r="V1039" s="443" t="s">
        <v>0</v>
      </c>
      <c r="W1039" s="444"/>
      <c r="X1039" s="440"/>
      <c r="Y1039" s="445"/>
      <c r="Z1039" s="445"/>
      <c r="AA1039" s="445"/>
      <c r="AB1039" s="445"/>
      <c r="AC1039" s="445"/>
      <c r="AD1039" s="445"/>
      <c r="AE1039" s="445"/>
      <c r="AF1039" s="445"/>
      <c r="AG1039" s="445"/>
      <c r="AH1039" s="445"/>
      <c r="AI1039" s="446"/>
      <c r="AJ1039" s="446"/>
      <c r="AK1039" s="446"/>
      <c r="AL1039" s="446"/>
      <c r="AM1039" s="446"/>
      <c r="AN1039" s="446"/>
    </row>
    <row r="1040" spans="1:40">
      <c r="A1040" s="435">
        <v>186</v>
      </c>
      <c r="B1040" s="436" t="s">
        <v>80</v>
      </c>
      <c r="C1040" s="437" t="s">
        <v>920</v>
      </c>
      <c r="D1040" s="475" t="s">
        <v>921</v>
      </c>
      <c r="E1040" s="447">
        <v>2</v>
      </c>
      <c r="F1040" s="445" t="s">
        <v>132</v>
      </c>
      <c r="G1040" s="41"/>
      <c r="H1040" s="448">
        <f>ROUND(E1040*G1040,2)</f>
        <v>0</v>
      </c>
      <c r="I1040" s="448"/>
      <c r="J1040" s="448">
        <f>ROUND(E1040*G1040,2)</f>
        <v>0</v>
      </c>
      <c r="K1040" s="449"/>
      <c r="L1040" s="449">
        <f>E1040*K1040</f>
        <v>0</v>
      </c>
      <c r="M1040" s="447"/>
      <c r="N1040" s="447">
        <f>E1040*M1040</f>
        <v>0</v>
      </c>
      <c r="O1040" s="445">
        <v>20</v>
      </c>
      <c r="P1040" s="445" t="s">
        <v>438</v>
      </c>
      <c r="Q1040" s="447"/>
      <c r="R1040" s="447"/>
      <c r="S1040" s="447"/>
      <c r="T1040" s="450"/>
      <c r="U1040" s="450"/>
      <c r="V1040" s="450" t="s">
        <v>802</v>
      </c>
      <c r="W1040" s="451"/>
      <c r="X1040" s="437" t="s">
        <v>920</v>
      </c>
      <c r="Y1040" s="437" t="s">
        <v>920</v>
      </c>
      <c r="Z1040" s="445" t="s">
        <v>85</v>
      </c>
      <c r="AA1040" s="445"/>
      <c r="AB1040" s="445">
        <v>1</v>
      </c>
      <c r="AC1040" s="445"/>
      <c r="AD1040" s="445"/>
      <c r="AE1040" s="445"/>
      <c r="AF1040" s="445"/>
      <c r="AG1040" s="445"/>
      <c r="AH1040" s="445"/>
      <c r="AI1040" s="446"/>
      <c r="AJ1040" s="446" t="s">
        <v>803</v>
      </c>
      <c r="AK1040" s="446" t="s">
        <v>87</v>
      </c>
      <c r="AL1040" s="446"/>
      <c r="AM1040" s="446"/>
      <c r="AN1040" s="446"/>
    </row>
    <row r="1041" spans="1:40" ht="25.5">
      <c r="A1041" s="435"/>
      <c r="B1041" s="436"/>
      <c r="C1041" s="437"/>
      <c r="D1041" s="438" t="s">
        <v>133</v>
      </c>
      <c r="E1041" s="439"/>
      <c r="F1041" s="440"/>
      <c r="G1041" s="42"/>
      <c r="H1041" s="441"/>
      <c r="I1041" s="441"/>
      <c r="J1041" s="441"/>
      <c r="K1041" s="442"/>
      <c r="L1041" s="442"/>
      <c r="M1041" s="439"/>
      <c r="N1041" s="439"/>
      <c r="O1041" s="440"/>
      <c r="P1041" s="440"/>
      <c r="Q1041" s="439"/>
      <c r="R1041" s="439"/>
      <c r="S1041" s="439"/>
      <c r="T1041" s="443"/>
      <c r="U1041" s="443"/>
      <c r="V1041" s="443" t="s">
        <v>0</v>
      </c>
      <c r="W1041" s="444"/>
      <c r="X1041" s="440"/>
      <c r="Y1041" s="445"/>
      <c r="Z1041" s="445"/>
      <c r="AA1041" s="445"/>
      <c r="AB1041" s="445"/>
      <c r="AC1041" s="445"/>
      <c r="AD1041" s="445"/>
      <c r="AE1041" s="445"/>
      <c r="AF1041" s="445"/>
      <c r="AG1041" s="445"/>
      <c r="AH1041" s="445"/>
      <c r="AI1041" s="446"/>
      <c r="AJ1041" s="446"/>
      <c r="AK1041" s="446"/>
      <c r="AL1041" s="446"/>
      <c r="AM1041" s="446"/>
      <c r="AN1041" s="446"/>
    </row>
    <row r="1042" spans="1:40">
      <c r="A1042" s="435"/>
      <c r="B1042" s="436"/>
      <c r="C1042" s="437"/>
      <c r="D1042" s="438" t="s">
        <v>922</v>
      </c>
      <c r="E1042" s="439"/>
      <c r="F1042" s="440"/>
      <c r="G1042" s="42"/>
      <c r="H1042" s="441"/>
      <c r="I1042" s="441"/>
      <c r="J1042" s="441"/>
      <c r="K1042" s="442"/>
      <c r="L1042" s="442"/>
      <c r="M1042" s="439"/>
      <c r="N1042" s="439"/>
      <c r="O1042" s="440"/>
      <c r="P1042" s="440"/>
      <c r="Q1042" s="439"/>
      <c r="R1042" s="439"/>
      <c r="S1042" s="439"/>
      <c r="T1042" s="443"/>
      <c r="U1042" s="443"/>
      <c r="V1042" s="443" t="s">
        <v>0</v>
      </c>
      <c r="W1042" s="444"/>
      <c r="X1042" s="440"/>
      <c r="Y1042" s="445"/>
      <c r="Z1042" s="445"/>
      <c r="AA1042" s="445"/>
      <c r="AB1042" s="445"/>
      <c r="AC1042" s="445"/>
      <c r="AD1042" s="445"/>
      <c r="AE1042" s="445"/>
      <c r="AF1042" s="445"/>
      <c r="AG1042" s="445"/>
      <c r="AH1042" s="445"/>
      <c r="AI1042" s="446"/>
      <c r="AJ1042" s="446"/>
      <c r="AK1042" s="446"/>
      <c r="AL1042" s="446"/>
      <c r="AM1042" s="446"/>
      <c r="AN1042" s="446"/>
    </row>
    <row r="1043" spans="1:40">
      <c r="A1043" s="435">
        <v>187</v>
      </c>
      <c r="B1043" s="436" t="s">
        <v>80</v>
      </c>
      <c r="C1043" s="437" t="s">
        <v>923</v>
      </c>
      <c r="D1043" s="475" t="s">
        <v>924</v>
      </c>
      <c r="E1043" s="447">
        <v>2</v>
      </c>
      <c r="F1043" s="445" t="s">
        <v>132</v>
      </c>
      <c r="G1043" s="41"/>
      <c r="H1043" s="448">
        <f>ROUND(E1043*G1043,2)</f>
        <v>0</v>
      </c>
      <c r="I1043" s="448"/>
      <c r="J1043" s="448">
        <f>ROUND(E1043*G1043,2)</f>
        <v>0</v>
      </c>
      <c r="K1043" s="449"/>
      <c r="L1043" s="449">
        <f>E1043*K1043</f>
        <v>0</v>
      </c>
      <c r="M1043" s="447"/>
      <c r="N1043" s="447">
        <f>E1043*M1043</f>
        <v>0</v>
      </c>
      <c r="O1043" s="445">
        <v>20</v>
      </c>
      <c r="P1043" s="445" t="s">
        <v>207</v>
      </c>
      <c r="Q1043" s="447"/>
      <c r="R1043" s="447"/>
      <c r="S1043" s="447"/>
      <c r="T1043" s="450"/>
      <c r="U1043" s="450"/>
      <c r="V1043" s="450" t="s">
        <v>802</v>
      </c>
      <c r="W1043" s="451"/>
      <c r="X1043" s="437" t="s">
        <v>923</v>
      </c>
      <c r="Y1043" s="437" t="s">
        <v>923</v>
      </c>
      <c r="Z1043" s="445" t="s">
        <v>85</v>
      </c>
      <c r="AA1043" s="445"/>
      <c r="AB1043" s="445">
        <v>1</v>
      </c>
      <c r="AC1043" s="445"/>
      <c r="AD1043" s="445"/>
      <c r="AE1043" s="445"/>
      <c r="AF1043" s="445"/>
      <c r="AG1043" s="445"/>
      <c r="AH1043" s="445"/>
      <c r="AI1043" s="446"/>
      <c r="AJ1043" s="446" t="s">
        <v>803</v>
      </c>
      <c r="AK1043" s="446" t="s">
        <v>87</v>
      </c>
      <c r="AL1043" s="446"/>
      <c r="AM1043" s="446"/>
      <c r="AN1043" s="446"/>
    </row>
    <row r="1044" spans="1:40" ht="25.5">
      <c r="A1044" s="435"/>
      <c r="B1044" s="436"/>
      <c r="C1044" s="437"/>
      <c r="D1044" s="438" t="s">
        <v>133</v>
      </c>
      <c r="E1044" s="439"/>
      <c r="F1044" s="440"/>
      <c r="G1044" s="42"/>
      <c r="H1044" s="441"/>
      <c r="I1044" s="441"/>
      <c r="J1044" s="441"/>
      <c r="K1044" s="442"/>
      <c r="L1044" s="442"/>
      <c r="M1044" s="439"/>
      <c r="N1044" s="439"/>
      <c r="O1044" s="440"/>
      <c r="P1044" s="440"/>
      <c r="Q1044" s="439"/>
      <c r="R1044" s="439"/>
      <c r="S1044" s="439"/>
      <c r="T1044" s="443"/>
      <c r="U1044" s="443"/>
      <c r="V1044" s="443" t="s">
        <v>0</v>
      </c>
      <c r="W1044" s="444"/>
      <c r="X1044" s="440"/>
      <c r="Y1044" s="445"/>
      <c r="Z1044" s="445"/>
      <c r="AA1044" s="445"/>
      <c r="AB1044" s="445"/>
      <c r="AC1044" s="445"/>
      <c r="AD1044" s="445"/>
      <c r="AE1044" s="445"/>
      <c r="AF1044" s="445"/>
      <c r="AG1044" s="445"/>
      <c r="AH1044" s="445"/>
      <c r="AI1044" s="446"/>
      <c r="AJ1044" s="446"/>
      <c r="AK1044" s="446"/>
      <c r="AL1044" s="446"/>
      <c r="AM1044" s="446"/>
      <c r="AN1044" s="446"/>
    </row>
    <row r="1045" spans="1:40">
      <c r="A1045" s="435"/>
      <c r="B1045" s="436"/>
      <c r="C1045" s="437"/>
      <c r="D1045" s="438" t="s">
        <v>922</v>
      </c>
      <c r="E1045" s="439"/>
      <c r="F1045" s="440"/>
      <c r="G1045" s="42"/>
      <c r="H1045" s="441"/>
      <c r="I1045" s="441"/>
      <c r="J1045" s="441"/>
      <c r="K1045" s="442"/>
      <c r="L1045" s="442"/>
      <c r="M1045" s="439"/>
      <c r="N1045" s="439"/>
      <c r="O1045" s="440"/>
      <c r="P1045" s="440"/>
      <c r="Q1045" s="439"/>
      <c r="R1045" s="439"/>
      <c r="S1045" s="439"/>
      <c r="T1045" s="443"/>
      <c r="U1045" s="443"/>
      <c r="V1045" s="443" t="s">
        <v>0</v>
      </c>
      <c r="W1045" s="444"/>
      <c r="X1045" s="440"/>
      <c r="Y1045" s="445"/>
      <c r="Z1045" s="445"/>
      <c r="AA1045" s="445"/>
      <c r="AB1045" s="445"/>
      <c r="AC1045" s="445"/>
      <c r="AD1045" s="445"/>
      <c r="AE1045" s="445"/>
      <c r="AF1045" s="445"/>
      <c r="AG1045" s="445"/>
      <c r="AH1045" s="445"/>
      <c r="AI1045" s="446"/>
      <c r="AJ1045" s="446"/>
      <c r="AK1045" s="446"/>
      <c r="AL1045" s="446"/>
      <c r="AM1045" s="446"/>
      <c r="AN1045" s="446"/>
    </row>
    <row r="1046" spans="1:40">
      <c r="A1046" s="435">
        <v>188</v>
      </c>
      <c r="B1046" s="436" t="s">
        <v>80</v>
      </c>
      <c r="C1046" s="437" t="s">
        <v>925</v>
      </c>
      <c r="D1046" s="475" t="s">
        <v>926</v>
      </c>
      <c r="E1046" s="447">
        <v>14</v>
      </c>
      <c r="F1046" s="445" t="s">
        <v>132</v>
      </c>
      <c r="G1046" s="41"/>
      <c r="H1046" s="448">
        <f>ROUND(E1046*G1046,2)</f>
        <v>0</v>
      </c>
      <c r="I1046" s="448"/>
      <c r="J1046" s="448">
        <f>ROUND(E1046*G1046,2)</f>
        <v>0</v>
      </c>
      <c r="K1046" s="449"/>
      <c r="L1046" s="449">
        <f>E1046*K1046</f>
        <v>0</v>
      </c>
      <c r="M1046" s="447"/>
      <c r="N1046" s="447">
        <f>E1046*M1046</f>
        <v>0</v>
      </c>
      <c r="O1046" s="445">
        <v>20</v>
      </c>
      <c r="P1046" s="445" t="s">
        <v>491</v>
      </c>
      <c r="Q1046" s="447"/>
      <c r="R1046" s="447"/>
      <c r="S1046" s="447"/>
      <c r="T1046" s="450"/>
      <c r="U1046" s="450"/>
      <c r="V1046" s="450" t="s">
        <v>802</v>
      </c>
      <c r="W1046" s="451"/>
      <c r="X1046" s="437" t="s">
        <v>925</v>
      </c>
      <c r="Y1046" s="437" t="s">
        <v>925</v>
      </c>
      <c r="Z1046" s="445" t="s">
        <v>85</v>
      </c>
      <c r="AA1046" s="445"/>
      <c r="AB1046" s="445">
        <v>1</v>
      </c>
      <c r="AC1046" s="445"/>
      <c r="AD1046" s="445"/>
      <c r="AE1046" s="445"/>
      <c r="AF1046" s="445"/>
      <c r="AG1046" s="445"/>
      <c r="AH1046" s="445"/>
      <c r="AI1046" s="446"/>
      <c r="AJ1046" s="446" t="s">
        <v>803</v>
      </c>
      <c r="AK1046" s="446" t="s">
        <v>87</v>
      </c>
      <c r="AL1046" s="446"/>
      <c r="AM1046" s="446"/>
      <c r="AN1046" s="446"/>
    </row>
    <row r="1047" spans="1:40" ht="25.5">
      <c r="A1047" s="435"/>
      <c r="B1047" s="436"/>
      <c r="C1047" s="437"/>
      <c r="D1047" s="438" t="s">
        <v>88</v>
      </c>
      <c r="E1047" s="439"/>
      <c r="F1047" s="440"/>
      <c r="G1047" s="42"/>
      <c r="H1047" s="441"/>
      <c r="I1047" s="441"/>
      <c r="J1047" s="441"/>
      <c r="K1047" s="442"/>
      <c r="L1047" s="442"/>
      <c r="M1047" s="439"/>
      <c r="N1047" s="439"/>
      <c r="O1047" s="440"/>
      <c r="P1047" s="440"/>
      <c r="Q1047" s="439"/>
      <c r="R1047" s="439"/>
      <c r="S1047" s="439"/>
      <c r="T1047" s="443"/>
      <c r="U1047" s="443"/>
      <c r="V1047" s="443" t="s">
        <v>0</v>
      </c>
      <c r="W1047" s="444"/>
      <c r="X1047" s="440"/>
      <c r="Y1047" s="445"/>
      <c r="Z1047" s="445"/>
      <c r="AA1047" s="445"/>
      <c r="AB1047" s="445"/>
      <c r="AC1047" s="445"/>
      <c r="AD1047" s="445"/>
      <c r="AE1047" s="445"/>
      <c r="AF1047" s="445"/>
      <c r="AG1047" s="445"/>
      <c r="AH1047" s="445"/>
      <c r="AI1047" s="446"/>
      <c r="AJ1047" s="446"/>
      <c r="AK1047" s="446"/>
      <c r="AL1047" s="446"/>
      <c r="AM1047" s="446"/>
      <c r="AN1047" s="446"/>
    </row>
    <row r="1048" spans="1:40">
      <c r="A1048" s="435"/>
      <c r="B1048" s="436"/>
      <c r="C1048" s="437"/>
      <c r="D1048" s="438" t="s">
        <v>180</v>
      </c>
      <c r="E1048" s="439"/>
      <c r="F1048" s="440"/>
      <c r="G1048" s="42"/>
      <c r="H1048" s="441"/>
      <c r="I1048" s="441"/>
      <c r="J1048" s="441"/>
      <c r="K1048" s="442"/>
      <c r="L1048" s="442"/>
      <c r="M1048" s="439"/>
      <c r="N1048" s="439"/>
      <c r="O1048" s="440"/>
      <c r="P1048" s="440"/>
      <c r="Q1048" s="439"/>
      <c r="R1048" s="439"/>
      <c r="S1048" s="439"/>
      <c r="T1048" s="443"/>
      <c r="U1048" s="443"/>
      <c r="V1048" s="443" t="s">
        <v>0</v>
      </c>
      <c r="W1048" s="444"/>
      <c r="X1048" s="440"/>
      <c r="Y1048" s="445"/>
      <c r="Z1048" s="445"/>
      <c r="AA1048" s="445"/>
      <c r="AB1048" s="445"/>
      <c r="AC1048" s="445"/>
      <c r="AD1048" s="445"/>
      <c r="AE1048" s="445"/>
      <c r="AF1048" s="445"/>
      <c r="AG1048" s="445"/>
      <c r="AH1048" s="445"/>
      <c r="AI1048" s="446"/>
      <c r="AJ1048" s="446"/>
      <c r="AK1048" s="446"/>
      <c r="AL1048" s="446"/>
      <c r="AM1048" s="446"/>
      <c r="AN1048" s="446"/>
    </row>
    <row r="1049" spans="1:40" ht="25.5">
      <c r="A1049" s="435"/>
      <c r="B1049" s="436"/>
      <c r="C1049" s="437"/>
      <c r="D1049" s="438" t="s">
        <v>133</v>
      </c>
      <c r="E1049" s="439"/>
      <c r="F1049" s="440"/>
      <c r="G1049" s="42"/>
      <c r="H1049" s="441"/>
      <c r="I1049" s="441"/>
      <c r="J1049" s="441"/>
      <c r="K1049" s="442"/>
      <c r="L1049" s="442"/>
      <c r="M1049" s="439"/>
      <c r="N1049" s="439"/>
      <c r="O1049" s="440"/>
      <c r="P1049" s="440"/>
      <c r="Q1049" s="439"/>
      <c r="R1049" s="439"/>
      <c r="S1049" s="439"/>
      <c r="T1049" s="443"/>
      <c r="U1049" s="443"/>
      <c r="V1049" s="443" t="s">
        <v>0</v>
      </c>
      <c r="W1049" s="444"/>
      <c r="X1049" s="440"/>
      <c r="Y1049" s="445"/>
      <c r="Z1049" s="445"/>
      <c r="AA1049" s="445"/>
      <c r="AB1049" s="445"/>
      <c r="AC1049" s="445"/>
      <c r="AD1049" s="445"/>
      <c r="AE1049" s="445"/>
      <c r="AF1049" s="445"/>
      <c r="AG1049" s="445"/>
      <c r="AH1049" s="445"/>
      <c r="AI1049" s="446"/>
      <c r="AJ1049" s="446"/>
      <c r="AK1049" s="446"/>
      <c r="AL1049" s="446"/>
      <c r="AM1049" s="446"/>
      <c r="AN1049" s="446"/>
    </row>
    <row r="1050" spans="1:40">
      <c r="A1050" s="435"/>
      <c r="B1050" s="436"/>
      <c r="C1050" s="437"/>
      <c r="D1050" s="438" t="s">
        <v>177</v>
      </c>
      <c r="E1050" s="439"/>
      <c r="F1050" s="440"/>
      <c r="G1050" s="42"/>
      <c r="H1050" s="441"/>
      <c r="I1050" s="441"/>
      <c r="J1050" s="441"/>
      <c r="K1050" s="442"/>
      <c r="L1050" s="442"/>
      <c r="M1050" s="439"/>
      <c r="N1050" s="439"/>
      <c r="O1050" s="440"/>
      <c r="P1050" s="440"/>
      <c r="Q1050" s="439"/>
      <c r="R1050" s="439"/>
      <c r="S1050" s="439"/>
      <c r="T1050" s="443"/>
      <c r="U1050" s="443"/>
      <c r="V1050" s="443" t="s">
        <v>0</v>
      </c>
      <c r="W1050" s="444"/>
      <c r="X1050" s="440"/>
      <c r="Y1050" s="445"/>
      <c r="Z1050" s="445"/>
      <c r="AA1050" s="445"/>
      <c r="AB1050" s="445"/>
      <c r="AC1050" s="445"/>
      <c r="AD1050" s="445"/>
      <c r="AE1050" s="445"/>
      <c r="AF1050" s="445"/>
      <c r="AG1050" s="445"/>
      <c r="AH1050" s="445"/>
      <c r="AI1050" s="446"/>
      <c r="AJ1050" s="446"/>
      <c r="AK1050" s="446"/>
      <c r="AL1050" s="446"/>
      <c r="AM1050" s="446"/>
      <c r="AN1050" s="446"/>
    </row>
    <row r="1051" spans="1:40">
      <c r="A1051" s="435"/>
      <c r="B1051" s="436"/>
      <c r="C1051" s="437"/>
      <c r="D1051" s="438" t="s">
        <v>905</v>
      </c>
      <c r="E1051" s="439"/>
      <c r="F1051" s="440"/>
      <c r="G1051" s="42"/>
      <c r="H1051" s="441"/>
      <c r="I1051" s="441"/>
      <c r="J1051" s="441"/>
      <c r="K1051" s="442"/>
      <c r="L1051" s="442"/>
      <c r="M1051" s="439"/>
      <c r="N1051" s="439"/>
      <c r="O1051" s="440"/>
      <c r="P1051" s="440"/>
      <c r="Q1051" s="439"/>
      <c r="R1051" s="439"/>
      <c r="S1051" s="439"/>
      <c r="T1051" s="443"/>
      <c r="U1051" s="443"/>
      <c r="V1051" s="443" t="s">
        <v>0</v>
      </c>
      <c r="W1051" s="444"/>
      <c r="X1051" s="440"/>
      <c r="Y1051" s="445"/>
      <c r="Z1051" s="445"/>
      <c r="AA1051" s="445"/>
      <c r="AB1051" s="445"/>
      <c r="AC1051" s="445"/>
      <c r="AD1051" s="445"/>
      <c r="AE1051" s="445"/>
      <c r="AF1051" s="445"/>
      <c r="AG1051" s="445"/>
      <c r="AH1051" s="445"/>
      <c r="AI1051" s="446"/>
      <c r="AJ1051" s="446"/>
      <c r="AK1051" s="446"/>
      <c r="AL1051" s="446"/>
      <c r="AM1051" s="446"/>
      <c r="AN1051" s="446"/>
    </row>
    <row r="1052" spans="1:40">
      <c r="A1052" s="435"/>
      <c r="B1052" s="436"/>
      <c r="C1052" s="437"/>
      <c r="D1052" s="438" t="s">
        <v>914</v>
      </c>
      <c r="E1052" s="439"/>
      <c r="F1052" s="440"/>
      <c r="G1052" s="42"/>
      <c r="H1052" s="441"/>
      <c r="I1052" s="441"/>
      <c r="J1052" s="441"/>
      <c r="K1052" s="442"/>
      <c r="L1052" s="442"/>
      <c r="M1052" s="439"/>
      <c r="N1052" s="439"/>
      <c r="O1052" s="440"/>
      <c r="P1052" s="440"/>
      <c r="Q1052" s="439"/>
      <c r="R1052" s="439"/>
      <c r="S1052" s="439"/>
      <c r="T1052" s="443"/>
      <c r="U1052" s="443"/>
      <c r="V1052" s="443" t="s">
        <v>0</v>
      </c>
      <c r="W1052" s="444"/>
      <c r="X1052" s="440"/>
      <c r="Y1052" s="445"/>
      <c r="Z1052" s="445"/>
      <c r="AA1052" s="445"/>
      <c r="AB1052" s="445"/>
      <c r="AC1052" s="445"/>
      <c r="AD1052" s="445"/>
      <c r="AE1052" s="445"/>
      <c r="AF1052" s="445"/>
      <c r="AG1052" s="445"/>
      <c r="AH1052" s="445"/>
      <c r="AI1052" s="446"/>
      <c r="AJ1052" s="446"/>
      <c r="AK1052" s="446"/>
      <c r="AL1052" s="446"/>
      <c r="AM1052" s="446"/>
      <c r="AN1052" s="446"/>
    </row>
    <row r="1053" spans="1:40" ht="25.5">
      <c r="A1053" s="435">
        <v>189</v>
      </c>
      <c r="B1053" s="436" t="s">
        <v>80</v>
      </c>
      <c r="C1053" s="437" t="s">
        <v>927</v>
      </c>
      <c r="D1053" s="475" t="s">
        <v>928</v>
      </c>
      <c r="E1053" s="447">
        <v>18</v>
      </c>
      <c r="F1053" s="445" t="s">
        <v>132</v>
      </c>
      <c r="G1053" s="41"/>
      <c r="H1053" s="448">
        <f>ROUND(E1053*G1053,2)</f>
        <v>0</v>
      </c>
      <c r="I1053" s="448"/>
      <c r="J1053" s="448">
        <f>ROUND(E1053*G1053,2)</f>
        <v>0</v>
      </c>
      <c r="K1053" s="449"/>
      <c r="L1053" s="449">
        <f>E1053*K1053</f>
        <v>0</v>
      </c>
      <c r="M1053" s="447"/>
      <c r="N1053" s="447">
        <f>E1053*M1053</f>
        <v>0</v>
      </c>
      <c r="O1053" s="445">
        <v>20</v>
      </c>
      <c r="P1053" s="445" t="s">
        <v>196</v>
      </c>
      <c r="Q1053" s="447"/>
      <c r="R1053" s="447"/>
      <c r="S1053" s="447"/>
      <c r="T1053" s="450"/>
      <c r="U1053" s="450"/>
      <c r="V1053" s="450" t="s">
        <v>802</v>
      </c>
      <c r="W1053" s="451"/>
      <c r="X1053" s="437" t="s">
        <v>925</v>
      </c>
      <c r="Y1053" s="437" t="s">
        <v>927</v>
      </c>
      <c r="Z1053" s="445" t="s">
        <v>85</v>
      </c>
      <c r="AA1053" s="445"/>
      <c r="AB1053" s="445">
        <v>7</v>
      </c>
      <c r="AC1053" s="445"/>
      <c r="AD1053" s="445"/>
      <c r="AE1053" s="445"/>
      <c r="AF1053" s="445"/>
      <c r="AG1053" s="445"/>
      <c r="AH1053" s="445"/>
      <c r="AI1053" s="446"/>
      <c r="AJ1053" s="446" t="s">
        <v>803</v>
      </c>
      <c r="AK1053" s="446" t="s">
        <v>87</v>
      </c>
      <c r="AL1053" s="446"/>
      <c r="AM1053" s="446"/>
      <c r="AN1053" s="446"/>
    </row>
    <row r="1054" spans="1:40">
      <c r="A1054" s="435"/>
      <c r="B1054" s="436"/>
      <c r="C1054" s="437"/>
      <c r="D1054" s="478" t="s">
        <v>929</v>
      </c>
      <c r="E1054" s="479">
        <f>J1054</f>
        <v>0</v>
      </c>
      <c r="F1054" s="445"/>
      <c r="G1054" s="41"/>
      <c r="H1054" s="479">
        <f>SUM(H1000:H1053)</f>
        <v>0</v>
      </c>
      <c r="I1054" s="479">
        <f>SUM(I1000:I1053)</f>
        <v>0</v>
      </c>
      <c r="J1054" s="479">
        <f>SUM(J1000:J1053)</f>
        <v>0</v>
      </c>
      <c r="K1054" s="449"/>
      <c r="L1054" s="480">
        <f>SUM(L1000:L1053)</f>
        <v>0</v>
      </c>
      <c r="M1054" s="447"/>
      <c r="N1054" s="481">
        <f>SUM(N1000:N1053)</f>
        <v>0</v>
      </c>
      <c r="O1054" s="445"/>
      <c r="P1054" s="445"/>
      <c r="Q1054" s="447"/>
      <c r="R1054" s="447"/>
      <c r="S1054" s="447"/>
      <c r="T1054" s="450"/>
      <c r="U1054" s="450"/>
      <c r="V1054" s="450"/>
      <c r="W1054" s="451">
        <f>SUM(W1000:W1053)</f>
        <v>0</v>
      </c>
      <c r="X1054" s="445"/>
      <c r="Y1054" s="445"/>
      <c r="Z1054" s="445"/>
      <c r="AA1054" s="445"/>
      <c r="AB1054" s="445"/>
      <c r="AC1054" s="445"/>
      <c r="AD1054" s="445"/>
      <c r="AE1054" s="445"/>
      <c r="AF1054" s="445"/>
      <c r="AG1054" s="445"/>
      <c r="AH1054" s="445"/>
      <c r="AI1054" s="446"/>
      <c r="AJ1054" s="446"/>
      <c r="AK1054" s="446"/>
      <c r="AL1054" s="446"/>
      <c r="AM1054" s="446"/>
      <c r="AN1054" s="446"/>
    </row>
    <row r="1055" spans="1:40">
      <c r="A1055" s="435"/>
      <c r="B1055" s="436"/>
      <c r="C1055" s="437"/>
      <c r="D1055" s="475"/>
      <c r="E1055" s="447"/>
      <c r="F1055" s="445"/>
      <c r="G1055" s="41"/>
      <c r="H1055" s="448"/>
      <c r="I1055" s="448"/>
      <c r="J1055" s="448"/>
      <c r="K1055" s="449"/>
      <c r="L1055" s="449"/>
      <c r="M1055" s="447"/>
      <c r="N1055" s="447"/>
      <c r="O1055" s="445"/>
      <c r="P1055" s="445"/>
      <c r="Q1055" s="447"/>
      <c r="R1055" s="447"/>
      <c r="S1055" s="447"/>
      <c r="T1055" s="450"/>
      <c r="U1055" s="450"/>
      <c r="V1055" s="450"/>
      <c r="W1055" s="451"/>
      <c r="X1055" s="445"/>
      <c r="Y1055" s="445"/>
      <c r="Z1055" s="445"/>
      <c r="AA1055" s="445"/>
      <c r="AB1055" s="445"/>
      <c r="AC1055" s="445"/>
      <c r="AD1055" s="445"/>
      <c r="AE1055" s="445"/>
      <c r="AF1055" s="445"/>
      <c r="AG1055" s="445"/>
      <c r="AH1055" s="445"/>
      <c r="AI1055" s="446"/>
      <c r="AJ1055" s="446"/>
      <c r="AK1055" s="446"/>
      <c r="AL1055" s="446"/>
      <c r="AM1055" s="446"/>
      <c r="AN1055" s="446"/>
    </row>
    <row r="1056" spans="1:40">
      <c r="A1056" s="435"/>
      <c r="B1056" s="437" t="s">
        <v>930</v>
      </c>
      <c r="C1056" s="437"/>
      <c r="D1056" s="475"/>
      <c r="E1056" s="447"/>
      <c r="F1056" s="445"/>
      <c r="G1056" s="41"/>
      <c r="H1056" s="448"/>
      <c r="I1056" s="448"/>
      <c r="J1056" s="448"/>
      <c r="K1056" s="449"/>
      <c r="L1056" s="449"/>
      <c r="M1056" s="447"/>
      <c r="N1056" s="447"/>
      <c r="O1056" s="445"/>
      <c r="P1056" s="445"/>
      <c r="Q1056" s="447"/>
      <c r="R1056" s="447"/>
      <c r="S1056" s="447"/>
      <c r="T1056" s="450"/>
      <c r="U1056" s="450"/>
      <c r="V1056" s="450"/>
      <c r="W1056" s="451"/>
      <c r="X1056" s="445"/>
      <c r="Y1056" s="445"/>
      <c r="Z1056" s="445"/>
      <c r="AA1056" s="445"/>
      <c r="AB1056" s="445"/>
      <c r="AC1056" s="445"/>
      <c r="AD1056" s="445"/>
      <c r="AE1056" s="445"/>
      <c r="AF1056" s="445"/>
      <c r="AG1056" s="445"/>
      <c r="AH1056" s="445"/>
      <c r="AI1056" s="446"/>
      <c r="AJ1056" s="446"/>
      <c r="AK1056" s="446"/>
      <c r="AL1056" s="446"/>
      <c r="AM1056" s="446"/>
      <c r="AN1056" s="446"/>
    </row>
    <row r="1057" spans="1:40" ht="25.5">
      <c r="A1057" s="435">
        <v>190</v>
      </c>
      <c r="B1057" s="436" t="s">
        <v>80</v>
      </c>
      <c r="C1057" s="437" t="s">
        <v>931</v>
      </c>
      <c r="D1057" s="475" t="s">
        <v>932</v>
      </c>
      <c r="E1057" s="447">
        <v>1</v>
      </c>
      <c r="F1057" s="445" t="s">
        <v>132</v>
      </c>
      <c r="G1057" s="41"/>
      <c r="H1057" s="448">
        <f>ROUND(E1057*G1057,2)</f>
        <v>0</v>
      </c>
      <c r="I1057" s="448"/>
      <c r="J1057" s="448">
        <f>ROUND(E1057*G1057,2)</f>
        <v>0</v>
      </c>
      <c r="K1057" s="449"/>
      <c r="L1057" s="449">
        <f>E1057*K1057</f>
        <v>0</v>
      </c>
      <c r="M1057" s="447"/>
      <c r="N1057" s="447">
        <f>E1057*M1057</f>
        <v>0</v>
      </c>
      <c r="O1057" s="445">
        <v>20</v>
      </c>
      <c r="P1057" s="445" t="s">
        <v>495</v>
      </c>
      <c r="Q1057" s="447"/>
      <c r="R1057" s="447"/>
      <c r="S1057" s="447"/>
      <c r="T1057" s="450"/>
      <c r="U1057" s="450"/>
      <c r="V1057" s="450" t="s">
        <v>802</v>
      </c>
      <c r="W1057" s="451"/>
      <c r="X1057" s="437" t="s">
        <v>931</v>
      </c>
      <c r="Y1057" s="437" t="s">
        <v>931</v>
      </c>
      <c r="Z1057" s="445" t="s">
        <v>85</v>
      </c>
      <c r="AA1057" s="445"/>
      <c r="AB1057" s="445">
        <v>1</v>
      </c>
      <c r="AC1057" s="445"/>
      <c r="AD1057" s="445"/>
      <c r="AE1057" s="445"/>
      <c r="AF1057" s="445"/>
      <c r="AG1057" s="445"/>
      <c r="AH1057" s="445"/>
      <c r="AI1057" s="446"/>
      <c r="AJ1057" s="446" t="s">
        <v>803</v>
      </c>
      <c r="AK1057" s="446" t="s">
        <v>87</v>
      </c>
      <c r="AL1057" s="446"/>
      <c r="AM1057" s="446"/>
      <c r="AN1057" s="446"/>
    </row>
    <row r="1058" spans="1:40" ht="25.5">
      <c r="A1058" s="435"/>
      <c r="B1058" s="436"/>
      <c r="C1058" s="437"/>
      <c r="D1058" s="438" t="s">
        <v>133</v>
      </c>
      <c r="E1058" s="439"/>
      <c r="F1058" s="440"/>
      <c r="G1058" s="42"/>
      <c r="H1058" s="441"/>
      <c r="I1058" s="441"/>
      <c r="J1058" s="441"/>
      <c r="K1058" s="442"/>
      <c r="L1058" s="442"/>
      <c r="M1058" s="439"/>
      <c r="N1058" s="439"/>
      <c r="O1058" s="440"/>
      <c r="P1058" s="440"/>
      <c r="Q1058" s="439"/>
      <c r="R1058" s="439"/>
      <c r="S1058" s="439"/>
      <c r="T1058" s="443"/>
      <c r="U1058" s="443"/>
      <c r="V1058" s="443" t="s">
        <v>0</v>
      </c>
      <c r="W1058" s="444"/>
      <c r="X1058" s="440"/>
      <c r="Y1058" s="445"/>
      <c r="Z1058" s="445"/>
      <c r="AA1058" s="445"/>
      <c r="AB1058" s="445"/>
      <c r="AC1058" s="445"/>
      <c r="AD1058" s="445"/>
      <c r="AE1058" s="445"/>
      <c r="AF1058" s="445"/>
      <c r="AG1058" s="445"/>
      <c r="AH1058" s="445"/>
      <c r="AI1058" s="446"/>
      <c r="AJ1058" s="446"/>
      <c r="AK1058" s="446"/>
      <c r="AL1058" s="446"/>
      <c r="AM1058" s="446"/>
      <c r="AN1058" s="446"/>
    </row>
    <row r="1059" spans="1:40">
      <c r="A1059" s="435"/>
      <c r="B1059" s="436"/>
      <c r="C1059" s="437"/>
      <c r="D1059" s="438" t="s">
        <v>625</v>
      </c>
      <c r="E1059" s="439"/>
      <c r="F1059" s="440"/>
      <c r="G1059" s="42"/>
      <c r="H1059" s="441"/>
      <c r="I1059" s="441"/>
      <c r="J1059" s="441"/>
      <c r="K1059" s="442"/>
      <c r="L1059" s="442"/>
      <c r="M1059" s="439"/>
      <c r="N1059" s="439"/>
      <c r="O1059" s="440"/>
      <c r="P1059" s="440"/>
      <c r="Q1059" s="439"/>
      <c r="R1059" s="439"/>
      <c r="S1059" s="439"/>
      <c r="T1059" s="443"/>
      <c r="U1059" s="443"/>
      <c r="V1059" s="443" t="s">
        <v>0</v>
      </c>
      <c r="W1059" s="444"/>
      <c r="X1059" s="440"/>
      <c r="Y1059" s="445"/>
      <c r="Z1059" s="445"/>
      <c r="AA1059" s="445"/>
      <c r="AB1059" s="445"/>
      <c r="AC1059" s="445"/>
      <c r="AD1059" s="445"/>
      <c r="AE1059" s="445"/>
      <c r="AF1059" s="445"/>
      <c r="AG1059" s="445"/>
      <c r="AH1059" s="445"/>
      <c r="AI1059" s="446"/>
      <c r="AJ1059" s="446"/>
      <c r="AK1059" s="446"/>
      <c r="AL1059" s="446"/>
      <c r="AM1059" s="446"/>
      <c r="AN1059" s="446"/>
    </row>
    <row r="1060" spans="1:40" ht="25.5">
      <c r="A1060" s="435">
        <v>191</v>
      </c>
      <c r="B1060" s="436" t="s">
        <v>80</v>
      </c>
      <c r="C1060" s="437" t="s">
        <v>933</v>
      </c>
      <c r="D1060" s="475" t="s">
        <v>934</v>
      </c>
      <c r="E1060" s="447">
        <v>1</v>
      </c>
      <c r="F1060" s="445" t="s">
        <v>132</v>
      </c>
      <c r="G1060" s="41"/>
      <c r="H1060" s="448">
        <f>ROUND(E1060*G1060,2)</f>
        <v>0</v>
      </c>
      <c r="I1060" s="448"/>
      <c r="J1060" s="448">
        <f>ROUND(E1060*G1060,2)</f>
        <v>0</v>
      </c>
      <c r="K1060" s="449"/>
      <c r="L1060" s="449">
        <f>E1060*K1060</f>
        <v>0</v>
      </c>
      <c r="M1060" s="447"/>
      <c r="N1060" s="447">
        <f>E1060*M1060</f>
        <v>0</v>
      </c>
      <c r="O1060" s="445">
        <v>20</v>
      </c>
      <c r="P1060" s="445" t="s">
        <v>499</v>
      </c>
      <c r="Q1060" s="447"/>
      <c r="R1060" s="447"/>
      <c r="S1060" s="447"/>
      <c r="T1060" s="450"/>
      <c r="U1060" s="450"/>
      <c r="V1060" s="450" t="s">
        <v>802</v>
      </c>
      <c r="W1060" s="451"/>
      <c r="X1060" s="437" t="s">
        <v>933</v>
      </c>
      <c r="Y1060" s="437" t="s">
        <v>933</v>
      </c>
      <c r="Z1060" s="445" t="s">
        <v>85</v>
      </c>
      <c r="AA1060" s="445"/>
      <c r="AB1060" s="445">
        <v>1</v>
      </c>
      <c r="AC1060" s="445"/>
      <c r="AD1060" s="445"/>
      <c r="AE1060" s="445"/>
      <c r="AF1060" s="445"/>
      <c r="AG1060" s="445"/>
      <c r="AH1060" s="445"/>
      <c r="AI1060" s="446"/>
      <c r="AJ1060" s="446" t="s">
        <v>803</v>
      </c>
      <c r="AK1060" s="446" t="s">
        <v>87</v>
      </c>
      <c r="AL1060" s="446"/>
      <c r="AM1060" s="446"/>
      <c r="AN1060" s="446"/>
    </row>
    <row r="1061" spans="1:40" ht="25.5">
      <c r="A1061" s="435"/>
      <c r="B1061" s="436"/>
      <c r="C1061" s="437"/>
      <c r="D1061" s="438" t="s">
        <v>133</v>
      </c>
      <c r="E1061" s="439"/>
      <c r="F1061" s="440"/>
      <c r="G1061" s="42"/>
      <c r="H1061" s="441"/>
      <c r="I1061" s="441"/>
      <c r="J1061" s="441"/>
      <c r="K1061" s="442"/>
      <c r="L1061" s="442"/>
      <c r="M1061" s="439"/>
      <c r="N1061" s="439"/>
      <c r="O1061" s="440"/>
      <c r="P1061" s="440"/>
      <c r="Q1061" s="439"/>
      <c r="R1061" s="439"/>
      <c r="S1061" s="439"/>
      <c r="T1061" s="443"/>
      <c r="U1061" s="443"/>
      <c r="V1061" s="443" t="s">
        <v>0</v>
      </c>
      <c r="W1061" s="444"/>
      <c r="X1061" s="440"/>
      <c r="Y1061" s="445"/>
      <c r="Z1061" s="445"/>
      <c r="AA1061" s="445"/>
      <c r="AB1061" s="445"/>
      <c r="AC1061" s="445"/>
      <c r="AD1061" s="445"/>
      <c r="AE1061" s="445"/>
      <c r="AF1061" s="445"/>
      <c r="AG1061" s="445"/>
      <c r="AH1061" s="445"/>
      <c r="AI1061" s="446"/>
      <c r="AJ1061" s="446"/>
      <c r="AK1061" s="446"/>
      <c r="AL1061" s="446"/>
      <c r="AM1061" s="446"/>
      <c r="AN1061" s="446"/>
    </row>
    <row r="1062" spans="1:40">
      <c r="A1062" s="435"/>
      <c r="B1062" s="436"/>
      <c r="C1062" s="437"/>
      <c r="D1062" s="438" t="s">
        <v>625</v>
      </c>
      <c r="E1062" s="439"/>
      <c r="F1062" s="440"/>
      <c r="G1062" s="42"/>
      <c r="H1062" s="441"/>
      <c r="I1062" s="441"/>
      <c r="J1062" s="441"/>
      <c r="K1062" s="442"/>
      <c r="L1062" s="442"/>
      <c r="M1062" s="439"/>
      <c r="N1062" s="439"/>
      <c r="O1062" s="440"/>
      <c r="P1062" s="440"/>
      <c r="Q1062" s="439"/>
      <c r="R1062" s="439"/>
      <c r="S1062" s="439"/>
      <c r="T1062" s="443"/>
      <c r="U1062" s="443"/>
      <c r="V1062" s="443" t="s">
        <v>0</v>
      </c>
      <c r="W1062" s="444"/>
      <c r="X1062" s="440"/>
      <c r="Y1062" s="445"/>
      <c r="Z1062" s="445"/>
      <c r="AA1062" s="445"/>
      <c r="AB1062" s="445"/>
      <c r="AC1062" s="445"/>
      <c r="AD1062" s="445"/>
      <c r="AE1062" s="445"/>
      <c r="AF1062" s="445"/>
      <c r="AG1062" s="445"/>
      <c r="AH1062" s="445"/>
      <c r="AI1062" s="446"/>
      <c r="AJ1062" s="446"/>
      <c r="AK1062" s="446"/>
      <c r="AL1062" s="446"/>
      <c r="AM1062" s="446"/>
      <c r="AN1062" s="446"/>
    </row>
    <row r="1063" spans="1:40" ht="25.5">
      <c r="A1063" s="435">
        <v>192</v>
      </c>
      <c r="B1063" s="436" t="s">
        <v>80</v>
      </c>
      <c r="C1063" s="437" t="s">
        <v>935</v>
      </c>
      <c r="D1063" s="475" t="s">
        <v>936</v>
      </c>
      <c r="E1063" s="447">
        <v>1</v>
      </c>
      <c r="F1063" s="445" t="s">
        <v>132</v>
      </c>
      <c r="G1063" s="41"/>
      <c r="H1063" s="448">
        <f>ROUND(E1063*G1063,2)</f>
        <v>0</v>
      </c>
      <c r="I1063" s="448"/>
      <c r="J1063" s="448">
        <f>ROUND(E1063*G1063,2)</f>
        <v>0</v>
      </c>
      <c r="K1063" s="449"/>
      <c r="L1063" s="449">
        <f>E1063*K1063</f>
        <v>0</v>
      </c>
      <c r="M1063" s="447"/>
      <c r="N1063" s="447">
        <f>E1063*M1063</f>
        <v>0</v>
      </c>
      <c r="O1063" s="445">
        <v>20</v>
      </c>
      <c r="P1063" s="445" t="s">
        <v>533</v>
      </c>
      <c r="Q1063" s="447"/>
      <c r="R1063" s="447"/>
      <c r="S1063" s="447"/>
      <c r="T1063" s="450"/>
      <c r="U1063" s="450"/>
      <c r="V1063" s="450" t="s">
        <v>802</v>
      </c>
      <c r="W1063" s="451"/>
      <c r="X1063" s="437" t="s">
        <v>935</v>
      </c>
      <c r="Y1063" s="437" t="s">
        <v>935</v>
      </c>
      <c r="Z1063" s="445" t="s">
        <v>85</v>
      </c>
      <c r="AA1063" s="445"/>
      <c r="AB1063" s="445">
        <v>1</v>
      </c>
      <c r="AC1063" s="445"/>
      <c r="AD1063" s="445"/>
      <c r="AE1063" s="445"/>
      <c r="AF1063" s="445"/>
      <c r="AG1063" s="445"/>
      <c r="AH1063" s="445"/>
      <c r="AI1063" s="446"/>
      <c r="AJ1063" s="446" t="s">
        <v>803</v>
      </c>
      <c r="AK1063" s="446" t="s">
        <v>87</v>
      </c>
      <c r="AL1063" s="446"/>
      <c r="AM1063" s="446"/>
      <c r="AN1063" s="446"/>
    </row>
    <row r="1064" spans="1:40" ht="25.5">
      <c r="A1064" s="435"/>
      <c r="B1064" s="436"/>
      <c r="C1064" s="437"/>
      <c r="D1064" s="438" t="s">
        <v>133</v>
      </c>
      <c r="E1064" s="439"/>
      <c r="F1064" s="440"/>
      <c r="G1064" s="42"/>
      <c r="H1064" s="441"/>
      <c r="I1064" s="441"/>
      <c r="J1064" s="441"/>
      <c r="K1064" s="442"/>
      <c r="L1064" s="442"/>
      <c r="M1064" s="439"/>
      <c r="N1064" s="439"/>
      <c r="O1064" s="440"/>
      <c r="P1064" s="440"/>
      <c r="Q1064" s="439"/>
      <c r="R1064" s="439"/>
      <c r="S1064" s="439"/>
      <c r="T1064" s="443"/>
      <c r="U1064" s="443"/>
      <c r="V1064" s="443" t="s">
        <v>0</v>
      </c>
      <c r="W1064" s="444"/>
      <c r="X1064" s="440"/>
      <c r="Y1064" s="445"/>
      <c r="Z1064" s="445"/>
      <c r="AA1064" s="445"/>
      <c r="AB1064" s="445"/>
      <c r="AC1064" s="445"/>
      <c r="AD1064" s="445"/>
      <c r="AE1064" s="445"/>
      <c r="AF1064" s="445"/>
      <c r="AG1064" s="445"/>
      <c r="AH1064" s="445"/>
      <c r="AI1064" s="446"/>
      <c r="AJ1064" s="446"/>
      <c r="AK1064" s="446"/>
      <c r="AL1064" s="446"/>
      <c r="AM1064" s="446"/>
      <c r="AN1064" s="446"/>
    </row>
    <row r="1065" spans="1:40">
      <c r="A1065" s="435"/>
      <c r="B1065" s="436"/>
      <c r="C1065" s="437"/>
      <c r="D1065" s="438" t="s">
        <v>625</v>
      </c>
      <c r="E1065" s="439"/>
      <c r="F1065" s="440"/>
      <c r="G1065" s="42"/>
      <c r="H1065" s="441"/>
      <c r="I1065" s="441"/>
      <c r="J1065" s="441"/>
      <c r="K1065" s="442"/>
      <c r="L1065" s="442"/>
      <c r="M1065" s="439"/>
      <c r="N1065" s="439"/>
      <c r="O1065" s="440"/>
      <c r="P1065" s="440"/>
      <c r="Q1065" s="439"/>
      <c r="R1065" s="439"/>
      <c r="S1065" s="439"/>
      <c r="T1065" s="443"/>
      <c r="U1065" s="443"/>
      <c r="V1065" s="443" t="s">
        <v>0</v>
      </c>
      <c r="W1065" s="444"/>
      <c r="X1065" s="440"/>
      <c r="Y1065" s="445"/>
      <c r="Z1065" s="445"/>
      <c r="AA1065" s="445"/>
      <c r="AB1065" s="445"/>
      <c r="AC1065" s="445"/>
      <c r="AD1065" s="445"/>
      <c r="AE1065" s="445"/>
      <c r="AF1065" s="445"/>
      <c r="AG1065" s="445"/>
      <c r="AH1065" s="445"/>
      <c r="AI1065" s="446"/>
      <c r="AJ1065" s="446"/>
      <c r="AK1065" s="446"/>
      <c r="AL1065" s="446"/>
      <c r="AM1065" s="446"/>
      <c r="AN1065" s="446"/>
    </row>
    <row r="1066" spans="1:40" ht="25.5">
      <c r="A1066" s="435">
        <v>193</v>
      </c>
      <c r="B1066" s="436" t="s">
        <v>80</v>
      </c>
      <c r="C1066" s="437" t="s">
        <v>937</v>
      </c>
      <c r="D1066" s="475" t="s">
        <v>938</v>
      </c>
      <c r="E1066" s="447">
        <v>1</v>
      </c>
      <c r="F1066" s="445" t="s">
        <v>132</v>
      </c>
      <c r="G1066" s="41"/>
      <c r="H1066" s="448">
        <f>ROUND(E1066*G1066,2)</f>
        <v>0</v>
      </c>
      <c r="I1066" s="448"/>
      <c r="J1066" s="448">
        <f>ROUND(E1066*G1066,2)</f>
        <v>0</v>
      </c>
      <c r="K1066" s="449"/>
      <c r="L1066" s="449">
        <f>E1066*K1066</f>
        <v>0</v>
      </c>
      <c r="M1066" s="447"/>
      <c r="N1066" s="447">
        <f>E1066*M1066</f>
        <v>0</v>
      </c>
      <c r="O1066" s="445">
        <v>20</v>
      </c>
      <c r="P1066" s="445" t="s">
        <v>536</v>
      </c>
      <c r="Q1066" s="447"/>
      <c r="R1066" s="447"/>
      <c r="S1066" s="447"/>
      <c r="T1066" s="450"/>
      <c r="U1066" s="450"/>
      <c r="V1066" s="450" t="s">
        <v>802</v>
      </c>
      <c r="W1066" s="451"/>
      <c r="X1066" s="437" t="s">
        <v>937</v>
      </c>
      <c r="Y1066" s="437" t="s">
        <v>937</v>
      </c>
      <c r="Z1066" s="445" t="s">
        <v>85</v>
      </c>
      <c r="AA1066" s="445"/>
      <c r="AB1066" s="445">
        <v>1</v>
      </c>
      <c r="AC1066" s="445"/>
      <c r="AD1066" s="445"/>
      <c r="AE1066" s="445"/>
      <c r="AF1066" s="445"/>
      <c r="AG1066" s="445"/>
      <c r="AH1066" s="445"/>
      <c r="AI1066" s="446"/>
      <c r="AJ1066" s="446" t="s">
        <v>803</v>
      </c>
      <c r="AK1066" s="446" t="s">
        <v>87</v>
      </c>
      <c r="AL1066" s="446"/>
      <c r="AM1066" s="446"/>
      <c r="AN1066" s="446"/>
    </row>
    <row r="1067" spans="1:40" ht="25.5">
      <c r="A1067" s="435"/>
      <c r="B1067" s="436"/>
      <c r="C1067" s="437"/>
      <c r="D1067" s="438" t="s">
        <v>133</v>
      </c>
      <c r="E1067" s="439"/>
      <c r="F1067" s="440"/>
      <c r="G1067" s="42"/>
      <c r="H1067" s="441"/>
      <c r="I1067" s="441"/>
      <c r="J1067" s="441"/>
      <c r="K1067" s="442"/>
      <c r="L1067" s="442"/>
      <c r="M1067" s="439"/>
      <c r="N1067" s="439"/>
      <c r="O1067" s="440"/>
      <c r="P1067" s="440"/>
      <c r="Q1067" s="439"/>
      <c r="R1067" s="439"/>
      <c r="S1067" s="439"/>
      <c r="T1067" s="443"/>
      <c r="U1067" s="443"/>
      <c r="V1067" s="443" t="s">
        <v>0</v>
      </c>
      <c r="W1067" s="444"/>
      <c r="X1067" s="440"/>
      <c r="Y1067" s="445"/>
      <c r="Z1067" s="445"/>
      <c r="AA1067" s="445"/>
      <c r="AB1067" s="445"/>
      <c r="AC1067" s="445"/>
      <c r="AD1067" s="445"/>
      <c r="AE1067" s="445"/>
      <c r="AF1067" s="445"/>
      <c r="AG1067" s="445"/>
      <c r="AH1067" s="445"/>
      <c r="AI1067" s="446"/>
      <c r="AJ1067" s="446"/>
      <c r="AK1067" s="446"/>
      <c r="AL1067" s="446"/>
      <c r="AM1067" s="446"/>
      <c r="AN1067" s="446"/>
    </row>
    <row r="1068" spans="1:40">
      <c r="A1068" s="435"/>
      <c r="B1068" s="436"/>
      <c r="C1068" s="437"/>
      <c r="D1068" s="438" t="s">
        <v>625</v>
      </c>
      <c r="E1068" s="439"/>
      <c r="F1068" s="440"/>
      <c r="G1068" s="42"/>
      <c r="H1068" s="441"/>
      <c r="I1068" s="441"/>
      <c r="J1068" s="441"/>
      <c r="K1068" s="442"/>
      <c r="L1068" s="442"/>
      <c r="M1068" s="439"/>
      <c r="N1068" s="439"/>
      <c r="O1068" s="440"/>
      <c r="P1068" s="440"/>
      <c r="Q1068" s="439"/>
      <c r="R1068" s="439"/>
      <c r="S1068" s="439"/>
      <c r="T1068" s="443"/>
      <c r="U1068" s="443"/>
      <c r="V1068" s="443" t="s">
        <v>0</v>
      </c>
      <c r="W1068" s="444"/>
      <c r="X1068" s="440"/>
      <c r="Y1068" s="445"/>
      <c r="Z1068" s="445"/>
      <c r="AA1068" s="445"/>
      <c r="AB1068" s="445"/>
      <c r="AC1068" s="445"/>
      <c r="AD1068" s="445"/>
      <c r="AE1068" s="445"/>
      <c r="AF1068" s="445"/>
      <c r="AG1068" s="445"/>
      <c r="AH1068" s="445"/>
      <c r="AI1068" s="446"/>
      <c r="AJ1068" s="446"/>
      <c r="AK1068" s="446"/>
      <c r="AL1068" s="446"/>
      <c r="AM1068" s="446"/>
      <c r="AN1068" s="446"/>
    </row>
    <row r="1069" spans="1:40">
      <c r="A1069" s="435"/>
      <c r="B1069" s="436"/>
      <c r="C1069" s="437"/>
      <c r="D1069" s="478" t="s">
        <v>939</v>
      </c>
      <c r="E1069" s="479">
        <f>J1069</f>
        <v>0</v>
      </c>
      <c r="F1069" s="445"/>
      <c r="G1069" s="41"/>
      <c r="H1069" s="479">
        <f>SUM(H1056:H1068)</f>
        <v>0</v>
      </c>
      <c r="I1069" s="479">
        <f>SUM(I1056:I1068)</f>
        <v>0</v>
      </c>
      <c r="J1069" s="479">
        <f>SUM(J1056:J1068)</f>
        <v>0</v>
      </c>
      <c r="K1069" s="449"/>
      <c r="L1069" s="480">
        <f>SUM(L1056:L1068)</f>
        <v>0</v>
      </c>
      <c r="M1069" s="447"/>
      <c r="N1069" s="481">
        <f>SUM(N1056:N1068)</f>
        <v>0</v>
      </c>
      <c r="O1069" s="445"/>
      <c r="P1069" s="445"/>
      <c r="Q1069" s="447"/>
      <c r="R1069" s="447"/>
      <c r="S1069" s="447"/>
      <c r="T1069" s="450"/>
      <c r="U1069" s="450"/>
      <c r="V1069" s="450"/>
      <c r="W1069" s="451">
        <f>SUM(W1056:W1068)</f>
        <v>0</v>
      </c>
      <c r="X1069" s="445"/>
      <c r="Y1069" s="445"/>
      <c r="Z1069" s="445"/>
      <c r="AA1069" s="445"/>
      <c r="AB1069" s="445"/>
      <c r="AC1069" s="445"/>
      <c r="AD1069" s="445"/>
      <c r="AE1069" s="445"/>
      <c r="AF1069" s="445"/>
      <c r="AG1069" s="445"/>
      <c r="AH1069" s="445"/>
      <c r="AI1069" s="446"/>
      <c r="AJ1069" s="446"/>
      <c r="AK1069" s="446"/>
      <c r="AL1069" s="446"/>
      <c r="AM1069" s="446"/>
      <c r="AN1069" s="446"/>
    </row>
    <row r="1070" spans="1:40">
      <c r="A1070" s="435"/>
      <c r="B1070" s="436"/>
      <c r="C1070" s="437"/>
      <c r="D1070" s="475"/>
      <c r="E1070" s="447"/>
      <c r="F1070" s="445"/>
      <c r="G1070" s="41"/>
      <c r="H1070" s="448"/>
      <c r="I1070" s="448"/>
      <c r="J1070" s="448"/>
      <c r="K1070" s="449"/>
      <c r="L1070" s="449"/>
      <c r="M1070" s="447"/>
      <c r="N1070" s="447"/>
      <c r="O1070" s="445"/>
      <c r="P1070" s="445"/>
      <c r="Q1070" s="447"/>
      <c r="R1070" s="447"/>
      <c r="S1070" s="447"/>
      <c r="T1070" s="450"/>
      <c r="U1070" s="450"/>
      <c r="V1070" s="450"/>
      <c r="W1070" s="451"/>
      <c r="X1070" s="445"/>
      <c r="Y1070" s="445"/>
      <c r="Z1070" s="445"/>
      <c r="AA1070" s="445"/>
      <c r="AB1070" s="445"/>
      <c r="AC1070" s="445"/>
      <c r="AD1070" s="445"/>
      <c r="AE1070" s="445"/>
      <c r="AF1070" s="445"/>
      <c r="AG1070" s="445"/>
      <c r="AH1070" s="445"/>
      <c r="AI1070" s="446"/>
      <c r="AJ1070" s="446"/>
      <c r="AK1070" s="446"/>
      <c r="AL1070" s="446"/>
      <c r="AM1070" s="446"/>
      <c r="AN1070" s="446"/>
    </row>
    <row r="1071" spans="1:40">
      <c r="A1071" s="435"/>
      <c r="B1071" s="437" t="s">
        <v>940</v>
      </c>
      <c r="C1071" s="437"/>
      <c r="D1071" s="475"/>
      <c r="E1071" s="447"/>
      <c r="F1071" s="445"/>
      <c r="G1071" s="41"/>
      <c r="H1071" s="448"/>
      <c r="I1071" s="448"/>
      <c r="J1071" s="448"/>
      <c r="K1071" s="449"/>
      <c r="L1071" s="449"/>
      <c r="M1071" s="447"/>
      <c r="N1071" s="447"/>
      <c r="O1071" s="445"/>
      <c r="P1071" s="445"/>
      <c r="Q1071" s="447"/>
      <c r="R1071" s="447"/>
      <c r="S1071" s="447"/>
      <c r="T1071" s="450"/>
      <c r="U1071" s="450"/>
      <c r="V1071" s="450"/>
      <c r="W1071" s="451"/>
      <c r="X1071" s="445"/>
      <c r="Y1071" s="445"/>
      <c r="Z1071" s="445"/>
      <c r="AA1071" s="445"/>
      <c r="AB1071" s="445"/>
      <c r="AC1071" s="445"/>
      <c r="AD1071" s="445"/>
      <c r="AE1071" s="445"/>
      <c r="AF1071" s="445"/>
      <c r="AG1071" s="445"/>
      <c r="AH1071" s="445"/>
      <c r="AI1071" s="446"/>
      <c r="AJ1071" s="446"/>
      <c r="AK1071" s="446"/>
      <c r="AL1071" s="446"/>
      <c r="AM1071" s="446"/>
      <c r="AN1071" s="446"/>
    </row>
    <row r="1072" spans="1:40" ht="25.5">
      <c r="A1072" s="435">
        <v>194</v>
      </c>
      <c r="B1072" s="436" t="s">
        <v>941</v>
      </c>
      <c r="C1072" s="437" t="s">
        <v>942</v>
      </c>
      <c r="D1072" s="475" t="s">
        <v>943</v>
      </c>
      <c r="E1072" s="447">
        <v>20</v>
      </c>
      <c r="F1072" s="445" t="s">
        <v>83</v>
      </c>
      <c r="G1072" s="41"/>
      <c r="H1072" s="448">
        <f>ROUND(E1072*G1072,2)</f>
        <v>0</v>
      </c>
      <c r="I1072" s="448"/>
      <c r="J1072" s="448">
        <f>ROUND(E1072*G1072,2)</f>
        <v>0</v>
      </c>
      <c r="K1072" s="449"/>
      <c r="L1072" s="449">
        <f>E1072*K1072</f>
        <v>0</v>
      </c>
      <c r="M1072" s="447"/>
      <c r="N1072" s="447">
        <f>E1072*M1072</f>
        <v>0</v>
      </c>
      <c r="O1072" s="445">
        <v>20</v>
      </c>
      <c r="P1072" s="445" t="s">
        <v>944</v>
      </c>
      <c r="Q1072" s="447"/>
      <c r="R1072" s="447"/>
      <c r="S1072" s="447"/>
      <c r="T1072" s="450"/>
      <c r="U1072" s="450"/>
      <c r="V1072" s="450" t="s">
        <v>802</v>
      </c>
      <c r="W1072" s="451">
        <v>3.36</v>
      </c>
      <c r="X1072" s="437" t="s">
        <v>945</v>
      </c>
      <c r="Y1072" s="437" t="s">
        <v>942</v>
      </c>
      <c r="Z1072" s="445" t="s">
        <v>946</v>
      </c>
      <c r="AA1072" s="445"/>
      <c r="AB1072" s="445">
        <v>7</v>
      </c>
      <c r="AC1072" s="445"/>
      <c r="AD1072" s="445"/>
      <c r="AE1072" s="445"/>
      <c r="AF1072" s="445"/>
      <c r="AG1072" s="445"/>
      <c r="AH1072" s="445"/>
      <c r="AI1072" s="446"/>
      <c r="AJ1072" s="446" t="s">
        <v>803</v>
      </c>
      <c r="AK1072" s="446" t="s">
        <v>87</v>
      </c>
      <c r="AL1072" s="446"/>
      <c r="AM1072" s="446"/>
      <c r="AN1072" s="446"/>
    </row>
    <row r="1073" spans="1:40" ht="38.25">
      <c r="A1073" s="435"/>
      <c r="B1073" s="436"/>
      <c r="C1073" s="437"/>
      <c r="D1073" s="482" t="s">
        <v>947</v>
      </c>
      <c r="E1073" s="483"/>
      <c r="F1073" s="484"/>
      <c r="G1073" s="43"/>
      <c r="H1073" s="485"/>
      <c r="I1073" s="485"/>
      <c r="J1073" s="485"/>
      <c r="K1073" s="486"/>
      <c r="L1073" s="486"/>
      <c r="M1073" s="483"/>
      <c r="N1073" s="483"/>
      <c r="O1073" s="484"/>
      <c r="P1073" s="484"/>
      <c r="Q1073" s="483"/>
      <c r="R1073" s="483"/>
      <c r="S1073" s="483"/>
      <c r="T1073" s="487"/>
      <c r="U1073" s="487"/>
      <c r="V1073" s="487" t="s">
        <v>1</v>
      </c>
      <c r="W1073" s="488"/>
      <c r="X1073" s="484"/>
      <c r="Y1073" s="445"/>
      <c r="Z1073" s="445"/>
      <c r="AA1073" s="445"/>
      <c r="AB1073" s="445"/>
      <c r="AC1073" s="445"/>
      <c r="AD1073" s="445"/>
      <c r="AE1073" s="445"/>
      <c r="AF1073" s="445"/>
      <c r="AG1073" s="445"/>
      <c r="AH1073" s="445"/>
      <c r="AI1073" s="446"/>
      <c r="AJ1073" s="446"/>
      <c r="AK1073" s="446"/>
      <c r="AL1073" s="446"/>
      <c r="AM1073" s="446"/>
      <c r="AN1073" s="446"/>
    </row>
    <row r="1074" spans="1:40">
      <c r="A1074" s="435">
        <v>195</v>
      </c>
      <c r="B1074" s="436" t="s">
        <v>941</v>
      </c>
      <c r="C1074" s="437" t="s">
        <v>948</v>
      </c>
      <c r="D1074" s="475" t="s">
        <v>949</v>
      </c>
      <c r="E1074" s="447">
        <v>6</v>
      </c>
      <c r="F1074" s="445" t="s">
        <v>950</v>
      </c>
      <c r="G1074" s="41"/>
      <c r="H1074" s="448">
        <f>ROUND(E1074*G1074,2)</f>
        <v>0</v>
      </c>
      <c r="I1074" s="448"/>
      <c r="J1074" s="448">
        <f>ROUND(E1074*G1074,2)</f>
        <v>0</v>
      </c>
      <c r="K1074" s="449"/>
      <c r="L1074" s="449">
        <f>E1074*K1074</f>
        <v>0</v>
      </c>
      <c r="M1074" s="447"/>
      <c r="N1074" s="447">
        <f>E1074*M1074</f>
        <v>0</v>
      </c>
      <c r="O1074" s="445">
        <v>20</v>
      </c>
      <c r="P1074" s="445" t="s">
        <v>951</v>
      </c>
      <c r="Q1074" s="447"/>
      <c r="R1074" s="447"/>
      <c r="S1074" s="447"/>
      <c r="T1074" s="450"/>
      <c r="U1074" s="450"/>
      <c r="V1074" s="450" t="s">
        <v>802</v>
      </c>
      <c r="W1074" s="451">
        <v>1.008</v>
      </c>
      <c r="X1074" s="437" t="s">
        <v>945</v>
      </c>
      <c r="Y1074" s="437" t="s">
        <v>948</v>
      </c>
      <c r="Z1074" s="445" t="s">
        <v>946</v>
      </c>
      <c r="AA1074" s="445"/>
      <c r="AB1074" s="445">
        <v>7</v>
      </c>
      <c r="AC1074" s="445"/>
      <c r="AD1074" s="445"/>
      <c r="AE1074" s="445"/>
      <c r="AF1074" s="445"/>
      <c r="AG1074" s="445"/>
      <c r="AH1074" s="445"/>
      <c r="AI1074" s="446"/>
      <c r="AJ1074" s="446" t="s">
        <v>803</v>
      </c>
      <c r="AK1074" s="446" t="s">
        <v>87</v>
      </c>
      <c r="AL1074" s="446"/>
      <c r="AM1074" s="446"/>
      <c r="AN1074" s="446"/>
    </row>
    <row r="1075" spans="1:40" ht="38.25">
      <c r="A1075" s="435"/>
      <c r="B1075" s="436"/>
      <c r="C1075" s="437"/>
      <c r="D1075" s="482" t="s">
        <v>952</v>
      </c>
      <c r="E1075" s="483"/>
      <c r="F1075" s="484"/>
      <c r="G1075" s="43"/>
      <c r="H1075" s="485"/>
      <c r="I1075" s="485"/>
      <c r="J1075" s="485"/>
      <c r="K1075" s="486"/>
      <c r="L1075" s="486"/>
      <c r="M1075" s="483"/>
      <c r="N1075" s="483"/>
      <c r="O1075" s="484"/>
      <c r="P1075" s="484"/>
      <c r="Q1075" s="483"/>
      <c r="R1075" s="483"/>
      <c r="S1075" s="483"/>
      <c r="T1075" s="487"/>
      <c r="U1075" s="487"/>
      <c r="V1075" s="487" t="s">
        <v>1</v>
      </c>
      <c r="W1075" s="488"/>
      <c r="X1075" s="484"/>
      <c r="Y1075" s="445"/>
      <c r="Z1075" s="445"/>
      <c r="AA1075" s="445"/>
      <c r="AB1075" s="445"/>
      <c r="AC1075" s="445"/>
      <c r="AD1075" s="445"/>
      <c r="AE1075" s="445"/>
      <c r="AF1075" s="445"/>
      <c r="AG1075" s="445"/>
      <c r="AH1075" s="445"/>
      <c r="AI1075" s="446"/>
      <c r="AJ1075" s="446"/>
      <c r="AK1075" s="446"/>
      <c r="AL1075" s="446"/>
      <c r="AM1075" s="446"/>
      <c r="AN1075" s="446"/>
    </row>
    <row r="1076" spans="1:40" ht="51">
      <c r="A1076" s="435"/>
      <c r="B1076" s="436"/>
      <c r="C1076" s="437"/>
      <c r="D1076" s="482" t="s">
        <v>953</v>
      </c>
      <c r="E1076" s="483"/>
      <c r="F1076" s="484"/>
      <c r="G1076" s="43"/>
      <c r="H1076" s="485"/>
      <c r="I1076" s="485"/>
      <c r="J1076" s="485"/>
      <c r="K1076" s="486"/>
      <c r="L1076" s="486"/>
      <c r="M1076" s="483"/>
      <c r="N1076" s="483"/>
      <c r="O1076" s="484"/>
      <c r="P1076" s="484"/>
      <c r="Q1076" s="483"/>
      <c r="R1076" s="483"/>
      <c r="S1076" s="483"/>
      <c r="T1076" s="487"/>
      <c r="U1076" s="487"/>
      <c r="V1076" s="487" t="s">
        <v>1</v>
      </c>
      <c r="W1076" s="488"/>
      <c r="X1076" s="484"/>
      <c r="Y1076" s="445"/>
      <c r="Z1076" s="445"/>
      <c r="AA1076" s="445"/>
      <c r="AB1076" s="445"/>
      <c r="AC1076" s="445"/>
      <c r="AD1076" s="445"/>
      <c r="AE1076" s="445"/>
      <c r="AF1076" s="445"/>
      <c r="AG1076" s="445"/>
      <c r="AH1076" s="445"/>
      <c r="AI1076" s="446"/>
      <c r="AJ1076" s="446"/>
      <c r="AK1076" s="446"/>
      <c r="AL1076" s="446"/>
      <c r="AM1076" s="446"/>
      <c r="AN1076" s="446"/>
    </row>
    <row r="1077" spans="1:40">
      <c r="A1077" s="435"/>
      <c r="B1077" s="436"/>
      <c r="C1077" s="437"/>
      <c r="D1077" s="482" t="s">
        <v>954</v>
      </c>
      <c r="E1077" s="483"/>
      <c r="F1077" s="484"/>
      <c r="G1077" s="43"/>
      <c r="H1077" s="485"/>
      <c r="I1077" s="485"/>
      <c r="J1077" s="485"/>
      <c r="K1077" s="486"/>
      <c r="L1077" s="486"/>
      <c r="M1077" s="483"/>
      <c r="N1077" s="483"/>
      <c r="O1077" s="484"/>
      <c r="P1077" s="484"/>
      <c r="Q1077" s="483"/>
      <c r="R1077" s="483"/>
      <c r="S1077" s="483"/>
      <c r="T1077" s="487"/>
      <c r="U1077" s="487"/>
      <c r="V1077" s="487" t="s">
        <v>1</v>
      </c>
      <c r="W1077" s="488"/>
      <c r="X1077" s="484"/>
      <c r="Y1077" s="445"/>
      <c r="Z1077" s="445"/>
      <c r="AA1077" s="445"/>
      <c r="AB1077" s="445"/>
      <c r="AC1077" s="445"/>
      <c r="AD1077" s="445"/>
      <c r="AE1077" s="445"/>
      <c r="AF1077" s="445"/>
      <c r="AG1077" s="445"/>
      <c r="AH1077" s="445"/>
      <c r="AI1077" s="446"/>
      <c r="AJ1077" s="446"/>
      <c r="AK1077" s="446"/>
      <c r="AL1077" s="446"/>
      <c r="AM1077" s="446"/>
      <c r="AN1077" s="446"/>
    </row>
    <row r="1078" spans="1:40" ht="25.5">
      <c r="A1078" s="435">
        <v>196</v>
      </c>
      <c r="B1078" s="436" t="s">
        <v>941</v>
      </c>
      <c r="C1078" s="437" t="s">
        <v>955</v>
      </c>
      <c r="D1078" s="475" t="s">
        <v>956</v>
      </c>
      <c r="E1078" s="447">
        <v>459.63</v>
      </c>
      <c r="F1078" s="445" t="s">
        <v>83</v>
      </c>
      <c r="G1078" s="41"/>
      <c r="H1078" s="448">
        <f>ROUND(E1078*G1078,2)</f>
        <v>0</v>
      </c>
      <c r="I1078" s="448"/>
      <c r="J1078" s="448">
        <f>ROUND(E1078*G1078,2)</f>
        <v>0</v>
      </c>
      <c r="K1078" s="449"/>
      <c r="L1078" s="449">
        <f>E1078*K1078</f>
        <v>0</v>
      </c>
      <c r="M1078" s="447"/>
      <c r="N1078" s="447">
        <f>E1078*M1078</f>
        <v>0</v>
      </c>
      <c r="O1078" s="445">
        <v>20</v>
      </c>
      <c r="P1078" s="445" t="s">
        <v>499</v>
      </c>
      <c r="Q1078" s="447"/>
      <c r="R1078" s="447"/>
      <c r="S1078" s="447"/>
      <c r="T1078" s="450"/>
      <c r="U1078" s="450"/>
      <c r="V1078" s="450" t="s">
        <v>802</v>
      </c>
      <c r="W1078" s="451">
        <v>133.29300000000001</v>
      </c>
      <c r="X1078" s="437" t="s">
        <v>957</v>
      </c>
      <c r="Y1078" s="437" t="s">
        <v>955</v>
      </c>
      <c r="Z1078" s="445" t="s">
        <v>85</v>
      </c>
      <c r="AA1078" s="445"/>
      <c r="AB1078" s="445">
        <v>1</v>
      </c>
      <c r="AC1078" s="445"/>
      <c r="AD1078" s="445"/>
      <c r="AE1078" s="445"/>
      <c r="AF1078" s="445"/>
      <c r="AG1078" s="445"/>
      <c r="AH1078" s="445"/>
      <c r="AI1078" s="446"/>
      <c r="AJ1078" s="446" t="s">
        <v>803</v>
      </c>
      <c r="AK1078" s="446" t="s">
        <v>87</v>
      </c>
      <c r="AL1078" s="446"/>
      <c r="AM1078" s="446"/>
      <c r="AN1078" s="446"/>
    </row>
    <row r="1079" spans="1:40">
      <c r="A1079" s="435"/>
      <c r="B1079" s="436"/>
      <c r="C1079" s="437"/>
      <c r="D1079" s="438" t="s">
        <v>958</v>
      </c>
      <c r="E1079" s="439"/>
      <c r="F1079" s="440"/>
      <c r="G1079" s="42"/>
      <c r="H1079" s="441"/>
      <c r="I1079" s="441"/>
      <c r="J1079" s="441"/>
      <c r="K1079" s="442"/>
      <c r="L1079" s="442"/>
      <c r="M1079" s="439"/>
      <c r="N1079" s="439"/>
      <c r="O1079" s="440"/>
      <c r="P1079" s="440"/>
      <c r="Q1079" s="439"/>
      <c r="R1079" s="439"/>
      <c r="S1079" s="439"/>
      <c r="T1079" s="443"/>
      <c r="U1079" s="443"/>
      <c r="V1079" s="443" t="s">
        <v>0</v>
      </c>
      <c r="W1079" s="444"/>
      <c r="X1079" s="440"/>
      <c r="Y1079" s="445"/>
      <c r="Z1079" s="445"/>
      <c r="AA1079" s="445"/>
      <c r="AB1079" s="445"/>
      <c r="AC1079" s="445"/>
      <c r="AD1079" s="445"/>
      <c r="AE1079" s="445"/>
      <c r="AF1079" s="445"/>
      <c r="AG1079" s="445"/>
      <c r="AH1079" s="445"/>
      <c r="AI1079" s="446"/>
      <c r="AJ1079" s="446"/>
      <c r="AK1079" s="446"/>
      <c r="AL1079" s="446"/>
      <c r="AM1079" s="446"/>
      <c r="AN1079" s="446"/>
    </row>
    <row r="1080" spans="1:40" ht="25.5">
      <c r="A1080" s="435"/>
      <c r="B1080" s="436"/>
      <c r="C1080" s="437"/>
      <c r="D1080" s="438" t="s">
        <v>959</v>
      </c>
      <c r="E1080" s="439"/>
      <c r="F1080" s="440"/>
      <c r="G1080" s="42"/>
      <c r="H1080" s="441"/>
      <c r="I1080" s="441"/>
      <c r="J1080" s="441"/>
      <c r="K1080" s="442"/>
      <c r="L1080" s="442"/>
      <c r="M1080" s="439"/>
      <c r="N1080" s="439"/>
      <c r="O1080" s="440"/>
      <c r="P1080" s="440"/>
      <c r="Q1080" s="439"/>
      <c r="R1080" s="439"/>
      <c r="S1080" s="439"/>
      <c r="T1080" s="443"/>
      <c r="U1080" s="443"/>
      <c r="V1080" s="443" t="s">
        <v>0</v>
      </c>
      <c r="W1080" s="444"/>
      <c r="X1080" s="440"/>
      <c r="Y1080" s="445"/>
      <c r="Z1080" s="445"/>
      <c r="AA1080" s="445"/>
      <c r="AB1080" s="445"/>
      <c r="AC1080" s="445"/>
      <c r="AD1080" s="445"/>
      <c r="AE1080" s="445"/>
      <c r="AF1080" s="445"/>
      <c r="AG1080" s="445"/>
      <c r="AH1080" s="445"/>
      <c r="AI1080" s="446"/>
      <c r="AJ1080" s="446"/>
      <c r="AK1080" s="446"/>
      <c r="AL1080" s="446"/>
      <c r="AM1080" s="446"/>
      <c r="AN1080" s="446"/>
    </row>
    <row r="1081" spans="1:40">
      <c r="A1081" s="435"/>
      <c r="B1081" s="436"/>
      <c r="C1081" s="437"/>
      <c r="D1081" s="438" t="s">
        <v>960</v>
      </c>
      <c r="E1081" s="439"/>
      <c r="F1081" s="440"/>
      <c r="G1081" s="42"/>
      <c r="H1081" s="441"/>
      <c r="I1081" s="441"/>
      <c r="J1081" s="441"/>
      <c r="K1081" s="442"/>
      <c r="L1081" s="442"/>
      <c r="M1081" s="439"/>
      <c r="N1081" s="439"/>
      <c r="O1081" s="440"/>
      <c r="P1081" s="440"/>
      <c r="Q1081" s="439"/>
      <c r="R1081" s="439"/>
      <c r="S1081" s="439"/>
      <c r="T1081" s="443"/>
      <c r="U1081" s="443"/>
      <c r="V1081" s="443" t="s">
        <v>0</v>
      </c>
      <c r="W1081" s="444"/>
      <c r="X1081" s="440"/>
      <c r="Y1081" s="445"/>
      <c r="Z1081" s="445"/>
      <c r="AA1081" s="445"/>
      <c r="AB1081" s="445"/>
      <c r="AC1081" s="445"/>
      <c r="AD1081" s="445"/>
      <c r="AE1081" s="445"/>
      <c r="AF1081" s="445"/>
      <c r="AG1081" s="445"/>
      <c r="AH1081" s="445"/>
      <c r="AI1081" s="446"/>
      <c r="AJ1081" s="446"/>
      <c r="AK1081" s="446"/>
      <c r="AL1081" s="446"/>
      <c r="AM1081" s="446"/>
      <c r="AN1081" s="446"/>
    </row>
    <row r="1082" spans="1:40" ht="25.5">
      <c r="A1082" s="435"/>
      <c r="B1082" s="436"/>
      <c r="C1082" s="437"/>
      <c r="D1082" s="438" t="s">
        <v>961</v>
      </c>
      <c r="E1082" s="439"/>
      <c r="F1082" s="440"/>
      <c r="G1082" s="42"/>
      <c r="H1082" s="441"/>
      <c r="I1082" s="441"/>
      <c r="J1082" s="441"/>
      <c r="K1082" s="442"/>
      <c r="L1082" s="442"/>
      <c r="M1082" s="439"/>
      <c r="N1082" s="439"/>
      <c r="O1082" s="440"/>
      <c r="P1082" s="440"/>
      <c r="Q1082" s="439"/>
      <c r="R1082" s="439"/>
      <c r="S1082" s="439"/>
      <c r="T1082" s="443"/>
      <c r="U1082" s="443"/>
      <c r="V1082" s="443" t="s">
        <v>0</v>
      </c>
      <c r="W1082" s="444"/>
      <c r="X1082" s="440"/>
      <c r="Y1082" s="445"/>
      <c r="Z1082" s="445"/>
      <c r="AA1082" s="445"/>
      <c r="AB1082" s="445"/>
      <c r="AC1082" s="445"/>
      <c r="AD1082" s="445"/>
      <c r="AE1082" s="445"/>
      <c r="AF1082" s="445"/>
      <c r="AG1082" s="445"/>
      <c r="AH1082" s="445"/>
      <c r="AI1082" s="446"/>
      <c r="AJ1082" s="446"/>
      <c r="AK1082" s="446"/>
      <c r="AL1082" s="446"/>
      <c r="AM1082" s="446"/>
      <c r="AN1082" s="446"/>
    </row>
    <row r="1083" spans="1:40" ht="38.25">
      <c r="A1083" s="435">
        <v>197</v>
      </c>
      <c r="B1083" s="436" t="s">
        <v>80</v>
      </c>
      <c r="C1083" s="437" t="s">
        <v>962</v>
      </c>
      <c r="D1083" s="475" t="s">
        <v>963</v>
      </c>
      <c r="E1083" s="447">
        <v>32</v>
      </c>
      <c r="F1083" s="445" t="s">
        <v>83</v>
      </c>
      <c r="G1083" s="41"/>
      <c r="H1083" s="448">
        <f>ROUND(E1083*G1083,2)</f>
        <v>0</v>
      </c>
      <c r="I1083" s="448"/>
      <c r="J1083" s="448">
        <f>ROUND(E1083*G1083,2)</f>
        <v>0</v>
      </c>
      <c r="K1083" s="449"/>
      <c r="L1083" s="449">
        <f>E1083*K1083</f>
        <v>0</v>
      </c>
      <c r="M1083" s="447"/>
      <c r="N1083" s="447">
        <f>E1083*M1083</f>
        <v>0</v>
      </c>
      <c r="O1083" s="445">
        <v>20</v>
      </c>
      <c r="P1083" s="445" t="s">
        <v>964</v>
      </c>
      <c r="Q1083" s="447"/>
      <c r="R1083" s="447"/>
      <c r="S1083" s="447"/>
      <c r="T1083" s="450"/>
      <c r="U1083" s="450"/>
      <c r="V1083" s="450" t="s">
        <v>802</v>
      </c>
      <c r="W1083" s="451"/>
      <c r="X1083" s="437" t="s">
        <v>962</v>
      </c>
      <c r="Y1083" s="437" t="s">
        <v>962</v>
      </c>
      <c r="Z1083" s="445" t="s">
        <v>85</v>
      </c>
      <c r="AA1083" s="445"/>
      <c r="AB1083" s="445">
        <v>1</v>
      </c>
      <c r="AC1083" s="445"/>
      <c r="AD1083" s="445"/>
      <c r="AE1083" s="445"/>
      <c r="AF1083" s="445"/>
      <c r="AG1083" s="445"/>
      <c r="AH1083" s="445"/>
      <c r="AI1083" s="446"/>
      <c r="AJ1083" s="446" t="s">
        <v>803</v>
      </c>
      <c r="AK1083" s="446" t="s">
        <v>87</v>
      </c>
      <c r="AL1083" s="446"/>
      <c r="AM1083" s="446"/>
      <c r="AN1083" s="446"/>
    </row>
    <row r="1084" spans="1:40" ht="25.5">
      <c r="A1084" s="435"/>
      <c r="B1084" s="436"/>
      <c r="C1084" s="437"/>
      <c r="D1084" s="438" t="s">
        <v>250</v>
      </c>
      <c r="E1084" s="439"/>
      <c r="F1084" s="440"/>
      <c r="G1084" s="42"/>
      <c r="H1084" s="441"/>
      <c r="I1084" s="441"/>
      <c r="J1084" s="441"/>
      <c r="K1084" s="442"/>
      <c r="L1084" s="442"/>
      <c r="M1084" s="439"/>
      <c r="N1084" s="439"/>
      <c r="O1084" s="440"/>
      <c r="P1084" s="440"/>
      <c r="Q1084" s="439"/>
      <c r="R1084" s="439"/>
      <c r="S1084" s="439"/>
      <c r="T1084" s="443"/>
      <c r="U1084" s="443"/>
      <c r="V1084" s="443" t="s">
        <v>0</v>
      </c>
      <c r="W1084" s="444"/>
      <c r="X1084" s="440"/>
      <c r="Y1084" s="445"/>
      <c r="Z1084" s="445"/>
      <c r="AA1084" s="445"/>
      <c r="AB1084" s="445"/>
      <c r="AC1084" s="445"/>
      <c r="AD1084" s="445"/>
      <c r="AE1084" s="445"/>
      <c r="AF1084" s="445"/>
      <c r="AG1084" s="445"/>
      <c r="AH1084" s="445"/>
      <c r="AI1084" s="446"/>
      <c r="AJ1084" s="446"/>
      <c r="AK1084" s="446"/>
      <c r="AL1084" s="446"/>
      <c r="AM1084" s="446"/>
      <c r="AN1084" s="446"/>
    </row>
    <row r="1085" spans="1:40">
      <c r="A1085" s="435"/>
      <c r="B1085" s="436"/>
      <c r="C1085" s="437"/>
      <c r="D1085" s="438" t="s">
        <v>965</v>
      </c>
      <c r="E1085" s="439"/>
      <c r="F1085" s="440"/>
      <c r="G1085" s="42"/>
      <c r="H1085" s="441"/>
      <c r="I1085" s="441"/>
      <c r="J1085" s="441"/>
      <c r="K1085" s="442"/>
      <c r="L1085" s="442"/>
      <c r="M1085" s="439"/>
      <c r="N1085" s="439"/>
      <c r="O1085" s="440"/>
      <c r="P1085" s="440"/>
      <c r="Q1085" s="439"/>
      <c r="R1085" s="439"/>
      <c r="S1085" s="439"/>
      <c r="T1085" s="443"/>
      <c r="U1085" s="443"/>
      <c r="V1085" s="443" t="s">
        <v>0</v>
      </c>
      <c r="W1085" s="444"/>
      <c r="X1085" s="440"/>
      <c r="Y1085" s="445"/>
      <c r="Z1085" s="445"/>
      <c r="AA1085" s="445"/>
      <c r="AB1085" s="445"/>
      <c r="AC1085" s="445"/>
      <c r="AD1085" s="445"/>
      <c r="AE1085" s="445"/>
      <c r="AF1085" s="445"/>
      <c r="AG1085" s="445"/>
      <c r="AH1085" s="445"/>
      <c r="AI1085" s="446"/>
      <c r="AJ1085" s="446"/>
      <c r="AK1085" s="446"/>
      <c r="AL1085" s="446"/>
      <c r="AM1085" s="446"/>
      <c r="AN1085" s="446"/>
    </row>
    <row r="1086" spans="1:40" ht="25.5">
      <c r="A1086" s="435">
        <v>198</v>
      </c>
      <c r="B1086" s="436" t="s">
        <v>80</v>
      </c>
      <c r="C1086" s="437" t="s">
        <v>966</v>
      </c>
      <c r="D1086" s="475" t="s">
        <v>967</v>
      </c>
      <c r="E1086" s="447">
        <v>32</v>
      </c>
      <c r="F1086" s="445" t="s">
        <v>83</v>
      </c>
      <c r="G1086" s="41"/>
      <c r="H1086" s="448">
        <f>ROUND(E1086*G1086,2)</f>
        <v>0</v>
      </c>
      <c r="I1086" s="448"/>
      <c r="J1086" s="448">
        <f>ROUND(E1086*G1086,2)</f>
        <v>0</v>
      </c>
      <c r="K1086" s="449"/>
      <c r="L1086" s="449">
        <f>E1086*K1086</f>
        <v>0</v>
      </c>
      <c r="M1086" s="447"/>
      <c r="N1086" s="447">
        <f>E1086*M1086</f>
        <v>0</v>
      </c>
      <c r="O1086" s="445">
        <v>20</v>
      </c>
      <c r="P1086" s="445" t="s">
        <v>968</v>
      </c>
      <c r="Q1086" s="447"/>
      <c r="R1086" s="447"/>
      <c r="S1086" s="447"/>
      <c r="T1086" s="450"/>
      <c r="U1086" s="450"/>
      <c r="V1086" s="450" t="s">
        <v>802</v>
      </c>
      <c r="W1086" s="451"/>
      <c r="X1086" s="437" t="s">
        <v>966</v>
      </c>
      <c r="Y1086" s="437" t="s">
        <v>966</v>
      </c>
      <c r="Z1086" s="445" t="s">
        <v>85</v>
      </c>
      <c r="AA1086" s="445"/>
      <c r="AB1086" s="445">
        <v>1</v>
      </c>
      <c r="AC1086" s="445"/>
      <c r="AD1086" s="445"/>
      <c r="AE1086" s="445"/>
      <c r="AF1086" s="445"/>
      <c r="AG1086" s="445"/>
      <c r="AH1086" s="445"/>
      <c r="AI1086" s="446"/>
      <c r="AJ1086" s="446" t="s">
        <v>803</v>
      </c>
      <c r="AK1086" s="446" t="s">
        <v>87</v>
      </c>
      <c r="AL1086" s="446"/>
      <c r="AM1086" s="446"/>
      <c r="AN1086" s="446"/>
    </row>
    <row r="1087" spans="1:40" ht="25.5">
      <c r="A1087" s="435"/>
      <c r="B1087" s="436"/>
      <c r="C1087" s="437"/>
      <c r="D1087" s="438" t="s">
        <v>250</v>
      </c>
      <c r="E1087" s="439"/>
      <c r="F1087" s="440"/>
      <c r="G1087" s="42"/>
      <c r="H1087" s="441"/>
      <c r="I1087" s="441"/>
      <c r="J1087" s="441"/>
      <c r="K1087" s="442"/>
      <c r="L1087" s="442"/>
      <c r="M1087" s="439"/>
      <c r="N1087" s="439"/>
      <c r="O1087" s="440"/>
      <c r="P1087" s="440"/>
      <c r="Q1087" s="439"/>
      <c r="R1087" s="439"/>
      <c r="S1087" s="439"/>
      <c r="T1087" s="443"/>
      <c r="U1087" s="443"/>
      <c r="V1087" s="443" t="s">
        <v>0</v>
      </c>
      <c r="W1087" s="444"/>
      <c r="X1087" s="440"/>
      <c r="Y1087" s="445"/>
      <c r="Z1087" s="445"/>
      <c r="AA1087" s="445"/>
      <c r="AB1087" s="445"/>
      <c r="AC1087" s="445"/>
      <c r="AD1087" s="445"/>
      <c r="AE1087" s="445"/>
      <c r="AF1087" s="445"/>
      <c r="AG1087" s="445"/>
      <c r="AH1087" s="445"/>
      <c r="AI1087" s="446"/>
      <c r="AJ1087" s="446"/>
      <c r="AK1087" s="446"/>
      <c r="AL1087" s="446"/>
      <c r="AM1087" s="446"/>
      <c r="AN1087" s="446"/>
    </row>
    <row r="1088" spans="1:40">
      <c r="A1088" s="435"/>
      <c r="B1088" s="436"/>
      <c r="C1088" s="437"/>
      <c r="D1088" s="438" t="s">
        <v>965</v>
      </c>
      <c r="E1088" s="439"/>
      <c r="F1088" s="440"/>
      <c r="G1088" s="42"/>
      <c r="H1088" s="441"/>
      <c r="I1088" s="441"/>
      <c r="J1088" s="441"/>
      <c r="K1088" s="442"/>
      <c r="L1088" s="442"/>
      <c r="M1088" s="439"/>
      <c r="N1088" s="439"/>
      <c r="O1088" s="440"/>
      <c r="P1088" s="440"/>
      <c r="Q1088" s="439"/>
      <c r="R1088" s="439"/>
      <c r="S1088" s="439"/>
      <c r="T1088" s="443"/>
      <c r="U1088" s="443"/>
      <c r="V1088" s="443" t="s">
        <v>0</v>
      </c>
      <c r="W1088" s="444"/>
      <c r="X1088" s="440"/>
      <c r="Y1088" s="445"/>
      <c r="Z1088" s="445"/>
      <c r="AA1088" s="445"/>
      <c r="AB1088" s="445"/>
      <c r="AC1088" s="445"/>
      <c r="AD1088" s="445"/>
      <c r="AE1088" s="445"/>
      <c r="AF1088" s="445"/>
      <c r="AG1088" s="445"/>
      <c r="AH1088" s="445"/>
      <c r="AI1088" s="446"/>
      <c r="AJ1088" s="446"/>
      <c r="AK1088" s="446"/>
      <c r="AL1088" s="446"/>
      <c r="AM1088" s="446"/>
      <c r="AN1088" s="446"/>
    </row>
    <row r="1089" spans="1:40" ht="25.5">
      <c r="A1089" s="435">
        <v>199</v>
      </c>
      <c r="B1089" s="436" t="s">
        <v>941</v>
      </c>
      <c r="C1089" s="437" t="s">
        <v>969</v>
      </c>
      <c r="D1089" s="475" t="s">
        <v>970</v>
      </c>
      <c r="E1089" s="74">
        <v>0</v>
      </c>
      <c r="F1089" s="445" t="s">
        <v>57</v>
      </c>
      <c r="G1089" s="41"/>
      <c r="H1089" s="448">
        <f>ROUND(E1089*G1089,2)</f>
        <v>0</v>
      </c>
      <c r="I1089" s="448"/>
      <c r="J1089" s="448">
        <f>ROUND(E1089*G1089,2)</f>
        <v>0</v>
      </c>
      <c r="K1089" s="449"/>
      <c r="L1089" s="449">
        <f>E1089*K1089</f>
        <v>0</v>
      </c>
      <c r="M1089" s="447"/>
      <c r="N1089" s="447">
        <f>E1089*M1089</f>
        <v>0</v>
      </c>
      <c r="O1089" s="445">
        <v>20</v>
      </c>
      <c r="P1089" s="445" t="s">
        <v>201</v>
      </c>
      <c r="Q1089" s="447"/>
      <c r="R1089" s="447"/>
      <c r="S1089" s="447"/>
      <c r="T1089" s="450"/>
      <c r="U1089" s="450"/>
      <c r="V1089" s="450" t="s">
        <v>802</v>
      </c>
      <c r="W1089" s="451"/>
      <c r="X1089" s="437" t="s">
        <v>971</v>
      </c>
      <c r="Y1089" s="437" t="s">
        <v>969</v>
      </c>
      <c r="Z1089" s="445" t="s">
        <v>946</v>
      </c>
      <c r="AA1089" s="445"/>
      <c r="AB1089" s="445">
        <v>1</v>
      </c>
      <c r="AC1089" s="445"/>
      <c r="AD1089" s="445"/>
      <c r="AE1089" s="445"/>
      <c r="AF1089" s="445"/>
      <c r="AG1089" s="445"/>
      <c r="AH1089" s="445"/>
      <c r="AI1089" s="446"/>
      <c r="AJ1089" s="446" t="s">
        <v>803</v>
      </c>
      <c r="AK1089" s="446" t="s">
        <v>87</v>
      </c>
      <c r="AL1089" s="446"/>
      <c r="AM1089" s="446"/>
      <c r="AN1089" s="446"/>
    </row>
    <row r="1090" spans="1:40">
      <c r="A1090" s="435"/>
      <c r="B1090" s="436"/>
      <c r="C1090" s="437"/>
      <c r="D1090" s="478" t="s">
        <v>972</v>
      </c>
      <c r="E1090" s="479">
        <f>J1090</f>
        <v>0</v>
      </c>
      <c r="F1090" s="445"/>
      <c r="G1090" s="41"/>
      <c r="H1090" s="479">
        <f>SUM(H1071:H1089)</f>
        <v>0</v>
      </c>
      <c r="I1090" s="479">
        <f>SUM(I1071:I1089)</f>
        <v>0</v>
      </c>
      <c r="J1090" s="479">
        <f>SUM(J1071:J1089)</f>
        <v>0</v>
      </c>
      <c r="K1090" s="449"/>
      <c r="L1090" s="480">
        <f>SUM(L1071:L1089)</f>
        <v>0</v>
      </c>
      <c r="M1090" s="447"/>
      <c r="N1090" s="481">
        <f>SUM(N1071:N1089)</f>
        <v>0</v>
      </c>
      <c r="O1090" s="445"/>
      <c r="P1090" s="445"/>
      <c r="Q1090" s="447"/>
      <c r="R1090" s="447"/>
      <c r="S1090" s="447"/>
      <c r="T1090" s="450"/>
      <c r="U1090" s="450"/>
      <c r="V1090" s="450"/>
      <c r="W1090" s="451">
        <f>SUM(W1071:W1089)</f>
        <v>137.661</v>
      </c>
      <c r="X1090" s="445"/>
      <c r="Y1090" s="445"/>
      <c r="Z1090" s="445"/>
      <c r="AA1090" s="445"/>
      <c r="AB1090" s="445"/>
      <c r="AC1090" s="445"/>
      <c r="AD1090" s="445"/>
      <c r="AE1090" s="445"/>
      <c r="AF1090" s="445"/>
      <c r="AG1090" s="445"/>
      <c r="AH1090" s="445"/>
      <c r="AI1090" s="446"/>
      <c r="AJ1090" s="446"/>
      <c r="AK1090" s="446"/>
      <c r="AL1090" s="446"/>
      <c r="AM1090" s="446"/>
      <c r="AN1090" s="446"/>
    </row>
    <row r="1091" spans="1:40">
      <c r="A1091" s="435"/>
      <c r="B1091" s="436"/>
      <c r="C1091" s="437"/>
      <c r="D1091" s="475"/>
      <c r="E1091" s="447"/>
      <c r="F1091" s="445"/>
      <c r="G1091" s="41"/>
      <c r="H1091" s="448"/>
      <c r="I1091" s="448"/>
      <c r="J1091" s="448"/>
      <c r="K1091" s="449"/>
      <c r="L1091" s="449"/>
      <c r="M1091" s="447"/>
      <c r="N1091" s="447"/>
      <c r="O1091" s="445"/>
      <c r="P1091" s="445"/>
      <c r="Q1091" s="447"/>
      <c r="R1091" s="447"/>
      <c r="S1091" s="447"/>
      <c r="T1091" s="450"/>
      <c r="U1091" s="450"/>
      <c r="V1091" s="450"/>
      <c r="W1091" s="451"/>
      <c r="X1091" s="445"/>
      <c r="Y1091" s="445"/>
      <c r="Z1091" s="445"/>
      <c r="AA1091" s="445"/>
      <c r="AB1091" s="445"/>
      <c r="AC1091" s="445"/>
      <c r="AD1091" s="445"/>
      <c r="AE1091" s="445"/>
      <c r="AF1091" s="445"/>
      <c r="AG1091" s="445"/>
      <c r="AH1091" s="445"/>
      <c r="AI1091" s="446"/>
      <c r="AJ1091" s="446"/>
      <c r="AK1091" s="446"/>
      <c r="AL1091" s="446"/>
      <c r="AM1091" s="446"/>
      <c r="AN1091" s="446"/>
    </row>
    <row r="1092" spans="1:40">
      <c r="A1092" s="435"/>
      <c r="B1092" s="437" t="s">
        <v>973</v>
      </c>
      <c r="C1092" s="437"/>
      <c r="D1092" s="475"/>
      <c r="E1092" s="447"/>
      <c r="F1092" s="445"/>
      <c r="G1092" s="41"/>
      <c r="H1092" s="448"/>
      <c r="I1092" s="448"/>
      <c r="J1092" s="448"/>
      <c r="K1092" s="449"/>
      <c r="L1092" s="449"/>
      <c r="M1092" s="447"/>
      <c r="N1092" s="447"/>
      <c r="O1092" s="445"/>
      <c r="P1092" s="445"/>
      <c r="Q1092" s="447"/>
      <c r="R1092" s="447"/>
      <c r="S1092" s="447"/>
      <c r="T1092" s="450"/>
      <c r="U1092" s="450"/>
      <c r="V1092" s="450"/>
      <c r="W1092" s="451"/>
      <c r="X1092" s="445"/>
      <c r="Y1092" s="445"/>
      <c r="Z1092" s="445"/>
      <c r="AA1092" s="445"/>
      <c r="AB1092" s="445"/>
      <c r="AC1092" s="445"/>
      <c r="AD1092" s="445"/>
      <c r="AE1092" s="445"/>
      <c r="AF1092" s="445"/>
      <c r="AG1092" s="445"/>
      <c r="AH1092" s="445"/>
      <c r="AI1092" s="446"/>
      <c r="AJ1092" s="446"/>
      <c r="AK1092" s="446"/>
      <c r="AL1092" s="446"/>
      <c r="AM1092" s="446"/>
      <c r="AN1092" s="446"/>
    </row>
    <row r="1093" spans="1:40">
      <c r="A1093" s="435">
        <v>200</v>
      </c>
      <c r="B1093" s="436" t="s">
        <v>80</v>
      </c>
      <c r="C1093" s="437" t="s">
        <v>974</v>
      </c>
      <c r="D1093" s="475" t="s">
        <v>975</v>
      </c>
      <c r="E1093" s="447">
        <v>6.5</v>
      </c>
      <c r="F1093" s="445" t="s">
        <v>83</v>
      </c>
      <c r="G1093" s="41"/>
      <c r="H1093" s="448">
        <f>ROUND(E1093*G1093,2)</f>
        <v>0</v>
      </c>
      <c r="I1093" s="448"/>
      <c r="J1093" s="448">
        <f>ROUND(E1093*G1093,2)</f>
        <v>0</v>
      </c>
      <c r="K1093" s="449"/>
      <c r="L1093" s="449">
        <f>E1093*K1093</f>
        <v>0</v>
      </c>
      <c r="M1093" s="447"/>
      <c r="N1093" s="447">
        <f>E1093*M1093</f>
        <v>0</v>
      </c>
      <c r="O1093" s="445">
        <v>20</v>
      </c>
      <c r="P1093" s="445" t="s">
        <v>968</v>
      </c>
      <c r="Q1093" s="447"/>
      <c r="R1093" s="447"/>
      <c r="S1093" s="447"/>
      <c r="T1093" s="450"/>
      <c r="U1093" s="450"/>
      <c r="V1093" s="450" t="s">
        <v>802</v>
      </c>
      <c r="W1093" s="451"/>
      <c r="X1093" s="437" t="s">
        <v>974</v>
      </c>
      <c r="Y1093" s="437" t="s">
        <v>974</v>
      </c>
      <c r="Z1093" s="445" t="s">
        <v>85</v>
      </c>
      <c r="AA1093" s="445"/>
      <c r="AB1093" s="445">
        <v>1</v>
      </c>
      <c r="AC1093" s="445"/>
      <c r="AD1093" s="445"/>
      <c r="AE1093" s="445"/>
      <c r="AF1093" s="445"/>
      <c r="AG1093" s="445"/>
      <c r="AH1093" s="445"/>
      <c r="AI1093" s="446"/>
      <c r="AJ1093" s="446" t="s">
        <v>803</v>
      </c>
      <c r="AK1093" s="446" t="s">
        <v>87</v>
      </c>
      <c r="AL1093" s="446"/>
      <c r="AM1093" s="446"/>
      <c r="AN1093" s="446"/>
    </row>
    <row r="1094" spans="1:40" ht="25.5">
      <c r="A1094" s="435"/>
      <c r="B1094" s="436"/>
      <c r="C1094" s="437"/>
      <c r="D1094" s="438" t="s">
        <v>88</v>
      </c>
      <c r="E1094" s="439"/>
      <c r="F1094" s="440"/>
      <c r="G1094" s="42"/>
      <c r="H1094" s="441"/>
      <c r="I1094" s="441"/>
      <c r="J1094" s="441"/>
      <c r="K1094" s="442"/>
      <c r="L1094" s="442"/>
      <c r="M1094" s="439"/>
      <c r="N1094" s="439"/>
      <c r="O1094" s="440"/>
      <c r="P1094" s="440"/>
      <c r="Q1094" s="439"/>
      <c r="R1094" s="439"/>
      <c r="S1094" s="439"/>
      <c r="T1094" s="443"/>
      <c r="U1094" s="443"/>
      <c r="V1094" s="443" t="s">
        <v>0</v>
      </c>
      <c r="W1094" s="444"/>
      <c r="X1094" s="440"/>
      <c r="Y1094" s="445"/>
      <c r="Z1094" s="445"/>
      <c r="AA1094" s="445"/>
      <c r="AB1094" s="445"/>
      <c r="AC1094" s="445"/>
      <c r="AD1094" s="445"/>
      <c r="AE1094" s="445"/>
      <c r="AF1094" s="445"/>
      <c r="AG1094" s="445"/>
      <c r="AH1094" s="445"/>
      <c r="AI1094" s="446"/>
      <c r="AJ1094" s="446"/>
      <c r="AK1094" s="446"/>
      <c r="AL1094" s="446"/>
      <c r="AM1094" s="446"/>
      <c r="AN1094" s="446"/>
    </row>
    <row r="1095" spans="1:40">
      <c r="A1095" s="435"/>
      <c r="B1095" s="436"/>
      <c r="C1095" s="437"/>
      <c r="D1095" s="438" t="s">
        <v>976</v>
      </c>
      <c r="E1095" s="439"/>
      <c r="F1095" s="440"/>
      <c r="G1095" s="42"/>
      <c r="H1095" s="441"/>
      <c r="I1095" s="441"/>
      <c r="J1095" s="441"/>
      <c r="K1095" s="442"/>
      <c r="L1095" s="442"/>
      <c r="M1095" s="439"/>
      <c r="N1095" s="439"/>
      <c r="O1095" s="440"/>
      <c r="P1095" s="440"/>
      <c r="Q1095" s="439"/>
      <c r="R1095" s="439"/>
      <c r="S1095" s="439"/>
      <c r="T1095" s="443"/>
      <c r="U1095" s="443"/>
      <c r="V1095" s="443" t="s">
        <v>0</v>
      </c>
      <c r="W1095" s="444"/>
      <c r="X1095" s="440"/>
      <c r="Y1095" s="445"/>
      <c r="Z1095" s="445"/>
      <c r="AA1095" s="445"/>
      <c r="AB1095" s="445"/>
      <c r="AC1095" s="445"/>
      <c r="AD1095" s="445"/>
      <c r="AE1095" s="445"/>
      <c r="AF1095" s="445"/>
      <c r="AG1095" s="445"/>
      <c r="AH1095" s="445"/>
      <c r="AI1095" s="446"/>
      <c r="AJ1095" s="446"/>
      <c r="AK1095" s="446"/>
      <c r="AL1095" s="446"/>
      <c r="AM1095" s="446"/>
      <c r="AN1095" s="446"/>
    </row>
    <row r="1096" spans="1:40">
      <c r="A1096" s="435">
        <v>201</v>
      </c>
      <c r="B1096" s="436" t="s">
        <v>80</v>
      </c>
      <c r="C1096" s="437" t="s">
        <v>977</v>
      </c>
      <c r="D1096" s="475" t="s">
        <v>978</v>
      </c>
      <c r="E1096" s="447">
        <v>3.62</v>
      </c>
      <c r="F1096" s="445" t="s">
        <v>83</v>
      </c>
      <c r="G1096" s="41"/>
      <c r="H1096" s="448">
        <f>ROUND(E1096*G1096,2)</f>
        <v>0</v>
      </c>
      <c r="I1096" s="448"/>
      <c r="J1096" s="448">
        <f>ROUND(E1096*G1096,2)</f>
        <v>0</v>
      </c>
      <c r="K1096" s="449"/>
      <c r="L1096" s="449">
        <f>E1096*K1096</f>
        <v>0</v>
      </c>
      <c r="M1096" s="447"/>
      <c r="N1096" s="447">
        <f>E1096*M1096</f>
        <v>0</v>
      </c>
      <c r="O1096" s="445">
        <v>20</v>
      </c>
      <c r="P1096" s="445" t="s">
        <v>979</v>
      </c>
      <c r="Q1096" s="447"/>
      <c r="R1096" s="447"/>
      <c r="S1096" s="447"/>
      <c r="T1096" s="450"/>
      <c r="U1096" s="450"/>
      <c r="V1096" s="450" t="s">
        <v>802</v>
      </c>
      <c r="W1096" s="451"/>
      <c r="X1096" s="437" t="s">
        <v>977</v>
      </c>
      <c r="Y1096" s="437" t="s">
        <v>977</v>
      </c>
      <c r="Z1096" s="445" t="s">
        <v>85</v>
      </c>
      <c r="AA1096" s="445"/>
      <c r="AB1096" s="445">
        <v>1</v>
      </c>
      <c r="AC1096" s="445"/>
      <c r="AD1096" s="445"/>
      <c r="AE1096" s="445"/>
      <c r="AF1096" s="445"/>
      <c r="AG1096" s="445"/>
      <c r="AH1096" s="445"/>
      <c r="AI1096" s="446"/>
      <c r="AJ1096" s="446" t="s">
        <v>803</v>
      </c>
      <c r="AK1096" s="446" t="s">
        <v>87</v>
      </c>
      <c r="AL1096" s="446"/>
      <c r="AM1096" s="446"/>
      <c r="AN1096" s="446"/>
    </row>
    <row r="1097" spans="1:40" ht="25.5">
      <c r="A1097" s="435"/>
      <c r="B1097" s="436"/>
      <c r="C1097" s="437"/>
      <c r="D1097" s="438" t="s">
        <v>88</v>
      </c>
      <c r="E1097" s="439"/>
      <c r="F1097" s="440"/>
      <c r="G1097" s="42"/>
      <c r="H1097" s="441"/>
      <c r="I1097" s="441"/>
      <c r="J1097" s="441"/>
      <c r="K1097" s="442"/>
      <c r="L1097" s="442"/>
      <c r="M1097" s="439"/>
      <c r="N1097" s="439"/>
      <c r="O1097" s="440"/>
      <c r="P1097" s="440"/>
      <c r="Q1097" s="439"/>
      <c r="R1097" s="439"/>
      <c r="S1097" s="439"/>
      <c r="T1097" s="443"/>
      <c r="U1097" s="443"/>
      <c r="V1097" s="443" t="s">
        <v>0</v>
      </c>
      <c r="W1097" s="444"/>
      <c r="X1097" s="440"/>
      <c r="Y1097" s="445"/>
      <c r="Z1097" s="445"/>
      <c r="AA1097" s="445"/>
      <c r="AB1097" s="445"/>
      <c r="AC1097" s="445"/>
      <c r="AD1097" s="445"/>
      <c r="AE1097" s="445"/>
      <c r="AF1097" s="445"/>
      <c r="AG1097" s="445"/>
      <c r="AH1097" s="445"/>
      <c r="AI1097" s="446"/>
      <c r="AJ1097" s="446"/>
      <c r="AK1097" s="446"/>
      <c r="AL1097" s="446"/>
      <c r="AM1097" s="446"/>
      <c r="AN1097" s="446"/>
    </row>
    <row r="1098" spans="1:40">
      <c r="A1098" s="435"/>
      <c r="B1098" s="436"/>
      <c r="C1098" s="437"/>
      <c r="D1098" s="438" t="s">
        <v>980</v>
      </c>
      <c r="E1098" s="439"/>
      <c r="F1098" s="440"/>
      <c r="G1098" s="42"/>
      <c r="H1098" s="441"/>
      <c r="I1098" s="441"/>
      <c r="J1098" s="441"/>
      <c r="K1098" s="442"/>
      <c r="L1098" s="442"/>
      <c r="M1098" s="439"/>
      <c r="N1098" s="439"/>
      <c r="O1098" s="440"/>
      <c r="P1098" s="440"/>
      <c r="Q1098" s="439"/>
      <c r="R1098" s="439"/>
      <c r="S1098" s="439"/>
      <c r="T1098" s="443"/>
      <c r="U1098" s="443"/>
      <c r="V1098" s="443" t="s">
        <v>0</v>
      </c>
      <c r="W1098" s="444"/>
      <c r="X1098" s="440"/>
      <c r="Y1098" s="445"/>
      <c r="Z1098" s="445"/>
      <c r="AA1098" s="445"/>
      <c r="AB1098" s="445"/>
      <c r="AC1098" s="445"/>
      <c r="AD1098" s="445"/>
      <c r="AE1098" s="445"/>
      <c r="AF1098" s="445"/>
      <c r="AG1098" s="445"/>
      <c r="AH1098" s="445"/>
      <c r="AI1098" s="446"/>
      <c r="AJ1098" s="446"/>
      <c r="AK1098" s="446"/>
      <c r="AL1098" s="446"/>
      <c r="AM1098" s="446"/>
      <c r="AN1098" s="446"/>
    </row>
    <row r="1099" spans="1:40">
      <c r="A1099" s="435">
        <v>202</v>
      </c>
      <c r="B1099" s="436" t="s">
        <v>80</v>
      </c>
      <c r="C1099" s="437" t="s">
        <v>981</v>
      </c>
      <c r="D1099" s="475" t="s">
        <v>982</v>
      </c>
      <c r="E1099" s="447">
        <v>12.65</v>
      </c>
      <c r="F1099" s="445" t="s">
        <v>83</v>
      </c>
      <c r="G1099" s="41"/>
      <c r="H1099" s="448">
        <f>ROUND(E1099*G1099,2)</f>
        <v>0</v>
      </c>
      <c r="I1099" s="448"/>
      <c r="J1099" s="448">
        <f>ROUND(E1099*G1099,2)</f>
        <v>0</v>
      </c>
      <c r="K1099" s="449"/>
      <c r="L1099" s="449">
        <f>E1099*K1099</f>
        <v>0</v>
      </c>
      <c r="M1099" s="447"/>
      <c r="N1099" s="447">
        <f>E1099*M1099</f>
        <v>0</v>
      </c>
      <c r="O1099" s="445">
        <v>20</v>
      </c>
      <c r="P1099" s="445" t="s">
        <v>983</v>
      </c>
      <c r="Q1099" s="447"/>
      <c r="R1099" s="447"/>
      <c r="S1099" s="447"/>
      <c r="T1099" s="450"/>
      <c r="U1099" s="450"/>
      <c r="V1099" s="450" t="s">
        <v>802</v>
      </c>
      <c r="W1099" s="451"/>
      <c r="X1099" s="437" t="s">
        <v>981</v>
      </c>
      <c r="Y1099" s="437" t="s">
        <v>981</v>
      </c>
      <c r="Z1099" s="445" t="s">
        <v>85</v>
      </c>
      <c r="AA1099" s="445"/>
      <c r="AB1099" s="445">
        <v>1</v>
      </c>
      <c r="AC1099" s="445"/>
      <c r="AD1099" s="445"/>
      <c r="AE1099" s="445"/>
      <c r="AF1099" s="445"/>
      <c r="AG1099" s="445"/>
      <c r="AH1099" s="445"/>
      <c r="AI1099" s="446"/>
      <c r="AJ1099" s="446" t="s">
        <v>803</v>
      </c>
      <c r="AK1099" s="446" t="s">
        <v>87</v>
      </c>
      <c r="AL1099" s="446"/>
      <c r="AM1099" s="446"/>
      <c r="AN1099" s="446"/>
    </row>
    <row r="1100" spans="1:40" ht="25.5">
      <c r="A1100" s="435"/>
      <c r="B1100" s="436"/>
      <c r="C1100" s="437"/>
      <c r="D1100" s="438" t="s">
        <v>88</v>
      </c>
      <c r="E1100" s="439"/>
      <c r="F1100" s="440"/>
      <c r="G1100" s="42"/>
      <c r="H1100" s="441"/>
      <c r="I1100" s="441"/>
      <c r="J1100" s="441"/>
      <c r="K1100" s="442"/>
      <c r="L1100" s="442"/>
      <c r="M1100" s="439"/>
      <c r="N1100" s="439"/>
      <c r="O1100" s="440"/>
      <c r="P1100" s="440"/>
      <c r="Q1100" s="439"/>
      <c r="R1100" s="439"/>
      <c r="S1100" s="439"/>
      <c r="T1100" s="443"/>
      <c r="U1100" s="443"/>
      <c r="V1100" s="443" t="s">
        <v>0</v>
      </c>
      <c r="W1100" s="444"/>
      <c r="X1100" s="440"/>
      <c r="Y1100" s="445"/>
      <c r="Z1100" s="445"/>
      <c r="AA1100" s="445"/>
      <c r="AB1100" s="445"/>
      <c r="AC1100" s="445"/>
      <c r="AD1100" s="445"/>
      <c r="AE1100" s="445"/>
      <c r="AF1100" s="445"/>
      <c r="AG1100" s="445"/>
      <c r="AH1100" s="445"/>
      <c r="AI1100" s="446"/>
      <c r="AJ1100" s="446"/>
      <c r="AK1100" s="446"/>
      <c r="AL1100" s="446"/>
      <c r="AM1100" s="446"/>
      <c r="AN1100" s="446"/>
    </row>
    <row r="1101" spans="1:40">
      <c r="A1101" s="435"/>
      <c r="B1101" s="436"/>
      <c r="C1101" s="437"/>
      <c r="D1101" s="438" t="s">
        <v>984</v>
      </c>
      <c r="E1101" s="439"/>
      <c r="F1101" s="440"/>
      <c r="G1101" s="42"/>
      <c r="H1101" s="441"/>
      <c r="I1101" s="441"/>
      <c r="J1101" s="441"/>
      <c r="K1101" s="442"/>
      <c r="L1101" s="442"/>
      <c r="M1101" s="439"/>
      <c r="N1101" s="439"/>
      <c r="O1101" s="440"/>
      <c r="P1101" s="440"/>
      <c r="Q1101" s="439"/>
      <c r="R1101" s="439"/>
      <c r="S1101" s="439"/>
      <c r="T1101" s="443"/>
      <c r="U1101" s="443"/>
      <c r="V1101" s="443" t="s">
        <v>0</v>
      </c>
      <c r="W1101" s="444"/>
      <c r="X1101" s="440"/>
      <c r="Y1101" s="445"/>
      <c r="Z1101" s="445"/>
      <c r="AA1101" s="445"/>
      <c r="AB1101" s="445"/>
      <c r="AC1101" s="445"/>
      <c r="AD1101" s="445"/>
      <c r="AE1101" s="445"/>
      <c r="AF1101" s="445"/>
      <c r="AG1101" s="445"/>
      <c r="AH1101" s="445"/>
      <c r="AI1101" s="446"/>
      <c r="AJ1101" s="446"/>
      <c r="AK1101" s="446"/>
      <c r="AL1101" s="446"/>
      <c r="AM1101" s="446"/>
      <c r="AN1101" s="446"/>
    </row>
    <row r="1102" spans="1:40" ht="25.5">
      <c r="A1102" s="435">
        <v>203</v>
      </c>
      <c r="B1102" s="436" t="s">
        <v>80</v>
      </c>
      <c r="C1102" s="437" t="s">
        <v>985</v>
      </c>
      <c r="D1102" s="475" t="s">
        <v>986</v>
      </c>
      <c r="E1102" s="447">
        <v>104.239</v>
      </c>
      <c r="F1102" s="445" t="s">
        <v>83</v>
      </c>
      <c r="G1102" s="41"/>
      <c r="H1102" s="448">
        <f>ROUND(E1102*G1102,2)</f>
        <v>0</v>
      </c>
      <c r="I1102" s="448"/>
      <c r="J1102" s="448">
        <f>ROUND(E1102*G1102,2)</f>
        <v>0</v>
      </c>
      <c r="K1102" s="449"/>
      <c r="L1102" s="449">
        <f>E1102*K1102</f>
        <v>0</v>
      </c>
      <c r="M1102" s="447"/>
      <c r="N1102" s="447">
        <f>E1102*M1102</f>
        <v>0</v>
      </c>
      <c r="O1102" s="445">
        <v>20</v>
      </c>
      <c r="P1102" s="445" t="s">
        <v>539</v>
      </c>
      <c r="Q1102" s="447"/>
      <c r="R1102" s="447"/>
      <c r="S1102" s="447"/>
      <c r="T1102" s="450"/>
      <c r="U1102" s="450"/>
      <c r="V1102" s="450" t="s">
        <v>802</v>
      </c>
      <c r="W1102" s="451"/>
      <c r="X1102" s="437" t="s">
        <v>985</v>
      </c>
      <c r="Y1102" s="437" t="s">
        <v>985</v>
      </c>
      <c r="Z1102" s="445" t="s">
        <v>85</v>
      </c>
      <c r="AA1102" s="445"/>
      <c r="AB1102" s="445">
        <v>1</v>
      </c>
      <c r="AC1102" s="445"/>
      <c r="AD1102" s="445"/>
      <c r="AE1102" s="445"/>
      <c r="AF1102" s="445"/>
      <c r="AG1102" s="445"/>
      <c r="AH1102" s="445"/>
      <c r="AI1102" s="446"/>
      <c r="AJ1102" s="446" t="s">
        <v>803</v>
      </c>
      <c r="AK1102" s="446" t="s">
        <v>87</v>
      </c>
      <c r="AL1102" s="446"/>
      <c r="AM1102" s="446"/>
      <c r="AN1102" s="446"/>
    </row>
    <row r="1103" spans="1:40" ht="25.5">
      <c r="A1103" s="435"/>
      <c r="B1103" s="436"/>
      <c r="C1103" s="437"/>
      <c r="D1103" s="438" t="s">
        <v>133</v>
      </c>
      <c r="E1103" s="439"/>
      <c r="F1103" s="440"/>
      <c r="G1103" s="42"/>
      <c r="H1103" s="441"/>
      <c r="I1103" s="441"/>
      <c r="J1103" s="441"/>
      <c r="K1103" s="442"/>
      <c r="L1103" s="442"/>
      <c r="M1103" s="439"/>
      <c r="N1103" s="439"/>
      <c r="O1103" s="440"/>
      <c r="P1103" s="440"/>
      <c r="Q1103" s="439"/>
      <c r="R1103" s="439"/>
      <c r="S1103" s="439"/>
      <c r="T1103" s="443"/>
      <c r="U1103" s="443"/>
      <c r="V1103" s="443" t="s">
        <v>0</v>
      </c>
      <c r="W1103" s="444"/>
      <c r="X1103" s="440"/>
      <c r="Y1103" s="445"/>
      <c r="Z1103" s="445"/>
      <c r="AA1103" s="445"/>
      <c r="AB1103" s="445"/>
      <c r="AC1103" s="445"/>
      <c r="AD1103" s="445"/>
      <c r="AE1103" s="445"/>
      <c r="AF1103" s="445"/>
      <c r="AG1103" s="445"/>
      <c r="AH1103" s="445"/>
      <c r="AI1103" s="446"/>
      <c r="AJ1103" s="446"/>
      <c r="AK1103" s="446"/>
      <c r="AL1103" s="446"/>
      <c r="AM1103" s="446"/>
      <c r="AN1103" s="446"/>
    </row>
    <row r="1104" spans="1:40">
      <c r="A1104" s="435"/>
      <c r="B1104" s="436"/>
      <c r="C1104" s="437"/>
      <c r="D1104" s="438" t="s">
        <v>987</v>
      </c>
      <c r="E1104" s="439"/>
      <c r="F1104" s="440"/>
      <c r="G1104" s="42"/>
      <c r="H1104" s="441"/>
      <c r="I1104" s="441"/>
      <c r="J1104" s="441"/>
      <c r="K1104" s="442"/>
      <c r="L1104" s="442"/>
      <c r="M1104" s="439"/>
      <c r="N1104" s="439"/>
      <c r="O1104" s="440"/>
      <c r="P1104" s="440"/>
      <c r="Q1104" s="439"/>
      <c r="R1104" s="439"/>
      <c r="S1104" s="439"/>
      <c r="T1104" s="443"/>
      <c r="U1104" s="443"/>
      <c r="V1104" s="443" t="s">
        <v>0</v>
      </c>
      <c r="W1104" s="444"/>
      <c r="X1104" s="440"/>
      <c r="Y1104" s="445"/>
      <c r="Z1104" s="445"/>
      <c r="AA1104" s="445"/>
      <c r="AB1104" s="445"/>
      <c r="AC1104" s="445"/>
      <c r="AD1104" s="445"/>
      <c r="AE1104" s="445"/>
      <c r="AF1104" s="445"/>
      <c r="AG1104" s="445"/>
      <c r="AH1104" s="445"/>
      <c r="AI1104" s="446"/>
      <c r="AJ1104" s="446"/>
      <c r="AK1104" s="446"/>
      <c r="AL1104" s="446"/>
      <c r="AM1104" s="446"/>
      <c r="AN1104" s="446"/>
    </row>
    <row r="1105" spans="1:40">
      <c r="A1105" s="435"/>
      <c r="B1105" s="436"/>
      <c r="C1105" s="437"/>
      <c r="D1105" s="438" t="s">
        <v>213</v>
      </c>
      <c r="E1105" s="439"/>
      <c r="F1105" s="440"/>
      <c r="G1105" s="42"/>
      <c r="H1105" s="441"/>
      <c r="I1105" s="441"/>
      <c r="J1105" s="441"/>
      <c r="K1105" s="442"/>
      <c r="L1105" s="442"/>
      <c r="M1105" s="439"/>
      <c r="N1105" s="439"/>
      <c r="O1105" s="440"/>
      <c r="P1105" s="440"/>
      <c r="Q1105" s="439"/>
      <c r="R1105" s="439"/>
      <c r="S1105" s="439"/>
      <c r="T1105" s="443"/>
      <c r="U1105" s="443"/>
      <c r="V1105" s="443" t="s">
        <v>0</v>
      </c>
      <c r="W1105" s="444"/>
      <c r="X1105" s="440"/>
      <c r="Y1105" s="445"/>
      <c r="Z1105" s="445"/>
      <c r="AA1105" s="445"/>
      <c r="AB1105" s="445"/>
      <c r="AC1105" s="445"/>
      <c r="AD1105" s="445"/>
      <c r="AE1105" s="445"/>
      <c r="AF1105" s="445"/>
      <c r="AG1105" s="445"/>
      <c r="AH1105" s="445"/>
      <c r="AI1105" s="446"/>
      <c r="AJ1105" s="446"/>
      <c r="AK1105" s="446"/>
      <c r="AL1105" s="446"/>
      <c r="AM1105" s="446"/>
      <c r="AN1105" s="446"/>
    </row>
    <row r="1106" spans="1:40">
      <c r="A1106" s="435"/>
      <c r="B1106" s="436"/>
      <c r="C1106" s="437"/>
      <c r="D1106" s="438" t="s">
        <v>988</v>
      </c>
      <c r="E1106" s="439"/>
      <c r="F1106" s="440"/>
      <c r="G1106" s="42"/>
      <c r="H1106" s="441"/>
      <c r="I1106" s="441"/>
      <c r="J1106" s="441"/>
      <c r="K1106" s="442"/>
      <c r="L1106" s="442"/>
      <c r="M1106" s="439"/>
      <c r="N1106" s="439"/>
      <c r="O1106" s="440"/>
      <c r="P1106" s="440"/>
      <c r="Q1106" s="439"/>
      <c r="R1106" s="439"/>
      <c r="S1106" s="439"/>
      <c r="T1106" s="443"/>
      <c r="U1106" s="443"/>
      <c r="V1106" s="443" t="s">
        <v>0</v>
      </c>
      <c r="W1106" s="444"/>
      <c r="X1106" s="440"/>
      <c r="Y1106" s="445"/>
      <c r="Z1106" s="445"/>
      <c r="AA1106" s="445"/>
      <c r="AB1106" s="445"/>
      <c r="AC1106" s="445"/>
      <c r="AD1106" s="445"/>
      <c r="AE1106" s="445"/>
      <c r="AF1106" s="445"/>
      <c r="AG1106" s="445"/>
      <c r="AH1106" s="445"/>
      <c r="AI1106" s="446"/>
      <c r="AJ1106" s="446"/>
      <c r="AK1106" s="446"/>
      <c r="AL1106" s="446"/>
      <c r="AM1106" s="446"/>
      <c r="AN1106" s="446"/>
    </row>
    <row r="1107" spans="1:40">
      <c r="A1107" s="435"/>
      <c r="B1107" s="436"/>
      <c r="C1107" s="437"/>
      <c r="D1107" s="438" t="s">
        <v>147</v>
      </c>
      <c r="E1107" s="439"/>
      <c r="F1107" s="440"/>
      <c r="G1107" s="42"/>
      <c r="H1107" s="441"/>
      <c r="I1107" s="441"/>
      <c r="J1107" s="441"/>
      <c r="K1107" s="442"/>
      <c r="L1107" s="442"/>
      <c r="M1107" s="439"/>
      <c r="N1107" s="439"/>
      <c r="O1107" s="440"/>
      <c r="P1107" s="440"/>
      <c r="Q1107" s="439"/>
      <c r="R1107" s="439"/>
      <c r="S1107" s="439"/>
      <c r="T1107" s="443"/>
      <c r="U1107" s="443"/>
      <c r="V1107" s="443" t="s">
        <v>0</v>
      </c>
      <c r="W1107" s="444"/>
      <c r="X1107" s="440"/>
      <c r="Y1107" s="445"/>
      <c r="Z1107" s="445"/>
      <c r="AA1107" s="445"/>
      <c r="AB1107" s="445"/>
      <c r="AC1107" s="445"/>
      <c r="AD1107" s="445"/>
      <c r="AE1107" s="445"/>
      <c r="AF1107" s="445"/>
      <c r="AG1107" s="445"/>
      <c r="AH1107" s="445"/>
      <c r="AI1107" s="446"/>
      <c r="AJ1107" s="446"/>
      <c r="AK1107" s="446"/>
      <c r="AL1107" s="446"/>
      <c r="AM1107" s="446"/>
      <c r="AN1107" s="446"/>
    </row>
    <row r="1108" spans="1:40">
      <c r="A1108" s="435"/>
      <c r="B1108" s="436"/>
      <c r="C1108" s="437"/>
      <c r="D1108" s="438" t="s">
        <v>989</v>
      </c>
      <c r="E1108" s="439"/>
      <c r="F1108" s="440"/>
      <c r="G1108" s="42"/>
      <c r="H1108" s="441"/>
      <c r="I1108" s="441"/>
      <c r="J1108" s="441"/>
      <c r="K1108" s="442"/>
      <c r="L1108" s="442"/>
      <c r="M1108" s="439"/>
      <c r="N1108" s="439"/>
      <c r="O1108" s="440"/>
      <c r="P1108" s="440"/>
      <c r="Q1108" s="439"/>
      <c r="R1108" s="439"/>
      <c r="S1108" s="439"/>
      <c r="T1108" s="443"/>
      <c r="U1108" s="443"/>
      <c r="V1108" s="443" t="s">
        <v>0</v>
      </c>
      <c r="W1108" s="444"/>
      <c r="X1108" s="440"/>
      <c r="Y1108" s="445"/>
      <c r="Z1108" s="445"/>
      <c r="AA1108" s="445"/>
      <c r="AB1108" s="445"/>
      <c r="AC1108" s="445"/>
      <c r="AD1108" s="445"/>
      <c r="AE1108" s="445"/>
      <c r="AF1108" s="445"/>
      <c r="AG1108" s="445"/>
      <c r="AH1108" s="445"/>
      <c r="AI1108" s="446"/>
      <c r="AJ1108" s="446"/>
      <c r="AK1108" s="446"/>
      <c r="AL1108" s="446"/>
      <c r="AM1108" s="446"/>
      <c r="AN1108" s="446"/>
    </row>
    <row r="1109" spans="1:40">
      <c r="A1109" s="435"/>
      <c r="B1109" s="436"/>
      <c r="C1109" s="437"/>
      <c r="D1109" s="438" t="s">
        <v>149</v>
      </c>
      <c r="E1109" s="439"/>
      <c r="F1109" s="440"/>
      <c r="G1109" s="42"/>
      <c r="H1109" s="441"/>
      <c r="I1109" s="441"/>
      <c r="J1109" s="441"/>
      <c r="K1109" s="442"/>
      <c r="L1109" s="442"/>
      <c r="M1109" s="439"/>
      <c r="N1109" s="439"/>
      <c r="O1109" s="440"/>
      <c r="P1109" s="440"/>
      <c r="Q1109" s="439"/>
      <c r="R1109" s="439"/>
      <c r="S1109" s="439"/>
      <c r="T1109" s="443"/>
      <c r="U1109" s="443"/>
      <c r="V1109" s="443" t="s">
        <v>0</v>
      </c>
      <c r="W1109" s="444"/>
      <c r="X1109" s="440"/>
      <c r="Y1109" s="445"/>
      <c r="Z1109" s="445"/>
      <c r="AA1109" s="445"/>
      <c r="AB1109" s="445"/>
      <c r="AC1109" s="445"/>
      <c r="AD1109" s="445"/>
      <c r="AE1109" s="445"/>
      <c r="AF1109" s="445"/>
      <c r="AG1109" s="445"/>
      <c r="AH1109" s="445"/>
      <c r="AI1109" s="446"/>
      <c r="AJ1109" s="446"/>
      <c r="AK1109" s="446"/>
      <c r="AL1109" s="446"/>
      <c r="AM1109" s="446"/>
      <c r="AN1109" s="446"/>
    </row>
    <row r="1110" spans="1:40">
      <c r="A1110" s="435"/>
      <c r="B1110" s="436"/>
      <c r="C1110" s="437"/>
      <c r="D1110" s="438" t="s">
        <v>990</v>
      </c>
      <c r="E1110" s="439"/>
      <c r="F1110" s="440"/>
      <c r="G1110" s="42"/>
      <c r="H1110" s="441"/>
      <c r="I1110" s="441"/>
      <c r="J1110" s="441"/>
      <c r="K1110" s="442"/>
      <c r="L1110" s="442"/>
      <c r="M1110" s="439"/>
      <c r="N1110" s="439"/>
      <c r="O1110" s="440"/>
      <c r="P1110" s="440"/>
      <c r="Q1110" s="439"/>
      <c r="R1110" s="439"/>
      <c r="S1110" s="439"/>
      <c r="T1110" s="443"/>
      <c r="U1110" s="443"/>
      <c r="V1110" s="443" t="s">
        <v>0</v>
      </c>
      <c r="W1110" s="444"/>
      <c r="X1110" s="440"/>
      <c r="Y1110" s="445"/>
      <c r="Z1110" s="445"/>
      <c r="AA1110" s="445"/>
      <c r="AB1110" s="445"/>
      <c r="AC1110" s="445"/>
      <c r="AD1110" s="445"/>
      <c r="AE1110" s="445"/>
      <c r="AF1110" s="445"/>
      <c r="AG1110" s="445"/>
      <c r="AH1110" s="445"/>
      <c r="AI1110" s="446"/>
      <c r="AJ1110" s="446"/>
      <c r="AK1110" s="446"/>
      <c r="AL1110" s="446"/>
      <c r="AM1110" s="446"/>
      <c r="AN1110" s="446"/>
    </row>
    <row r="1111" spans="1:40">
      <c r="A1111" s="435"/>
      <c r="B1111" s="436"/>
      <c r="C1111" s="437"/>
      <c r="D1111" s="438" t="s">
        <v>150</v>
      </c>
      <c r="E1111" s="439"/>
      <c r="F1111" s="440"/>
      <c r="G1111" s="42"/>
      <c r="H1111" s="441"/>
      <c r="I1111" s="441"/>
      <c r="J1111" s="441"/>
      <c r="K1111" s="442"/>
      <c r="L1111" s="442"/>
      <c r="M1111" s="439"/>
      <c r="N1111" s="439"/>
      <c r="O1111" s="440"/>
      <c r="P1111" s="440"/>
      <c r="Q1111" s="439"/>
      <c r="R1111" s="439"/>
      <c r="S1111" s="439"/>
      <c r="T1111" s="443"/>
      <c r="U1111" s="443"/>
      <c r="V1111" s="443" t="s">
        <v>0</v>
      </c>
      <c r="W1111" s="444"/>
      <c r="X1111" s="440"/>
      <c r="Y1111" s="445"/>
      <c r="Z1111" s="445"/>
      <c r="AA1111" s="445"/>
      <c r="AB1111" s="445"/>
      <c r="AC1111" s="445"/>
      <c r="AD1111" s="445"/>
      <c r="AE1111" s="445"/>
      <c r="AF1111" s="445"/>
      <c r="AG1111" s="445"/>
      <c r="AH1111" s="445"/>
      <c r="AI1111" s="446"/>
      <c r="AJ1111" s="446"/>
      <c r="AK1111" s="446"/>
      <c r="AL1111" s="446"/>
      <c r="AM1111" s="446"/>
      <c r="AN1111" s="446"/>
    </row>
    <row r="1112" spans="1:40">
      <c r="A1112" s="435"/>
      <c r="B1112" s="436"/>
      <c r="C1112" s="437"/>
      <c r="D1112" s="438" t="s">
        <v>990</v>
      </c>
      <c r="E1112" s="439"/>
      <c r="F1112" s="440"/>
      <c r="G1112" s="42"/>
      <c r="H1112" s="441"/>
      <c r="I1112" s="441"/>
      <c r="J1112" s="441"/>
      <c r="K1112" s="442"/>
      <c r="L1112" s="442"/>
      <c r="M1112" s="439"/>
      <c r="N1112" s="439"/>
      <c r="O1112" s="440"/>
      <c r="P1112" s="440"/>
      <c r="Q1112" s="439"/>
      <c r="R1112" s="439"/>
      <c r="S1112" s="439"/>
      <c r="T1112" s="443"/>
      <c r="U1112" s="443"/>
      <c r="V1112" s="443" t="s">
        <v>0</v>
      </c>
      <c r="W1112" s="444"/>
      <c r="X1112" s="440"/>
      <c r="Y1112" s="445"/>
      <c r="Z1112" s="445"/>
      <c r="AA1112" s="445"/>
      <c r="AB1112" s="445"/>
      <c r="AC1112" s="445"/>
      <c r="AD1112" s="445"/>
      <c r="AE1112" s="445"/>
      <c r="AF1112" s="445"/>
      <c r="AG1112" s="445"/>
      <c r="AH1112" s="445"/>
      <c r="AI1112" s="446"/>
      <c r="AJ1112" s="446"/>
      <c r="AK1112" s="446"/>
      <c r="AL1112" s="446"/>
      <c r="AM1112" s="446"/>
      <c r="AN1112" s="446"/>
    </row>
    <row r="1113" spans="1:40">
      <c r="A1113" s="435"/>
      <c r="B1113" s="436"/>
      <c r="C1113" s="437"/>
      <c r="D1113" s="438" t="s">
        <v>794</v>
      </c>
      <c r="E1113" s="439"/>
      <c r="F1113" s="440"/>
      <c r="G1113" s="42"/>
      <c r="H1113" s="441"/>
      <c r="I1113" s="441"/>
      <c r="J1113" s="441"/>
      <c r="K1113" s="442"/>
      <c r="L1113" s="442"/>
      <c r="M1113" s="439"/>
      <c r="N1113" s="439"/>
      <c r="O1113" s="440"/>
      <c r="P1113" s="440"/>
      <c r="Q1113" s="439"/>
      <c r="R1113" s="439"/>
      <c r="S1113" s="439"/>
      <c r="T1113" s="443"/>
      <c r="U1113" s="443"/>
      <c r="V1113" s="443" t="s">
        <v>0</v>
      </c>
      <c r="W1113" s="444"/>
      <c r="X1113" s="440"/>
      <c r="Y1113" s="445"/>
      <c r="Z1113" s="445"/>
      <c r="AA1113" s="445"/>
      <c r="AB1113" s="445"/>
      <c r="AC1113" s="445"/>
      <c r="AD1113" s="445"/>
      <c r="AE1113" s="445"/>
      <c r="AF1113" s="445"/>
      <c r="AG1113" s="445"/>
      <c r="AH1113" s="445"/>
      <c r="AI1113" s="446"/>
      <c r="AJ1113" s="446"/>
      <c r="AK1113" s="446"/>
      <c r="AL1113" s="446"/>
      <c r="AM1113" s="446"/>
      <c r="AN1113" s="446"/>
    </row>
    <row r="1114" spans="1:40">
      <c r="A1114" s="435"/>
      <c r="B1114" s="436"/>
      <c r="C1114" s="437"/>
      <c r="D1114" s="438" t="s">
        <v>991</v>
      </c>
      <c r="E1114" s="439"/>
      <c r="F1114" s="440"/>
      <c r="G1114" s="42"/>
      <c r="H1114" s="441"/>
      <c r="I1114" s="441"/>
      <c r="J1114" s="441"/>
      <c r="K1114" s="442"/>
      <c r="L1114" s="442"/>
      <c r="M1114" s="439"/>
      <c r="N1114" s="439"/>
      <c r="O1114" s="440"/>
      <c r="P1114" s="440"/>
      <c r="Q1114" s="439"/>
      <c r="R1114" s="439"/>
      <c r="S1114" s="439"/>
      <c r="T1114" s="443"/>
      <c r="U1114" s="443"/>
      <c r="V1114" s="443" t="s">
        <v>0</v>
      </c>
      <c r="W1114" s="444"/>
      <c r="X1114" s="440"/>
      <c r="Y1114" s="445"/>
      <c r="Z1114" s="445"/>
      <c r="AA1114" s="445"/>
      <c r="AB1114" s="445"/>
      <c r="AC1114" s="445"/>
      <c r="AD1114" s="445"/>
      <c r="AE1114" s="445"/>
      <c r="AF1114" s="445"/>
      <c r="AG1114" s="445"/>
      <c r="AH1114" s="445"/>
      <c r="AI1114" s="446"/>
      <c r="AJ1114" s="446"/>
      <c r="AK1114" s="446"/>
      <c r="AL1114" s="446"/>
      <c r="AM1114" s="446"/>
      <c r="AN1114" s="446"/>
    </row>
    <row r="1115" spans="1:40" ht="38.25">
      <c r="A1115" s="435">
        <v>204</v>
      </c>
      <c r="B1115" s="436" t="s">
        <v>80</v>
      </c>
      <c r="C1115" s="437" t="s">
        <v>992</v>
      </c>
      <c r="D1115" s="475" t="s">
        <v>993</v>
      </c>
      <c r="E1115" s="447">
        <v>0.78800000000000003</v>
      </c>
      <c r="F1115" s="445" t="s">
        <v>83</v>
      </c>
      <c r="G1115" s="41"/>
      <c r="H1115" s="448">
        <f>ROUND(E1115*G1115,2)</f>
        <v>0</v>
      </c>
      <c r="I1115" s="448"/>
      <c r="J1115" s="448">
        <f>ROUND(E1115*G1115,2)</f>
        <v>0</v>
      </c>
      <c r="K1115" s="449"/>
      <c r="L1115" s="449">
        <f>E1115*K1115</f>
        <v>0</v>
      </c>
      <c r="M1115" s="447"/>
      <c r="N1115" s="447">
        <f>E1115*M1115</f>
        <v>0</v>
      </c>
      <c r="O1115" s="445">
        <v>20</v>
      </c>
      <c r="P1115" s="445" t="s">
        <v>196</v>
      </c>
      <c r="Q1115" s="447"/>
      <c r="R1115" s="447"/>
      <c r="S1115" s="447"/>
      <c r="T1115" s="450"/>
      <c r="U1115" s="450"/>
      <c r="V1115" s="450" t="s">
        <v>802</v>
      </c>
      <c r="W1115" s="451"/>
      <c r="X1115" s="437" t="s">
        <v>985</v>
      </c>
      <c r="Y1115" s="437" t="s">
        <v>992</v>
      </c>
      <c r="Z1115" s="445" t="s">
        <v>85</v>
      </c>
      <c r="AA1115" s="445"/>
      <c r="AB1115" s="445">
        <v>7</v>
      </c>
      <c r="AC1115" s="445"/>
      <c r="AD1115" s="445"/>
      <c r="AE1115" s="445"/>
      <c r="AF1115" s="445"/>
      <c r="AG1115" s="445"/>
      <c r="AH1115" s="445"/>
      <c r="AI1115" s="446"/>
      <c r="AJ1115" s="446" t="s">
        <v>803</v>
      </c>
      <c r="AK1115" s="446" t="s">
        <v>87</v>
      </c>
      <c r="AL1115" s="446"/>
      <c r="AM1115" s="446"/>
      <c r="AN1115" s="446"/>
    </row>
    <row r="1116" spans="1:40">
      <c r="A1116" s="435"/>
      <c r="B1116" s="436"/>
      <c r="C1116" s="437"/>
      <c r="D1116" s="438" t="s">
        <v>213</v>
      </c>
      <c r="E1116" s="439"/>
      <c r="F1116" s="440"/>
      <c r="G1116" s="42"/>
      <c r="H1116" s="441"/>
      <c r="I1116" s="441"/>
      <c r="J1116" s="441"/>
      <c r="K1116" s="442"/>
      <c r="L1116" s="442"/>
      <c r="M1116" s="439"/>
      <c r="N1116" s="439"/>
      <c r="O1116" s="440"/>
      <c r="P1116" s="440"/>
      <c r="Q1116" s="439"/>
      <c r="R1116" s="439"/>
      <c r="S1116" s="439"/>
      <c r="T1116" s="443"/>
      <c r="U1116" s="443"/>
      <c r="V1116" s="443" t="s">
        <v>0</v>
      </c>
      <c r="W1116" s="444"/>
      <c r="X1116" s="440"/>
      <c r="Y1116" s="445"/>
      <c r="Z1116" s="445"/>
      <c r="AA1116" s="445"/>
      <c r="AB1116" s="445"/>
      <c r="AC1116" s="445"/>
      <c r="AD1116" s="445"/>
      <c r="AE1116" s="445"/>
      <c r="AF1116" s="445"/>
      <c r="AG1116" s="445"/>
      <c r="AH1116" s="445"/>
      <c r="AI1116" s="446"/>
      <c r="AJ1116" s="446"/>
      <c r="AK1116" s="446"/>
      <c r="AL1116" s="446"/>
      <c r="AM1116" s="446"/>
      <c r="AN1116" s="446"/>
    </row>
    <row r="1117" spans="1:40">
      <c r="A1117" s="435"/>
      <c r="B1117" s="436"/>
      <c r="C1117" s="437"/>
      <c r="D1117" s="438" t="s">
        <v>994</v>
      </c>
      <c r="E1117" s="439"/>
      <c r="F1117" s="440"/>
      <c r="G1117" s="42"/>
      <c r="H1117" s="441"/>
      <c r="I1117" s="441"/>
      <c r="J1117" s="441"/>
      <c r="K1117" s="442"/>
      <c r="L1117" s="442"/>
      <c r="M1117" s="439"/>
      <c r="N1117" s="439"/>
      <c r="O1117" s="440"/>
      <c r="P1117" s="440"/>
      <c r="Q1117" s="439"/>
      <c r="R1117" s="439"/>
      <c r="S1117" s="439"/>
      <c r="T1117" s="443"/>
      <c r="U1117" s="443"/>
      <c r="V1117" s="443" t="s">
        <v>0</v>
      </c>
      <c r="W1117" s="444"/>
      <c r="X1117" s="440"/>
      <c r="Y1117" s="445"/>
      <c r="Z1117" s="445"/>
      <c r="AA1117" s="445"/>
      <c r="AB1117" s="445"/>
      <c r="AC1117" s="445"/>
      <c r="AD1117" s="445"/>
      <c r="AE1117" s="445"/>
      <c r="AF1117" s="445"/>
      <c r="AG1117" s="445"/>
      <c r="AH1117" s="445"/>
      <c r="AI1117" s="446"/>
      <c r="AJ1117" s="446"/>
      <c r="AK1117" s="446"/>
      <c r="AL1117" s="446"/>
      <c r="AM1117" s="446"/>
      <c r="AN1117" s="446"/>
    </row>
    <row r="1118" spans="1:40" ht="25.5">
      <c r="A1118" s="435">
        <v>205</v>
      </c>
      <c r="B1118" s="436" t="s">
        <v>80</v>
      </c>
      <c r="C1118" s="437" t="s">
        <v>995</v>
      </c>
      <c r="D1118" s="475" t="s">
        <v>996</v>
      </c>
      <c r="E1118" s="447">
        <v>139.33699999999999</v>
      </c>
      <c r="F1118" s="445" t="s">
        <v>83</v>
      </c>
      <c r="G1118" s="41"/>
      <c r="H1118" s="448">
        <f>ROUND(E1118*G1118,2)</f>
        <v>0</v>
      </c>
      <c r="I1118" s="448"/>
      <c r="J1118" s="448">
        <f>ROUND(E1118*G1118,2)</f>
        <v>0</v>
      </c>
      <c r="K1118" s="449"/>
      <c r="L1118" s="449">
        <f>E1118*K1118</f>
        <v>0</v>
      </c>
      <c r="M1118" s="447"/>
      <c r="N1118" s="447">
        <f>E1118*M1118</f>
        <v>0</v>
      </c>
      <c r="O1118" s="445">
        <v>20</v>
      </c>
      <c r="P1118" s="445" t="s">
        <v>997</v>
      </c>
      <c r="Q1118" s="447"/>
      <c r="R1118" s="447"/>
      <c r="S1118" s="447"/>
      <c r="T1118" s="450"/>
      <c r="U1118" s="450"/>
      <c r="V1118" s="450" t="s">
        <v>802</v>
      </c>
      <c r="W1118" s="451"/>
      <c r="X1118" s="437" t="s">
        <v>995</v>
      </c>
      <c r="Y1118" s="437" t="s">
        <v>995</v>
      </c>
      <c r="Z1118" s="445" t="s">
        <v>85</v>
      </c>
      <c r="AA1118" s="445"/>
      <c r="AB1118" s="445">
        <v>1</v>
      </c>
      <c r="AC1118" s="445"/>
      <c r="AD1118" s="445"/>
      <c r="AE1118" s="445"/>
      <c r="AF1118" s="445"/>
      <c r="AG1118" s="445"/>
      <c r="AH1118" s="445"/>
      <c r="AI1118" s="446"/>
      <c r="AJ1118" s="446" t="s">
        <v>803</v>
      </c>
      <c r="AK1118" s="446" t="s">
        <v>87</v>
      </c>
      <c r="AL1118" s="446"/>
      <c r="AM1118" s="446"/>
      <c r="AN1118" s="446"/>
    </row>
    <row r="1119" spans="1:40" ht="25.5">
      <c r="A1119" s="435"/>
      <c r="B1119" s="436"/>
      <c r="C1119" s="437"/>
      <c r="D1119" s="438" t="s">
        <v>88</v>
      </c>
      <c r="E1119" s="439"/>
      <c r="F1119" s="440"/>
      <c r="G1119" s="42"/>
      <c r="H1119" s="441"/>
      <c r="I1119" s="441"/>
      <c r="J1119" s="441"/>
      <c r="K1119" s="442"/>
      <c r="L1119" s="442"/>
      <c r="M1119" s="439"/>
      <c r="N1119" s="439"/>
      <c r="O1119" s="440"/>
      <c r="P1119" s="440"/>
      <c r="Q1119" s="439"/>
      <c r="R1119" s="439"/>
      <c r="S1119" s="439"/>
      <c r="T1119" s="443"/>
      <c r="U1119" s="443"/>
      <c r="V1119" s="443" t="s">
        <v>0</v>
      </c>
      <c r="W1119" s="444"/>
      <c r="X1119" s="440"/>
      <c r="Y1119" s="445"/>
      <c r="Z1119" s="445"/>
      <c r="AA1119" s="445"/>
      <c r="AB1119" s="445"/>
      <c r="AC1119" s="445"/>
      <c r="AD1119" s="445"/>
      <c r="AE1119" s="445"/>
      <c r="AF1119" s="445"/>
      <c r="AG1119" s="445"/>
      <c r="AH1119" s="445"/>
      <c r="AI1119" s="446"/>
      <c r="AJ1119" s="446"/>
      <c r="AK1119" s="446"/>
      <c r="AL1119" s="446"/>
      <c r="AM1119" s="446"/>
      <c r="AN1119" s="446"/>
    </row>
    <row r="1120" spans="1:40">
      <c r="A1120" s="435"/>
      <c r="B1120" s="436"/>
      <c r="C1120" s="437"/>
      <c r="D1120" s="438" t="s">
        <v>998</v>
      </c>
      <c r="E1120" s="439"/>
      <c r="F1120" s="440"/>
      <c r="G1120" s="42"/>
      <c r="H1120" s="441"/>
      <c r="I1120" s="441"/>
      <c r="J1120" s="441"/>
      <c r="K1120" s="442"/>
      <c r="L1120" s="442"/>
      <c r="M1120" s="439"/>
      <c r="N1120" s="439"/>
      <c r="O1120" s="440"/>
      <c r="P1120" s="440"/>
      <c r="Q1120" s="439"/>
      <c r="R1120" s="439"/>
      <c r="S1120" s="439"/>
      <c r="T1120" s="443"/>
      <c r="U1120" s="443"/>
      <c r="V1120" s="443" t="s">
        <v>0</v>
      </c>
      <c r="W1120" s="444"/>
      <c r="X1120" s="440"/>
      <c r="Y1120" s="445"/>
      <c r="Z1120" s="445"/>
      <c r="AA1120" s="445"/>
      <c r="AB1120" s="445"/>
      <c r="AC1120" s="445"/>
      <c r="AD1120" s="445"/>
      <c r="AE1120" s="445"/>
      <c r="AF1120" s="445"/>
      <c r="AG1120" s="445"/>
      <c r="AH1120" s="445"/>
      <c r="AI1120" s="446"/>
      <c r="AJ1120" s="446"/>
      <c r="AK1120" s="446"/>
      <c r="AL1120" s="446"/>
      <c r="AM1120" s="446"/>
      <c r="AN1120" s="446"/>
    </row>
    <row r="1121" spans="1:40" ht="25.5">
      <c r="A1121" s="435">
        <v>206</v>
      </c>
      <c r="B1121" s="436" t="s">
        <v>80</v>
      </c>
      <c r="C1121" s="437" t="s">
        <v>999</v>
      </c>
      <c r="D1121" s="475" t="s">
        <v>1000</v>
      </c>
      <c r="E1121" s="447">
        <v>21.771000000000001</v>
      </c>
      <c r="F1121" s="445" t="s">
        <v>83</v>
      </c>
      <c r="G1121" s="41"/>
      <c r="H1121" s="448">
        <f>ROUND(E1121*G1121,2)</f>
        <v>0</v>
      </c>
      <c r="I1121" s="448"/>
      <c r="J1121" s="448">
        <f>ROUND(E1121*G1121,2)</f>
        <v>0</v>
      </c>
      <c r="K1121" s="449"/>
      <c r="L1121" s="449">
        <f>E1121*K1121</f>
        <v>0</v>
      </c>
      <c r="M1121" s="447"/>
      <c r="N1121" s="447">
        <f>E1121*M1121</f>
        <v>0</v>
      </c>
      <c r="O1121" s="445">
        <v>20</v>
      </c>
      <c r="P1121" s="445" t="s">
        <v>1001</v>
      </c>
      <c r="Q1121" s="447"/>
      <c r="R1121" s="447"/>
      <c r="S1121" s="447"/>
      <c r="T1121" s="450"/>
      <c r="U1121" s="450"/>
      <c r="V1121" s="450" t="s">
        <v>802</v>
      </c>
      <c r="W1121" s="451"/>
      <c r="X1121" s="437" t="s">
        <v>999</v>
      </c>
      <c r="Y1121" s="437" t="s">
        <v>999</v>
      </c>
      <c r="Z1121" s="445" t="s">
        <v>85</v>
      </c>
      <c r="AA1121" s="445"/>
      <c r="AB1121" s="445">
        <v>1</v>
      </c>
      <c r="AC1121" s="445"/>
      <c r="AD1121" s="445"/>
      <c r="AE1121" s="445"/>
      <c r="AF1121" s="445"/>
      <c r="AG1121" s="445"/>
      <c r="AH1121" s="445"/>
      <c r="AI1121" s="446"/>
      <c r="AJ1121" s="446" t="s">
        <v>803</v>
      </c>
      <c r="AK1121" s="446" t="s">
        <v>87</v>
      </c>
      <c r="AL1121" s="446"/>
      <c r="AM1121" s="446"/>
      <c r="AN1121" s="446"/>
    </row>
    <row r="1122" spans="1:40" ht="25.5">
      <c r="A1122" s="435"/>
      <c r="B1122" s="436"/>
      <c r="C1122" s="437"/>
      <c r="D1122" s="438" t="s">
        <v>88</v>
      </c>
      <c r="E1122" s="439"/>
      <c r="F1122" s="440"/>
      <c r="G1122" s="42"/>
      <c r="H1122" s="441"/>
      <c r="I1122" s="441"/>
      <c r="J1122" s="441"/>
      <c r="K1122" s="442"/>
      <c r="L1122" s="442"/>
      <c r="M1122" s="439"/>
      <c r="N1122" s="439"/>
      <c r="O1122" s="440"/>
      <c r="P1122" s="440"/>
      <c r="Q1122" s="439"/>
      <c r="R1122" s="439"/>
      <c r="S1122" s="439"/>
      <c r="T1122" s="443"/>
      <c r="U1122" s="443"/>
      <c r="V1122" s="443" t="s">
        <v>0</v>
      </c>
      <c r="W1122" s="444"/>
      <c r="X1122" s="440"/>
      <c r="Y1122" s="445"/>
      <c r="Z1122" s="445"/>
      <c r="AA1122" s="445"/>
      <c r="AB1122" s="445"/>
      <c r="AC1122" s="445"/>
      <c r="AD1122" s="445"/>
      <c r="AE1122" s="445"/>
      <c r="AF1122" s="445"/>
      <c r="AG1122" s="445"/>
      <c r="AH1122" s="445"/>
      <c r="AI1122" s="446"/>
      <c r="AJ1122" s="446"/>
      <c r="AK1122" s="446"/>
      <c r="AL1122" s="446"/>
      <c r="AM1122" s="446"/>
      <c r="AN1122" s="446"/>
    </row>
    <row r="1123" spans="1:40">
      <c r="A1123" s="435"/>
      <c r="B1123" s="436"/>
      <c r="C1123" s="437"/>
      <c r="D1123" s="438" t="s">
        <v>1002</v>
      </c>
      <c r="E1123" s="439"/>
      <c r="F1123" s="440"/>
      <c r="G1123" s="42"/>
      <c r="H1123" s="441"/>
      <c r="I1123" s="441"/>
      <c r="J1123" s="441"/>
      <c r="K1123" s="442"/>
      <c r="L1123" s="442"/>
      <c r="M1123" s="439"/>
      <c r="N1123" s="439"/>
      <c r="O1123" s="440"/>
      <c r="P1123" s="440"/>
      <c r="Q1123" s="439"/>
      <c r="R1123" s="439"/>
      <c r="S1123" s="439"/>
      <c r="T1123" s="443"/>
      <c r="U1123" s="443"/>
      <c r="V1123" s="443" t="s">
        <v>0</v>
      </c>
      <c r="W1123" s="444"/>
      <c r="X1123" s="440"/>
      <c r="Y1123" s="445"/>
      <c r="Z1123" s="445"/>
      <c r="AA1123" s="445"/>
      <c r="AB1123" s="445"/>
      <c r="AC1123" s="445"/>
      <c r="AD1123" s="445"/>
      <c r="AE1123" s="445"/>
      <c r="AF1123" s="445"/>
      <c r="AG1123" s="445"/>
      <c r="AH1123" s="445"/>
      <c r="AI1123" s="446"/>
      <c r="AJ1123" s="446"/>
      <c r="AK1123" s="446"/>
      <c r="AL1123" s="446"/>
      <c r="AM1123" s="446"/>
      <c r="AN1123" s="446"/>
    </row>
    <row r="1124" spans="1:40" ht="25.5">
      <c r="A1124" s="435">
        <v>207</v>
      </c>
      <c r="B1124" s="436" t="s">
        <v>80</v>
      </c>
      <c r="C1124" s="437" t="s">
        <v>1003</v>
      </c>
      <c r="D1124" s="475" t="s">
        <v>1004</v>
      </c>
      <c r="E1124" s="447">
        <v>170.041</v>
      </c>
      <c r="F1124" s="445" t="s">
        <v>83</v>
      </c>
      <c r="G1124" s="41"/>
      <c r="H1124" s="448">
        <f>ROUND(E1124*G1124,2)</f>
        <v>0</v>
      </c>
      <c r="I1124" s="448"/>
      <c r="J1124" s="448">
        <f>ROUND(E1124*G1124,2)</f>
        <v>0</v>
      </c>
      <c r="K1124" s="449"/>
      <c r="L1124" s="449">
        <f>E1124*K1124</f>
        <v>0</v>
      </c>
      <c r="M1124" s="447"/>
      <c r="N1124" s="447">
        <f>E1124*M1124</f>
        <v>0</v>
      </c>
      <c r="O1124" s="445">
        <v>20</v>
      </c>
      <c r="P1124" s="445" t="s">
        <v>533</v>
      </c>
      <c r="Q1124" s="447"/>
      <c r="R1124" s="447"/>
      <c r="S1124" s="447"/>
      <c r="T1124" s="450"/>
      <c r="U1124" s="450"/>
      <c r="V1124" s="450" t="s">
        <v>802</v>
      </c>
      <c r="W1124" s="451"/>
      <c r="X1124" s="437" t="s">
        <v>1003</v>
      </c>
      <c r="Y1124" s="437" t="s">
        <v>1003</v>
      </c>
      <c r="Z1124" s="445" t="s">
        <v>85</v>
      </c>
      <c r="AA1124" s="445"/>
      <c r="AB1124" s="445">
        <v>6</v>
      </c>
      <c r="AC1124" s="445"/>
      <c r="AD1124" s="445"/>
      <c r="AE1124" s="445"/>
      <c r="AF1124" s="445"/>
      <c r="AG1124" s="445"/>
      <c r="AH1124" s="445"/>
      <c r="AI1124" s="446"/>
      <c r="AJ1124" s="446" t="s">
        <v>803</v>
      </c>
      <c r="AK1124" s="446" t="s">
        <v>87</v>
      </c>
      <c r="AL1124" s="446"/>
      <c r="AM1124" s="446"/>
      <c r="AN1124" s="446"/>
    </row>
    <row r="1125" spans="1:40">
      <c r="A1125" s="435"/>
      <c r="B1125" s="436"/>
      <c r="C1125" s="437"/>
      <c r="D1125" s="438" t="s">
        <v>137</v>
      </c>
      <c r="E1125" s="439"/>
      <c r="F1125" s="440"/>
      <c r="G1125" s="42"/>
      <c r="H1125" s="441"/>
      <c r="I1125" s="441"/>
      <c r="J1125" s="441"/>
      <c r="K1125" s="442"/>
      <c r="L1125" s="442"/>
      <c r="M1125" s="439"/>
      <c r="N1125" s="439"/>
      <c r="O1125" s="440"/>
      <c r="P1125" s="440"/>
      <c r="Q1125" s="439"/>
      <c r="R1125" s="439"/>
      <c r="S1125" s="439"/>
      <c r="T1125" s="443"/>
      <c r="U1125" s="443"/>
      <c r="V1125" s="443" t="s">
        <v>0</v>
      </c>
      <c r="W1125" s="444"/>
      <c r="X1125" s="440"/>
      <c r="Y1125" s="445"/>
      <c r="Z1125" s="445"/>
      <c r="AA1125" s="445"/>
      <c r="AB1125" s="445"/>
      <c r="AC1125" s="445"/>
      <c r="AD1125" s="445"/>
      <c r="AE1125" s="445"/>
      <c r="AF1125" s="445"/>
      <c r="AG1125" s="445"/>
      <c r="AH1125" s="445"/>
      <c r="AI1125" s="446"/>
      <c r="AJ1125" s="446"/>
      <c r="AK1125" s="446"/>
      <c r="AL1125" s="446"/>
      <c r="AM1125" s="446"/>
      <c r="AN1125" s="446"/>
    </row>
    <row r="1126" spans="1:40">
      <c r="A1126" s="435"/>
      <c r="B1126" s="436"/>
      <c r="C1126" s="437"/>
      <c r="D1126" s="438" t="s">
        <v>1005</v>
      </c>
      <c r="E1126" s="439"/>
      <c r="F1126" s="440"/>
      <c r="G1126" s="42"/>
      <c r="H1126" s="441"/>
      <c r="I1126" s="441"/>
      <c r="J1126" s="441"/>
      <c r="K1126" s="442"/>
      <c r="L1126" s="442"/>
      <c r="M1126" s="439"/>
      <c r="N1126" s="439"/>
      <c r="O1126" s="440"/>
      <c r="P1126" s="440"/>
      <c r="Q1126" s="439"/>
      <c r="R1126" s="439"/>
      <c r="S1126" s="439"/>
      <c r="T1126" s="443"/>
      <c r="U1126" s="443"/>
      <c r="V1126" s="443" t="s">
        <v>0</v>
      </c>
      <c r="W1126" s="444"/>
      <c r="X1126" s="440"/>
      <c r="Y1126" s="445"/>
      <c r="Z1126" s="445"/>
      <c r="AA1126" s="445"/>
      <c r="AB1126" s="445"/>
      <c r="AC1126" s="445"/>
      <c r="AD1126" s="445"/>
      <c r="AE1126" s="445"/>
      <c r="AF1126" s="445"/>
      <c r="AG1126" s="445"/>
      <c r="AH1126" s="445"/>
      <c r="AI1126" s="446"/>
      <c r="AJ1126" s="446"/>
      <c r="AK1126" s="446"/>
      <c r="AL1126" s="446"/>
      <c r="AM1126" s="446"/>
      <c r="AN1126" s="446"/>
    </row>
    <row r="1127" spans="1:40" ht="25.5">
      <c r="A1127" s="435"/>
      <c r="B1127" s="436"/>
      <c r="C1127" s="437"/>
      <c r="D1127" s="438" t="s">
        <v>133</v>
      </c>
      <c r="E1127" s="439"/>
      <c r="F1127" s="440"/>
      <c r="G1127" s="42"/>
      <c r="H1127" s="441"/>
      <c r="I1127" s="441"/>
      <c r="J1127" s="441"/>
      <c r="K1127" s="442"/>
      <c r="L1127" s="442"/>
      <c r="M1127" s="439"/>
      <c r="N1127" s="439"/>
      <c r="O1127" s="440"/>
      <c r="P1127" s="440"/>
      <c r="Q1127" s="439"/>
      <c r="R1127" s="439"/>
      <c r="S1127" s="439"/>
      <c r="T1127" s="443"/>
      <c r="U1127" s="443"/>
      <c r="V1127" s="443" t="s">
        <v>0</v>
      </c>
      <c r="W1127" s="444"/>
      <c r="X1127" s="440"/>
      <c r="Y1127" s="445"/>
      <c r="Z1127" s="445"/>
      <c r="AA1127" s="445"/>
      <c r="AB1127" s="445"/>
      <c r="AC1127" s="445"/>
      <c r="AD1127" s="445"/>
      <c r="AE1127" s="445"/>
      <c r="AF1127" s="445"/>
      <c r="AG1127" s="445"/>
      <c r="AH1127" s="445"/>
      <c r="AI1127" s="446"/>
      <c r="AJ1127" s="446"/>
      <c r="AK1127" s="446"/>
      <c r="AL1127" s="446"/>
      <c r="AM1127" s="446"/>
      <c r="AN1127" s="446"/>
    </row>
    <row r="1128" spans="1:40">
      <c r="A1128" s="435"/>
      <c r="B1128" s="436"/>
      <c r="C1128" s="437"/>
      <c r="D1128" s="438" t="s">
        <v>1006</v>
      </c>
      <c r="E1128" s="439"/>
      <c r="F1128" s="440"/>
      <c r="G1128" s="42"/>
      <c r="H1128" s="441"/>
      <c r="I1128" s="441"/>
      <c r="J1128" s="441"/>
      <c r="K1128" s="442"/>
      <c r="L1128" s="442"/>
      <c r="M1128" s="439"/>
      <c r="N1128" s="439"/>
      <c r="O1128" s="440"/>
      <c r="P1128" s="440"/>
      <c r="Q1128" s="439"/>
      <c r="R1128" s="439"/>
      <c r="S1128" s="439"/>
      <c r="T1128" s="443"/>
      <c r="U1128" s="443"/>
      <c r="V1128" s="443" t="s">
        <v>0</v>
      </c>
      <c r="W1128" s="444"/>
      <c r="X1128" s="440"/>
      <c r="Y1128" s="445"/>
      <c r="Z1128" s="445"/>
      <c r="AA1128" s="445"/>
      <c r="AB1128" s="445"/>
      <c r="AC1128" s="445"/>
      <c r="AD1128" s="445"/>
      <c r="AE1128" s="445"/>
      <c r="AF1128" s="445"/>
      <c r="AG1128" s="445"/>
      <c r="AH1128" s="445"/>
      <c r="AI1128" s="446"/>
      <c r="AJ1128" s="446"/>
      <c r="AK1128" s="446"/>
      <c r="AL1128" s="446"/>
      <c r="AM1128" s="446"/>
      <c r="AN1128" s="446"/>
    </row>
    <row r="1129" spans="1:40" ht="25.5">
      <c r="A1129" s="435"/>
      <c r="B1129" s="436"/>
      <c r="C1129" s="437"/>
      <c r="D1129" s="438" t="s">
        <v>88</v>
      </c>
      <c r="E1129" s="439"/>
      <c r="F1129" s="440"/>
      <c r="G1129" s="42"/>
      <c r="H1129" s="441"/>
      <c r="I1129" s="441"/>
      <c r="J1129" s="441"/>
      <c r="K1129" s="442"/>
      <c r="L1129" s="442"/>
      <c r="M1129" s="439"/>
      <c r="N1129" s="439"/>
      <c r="O1129" s="440"/>
      <c r="P1129" s="440"/>
      <c r="Q1129" s="439"/>
      <c r="R1129" s="439"/>
      <c r="S1129" s="439"/>
      <c r="T1129" s="443"/>
      <c r="U1129" s="443"/>
      <c r="V1129" s="443" t="s">
        <v>0</v>
      </c>
      <c r="W1129" s="444"/>
      <c r="X1129" s="440"/>
      <c r="Y1129" s="445"/>
      <c r="Z1129" s="445"/>
      <c r="AA1129" s="445"/>
      <c r="AB1129" s="445"/>
      <c r="AC1129" s="445"/>
      <c r="AD1129" s="445"/>
      <c r="AE1129" s="445"/>
      <c r="AF1129" s="445"/>
      <c r="AG1129" s="445"/>
      <c r="AH1129" s="445"/>
      <c r="AI1129" s="446"/>
      <c r="AJ1129" s="446"/>
      <c r="AK1129" s="446"/>
      <c r="AL1129" s="446"/>
      <c r="AM1129" s="446"/>
      <c r="AN1129" s="446"/>
    </row>
    <row r="1130" spans="1:40">
      <c r="A1130" s="435"/>
      <c r="B1130" s="436"/>
      <c r="C1130" s="437"/>
      <c r="D1130" s="438" t="s">
        <v>1007</v>
      </c>
      <c r="E1130" s="439"/>
      <c r="F1130" s="440"/>
      <c r="G1130" s="42"/>
      <c r="H1130" s="441"/>
      <c r="I1130" s="441"/>
      <c r="J1130" s="441"/>
      <c r="K1130" s="442"/>
      <c r="L1130" s="442"/>
      <c r="M1130" s="439"/>
      <c r="N1130" s="439"/>
      <c r="O1130" s="440"/>
      <c r="P1130" s="440"/>
      <c r="Q1130" s="439"/>
      <c r="R1130" s="439"/>
      <c r="S1130" s="439"/>
      <c r="T1130" s="443"/>
      <c r="U1130" s="443"/>
      <c r="V1130" s="443" t="s">
        <v>0</v>
      </c>
      <c r="W1130" s="444"/>
      <c r="X1130" s="440"/>
      <c r="Y1130" s="445"/>
      <c r="Z1130" s="445"/>
      <c r="AA1130" s="445"/>
      <c r="AB1130" s="445"/>
      <c r="AC1130" s="445"/>
      <c r="AD1130" s="445"/>
      <c r="AE1130" s="445"/>
      <c r="AF1130" s="445"/>
      <c r="AG1130" s="445"/>
      <c r="AH1130" s="445"/>
      <c r="AI1130" s="446"/>
      <c r="AJ1130" s="446"/>
      <c r="AK1130" s="446"/>
      <c r="AL1130" s="446"/>
      <c r="AM1130" s="446"/>
      <c r="AN1130" s="446"/>
    </row>
    <row r="1131" spans="1:40">
      <c r="A1131" s="435"/>
      <c r="B1131" s="436"/>
      <c r="C1131" s="437"/>
      <c r="D1131" s="438" t="s">
        <v>147</v>
      </c>
      <c r="E1131" s="439"/>
      <c r="F1131" s="440"/>
      <c r="G1131" s="42"/>
      <c r="H1131" s="441"/>
      <c r="I1131" s="441"/>
      <c r="J1131" s="441"/>
      <c r="K1131" s="442"/>
      <c r="L1131" s="442"/>
      <c r="M1131" s="439"/>
      <c r="N1131" s="439"/>
      <c r="O1131" s="440"/>
      <c r="P1131" s="440"/>
      <c r="Q1131" s="439"/>
      <c r="R1131" s="439"/>
      <c r="S1131" s="439"/>
      <c r="T1131" s="443"/>
      <c r="U1131" s="443"/>
      <c r="V1131" s="443" t="s">
        <v>0</v>
      </c>
      <c r="W1131" s="444"/>
      <c r="X1131" s="440"/>
      <c r="Y1131" s="445"/>
      <c r="Z1131" s="445"/>
      <c r="AA1131" s="445"/>
      <c r="AB1131" s="445"/>
      <c r="AC1131" s="445"/>
      <c r="AD1131" s="445"/>
      <c r="AE1131" s="445"/>
      <c r="AF1131" s="445"/>
      <c r="AG1131" s="445"/>
      <c r="AH1131" s="445"/>
      <c r="AI1131" s="446"/>
      <c r="AJ1131" s="446"/>
      <c r="AK1131" s="446"/>
      <c r="AL1131" s="446"/>
      <c r="AM1131" s="446"/>
      <c r="AN1131" s="446"/>
    </row>
    <row r="1132" spans="1:40">
      <c r="A1132" s="435"/>
      <c r="B1132" s="436"/>
      <c r="C1132" s="437"/>
      <c r="D1132" s="438" t="s">
        <v>1008</v>
      </c>
      <c r="E1132" s="439"/>
      <c r="F1132" s="440"/>
      <c r="G1132" s="42"/>
      <c r="H1132" s="441"/>
      <c r="I1132" s="441"/>
      <c r="J1132" s="441"/>
      <c r="K1132" s="442"/>
      <c r="L1132" s="442"/>
      <c r="M1132" s="439"/>
      <c r="N1132" s="439"/>
      <c r="O1132" s="440"/>
      <c r="P1132" s="440"/>
      <c r="Q1132" s="439"/>
      <c r="R1132" s="439"/>
      <c r="S1132" s="439"/>
      <c r="T1132" s="443"/>
      <c r="U1132" s="443"/>
      <c r="V1132" s="443" t="s">
        <v>0</v>
      </c>
      <c r="W1132" s="444"/>
      <c r="X1132" s="440"/>
      <c r="Y1132" s="445"/>
      <c r="Z1132" s="445"/>
      <c r="AA1132" s="445"/>
      <c r="AB1132" s="445"/>
      <c r="AC1132" s="445"/>
      <c r="AD1132" s="445"/>
      <c r="AE1132" s="445"/>
      <c r="AF1132" s="445"/>
      <c r="AG1132" s="445"/>
      <c r="AH1132" s="445"/>
      <c r="AI1132" s="446"/>
      <c r="AJ1132" s="446"/>
      <c r="AK1132" s="446"/>
      <c r="AL1132" s="446"/>
      <c r="AM1132" s="446"/>
      <c r="AN1132" s="446"/>
    </row>
    <row r="1133" spans="1:40">
      <c r="A1133" s="435"/>
      <c r="B1133" s="436"/>
      <c r="C1133" s="437"/>
      <c r="D1133" s="438" t="s">
        <v>149</v>
      </c>
      <c r="E1133" s="439"/>
      <c r="F1133" s="440"/>
      <c r="G1133" s="42"/>
      <c r="H1133" s="441"/>
      <c r="I1133" s="441"/>
      <c r="J1133" s="441"/>
      <c r="K1133" s="442"/>
      <c r="L1133" s="442"/>
      <c r="M1133" s="439"/>
      <c r="N1133" s="439"/>
      <c r="O1133" s="440"/>
      <c r="P1133" s="440"/>
      <c r="Q1133" s="439"/>
      <c r="R1133" s="439"/>
      <c r="S1133" s="439"/>
      <c r="T1133" s="443"/>
      <c r="U1133" s="443"/>
      <c r="V1133" s="443" t="s">
        <v>0</v>
      </c>
      <c r="W1133" s="444"/>
      <c r="X1133" s="440"/>
      <c r="Y1133" s="445"/>
      <c r="Z1133" s="445"/>
      <c r="AA1133" s="445"/>
      <c r="AB1133" s="445"/>
      <c r="AC1133" s="445"/>
      <c r="AD1133" s="445"/>
      <c r="AE1133" s="445"/>
      <c r="AF1133" s="445"/>
      <c r="AG1133" s="445"/>
      <c r="AH1133" s="445"/>
      <c r="AI1133" s="446"/>
      <c r="AJ1133" s="446"/>
      <c r="AK1133" s="446"/>
      <c r="AL1133" s="446"/>
      <c r="AM1133" s="446"/>
      <c r="AN1133" s="446"/>
    </row>
    <row r="1134" spans="1:40">
      <c r="A1134" s="435"/>
      <c r="B1134" s="436"/>
      <c r="C1134" s="437"/>
      <c r="D1134" s="438" t="s">
        <v>1009</v>
      </c>
      <c r="E1134" s="439"/>
      <c r="F1134" s="440"/>
      <c r="G1134" s="42"/>
      <c r="H1134" s="441"/>
      <c r="I1134" s="441"/>
      <c r="J1134" s="441"/>
      <c r="K1134" s="442"/>
      <c r="L1134" s="442"/>
      <c r="M1134" s="439"/>
      <c r="N1134" s="439"/>
      <c r="O1134" s="440"/>
      <c r="P1134" s="440"/>
      <c r="Q1134" s="439"/>
      <c r="R1134" s="439"/>
      <c r="S1134" s="439"/>
      <c r="T1134" s="443"/>
      <c r="U1134" s="443"/>
      <c r="V1134" s="443" t="s">
        <v>0</v>
      </c>
      <c r="W1134" s="444"/>
      <c r="X1134" s="440"/>
      <c r="Y1134" s="445"/>
      <c r="Z1134" s="445"/>
      <c r="AA1134" s="445"/>
      <c r="AB1134" s="445"/>
      <c r="AC1134" s="445"/>
      <c r="AD1134" s="445"/>
      <c r="AE1134" s="445"/>
      <c r="AF1134" s="445"/>
      <c r="AG1134" s="445"/>
      <c r="AH1134" s="445"/>
      <c r="AI1134" s="446"/>
      <c r="AJ1134" s="446"/>
      <c r="AK1134" s="446"/>
      <c r="AL1134" s="446"/>
      <c r="AM1134" s="446"/>
      <c r="AN1134" s="446"/>
    </row>
    <row r="1135" spans="1:40">
      <c r="A1135" s="435"/>
      <c r="B1135" s="436"/>
      <c r="C1135" s="437"/>
      <c r="D1135" s="438" t="s">
        <v>150</v>
      </c>
      <c r="E1135" s="439"/>
      <c r="F1135" s="440"/>
      <c r="G1135" s="42"/>
      <c r="H1135" s="441"/>
      <c r="I1135" s="441"/>
      <c r="J1135" s="441"/>
      <c r="K1135" s="442"/>
      <c r="L1135" s="442"/>
      <c r="M1135" s="439"/>
      <c r="N1135" s="439"/>
      <c r="O1135" s="440"/>
      <c r="P1135" s="440"/>
      <c r="Q1135" s="439"/>
      <c r="R1135" s="439"/>
      <c r="S1135" s="439"/>
      <c r="T1135" s="443"/>
      <c r="U1135" s="443"/>
      <c r="V1135" s="443" t="s">
        <v>0</v>
      </c>
      <c r="W1135" s="444"/>
      <c r="X1135" s="440"/>
      <c r="Y1135" s="445"/>
      <c r="Z1135" s="445"/>
      <c r="AA1135" s="445"/>
      <c r="AB1135" s="445"/>
      <c r="AC1135" s="445"/>
      <c r="AD1135" s="445"/>
      <c r="AE1135" s="445"/>
      <c r="AF1135" s="445"/>
      <c r="AG1135" s="445"/>
      <c r="AH1135" s="445"/>
      <c r="AI1135" s="446"/>
      <c r="AJ1135" s="446"/>
      <c r="AK1135" s="446"/>
      <c r="AL1135" s="446"/>
      <c r="AM1135" s="446"/>
      <c r="AN1135" s="446"/>
    </row>
    <row r="1136" spans="1:40">
      <c r="A1136" s="435"/>
      <c r="B1136" s="436"/>
      <c r="C1136" s="437"/>
      <c r="D1136" s="438" t="s">
        <v>1010</v>
      </c>
      <c r="E1136" s="439"/>
      <c r="F1136" s="440"/>
      <c r="G1136" s="42"/>
      <c r="H1136" s="441"/>
      <c r="I1136" s="441"/>
      <c r="J1136" s="441"/>
      <c r="K1136" s="442"/>
      <c r="L1136" s="442"/>
      <c r="M1136" s="439"/>
      <c r="N1136" s="439"/>
      <c r="O1136" s="440"/>
      <c r="P1136" s="440"/>
      <c r="Q1136" s="439"/>
      <c r="R1136" s="439"/>
      <c r="S1136" s="439"/>
      <c r="T1136" s="443"/>
      <c r="U1136" s="443"/>
      <c r="V1136" s="443" t="s">
        <v>0</v>
      </c>
      <c r="W1136" s="444"/>
      <c r="X1136" s="440"/>
      <c r="Y1136" s="445"/>
      <c r="Z1136" s="445"/>
      <c r="AA1136" s="445"/>
      <c r="AB1136" s="445"/>
      <c r="AC1136" s="445"/>
      <c r="AD1136" s="445"/>
      <c r="AE1136" s="445"/>
      <c r="AF1136" s="445"/>
      <c r="AG1136" s="445"/>
      <c r="AH1136" s="445"/>
      <c r="AI1136" s="446"/>
      <c r="AJ1136" s="446"/>
      <c r="AK1136" s="446"/>
      <c r="AL1136" s="446"/>
      <c r="AM1136" s="446"/>
      <c r="AN1136" s="446"/>
    </row>
    <row r="1137" spans="1:40" ht="38.25">
      <c r="A1137" s="435">
        <v>208</v>
      </c>
      <c r="B1137" s="436" t="s">
        <v>80</v>
      </c>
      <c r="C1137" s="437" t="s">
        <v>1011</v>
      </c>
      <c r="D1137" s="475" t="s">
        <v>1012</v>
      </c>
      <c r="E1137" s="447">
        <v>15.728999999999999</v>
      </c>
      <c r="F1137" s="445" t="s">
        <v>83</v>
      </c>
      <c r="G1137" s="41"/>
      <c r="H1137" s="448">
        <f>ROUND(E1137*G1137,2)</f>
        <v>0</v>
      </c>
      <c r="I1137" s="448"/>
      <c r="J1137" s="448">
        <f>ROUND(E1137*G1137,2)</f>
        <v>0</v>
      </c>
      <c r="K1137" s="449"/>
      <c r="L1137" s="449">
        <f>E1137*K1137</f>
        <v>0</v>
      </c>
      <c r="M1137" s="447"/>
      <c r="N1137" s="447">
        <f>E1137*M1137</f>
        <v>0</v>
      </c>
      <c r="O1137" s="445">
        <v>20</v>
      </c>
      <c r="P1137" s="445" t="s">
        <v>196</v>
      </c>
      <c r="Q1137" s="447"/>
      <c r="R1137" s="447"/>
      <c r="S1137" s="447"/>
      <c r="T1137" s="450"/>
      <c r="U1137" s="450"/>
      <c r="V1137" s="450" t="s">
        <v>802</v>
      </c>
      <c r="W1137" s="451"/>
      <c r="X1137" s="437" t="s">
        <v>1003</v>
      </c>
      <c r="Y1137" s="437" t="s">
        <v>1011</v>
      </c>
      <c r="Z1137" s="445" t="s">
        <v>85</v>
      </c>
      <c r="AA1137" s="445"/>
      <c r="AB1137" s="445">
        <v>7</v>
      </c>
      <c r="AC1137" s="445"/>
      <c r="AD1137" s="445"/>
      <c r="AE1137" s="445"/>
      <c r="AF1137" s="445"/>
      <c r="AG1137" s="445"/>
      <c r="AH1137" s="445"/>
      <c r="AI1137" s="446"/>
      <c r="AJ1137" s="446" t="s">
        <v>803</v>
      </c>
      <c r="AK1137" s="446" t="s">
        <v>87</v>
      </c>
      <c r="AL1137" s="446"/>
      <c r="AM1137" s="446"/>
      <c r="AN1137" s="446"/>
    </row>
    <row r="1138" spans="1:40">
      <c r="A1138" s="435"/>
      <c r="B1138" s="436"/>
      <c r="C1138" s="437"/>
      <c r="D1138" s="438" t="s">
        <v>213</v>
      </c>
      <c r="E1138" s="439"/>
      <c r="F1138" s="440"/>
      <c r="G1138" s="42"/>
      <c r="H1138" s="441"/>
      <c r="I1138" s="441"/>
      <c r="J1138" s="441"/>
      <c r="K1138" s="442"/>
      <c r="L1138" s="442"/>
      <c r="M1138" s="439"/>
      <c r="N1138" s="439"/>
      <c r="O1138" s="440"/>
      <c r="P1138" s="440"/>
      <c r="Q1138" s="439"/>
      <c r="R1138" s="439"/>
      <c r="S1138" s="439"/>
      <c r="T1138" s="443"/>
      <c r="U1138" s="443"/>
      <c r="V1138" s="443" t="s">
        <v>0</v>
      </c>
      <c r="W1138" s="444"/>
      <c r="X1138" s="440"/>
      <c r="Y1138" s="445"/>
      <c r="Z1138" s="445"/>
      <c r="AA1138" s="445"/>
      <c r="AB1138" s="445"/>
      <c r="AC1138" s="445"/>
      <c r="AD1138" s="445"/>
      <c r="AE1138" s="445"/>
      <c r="AF1138" s="445"/>
      <c r="AG1138" s="445"/>
      <c r="AH1138" s="445"/>
      <c r="AI1138" s="446"/>
      <c r="AJ1138" s="446"/>
      <c r="AK1138" s="446"/>
      <c r="AL1138" s="446"/>
      <c r="AM1138" s="446"/>
      <c r="AN1138" s="446"/>
    </row>
    <row r="1139" spans="1:40" ht="25.5">
      <c r="A1139" s="435"/>
      <c r="B1139" s="436"/>
      <c r="C1139" s="437"/>
      <c r="D1139" s="438" t="s">
        <v>1013</v>
      </c>
      <c r="E1139" s="439"/>
      <c r="F1139" s="440"/>
      <c r="G1139" s="42"/>
      <c r="H1139" s="441"/>
      <c r="I1139" s="441"/>
      <c r="J1139" s="441"/>
      <c r="K1139" s="442"/>
      <c r="L1139" s="442"/>
      <c r="M1139" s="439"/>
      <c r="N1139" s="439"/>
      <c r="O1139" s="440"/>
      <c r="P1139" s="440"/>
      <c r="Q1139" s="439"/>
      <c r="R1139" s="439"/>
      <c r="S1139" s="439"/>
      <c r="T1139" s="443"/>
      <c r="U1139" s="443"/>
      <c r="V1139" s="443" t="s">
        <v>0</v>
      </c>
      <c r="W1139" s="444"/>
      <c r="X1139" s="440"/>
      <c r="Y1139" s="445"/>
      <c r="Z1139" s="445"/>
      <c r="AA1139" s="445"/>
      <c r="AB1139" s="445"/>
      <c r="AC1139" s="445"/>
      <c r="AD1139" s="445"/>
      <c r="AE1139" s="445"/>
      <c r="AF1139" s="445"/>
      <c r="AG1139" s="445"/>
      <c r="AH1139" s="445"/>
      <c r="AI1139" s="446"/>
      <c r="AJ1139" s="446"/>
      <c r="AK1139" s="446"/>
      <c r="AL1139" s="446"/>
      <c r="AM1139" s="446"/>
      <c r="AN1139" s="446"/>
    </row>
    <row r="1140" spans="1:40" ht="38.25">
      <c r="A1140" s="435">
        <v>209</v>
      </c>
      <c r="B1140" s="436" t="s">
        <v>80</v>
      </c>
      <c r="C1140" s="437" t="s">
        <v>1014</v>
      </c>
      <c r="D1140" s="475" t="s">
        <v>1015</v>
      </c>
      <c r="E1140" s="447">
        <v>15.986000000000001</v>
      </c>
      <c r="F1140" s="445" t="s">
        <v>83</v>
      </c>
      <c r="G1140" s="41"/>
      <c r="H1140" s="448">
        <f>ROUND(E1140*G1140,2)</f>
        <v>0</v>
      </c>
      <c r="I1140" s="448"/>
      <c r="J1140" s="448">
        <f>ROUND(E1140*G1140,2)</f>
        <v>0</v>
      </c>
      <c r="K1140" s="449"/>
      <c r="L1140" s="449">
        <f>E1140*K1140</f>
        <v>0</v>
      </c>
      <c r="M1140" s="447"/>
      <c r="N1140" s="447">
        <f>E1140*M1140</f>
        <v>0</v>
      </c>
      <c r="O1140" s="445">
        <v>20</v>
      </c>
      <c r="P1140" s="445" t="s">
        <v>1016</v>
      </c>
      <c r="Q1140" s="447"/>
      <c r="R1140" s="447"/>
      <c r="S1140" s="447"/>
      <c r="T1140" s="450"/>
      <c r="U1140" s="450"/>
      <c r="V1140" s="450" t="s">
        <v>802</v>
      </c>
      <c r="W1140" s="451"/>
      <c r="X1140" s="437" t="s">
        <v>1014</v>
      </c>
      <c r="Y1140" s="437" t="s">
        <v>1014</v>
      </c>
      <c r="Z1140" s="445" t="s">
        <v>85</v>
      </c>
      <c r="AA1140" s="445"/>
      <c r="AB1140" s="445">
        <v>1</v>
      </c>
      <c r="AC1140" s="445"/>
      <c r="AD1140" s="445"/>
      <c r="AE1140" s="445"/>
      <c r="AF1140" s="445"/>
      <c r="AG1140" s="445"/>
      <c r="AH1140" s="445"/>
      <c r="AI1140" s="446"/>
      <c r="AJ1140" s="446" t="s">
        <v>803</v>
      </c>
      <c r="AK1140" s="446" t="s">
        <v>87</v>
      </c>
      <c r="AL1140" s="446"/>
      <c r="AM1140" s="446"/>
      <c r="AN1140" s="446"/>
    </row>
    <row r="1141" spans="1:40" ht="25.5">
      <c r="A1141" s="435"/>
      <c r="B1141" s="436"/>
      <c r="C1141" s="437"/>
      <c r="D1141" s="438" t="s">
        <v>88</v>
      </c>
      <c r="E1141" s="439"/>
      <c r="F1141" s="440"/>
      <c r="G1141" s="42"/>
      <c r="H1141" s="441"/>
      <c r="I1141" s="441"/>
      <c r="J1141" s="441"/>
      <c r="K1141" s="442"/>
      <c r="L1141" s="442"/>
      <c r="M1141" s="439"/>
      <c r="N1141" s="439"/>
      <c r="O1141" s="440"/>
      <c r="P1141" s="440"/>
      <c r="Q1141" s="439"/>
      <c r="R1141" s="439"/>
      <c r="S1141" s="439"/>
      <c r="T1141" s="443"/>
      <c r="U1141" s="443"/>
      <c r="V1141" s="443" t="s">
        <v>0</v>
      </c>
      <c r="W1141" s="444"/>
      <c r="X1141" s="440"/>
      <c r="Y1141" s="445"/>
      <c r="Z1141" s="445"/>
      <c r="AA1141" s="445"/>
      <c r="AB1141" s="445"/>
      <c r="AC1141" s="445"/>
      <c r="AD1141" s="445"/>
      <c r="AE1141" s="445"/>
      <c r="AF1141" s="445"/>
      <c r="AG1141" s="445"/>
      <c r="AH1141" s="445"/>
      <c r="AI1141" s="446"/>
      <c r="AJ1141" s="446"/>
      <c r="AK1141" s="446"/>
      <c r="AL1141" s="446"/>
      <c r="AM1141" s="446"/>
      <c r="AN1141" s="446"/>
    </row>
    <row r="1142" spans="1:40">
      <c r="A1142" s="435"/>
      <c r="B1142" s="436"/>
      <c r="C1142" s="437"/>
      <c r="D1142" s="438" t="s">
        <v>1017</v>
      </c>
      <c r="E1142" s="439"/>
      <c r="F1142" s="440"/>
      <c r="G1142" s="42"/>
      <c r="H1142" s="441"/>
      <c r="I1142" s="441"/>
      <c r="J1142" s="441"/>
      <c r="K1142" s="442"/>
      <c r="L1142" s="442"/>
      <c r="M1142" s="439"/>
      <c r="N1142" s="439"/>
      <c r="O1142" s="440"/>
      <c r="P1142" s="440"/>
      <c r="Q1142" s="439"/>
      <c r="R1142" s="439"/>
      <c r="S1142" s="439"/>
      <c r="T1142" s="443"/>
      <c r="U1142" s="443"/>
      <c r="V1142" s="443" t="s">
        <v>0</v>
      </c>
      <c r="W1142" s="444"/>
      <c r="X1142" s="440"/>
      <c r="Y1142" s="445"/>
      <c r="Z1142" s="445"/>
      <c r="AA1142" s="445"/>
      <c r="AB1142" s="445"/>
      <c r="AC1142" s="445"/>
      <c r="AD1142" s="445"/>
      <c r="AE1142" s="445"/>
      <c r="AF1142" s="445"/>
      <c r="AG1142" s="445"/>
      <c r="AH1142" s="445"/>
      <c r="AI1142" s="446"/>
      <c r="AJ1142" s="446"/>
      <c r="AK1142" s="446"/>
      <c r="AL1142" s="446"/>
      <c r="AM1142" s="446"/>
      <c r="AN1142" s="446"/>
    </row>
    <row r="1143" spans="1:40" ht="25.5">
      <c r="A1143" s="435">
        <v>210</v>
      </c>
      <c r="B1143" s="436" t="s">
        <v>1018</v>
      </c>
      <c r="C1143" s="437" t="s">
        <v>1019</v>
      </c>
      <c r="D1143" s="475" t="s">
        <v>1020</v>
      </c>
      <c r="E1143" s="447">
        <v>3.3</v>
      </c>
      <c r="F1143" s="445" t="s">
        <v>83</v>
      </c>
      <c r="G1143" s="41"/>
      <c r="H1143" s="448">
        <f>ROUND(E1143*G1143,2)</f>
        <v>0</v>
      </c>
      <c r="I1143" s="448"/>
      <c r="J1143" s="448">
        <f>ROUND(E1143*G1143,2)</f>
        <v>0</v>
      </c>
      <c r="K1143" s="449"/>
      <c r="L1143" s="449">
        <f>E1143*K1143</f>
        <v>0</v>
      </c>
      <c r="M1143" s="447"/>
      <c r="N1143" s="447">
        <f>E1143*M1143</f>
        <v>0</v>
      </c>
      <c r="O1143" s="445">
        <v>20</v>
      </c>
      <c r="P1143" s="445" t="s">
        <v>201</v>
      </c>
      <c r="Q1143" s="447"/>
      <c r="R1143" s="447"/>
      <c r="S1143" s="447"/>
      <c r="T1143" s="450"/>
      <c r="U1143" s="450"/>
      <c r="V1143" s="450" t="s">
        <v>802</v>
      </c>
      <c r="W1143" s="451"/>
      <c r="X1143" s="437" t="s">
        <v>1019</v>
      </c>
      <c r="Y1143" s="437" t="s">
        <v>1019</v>
      </c>
      <c r="Z1143" s="445" t="s">
        <v>85</v>
      </c>
      <c r="AA1143" s="445"/>
      <c r="AB1143" s="445">
        <v>1</v>
      </c>
      <c r="AC1143" s="445"/>
      <c r="AD1143" s="445"/>
      <c r="AE1143" s="445"/>
      <c r="AF1143" s="445"/>
      <c r="AG1143" s="445"/>
      <c r="AH1143" s="445"/>
      <c r="AI1143" s="446"/>
      <c r="AJ1143" s="446" t="s">
        <v>803</v>
      </c>
      <c r="AK1143" s="446" t="s">
        <v>87</v>
      </c>
      <c r="AL1143" s="446"/>
      <c r="AM1143" s="446"/>
      <c r="AN1143" s="446"/>
    </row>
    <row r="1144" spans="1:40">
      <c r="A1144" s="435"/>
      <c r="B1144" s="436"/>
      <c r="C1144" s="437"/>
      <c r="D1144" s="438" t="s">
        <v>236</v>
      </c>
      <c r="E1144" s="439"/>
      <c r="F1144" s="440"/>
      <c r="G1144" s="42"/>
      <c r="H1144" s="441"/>
      <c r="I1144" s="441"/>
      <c r="J1144" s="441"/>
      <c r="K1144" s="442"/>
      <c r="L1144" s="442"/>
      <c r="M1144" s="439"/>
      <c r="N1144" s="439"/>
      <c r="O1144" s="440"/>
      <c r="P1144" s="440"/>
      <c r="Q1144" s="439"/>
      <c r="R1144" s="439"/>
      <c r="S1144" s="439"/>
      <c r="T1144" s="443"/>
      <c r="U1144" s="443"/>
      <c r="V1144" s="443" t="s">
        <v>0</v>
      </c>
      <c r="W1144" s="444"/>
      <c r="X1144" s="440"/>
      <c r="Y1144" s="445"/>
      <c r="Z1144" s="445"/>
      <c r="AA1144" s="445"/>
      <c r="AB1144" s="445"/>
      <c r="AC1144" s="445"/>
      <c r="AD1144" s="445"/>
      <c r="AE1144" s="445"/>
      <c r="AF1144" s="445"/>
      <c r="AG1144" s="445"/>
      <c r="AH1144" s="445"/>
      <c r="AI1144" s="446"/>
      <c r="AJ1144" s="446"/>
      <c r="AK1144" s="446"/>
      <c r="AL1144" s="446"/>
      <c r="AM1144" s="446"/>
      <c r="AN1144" s="446"/>
    </row>
    <row r="1145" spans="1:40">
      <c r="A1145" s="435"/>
      <c r="B1145" s="436"/>
      <c r="C1145" s="437"/>
      <c r="D1145" s="438" t="s">
        <v>1021</v>
      </c>
      <c r="E1145" s="439"/>
      <c r="F1145" s="440"/>
      <c r="G1145" s="42"/>
      <c r="H1145" s="441"/>
      <c r="I1145" s="441"/>
      <c r="J1145" s="441"/>
      <c r="K1145" s="442"/>
      <c r="L1145" s="442"/>
      <c r="M1145" s="439"/>
      <c r="N1145" s="439"/>
      <c r="O1145" s="440"/>
      <c r="P1145" s="440"/>
      <c r="Q1145" s="439"/>
      <c r="R1145" s="439"/>
      <c r="S1145" s="439"/>
      <c r="T1145" s="443"/>
      <c r="U1145" s="443"/>
      <c r="V1145" s="443" t="s">
        <v>0</v>
      </c>
      <c r="W1145" s="444"/>
      <c r="X1145" s="440"/>
      <c r="Y1145" s="445"/>
      <c r="Z1145" s="445"/>
      <c r="AA1145" s="445"/>
      <c r="AB1145" s="445"/>
      <c r="AC1145" s="445"/>
      <c r="AD1145" s="445"/>
      <c r="AE1145" s="445"/>
      <c r="AF1145" s="445"/>
      <c r="AG1145" s="445"/>
      <c r="AH1145" s="445"/>
      <c r="AI1145" s="446"/>
      <c r="AJ1145" s="446"/>
      <c r="AK1145" s="446"/>
      <c r="AL1145" s="446"/>
      <c r="AM1145" s="446"/>
      <c r="AN1145" s="446"/>
    </row>
    <row r="1146" spans="1:40">
      <c r="A1146" s="435"/>
      <c r="B1146" s="436"/>
      <c r="C1146" s="437"/>
      <c r="D1146" s="438" t="s">
        <v>1022</v>
      </c>
      <c r="E1146" s="439"/>
      <c r="F1146" s="440"/>
      <c r="G1146" s="42"/>
      <c r="H1146" s="441"/>
      <c r="I1146" s="441"/>
      <c r="J1146" s="441"/>
      <c r="K1146" s="442"/>
      <c r="L1146" s="442"/>
      <c r="M1146" s="439"/>
      <c r="N1146" s="439"/>
      <c r="O1146" s="440"/>
      <c r="P1146" s="440"/>
      <c r="Q1146" s="439"/>
      <c r="R1146" s="439"/>
      <c r="S1146" s="439"/>
      <c r="T1146" s="443"/>
      <c r="U1146" s="443"/>
      <c r="V1146" s="443" t="s">
        <v>0</v>
      </c>
      <c r="W1146" s="444"/>
      <c r="X1146" s="440"/>
      <c r="Y1146" s="445"/>
      <c r="Z1146" s="445"/>
      <c r="AA1146" s="445"/>
      <c r="AB1146" s="445"/>
      <c r="AC1146" s="445"/>
      <c r="AD1146" s="445"/>
      <c r="AE1146" s="445"/>
      <c r="AF1146" s="445"/>
      <c r="AG1146" s="445"/>
      <c r="AH1146" s="445"/>
      <c r="AI1146" s="446"/>
      <c r="AJ1146" s="446"/>
      <c r="AK1146" s="446"/>
      <c r="AL1146" s="446"/>
      <c r="AM1146" s="446"/>
      <c r="AN1146" s="446"/>
    </row>
    <row r="1147" spans="1:40" ht="25.5">
      <c r="A1147" s="435">
        <v>211</v>
      </c>
      <c r="B1147" s="436" t="s">
        <v>1018</v>
      </c>
      <c r="C1147" s="437" t="s">
        <v>1023</v>
      </c>
      <c r="D1147" s="475" t="s">
        <v>1024</v>
      </c>
      <c r="E1147" s="447">
        <v>27.236000000000001</v>
      </c>
      <c r="F1147" s="445" t="s">
        <v>83</v>
      </c>
      <c r="G1147" s="41"/>
      <c r="H1147" s="448">
        <f>ROUND(E1147*G1147,2)</f>
        <v>0</v>
      </c>
      <c r="I1147" s="448"/>
      <c r="J1147" s="448">
        <f>ROUND(E1147*G1147,2)</f>
        <v>0</v>
      </c>
      <c r="K1147" s="449"/>
      <c r="L1147" s="449">
        <f>E1147*K1147</f>
        <v>0</v>
      </c>
      <c r="M1147" s="447"/>
      <c r="N1147" s="447">
        <f>E1147*M1147</f>
        <v>0</v>
      </c>
      <c r="O1147" s="445">
        <v>20</v>
      </c>
      <c r="P1147" s="445" t="s">
        <v>377</v>
      </c>
      <c r="Q1147" s="447"/>
      <c r="R1147" s="447"/>
      <c r="S1147" s="447"/>
      <c r="T1147" s="450"/>
      <c r="U1147" s="450"/>
      <c r="V1147" s="450" t="s">
        <v>802</v>
      </c>
      <c r="W1147" s="451"/>
      <c r="X1147" s="437" t="s">
        <v>1023</v>
      </c>
      <c r="Y1147" s="437" t="s">
        <v>1023</v>
      </c>
      <c r="Z1147" s="445" t="s">
        <v>85</v>
      </c>
      <c r="AA1147" s="445"/>
      <c r="AB1147" s="445">
        <v>1</v>
      </c>
      <c r="AC1147" s="445"/>
      <c r="AD1147" s="445"/>
      <c r="AE1147" s="445"/>
      <c r="AF1147" s="445"/>
      <c r="AG1147" s="445"/>
      <c r="AH1147" s="445"/>
      <c r="AI1147" s="446"/>
      <c r="AJ1147" s="446" t="s">
        <v>803</v>
      </c>
      <c r="AK1147" s="446" t="s">
        <v>87</v>
      </c>
      <c r="AL1147" s="446"/>
      <c r="AM1147" s="446"/>
      <c r="AN1147" s="446"/>
    </row>
    <row r="1148" spans="1:40">
      <c r="A1148" s="435"/>
      <c r="B1148" s="436"/>
      <c r="C1148" s="437"/>
      <c r="D1148" s="438" t="s">
        <v>236</v>
      </c>
      <c r="E1148" s="439"/>
      <c r="F1148" s="440"/>
      <c r="G1148" s="42"/>
      <c r="H1148" s="441"/>
      <c r="I1148" s="441"/>
      <c r="J1148" s="441"/>
      <c r="K1148" s="442"/>
      <c r="L1148" s="442"/>
      <c r="M1148" s="439"/>
      <c r="N1148" s="439"/>
      <c r="O1148" s="440"/>
      <c r="P1148" s="440"/>
      <c r="Q1148" s="439"/>
      <c r="R1148" s="439"/>
      <c r="S1148" s="439"/>
      <c r="T1148" s="443"/>
      <c r="U1148" s="443"/>
      <c r="V1148" s="443" t="s">
        <v>0</v>
      </c>
      <c r="W1148" s="444"/>
      <c r="X1148" s="440"/>
      <c r="Y1148" s="445"/>
      <c r="Z1148" s="445"/>
      <c r="AA1148" s="445"/>
      <c r="AB1148" s="445"/>
      <c r="AC1148" s="445"/>
      <c r="AD1148" s="445"/>
      <c r="AE1148" s="445"/>
      <c r="AF1148" s="445"/>
      <c r="AG1148" s="445"/>
      <c r="AH1148" s="445"/>
      <c r="AI1148" s="446"/>
      <c r="AJ1148" s="446"/>
      <c r="AK1148" s="446"/>
      <c r="AL1148" s="446"/>
      <c r="AM1148" s="446"/>
      <c r="AN1148" s="446"/>
    </row>
    <row r="1149" spans="1:40">
      <c r="A1149" s="435"/>
      <c r="B1149" s="436"/>
      <c r="C1149" s="437"/>
      <c r="D1149" s="438" t="s">
        <v>1025</v>
      </c>
      <c r="E1149" s="439"/>
      <c r="F1149" s="440"/>
      <c r="G1149" s="42"/>
      <c r="H1149" s="441"/>
      <c r="I1149" s="441"/>
      <c r="J1149" s="441"/>
      <c r="K1149" s="442"/>
      <c r="L1149" s="442"/>
      <c r="M1149" s="439"/>
      <c r="N1149" s="439"/>
      <c r="O1149" s="440"/>
      <c r="P1149" s="440"/>
      <c r="Q1149" s="439"/>
      <c r="R1149" s="439"/>
      <c r="S1149" s="439"/>
      <c r="T1149" s="443"/>
      <c r="U1149" s="443"/>
      <c r="V1149" s="443" t="s">
        <v>0</v>
      </c>
      <c r="W1149" s="444"/>
      <c r="X1149" s="440"/>
      <c r="Y1149" s="445"/>
      <c r="Z1149" s="445"/>
      <c r="AA1149" s="445"/>
      <c r="AB1149" s="445"/>
      <c r="AC1149" s="445"/>
      <c r="AD1149" s="445"/>
      <c r="AE1149" s="445"/>
      <c r="AF1149" s="445"/>
      <c r="AG1149" s="445"/>
      <c r="AH1149" s="445"/>
      <c r="AI1149" s="446"/>
      <c r="AJ1149" s="446"/>
      <c r="AK1149" s="446"/>
      <c r="AL1149" s="446"/>
      <c r="AM1149" s="446"/>
      <c r="AN1149" s="446"/>
    </row>
    <row r="1150" spans="1:40">
      <c r="A1150" s="435"/>
      <c r="B1150" s="436"/>
      <c r="C1150" s="437"/>
      <c r="D1150" s="438" t="s">
        <v>1026</v>
      </c>
      <c r="E1150" s="439"/>
      <c r="F1150" s="440"/>
      <c r="G1150" s="42"/>
      <c r="H1150" s="441"/>
      <c r="I1150" s="441"/>
      <c r="J1150" s="441"/>
      <c r="K1150" s="442"/>
      <c r="L1150" s="442"/>
      <c r="M1150" s="439"/>
      <c r="N1150" s="439"/>
      <c r="O1150" s="440"/>
      <c r="P1150" s="440"/>
      <c r="Q1150" s="439"/>
      <c r="R1150" s="439"/>
      <c r="S1150" s="439"/>
      <c r="T1150" s="443"/>
      <c r="U1150" s="443"/>
      <c r="V1150" s="443" t="s">
        <v>0</v>
      </c>
      <c r="W1150" s="444"/>
      <c r="X1150" s="440"/>
      <c r="Y1150" s="445"/>
      <c r="Z1150" s="445"/>
      <c r="AA1150" s="445"/>
      <c r="AB1150" s="445"/>
      <c r="AC1150" s="445"/>
      <c r="AD1150" s="445"/>
      <c r="AE1150" s="445"/>
      <c r="AF1150" s="445"/>
      <c r="AG1150" s="445"/>
      <c r="AH1150" s="445"/>
      <c r="AI1150" s="446"/>
      <c r="AJ1150" s="446"/>
      <c r="AK1150" s="446"/>
      <c r="AL1150" s="446"/>
      <c r="AM1150" s="446"/>
      <c r="AN1150" s="446"/>
    </row>
    <row r="1151" spans="1:40">
      <c r="A1151" s="435"/>
      <c r="B1151" s="436"/>
      <c r="C1151" s="437"/>
      <c r="D1151" s="438" t="s">
        <v>1027</v>
      </c>
      <c r="E1151" s="439"/>
      <c r="F1151" s="440"/>
      <c r="G1151" s="42"/>
      <c r="H1151" s="441"/>
      <c r="I1151" s="441"/>
      <c r="J1151" s="441"/>
      <c r="K1151" s="442"/>
      <c r="L1151" s="442"/>
      <c r="M1151" s="439"/>
      <c r="N1151" s="439"/>
      <c r="O1151" s="440"/>
      <c r="P1151" s="440"/>
      <c r="Q1151" s="439"/>
      <c r="R1151" s="439"/>
      <c r="S1151" s="439"/>
      <c r="T1151" s="443"/>
      <c r="U1151" s="443"/>
      <c r="V1151" s="443" t="s">
        <v>0</v>
      </c>
      <c r="W1151" s="444"/>
      <c r="X1151" s="440"/>
      <c r="Y1151" s="445"/>
      <c r="Z1151" s="445"/>
      <c r="AA1151" s="445"/>
      <c r="AB1151" s="445"/>
      <c r="AC1151" s="445"/>
      <c r="AD1151" s="445"/>
      <c r="AE1151" s="445"/>
      <c r="AF1151" s="445"/>
      <c r="AG1151" s="445"/>
      <c r="AH1151" s="445"/>
      <c r="AI1151" s="446"/>
      <c r="AJ1151" s="446"/>
      <c r="AK1151" s="446"/>
      <c r="AL1151" s="446"/>
      <c r="AM1151" s="446"/>
      <c r="AN1151" s="446"/>
    </row>
    <row r="1152" spans="1:40">
      <c r="A1152" s="435">
        <v>212</v>
      </c>
      <c r="B1152" s="436" t="s">
        <v>80</v>
      </c>
      <c r="C1152" s="437" t="s">
        <v>1028</v>
      </c>
      <c r="D1152" s="475" t="s">
        <v>1029</v>
      </c>
      <c r="E1152" s="447">
        <v>875.16499999999996</v>
      </c>
      <c r="F1152" s="445" t="s">
        <v>83</v>
      </c>
      <c r="G1152" s="41"/>
      <c r="H1152" s="448">
        <f>ROUND(E1152*G1152,2)</f>
        <v>0</v>
      </c>
      <c r="I1152" s="448"/>
      <c r="J1152" s="448">
        <f>ROUND(E1152*G1152,2)</f>
        <v>0</v>
      </c>
      <c r="K1152" s="449"/>
      <c r="L1152" s="449">
        <f>E1152*K1152</f>
        <v>0</v>
      </c>
      <c r="M1152" s="447"/>
      <c r="N1152" s="447">
        <f>E1152*M1152</f>
        <v>0</v>
      </c>
      <c r="O1152" s="445">
        <v>20</v>
      </c>
      <c r="P1152" s="445" t="s">
        <v>536</v>
      </c>
      <c r="Q1152" s="447"/>
      <c r="R1152" s="447"/>
      <c r="S1152" s="447"/>
      <c r="T1152" s="450"/>
      <c r="U1152" s="450"/>
      <c r="V1152" s="450" t="s">
        <v>802</v>
      </c>
      <c r="W1152" s="451"/>
      <c r="X1152" s="437" t="s">
        <v>1028</v>
      </c>
      <c r="Y1152" s="437" t="s">
        <v>1028</v>
      </c>
      <c r="Z1152" s="445" t="s">
        <v>85</v>
      </c>
      <c r="AA1152" s="445"/>
      <c r="AB1152" s="445">
        <v>1</v>
      </c>
      <c r="AC1152" s="445"/>
      <c r="AD1152" s="445"/>
      <c r="AE1152" s="445"/>
      <c r="AF1152" s="445"/>
      <c r="AG1152" s="445"/>
      <c r="AH1152" s="445"/>
      <c r="AI1152" s="446"/>
      <c r="AJ1152" s="446" t="s">
        <v>803</v>
      </c>
      <c r="AK1152" s="446" t="s">
        <v>87</v>
      </c>
      <c r="AL1152" s="446"/>
      <c r="AM1152" s="446"/>
      <c r="AN1152" s="446"/>
    </row>
    <row r="1153" spans="1:40">
      <c r="A1153" s="435"/>
      <c r="B1153" s="436"/>
      <c r="C1153" s="437"/>
      <c r="D1153" s="438" t="s">
        <v>137</v>
      </c>
      <c r="E1153" s="439"/>
      <c r="F1153" s="440"/>
      <c r="G1153" s="42"/>
      <c r="H1153" s="441"/>
      <c r="I1153" s="441"/>
      <c r="J1153" s="441"/>
      <c r="K1153" s="442"/>
      <c r="L1153" s="442"/>
      <c r="M1153" s="439"/>
      <c r="N1153" s="439"/>
      <c r="O1153" s="440"/>
      <c r="P1153" s="440"/>
      <c r="Q1153" s="439"/>
      <c r="R1153" s="439"/>
      <c r="S1153" s="439"/>
      <c r="T1153" s="443"/>
      <c r="U1153" s="443"/>
      <c r="V1153" s="443" t="s">
        <v>0</v>
      </c>
      <c r="W1153" s="444"/>
      <c r="X1153" s="440"/>
      <c r="Y1153" s="445"/>
      <c r="Z1153" s="445"/>
      <c r="AA1153" s="445"/>
      <c r="AB1153" s="445"/>
      <c r="AC1153" s="445"/>
      <c r="AD1153" s="445"/>
      <c r="AE1153" s="445"/>
      <c r="AF1153" s="445"/>
      <c r="AG1153" s="445"/>
      <c r="AH1153" s="445"/>
      <c r="AI1153" s="446"/>
      <c r="AJ1153" s="446"/>
      <c r="AK1153" s="446"/>
      <c r="AL1153" s="446"/>
      <c r="AM1153" s="446"/>
      <c r="AN1153" s="446"/>
    </row>
    <row r="1154" spans="1:40">
      <c r="A1154" s="435"/>
      <c r="B1154" s="436"/>
      <c r="C1154" s="437"/>
      <c r="D1154" s="438" t="s">
        <v>1030</v>
      </c>
      <c r="E1154" s="439"/>
      <c r="F1154" s="440"/>
      <c r="G1154" s="42"/>
      <c r="H1154" s="441"/>
      <c r="I1154" s="441"/>
      <c r="J1154" s="441"/>
      <c r="K1154" s="442"/>
      <c r="L1154" s="442"/>
      <c r="M1154" s="439"/>
      <c r="N1154" s="439"/>
      <c r="O1154" s="440"/>
      <c r="P1154" s="440"/>
      <c r="Q1154" s="439"/>
      <c r="R1154" s="439"/>
      <c r="S1154" s="439"/>
      <c r="T1154" s="443"/>
      <c r="U1154" s="443"/>
      <c r="V1154" s="443" t="s">
        <v>0</v>
      </c>
      <c r="W1154" s="444"/>
      <c r="X1154" s="440"/>
      <c r="Y1154" s="445"/>
      <c r="Z1154" s="445"/>
      <c r="AA1154" s="445"/>
      <c r="AB1154" s="445"/>
      <c r="AC1154" s="445"/>
      <c r="AD1154" s="445"/>
      <c r="AE1154" s="445"/>
      <c r="AF1154" s="445"/>
      <c r="AG1154" s="445"/>
      <c r="AH1154" s="445"/>
      <c r="AI1154" s="446"/>
      <c r="AJ1154" s="446"/>
      <c r="AK1154" s="446"/>
      <c r="AL1154" s="446"/>
      <c r="AM1154" s="446"/>
      <c r="AN1154" s="446"/>
    </row>
    <row r="1155" spans="1:40">
      <c r="A1155" s="435"/>
      <c r="B1155" s="436"/>
      <c r="C1155" s="437"/>
      <c r="D1155" s="438" t="s">
        <v>236</v>
      </c>
      <c r="E1155" s="439"/>
      <c r="F1155" s="440"/>
      <c r="G1155" s="42"/>
      <c r="H1155" s="441"/>
      <c r="I1155" s="441"/>
      <c r="J1155" s="441"/>
      <c r="K1155" s="442"/>
      <c r="L1155" s="442"/>
      <c r="M1155" s="439"/>
      <c r="N1155" s="439"/>
      <c r="O1155" s="440"/>
      <c r="P1155" s="440"/>
      <c r="Q1155" s="439"/>
      <c r="R1155" s="439"/>
      <c r="S1155" s="439"/>
      <c r="T1155" s="443"/>
      <c r="U1155" s="443"/>
      <c r="V1155" s="443" t="s">
        <v>0</v>
      </c>
      <c r="W1155" s="444"/>
      <c r="X1155" s="440"/>
      <c r="Y1155" s="445"/>
      <c r="Z1155" s="445"/>
      <c r="AA1155" s="445"/>
      <c r="AB1155" s="445"/>
      <c r="AC1155" s="445"/>
      <c r="AD1155" s="445"/>
      <c r="AE1155" s="445"/>
      <c r="AF1155" s="445"/>
      <c r="AG1155" s="445"/>
      <c r="AH1155" s="445"/>
      <c r="AI1155" s="446"/>
      <c r="AJ1155" s="446"/>
      <c r="AK1155" s="446"/>
      <c r="AL1155" s="446"/>
      <c r="AM1155" s="446"/>
      <c r="AN1155" s="446"/>
    </row>
    <row r="1156" spans="1:40">
      <c r="A1156" s="435"/>
      <c r="B1156" s="436"/>
      <c r="C1156" s="437"/>
      <c r="D1156" s="438" t="s">
        <v>1031</v>
      </c>
      <c r="E1156" s="439"/>
      <c r="F1156" s="440"/>
      <c r="G1156" s="42"/>
      <c r="H1156" s="441"/>
      <c r="I1156" s="441"/>
      <c r="J1156" s="441"/>
      <c r="K1156" s="442"/>
      <c r="L1156" s="442"/>
      <c r="M1156" s="439"/>
      <c r="N1156" s="439"/>
      <c r="O1156" s="440"/>
      <c r="P1156" s="440"/>
      <c r="Q1156" s="439"/>
      <c r="R1156" s="439"/>
      <c r="S1156" s="439"/>
      <c r="T1156" s="443"/>
      <c r="U1156" s="443"/>
      <c r="V1156" s="443" t="s">
        <v>0</v>
      </c>
      <c r="W1156" s="444"/>
      <c r="X1156" s="440"/>
      <c r="Y1156" s="445"/>
      <c r="Z1156" s="445"/>
      <c r="AA1156" s="445"/>
      <c r="AB1156" s="445"/>
      <c r="AC1156" s="445"/>
      <c r="AD1156" s="445"/>
      <c r="AE1156" s="445"/>
      <c r="AF1156" s="445"/>
      <c r="AG1156" s="445"/>
      <c r="AH1156" s="445"/>
      <c r="AI1156" s="446"/>
      <c r="AJ1156" s="446"/>
      <c r="AK1156" s="446"/>
      <c r="AL1156" s="446"/>
      <c r="AM1156" s="446"/>
      <c r="AN1156" s="446"/>
    </row>
    <row r="1157" spans="1:40" ht="25.5">
      <c r="A1157" s="435"/>
      <c r="B1157" s="436"/>
      <c r="C1157" s="437"/>
      <c r="D1157" s="438" t="s">
        <v>133</v>
      </c>
      <c r="E1157" s="439"/>
      <c r="F1157" s="440"/>
      <c r="G1157" s="42"/>
      <c r="H1157" s="441"/>
      <c r="I1157" s="441"/>
      <c r="J1157" s="441"/>
      <c r="K1157" s="442"/>
      <c r="L1157" s="442"/>
      <c r="M1157" s="439"/>
      <c r="N1157" s="439"/>
      <c r="O1157" s="440"/>
      <c r="P1157" s="440"/>
      <c r="Q1157" s="439"/>
      <c r="R1157" s="439"/>
      <c r="S1157" s="439"/>
      <c r="T1157" s="443"/>
      <c r="U1157" s="443"/>
      <c r="V1157" s="443" t="s">
        <v>0</v>
      </c>
      <c r="W1157" s="444"/>
      <c r="X1157" s="440"/>
      <c r="Y1157" s="445"/>
      <c r="Z1157" s="445"/>
      <c r="AA1157" s="445"/>
      <c r="AB1157" s="445"/>
      <c r="AC1157" s="445"/>
      <c r="AD1157" s="445"/>
      <c r="AE1157" s="445"/>
      <c r="AF1157" s="445"/>
      <c r="AG1157" s="445"/>
      <c r="AH1157" s="445"/>
      <c r="AI1157" s="446"/>
      <c r="AJ1157" s="446"/>
      <c r="AK1157" s="446"/>
      <c r="AL1157" s="446"/>
      <c r="AM1157" s="446"/>
      <c r="AN1157" s="446"/>
    </row>
    <row r="1158" spans="1:40">
      <c r="A1158" s="435"/>
      <c r="B1158" s="436"/>
      <c r="C1158" s="437"/>
      <c r="D1158" s="438" t="s">
        <v>1032</v>
      </c>
      <c r="E1158" s="439"/>
      <c r="F1158" s="440"/>
      <c r="G1158" s="42"/>
      <c r="H1158" s="441"/>
      <c r="I1158" s="441"/>
      <c r="J1158" s="441"/>
      <c r="K1158" s="442"/>
      <c r="L1158" s="442"/>
      <c r="M1158" s="439"/>
      <c r="N1158" s="439"/>
      <c r="O1158" s="440"/>
      <c r="P1158" s="440"/>
      <c r="Q1158" s="439"/>
      <c r="R1158" s="439"/>
      <c r="S1158" s="439"/>
      <c r="T1158" s="443"/>
      <c r="U1158" s="443"/>
      <c r="V1158" s="443" t="s">
        <v>0</v>
      </c>
      <c r="W1158" s="444"/>
      <c r="X1158" s="440"/>
      <c r="Y1158" s="445"/>
      <c r="Z1158" s="445"/>
      <c r="AA1158" s="445"/>
      <c r="AB1158" s="445"/>
      <c r="AC1158" s="445"/>
      <c r="AD1158" s="445"/>
      <c r="AE1158" s="445"/>
      <c r="AF1158" s="445"/>
      <c r="AG1158" s="445"/>
      <c r="AH1158" s="445"/>
      <c r="AI1158" s="446"/>
      <c r="AJ1158" s="446"/>
      <c r="AK1158" s="446"/>
      <c r="AL1158" s="446"/>
      <c r="AM1158" s="446"/>
      <c r="AN1158" s="446"/>
    </row>
    <row r="1159" spans="1:40" ht="25.5">
      <c r="A1159" s="435"/>
      <c r="B1159" s="436"/>
      <c r="C1159" s="437"/>
      <c r="D1159" s="438" t="s">
        <v>88</v>
      </c>
      <c r="E1159" s="439"/>
      <c r="F1159" s="440"/>
      <c r="G1159" s="42"/>
      <c r="H1159" s="441"/>
      <c r="I1159" s="441"/>
      <c r="J1159" s="441"/>
      <c r="K1159" s="442"/>
      <c r="L1159" s="442"/>
      <c r="M1159" s="439"/>
      <c r="N1159" s="439"/>
      <c r="O1159" s="440"/>
      <c r="P1159" s="440"/>
      <c r="Q1159" s="439"/>
      <c r="R1159" s="439"/>
      <c r="S1159" s="439"/>
      <c r="T1159" s="443"/>
      <c r="U1159" s="443"/>
      <c r="V1159" s="443" t="s">
        <v>0</v>
      </c>
      <c r="W1159" s="444"/>
      <c r="X1159" s="440"/>
      <c r="Y1159" s="445"/>
      <c r="Z1159" s="445"/>
      <c r="AA1159" s="445"/>
      <c r="AB1159" s="445"/>
      <c r="AC1159" s="445"/>
      <c r="AD1159" s="445"/>
      <c r="AE1159" s="445"/>
      <c r="AF1159" s="445"/>
      <c r="AG1159" s="445"/>
      <c r="AH1159" s="445"/>
      <c r="AI1159" s="446"/>
      <c r="AJ1159" s="446"/>
      <c r="AK1159" s="446"/>
      <c r="AL1159" s="446"/>
      <c r="AM1159" s="446"/>
      <c r="AN1159" s="446"/>
    </row>
    <row r="1160" spans="1:40">
      <c r="A1160" s="435"/>
      <c r="B1160" s="436"/>
      <c r="C1160" s="437"/>
      <c r="D1160" s="438" t="s">
        <v>1033</v>
      </c>
      <c r="E1160" s="439"/>
      <c r="F1160" s="440"/>
      <c r="G1160" s="42"/>
      <c r="H1160" s="441"/>
      <c r="I1160" s="441"/>
      <c r="J1160" s="441"/>
      <c r="K1160" s="442"/>
      <c r="L1160" s="442"/>
      <c r="M1160" s="439"/>
      <c r="N1160" s="439"/>
      <c r="O1160" s="440"/>
      <c r="P1160" s="440"/>
      <c r="Q1160" s="439"/>
      <c r="R1160" s="439"/>
      <c r="S1160" s="439"/>
      <c r="T1160" s="443"/>
      <c r="U1160" s="443"/>
      <c r="V1160" s="443" t="s">
        <v>0</v>
      </c>
      <c r="W1160" s="444"/>
      <c r="X1160" s="440"/>
      <c r="Y1160" s="445"/>
      <c r="Z1160" s="445"/>
      <c r="AA1160" s="445"/>
      <c r="AB1160" s="445"/>
      <c r="AC1160" s="445"/>
      <c r="AD1160" s="445"/>
      <c r="AE1160" s="445"/>
      <c r="AF1160" s="445"/>
      <c r="AG1160" s="445"/>
      <c r="AH1160" s="445"/>
      <c r="AI1160" s="446"/>
      <c r="AJ1160" s="446"/>
      <c r="AK1160" s="446"/>
      <c r="AL1160" s="446"/>
      <c r="AM1160" s="446"/>
      <c r="AN1160" s="446"/>
    </row>
    <row r="1161" spans="1:40" ht="25.5">
      <c r="A1161" s="435">
        <v>213</v>
      </c>
      <c r="B1161" s="436" t="s">
        <v>80</v>
      </c>
      <c r="C1161" s="437" t="s">
        <v>1034</v>
      </c>
      <c r="D1161" s="475" t="s">
        <v>1035</v>
      </c>
      <c r="E1161" s="447">
        <v>45.435000000000002</v>
      </c>
      <c r="F1161" s="445" t="s">
        <v>83</v>
      </c>
      <c r="G1161" s="41"/>
      <c r="H1161" s="448">
        <f>ROUND(E1161*G1161,2)</f>
        <v>0</v>
      </c>
      <c r="I1161" s="448"/>
      <c r="J1161" s="448">
        <f>ROUND(E1161*G1161,2)</f>
        <v>0</v>
      </c>
      <c r="K1161" s="449"/>
      <c r="L1161" s="449">
        <f>E1161*K1161</f>
        <v>0</v>
      </c>
      <c r="M1161" s="447"/>
      <c r="N1161" s="447">
        <f>E1161*M1161</f>
        <v>0</v>
      </c>
      <c r="O1161" s="445">
        <v>20</v>
      </c>
      <c r="P1161" s="445" t="s">
        <v>560</v>
      </c>
      <c r="Q1161" s="447"/>
      <c r="R1161" s="447"/>
      <c r="S1161" s="447"/>
      <c r="T1161" s="450"/>
      <c r="U1161" s="450"/>
      <c r="V1161" s="450" t="s">
        <v>802</v>
      </c>
      <c r="W1161" s="451"/>
      <c r="X1161" s="437" t="s">
        <v>1034</v>
      </c>
      <c r="Y1161" s="437" t="s">
        <v>1034</v>
      </c>
      <c r="Z1161" s="445" t="s">
        <v>85</v>
      </c>
      <c r="AA1161" s="445"/>
      <c r="AB1161" s="445">
        <v>1</v>
      </c>
      <c r="AC1161" s="445"/>
      <c r="AD1161" s="445"/>
      <c r="AE1161" s="445"/>
      <c r="AF1161" s="445"/>
      <c r="AG1161" s="445"/>
      <c r="AH1161" s="445"/>
      <c r="AI1161" s="446"/>
      <c r="AJ1161" s="446" t="s">
        <v>803</v>
      </c>
      <c r="AK1161" s="446" t="s">
        <v>87</v>
      </c>
      <c r="AL1161" s="446"/>
      <c r="AM1161" s="446"/>
      <c r="AN1161" s="446"/>
    </row>
    <row r="1162" spans="1:40" ht="25.5">
      <c r="A1162" s="435"/>
      <c r="B1162" s="436"/>
      <c r="C1162" s="437"/>
      <c r="D1162" s="438" t="s">
        <v>133</v>
      </c>
      <c r="E1162" s="439"/>
      <c r="F1162" s="440"/>
      <c r="G1162" s="42"/>
      <c r="H1162" s="441"/>
      <c r="I1162" s="441"/>
      <c r="J1162" s="441"/>
      <c r="K1162" s="442"/>
      <c r="L1162" s="442"/>
      <c r="M1162" s="439"/>
      <c r="N1162" s="439"/>
      <c r="O1162" s="440"/>
      <c r="P1162" s="440"/>
      <c r="Q1162" s="439"/>
      <c r="R1162" s="439"/>
      <c r="S1162" s="439"/>
      <c r="T1162" s="443"/>
      <c r="U1162" s="443"/>
      <c r="V1162" s="443" t="s">
        <v>0</v>
      </c>
      <c r="W1162" s="444"/>
      <c r="X1162" s="440"/>
      <c r="Y1162" s="445"/>
      <c r="Z1162" s="445"/>
      <c r="AA1162" s="445"/>
      <c r="AB1162" s="445"/>
      <c r="AC1162" s="445"/>
      <c r="AD1162" s="445"/>
      <c r="AE1162" s="445"/>
      <c r="AF1162" s="445"/>
      <c r="AG1162" s="445"/>
      <c r="AH1162" s="445"/>
      <c r="AI1162" s="446"/>
      <c r="AJ1162" s="446"/>
      <c r="AK1162" s="446"/>
      <c r="AL1162" s="446"/>
      <c r="AM1162" s="446"/>
      <c r="AN1162" s="446"/>
    </row>
    <row r="1163" spans="1:40">
      <c r="A1163" s="435"/>
      <c r="B1163" s="436"/>
      <c r="C1163" s="437"/>
      <c r="D1163" s="438" t="s">
        <v>1036</v>
      </c>
      <c r="E1163" s="439"/>
      <c r="F1163" s="440"/>
      <c r="G1163" s="42"/>
      <c r="H1163" s="441"/>
      <c r="I1163" s="441"/>
      <c r="J1163" s="441"/>
      <c r="K1163" s="442"/>
      <c r="L1163" s="442"/>
      <c r="M1163" s="439"/>
      <c r="N1163" s="439"/>
      <c r="O1163" s="440"/>
      <c r="P1163" s="440"/>
      <c r="Q1163" s="439"/>
      <c r="R1163" s="439"/>
      <c r="S1163" s="439"/>
      <c r="T1163" s="443"/>
      <c r="U1163" s="443"/>
      <c r="V1163" s="443" t="s">
        <v>0</v>
      </c>
      <c r="W1163" s="444"/>
      <c r="X1163" s="440"/>
      <c r="Y1163" s="445"/>
      <c r="Z1163" s="445"/>
      <c r="AA1163" s="445"/>
      <c r="AB1163" s="445"/>
      <c r="AC1163" s="445"/>
      <c r="AD1163" s="445"/>
      <c r="AE1163" s="445"/>
      <c r="AF1163" s="445"/>
      <c r="AG1163" s="445"/>
      <c r="AH1163" s="445"/>
      <c r="AI1163" s="446"/>
      <c r="AJ1163" s="446"/>
      <c r="AK1163" s="446"/>
      <c r="AL1163" s="446"/>
      <c r="AM1163" s="446"/>
      <c r="AN1163" s="446"/>
    </row>
    <row r="1164" spans="1:40" ht="38.25">
      <c r="A1164" s="435">
        <v>214</v>
      </c>
      <c r="B1164" s="436" t="s">
        <v>80</v>
      </c>
      <c r="C1164" s="437" t="s">
        <v>1037</v>
      </c>
      <c r="D1164" s="475" t="s">
        <v>1038</v>
      </c>
      <c r="E1164" s="447">
        <v>24.010999999999999</v>
      </c>
      <c r="F1164" s="445" t="s">
        <v>83</v>
      </c>
      <c r="G1164" s="41"/>
      <c r="H1164" s="448">
        <f>ROUND(E1164*G1164,2)</f>
        <v>0</v>
      </c>
      <c r="I1164" s="448"/>
      <c r="J1164" s="448">
        <f>ROUND(E1164*G1164,2)</f>
        <v>0</v>
      </c>
      <c r="K1164" s="449"/>
      <c r="L1164" s="449">
        <f>E1164*K1164</f>
        <v>0</v>
      </c>
      <c r="M1164" s="447"/>
      <c r="N1164" s="447">
        <f>E1164*M1164</f>
        <v>0</v>
      </c>
      <c r="O1164" s="445">
        <v>20</v>
      </c>
      <c r="P1164" s="445" t="s">
        <v>1039</v>
      </c>
      <c r="Q1164" s="447"/>
      <c r="R1164" s="447"/>
      <c r="S1164" s="447"/>
      <c r="T1164" s="450"/>
      <c r="U1164" s="450"/>
      <c r="V1164" s="450" t="s">
        <v>802</v>
      </c>
      <c r="W1164" s="451"/>
      <c r="X1164" s="437" t="s">
        <v>1037</v>
      </c>
      <c r="Y1164" s="437" t="s">
        <v>1037</v>
      </c>
      <c r="Z1164" s="445" t="s">
        <v>85</v>
      </c>
      <c r="AA1164" s="445"/>
      <c r="AB1164" s="445">
        <v>1</v>
      </c>
      <c r="AC1164" s="445"/>
      <c r="AD1164" s="445"/>
      <c r="AE1164" s="445"/>
      <c r="AF1164" s="445"/>
      <c r="AG1164" s="445"/>
      <c r="AH1164" s="445"/>
      <c r="AI1164" s="446"/>
      <c r="AJ1164" s="446" t="s">
        <v>803</v>
      </c>
      <c r="AK1164" s="446" t="s">
        <v>87</v>
      </c>
      <c r="AL1164" s="446"/>
      <c r="AM1164" s="446"/>
      <c r="AN1164" s="446"/>
    </row>
    <row r="1165" spans="1:40" ht="25.5">
      <c r="A1165" s="435"/>
      <c r="B1165" s="436"/>
      <c r="C1165" s="437"/>
      <c r="D1165" s="438" t="s">
        <v>88</v>
      </c>
      <c r="E1165" s="439"/>
      <c r="F1165" s="440"/>
      <c r="G1165" s="42"/>
      <c r="H1165" s="441"/>
      <c r="I1165" s="441"/>
      <c r="J1165" s="441"/>
      <c r="K1165" s="442"/>
      <c r="L1165" s="442"/>
      <c r="M1165" s="439"/>
      <c r="N1165" s="439"/>
      <c r="O1165" s="440"/>
      <c r="P1165" s="440"/>
      <c r="Q1165" s="439"/>
      <c r="R1165" s="439"/>
      <c r="S1165" s="439"/>
      <c r="T1165" s="443"/>
      <c r="U1165" s="443"/>
      <c r="V1165" s="443" t="s">
        <v>0</v>
      </c>
      <c r="W1165" s="444"/>
      <c r="X1165" s="440"/>
      <c r="Y1165" s="445"/>
      <c r="Z1165" s="445"/>
      <c r="AA1165" s="445"/>
      <c r="AB1165" s="445"/>
      <c r="AC1165" s="445"/>
      <c r="AD1165" s="445"/>
      <c r="AE1165" s="445"/>
      <c r="AF1165" s="445"/>
      <c r="AG1165" s="445"/>
      <c r="AH1165" s="445"/>
      <c r="AI1165" s="446"/>
      <c r="AJ1165" s="446"/>
      <c r="AK1165" s="446"/>
      <c r="AL1165" s="446"/>
      <c r="AM1165" s="446"/>
      <c r="AN1165" s="446"/>
    </row>
    <row r="1166" spans="1:40">
      <c r="A1166" s="435"/>
      <c r="B1166" s="436"/>
      <c r="C1166" s="437"/>
      <c r="D1166" s="438" t="s">
        <v>1040</v>
      </c>
      <c r="E1166" s="439"/>
      <c r="F1166" s="440"/>
      <c r="G1166" s="42"/>
      <c r="H1166" s="441"/>
      <c r="I1166" s="441"/>
      <c r="J1166" s="441"/>
      <c r="K1166" s="442"/>
      <c r="L1166" s="442"/>
      <c r="M1166" s="439"/>
      <c r="N1166" s="439"/>
      <c r="O1166" s="440"/>
      <c r="P1166" s="440"/>
      <c r="Q1166" s="439"/>
      <c r="R1166" s="439"/>
      <c r="S1166" s="439"/>
      <c r="T1166" s="443"/>
      <c r="U1166" s="443"/>
      <c r="V1166" s="443" t="s">
        <v>0</v>
      </c>
      <c r="W1166" s="444"/>
      <c r="X1166" s="440"/>
      <c r="Y1166" s="445"/>
      <c r="Z1166" s="445"/>
      <c r="AA1166" s="445"/>
      <c r="AB1166" s="445"/>
      <c r="AC1166" s="445"/>
      <c r="AD1166" s="445"/>
      <c r="AE1166" s="445"/>
      <c r="AF1166" s="445"/>
      <c r="AG1166" s="445"/>
      <c r="AH1166" s="445"/>
      <c r="AI1166" s="446"/>
      <c r="AJ1166" s="446"/>
      <c r="AK1166" s="446"/>
      <c r="AL1166" s="446"/>
      <c r="AM1166" s="446"/>
      <c r="AN1166" s="446"/>
    </row>
    <row r="1167" spans="1:40" ht="38.25">
      <c r="A1167" s="435">
        <v>215</v>
      </c>
      <c r="B1167" s="436" t="s">
        <v>80</v>
      </c>
      <c r="C1167" s="437" t="s">
        <v>1041</v>
      </c>
      <c r="D1167" s="475" t="s">
        <v>1042</v>
      </c>
      <c r="E1167" s="447">
        <v>70.241</v>
      </c>
      <c r="F1167" s="445" t="s">
        <v>83</v>
      </c>
      <c r="G1167" s="41"/>
      <c r="H1167" s="448">
        <f>ROUND(E1167*G1167,2)</f>
        <v>0</v>
      </c>
      <c r="I1167" s="448"/>
      <c r="J1167" s="448">
        <f>ROUND(E1167*G1167,2)</f>
        <v>0</v>
      </c>
      <c r="K1167" s="449"/>
      <c r="L1167" s="449">
        <f>E1167*K1167</f>
        <v>0</v>
      </c>
      <c r="M1167" s="447"/>
      <c r="N1167" s="447">
        <f>E1167*M1167</f>
        <v>0</v>
      </c>
      <c r="O1167" s="445">
        <v>20</v>
      </c>
      <c r="P1167" s="445" t="s">
        <v>409</v>
      </c>
      <c r="Q1167" s="447"/>
      <c r="R1167" s="447"/>
      <c r="S1167" s="447"/>
      <c r="T1167" s="450"/>
      <c r="U1167" s="450"/>
      <c r="V1167" s="450" t="s">
        <v>802</v>
      </c>
      <c r="W1167" s="451"/>
      <c r="X1167" s="437" t="s">
        <v>1037</v>
      </c>
      <c r="Y1167" s="437" t="s">
        <v>1041</v>
      </c>
      <c r="Z1167" s="445" t="s">
        <v>85</v>
      </c>
      <c r="AA1167" s="445"/>
      <c r="AB1167" s="445">
        <v>7</v>
      </c>
      <c r="AC1167" s="445"/>
      <c r="AD1167" s="445"/>
      <c r="AE1167" s="445"/>
      <c r="AF1167" s="445"/>
      <c r="AG1167" s="445"/>
      <c r="AH1167" s="445"/>
      <c r="AI1167" s="446"/>
      <c r="AJ1167" s="446" t="s">
        <v>803</v>
      </c>
      <c r="AK1167" s="446" t="s">
        <v>87</v>
      </c>
      <c r="AL1167" s="446"/>
      <c r="AM1167" s="446"/>
      <c r="AN1167" s="446"/>
    </row>
    <row r="1168" spans="1:40">
      <c r="A1168" s="435"/>
      <c r="B1168" s="436"/>
      <c r="C1168" s="437"/>
      <c r="D1168" s="438" t="s">
        <v>1043</v>
      </c>
      <c r="E1168" s="439"/>
      <c r="F1168" s="440"/>
      <c r="G1168" s="42"/>
      <c r="H1168" s="441"/>
      <c r="I1168" s="441"/>
      <c r="J1168" s="441"/>
      <c r="K1168" s="442"/>
      <c r="L1168" s="442"/>
      <c r="M1168" s="439"/>
      <c r="N1168" s="439"/>
      <c r="O1168" s="440"/>
      <c r="P1168" s="440"/>
      <c r="Q1168" s="439"/>
      <c r="R1168" s="439"/>
      <c r="S1168" s="439"/>
      <c r="T1168" s="443"/>
      <c r="U1168" s="443"/>
      <c r="V1168" s="443" t="s">
        <v>0</v>
      </c>
      <c r="W1168" s="444"/>
      <c r="X1168" s="440"/>
      <c r="Y1168" s="445"/>
      <c r="Z1168" s="445"/>
      <c r="AA1168" s="445"/>
      <c r="AB1168" s="445"/>
      <c r="AC1168" s="445"/>
      <c r="AD1168" s="445"/>
      <c r="AE1168" s="445"/>
      <c r="AF1168" s="445"/>
      <c r="AG1168" s="445"/>
      <c r="AH1168" s="445"/>
      <c r="AI1168" s="446"/>
      <c r="AJ1168" s="446"/>
      <c r="AK1168" s="446"/>
      <c r="AL1168" s="446"/>
      <c r="AM1168" s="446"/>
      <c r="AN1168" s="446"/>
    </row>
    <row r="1169" spans="1:40" ht="25.5">
      <c r="A1169" s="435"/>
      <c r="B1169" s="436"/>
      <c r="C1169" s="437"/>
      <c r="D1169" s="438" t="s">
        <v>1044</v>
      </c>
      <c r="E1169" s="439"/>
      <c r="F1169" s="440"/>
      <c r="G1169" s="42"/>
      <c r="H1169" s="441"/>
      <c r="I1169" s="441"/>
      <c r="J1169" s="441"/>
      <c r="K1169" s="442"/>
      <c r="L1169" s="442"/>
      <c r="M1169" s="439"/>
      <c r="N1169" s="439"/>
      <c r="O1169" s="440"/>
      <c r="P1169" s="440"/>
      <c r="Q1169" s="439"/>
      <c r="R1169" s="439"/>
      <c r="S1169" s="439"/>
      <c r="T1169" s="443"/>
      <c r="U1169" s="443"/>
      <c r="V1169" s="443" t="s">
        <v>0</v>
      </c>
      <c r="W1169" s="444"/>
      <c r="X1169" s="440"/>
      <c r="Y1169" s="445"/>
      <c r="Z1169" s="445"/>
      <c r="AA1169" s="445"/>
      <c r="AB1169" s="445"/>
      <c r="AC1169" s="445"/>
      <c r="AD1169" s="445"/>
      <c r="AE1169" s="445"/>
      <c r="AF1169" s="445"/>
      <c r="AG1169" s="445"/>
      <c r="AH1169" s="445"/>
      <c r="AI1169" s="446"/>
      <c r="AJ1169" s="446"/>
      <c r="AK1169" s="446"/>
      <c r="AL1169" s="446"/>
      <c r="AM1169" s="446"/>
      <c r="AN1169" s="446"/>
    </row>
    <row r="1170" spans="1:40">
      <c r="A1170" s="435"/>
      <c r="B1170" s="436"/>
      <c r="C1170" s="437"/>
      <c r="D1170" s="438" t="s">
        <v>1045</v>
      </c>
      <c r="E1170" s="439"/>
      <c r="F1170" s="440"/>
      <c r="G1170" s="42"/>
      <c r="H1170" s="441"/>
      <c r="I1170" s="441"/>
      <c r="J1170" s="441"/>
      <c r="K1170" s="442"/>
      <c r="L1170" s="442"/>
      <c r="M1170" s="439"/>
      <c r="N1170" s="439"/>
      <c r="O1170" s="440"/>
      <c r="P1170" s="440"/>
      <c r="Q1170" s="439"/>
      <c r="R1170" s="439"/>
      <c r="S1170" s="439"/>
      <c r="T1170" s="443"/>
      <c r="U1170" s="443"/>
      <c r="V1170" s="443" t="s">
        <v>0</v>
      </c>
      <c r="W1170" s="444"/>
      <c r="X1170" s="440"/>
      <c r="Y1170" s="445"/>
      <c r="Z1170" s="445"/>
      <c r="AA1170" s="445"/>
      <c r="AB1170" s="445"/>
      <c r="AC1170" s="445"/>
      <c r="AD1170" s="445"/>
      <c r="AE1170" s="445"/>
      <c r="AF1170" s="445"/>
      <c r="AG1170" s="445"/>
      <c r="AH1170" s="445"/>
      <c r="AI1170" s="446"/>
      <c r="AJ1170" s="446"/>
      <c r="AK1170" s="446"/>
      <c r="AL1170" s="446"/>
      <c r="AM1170" s="446"/>
      <c r="AN1170" s="446"/>
    </row>
    <row r="1171" spans="1:40" ht="25.5">
      <c r="A1171" s="435"/>
      <c r="B1171" s="436"/>
      <c r="C1171" s="437"/>
      <c r="D1171" s="438" t="s">
        <v>1046</v>
      </c>
      <c r="E1171" s="439"/>
      <c r="F1171" s="440"/>
      <c r="G1171" s="42"/>
      <c r="H1171" s="441"/>
      <c r="I1171" s="441"/>
      <c r="J1171" s="441"/>
      <c r="K1171" s="442"/>
      <c r="L1171" s="442"/>
      <c r="M1171" s="439"/>
      <c r="N1171" s="439"/>
      <c r="O1171" s="440"/>
      <c r="P1171" s="440"/>
      <c r="Q1171" s="439"/>
      <c r="R1171" s="439"/>
      <c r="S1171" s="439"/>
      <c r="T1171" s="443"/>
      <c r="U1171" s="443"/>
      <c r="V1171" s="443" t="s">
        <v>0</v>
      </c>
      <c r="W1171" s="444"/>
      <c r="X1171" s="440"/>
      <c r="Y1171" s="445"/>
      <c r="Z1171" s="445"/>
      <c r="AA1171" s="445"/>
      <c r="AB1171" s="445"/>
      <c r="AC1171" s="445"/>
      <c r="AD1171" s="445"/>
      <c r="AE1171" s="445"/>
      <c r="AF1171" s="445"/>
      <c r="AG1171" s="445"/>
      <c r="AH1171" s="445"/>
      <c r="AI1171" s="446"/>
      <c r="AJ1171" s="446"/>
      <c r="AK1171" s="446"/>
      <c r="AL1171" s="446"/>
      <c r="AM1171" s="446"/>
      <c r="AN1171" s="446"/>
    </row>
    <row r="1172" spans="1:40">
      <c r="A1172" s="435"/>
      <c r="B1172" s="436"/>
      <c r="C1172" s="437"/>
      <c r="D1172" s="438" t="s">
        <v>1047</v>
      </c>
      <c r="E1172" s="439"/>
      <c r="F1172" s="440"/>
      <c r="G1172" s="42"/>
      <c r="H1172" s="441"/>
      <c r="I1172" s="441"/>
      <c r="J1172" s="441"/>
      <c r="K1172" s="442"/>
      <c r="L1172" s="442"/>
      <c r="M1172" s="439"/>
      <c r="N1172" s="439"/>
      <c r="O1172" s="440"/>
      <c r="P1172" s="440"/>
      <c r="Q1172" s="439"/>
      <c r="R1172" s="439"/>
      <c r="S1172" s="439"/>
      <c r="T1172" s="443"/>
      <c r="U1172" s="443"/>
      <c r="V1172" s="443" t="s">
        <v>0</v>
      </c>
      <c r="W1172" s="444"/>
      <c r="X1172" s="440"/>
      <c r="Y1172" s="445"/>
      <c r="Z1172" s="445"/>
      <c r="AA1172" s="445"/>
      <c r="AB1172" s="445"/>
      <c r="AC1172" s="445"/>
      <c r="AD1172" s="445"/>
      <c r="AE1172" s="445"/>
      <c r="AF1172" s="445"/>
      <c r="AG1172" s="445"/>
      <c r="AH1172" s="445"/>
      <c r="AI1172" s="446"/>
      <c r="AJ1172" s="446"/>
      <c r="AK1172" s="446"/>
      <c r="AL1172" s="446"/>
      <c r="AM1172" s="446"/>
      <c r="AN1172" s="446"/>
    </row>
    <row r="1173" spans="1:40">
      <c r="A1173" s="435"/>
      <c r="B1173" s="436"/>
      <c r="C1173" s="437"/>
      <c r="D1173" s="438" t="s">
        <v>1048</v>
      </c>
      <c r="E1173" s="439"/>
      <c r="F1173" s="440"/>
      <c r="G1173" s="42"/>
      <c r="H1173" s="441"/>
      <c r="I1173" s="441"/>
      <c r="J1173" s="441"/>
      <c r="K1173" s="442"/>
      <c r="L1173" s="442"/>
      <c r="M1173" s="439"/>
      <c r="N1173" s="439"/>
      <c r="O1173" s="440"/>
      <c r="P1173" s="440"/>
      <c r="Q1173" s="439"/>
      <c r="R1173" s="439"/>
      <c r="S1173" s="439"/>
      <c r="T1173" s="443"/>
      <c r="U1173" s="443"/>
      <c r="V1173" s="443" t="s">
        <v>0</v>
      </c>
      <c r="W1173" s="444"/>
      <c r="X1173" s="440"/>
      <c r="Y1173" s="445"/>
      <c r="Z1173" s="445"/>
      <c r="AA1173" s="445"/>
      <c r="AB1173" s="445"/>
      <c r="AC1173" s="445"/>
      <c r="AD1173" s="445"/>
      <c r="AE1173" s="445"/>
      <c r="AF1173" s="445"/>
      <c r="AG1173" s="445"/>
      <c r="AH1173" s="445"/>
      <c r="AI1173" s="446"/>
      <c r="AJ1173" s="446"/>
      <c r="AK1173" s="446"/>
      <c r="AL1173" s="446"/>
      <c r="AM1173" s="446"/>
      <c r="AN1173" s="446"/>
    </row>
    <row r="1174" spans="1:40">
      <c r="A1174" s="435"/>
      <c r="B1174" s="436"/>
      <c r="C1174" s="437"/>
      <c r="D1174" s="438" t="s">
        <v>1049</v>
      </c>
      <c r="E1174" s="439"/>
      <c r="F1174" s="440"/>
      <c r="G1174" s="42"/>
      <c r="H1174" s="441"/>
      <c r="I1174" s="441"/>
      <c r="J1174" s="441"/>
      <c r="K1174" s="442"/>
      <c r="L1174" s="442"/>
      <c r="M1174" s="439"/>
      <c r="N1174" s="439"/>
      <c r="O1174" s="440"/>
      <c r="P1174" s="440"/>
      <c r="Q1174" s="439"/>
      <c r="R1174" s="439"/>
      <c r="S1174" s="439"/>
      <c r="T1174" s="443"/>
      <c r="U1174" s="443"/>
      <c r="V1174" s="443" t="s">
        <v>0</v>
      </c>
      <c r="W1174" s="444"/>
      <c r="X1174" s="440"/>
      <c r="Y1174" s="445"/>
      <c r="Z1174" s="445"/>
      <c r="AA1174" s="445"/>
      <c r="AB1174" s="445"/>
      <c r="AC1174" s="445"/>
      <c r="AD1174" s="445"/>
      <c r="AE1174" s="445"/>
      <c r="AF1174" s="445"/>
      <c r="AG1174" s="445"/>
      <c r="AH1174" s="445"/>
      <c r="AI1174" s="446"/>
      <c r="AJ1174" s="446"/>
      <c r="AK1174" s="446"/>
      <c r="AL1174" s="446"/>
      <c r="AM1174" s="446"/>
      <c r="AN1174" s="446"/>
    </row>
    <row r="1175" spans="1:40">
      <c r="A1175" s="435"/>
      <c r="B1175" s="436"/>
      <c r="C1175" s="437"/>
      <c r="D1175" s="438" t="s">
        <v>1050</v>
      </c>
      <c r="E1175" s="439"/>
      <c r="F1175" s="440"/>
      <c r="G1175" s="42"/>
      <c r="H1175" s="441"/>
      <c r="I1175" s="441"/>
      <c r="J1175" s="441"/>
      <c r="K1175" s="442"/>
      <c r="L1175" s="442"/>
      <c r="M1175" s="439"/>
      <c r="N1175" s="439"/>
      <c r="O1175" s="440"/>
      <c r="P1175" s="440"/>
      <c r="Q1175" s="439"/>
      <c r="R1175" s="439"/>
      <c r="S1175" s="439"/>
      <c r="T1175" s="443"/>
      <c r="U1175" s="443"/>
      <c r="V1175" s="443" t="s">
        <v>0</v>
      </c>
      <c r="W1175" s="444"/>
      <c r="X1175" s="440"/>
      <c r="Y1175" s="445"/>
      <c r="Z1175" s="445"/>
      <c r="AA1175" s="445"/>
      <c r="AB1175" s="445"/>
      <c r="AC1175" s="445"/>
      <c r="AD1175" s="445"/>
      <c r="AE1175" s="445"/>
      <c r="AF1175" s="445"/>
      <c r="AG1175" s="445"/>
      <c r="AH1175" s="445"/>
      <c r="AI1175" s="446"/>
      <c r="AJ1175" s="446"/>
      <c r="AK1175" s="446"/>
      <c r="AL1175" s="446"/>
      <c r="AM1175" s="446"/>
      <c r="AN1175" s="446"/>
    </row>
    <row r="1176" spans="1:40">
      <c r="A1176" s="435"/>
      <c r="B1176" s="436"/>
      <c r="C1176" s="437"/>
      <c r="D1176" s="438" t="s">
        <v>1051</v>
      </c>
      <c r="E1176" s="439"/>
      <c r="F1176" s="440"/>
      <c r="G1176" s="42"/>
      <c r="H1176" s="441"/>
      <c r="I1176" s="441"/>
      <c r="J1176" s="441"/>
      <c r="K1176" s="442"/>
      <c r="L1176" s="442"/>
      <c r="M1176" s="439"/>
      <c r="N1176" s="439"/>
      <c r="O1176" s="440"/>
      <c r="P1176" s="440"/>
      <c r="Q1176" s="439"/>
      <c r="R1176" s="439"/>
      <c r="S1176" s="439"/>
      <c r="T1176" s="443"/>
      <c r="U1176" s="443"/>
      <c r="V1176" s="443" t="s">
        <v>0</v>
      </c>
      <c r="W1176" s="444"/>
      <c r="X1176" s="440"/>
      <c r="Y1176" s="445"/>
      <c r="Z1176" s="445"/>
      <c r="AA1176" s="445"/>
      <c r="AB1176" s="445"/>
      <c r="AC1176" s="445"/>
      <c r="AD1176" s="445"/>
      <c r="AE1176" s="445"/>
      <c r="AF1176" s="445"/>
      <c r="AG1176" s="445"/>
      <c r="AH1176" s="445"/>
      <c r="AI1176" s="446"/>
      <c r="AJ1176" s="446"/>
      <c r="AK1176" s="446"/>
      <c r="AL1176" s="446"/>
      <c r="AM1176" s="446"/>
      <c r="AN1176" s="446"/>
    </row>
    <row r="1177" spans="1:40">
      <c r="A1177" s="435"/>
      <c r="B1177" s="436"/>
      <c r="C1177" s="437"/>
      <c r="D1177" s="438" t="s">
        <v>1052</v>
      </c>
      <c r="E1177" s="439"/>
      <c r="F1177" s="440"/>
      <c r="G1177" s="42"/>
      <c r="H1177" s="441"/>
      <c r="I1177" s="441"/>
      <c r="J1177" s="441"/>
      <c r="K1177" s="442"/>
      <c r="L1177" s="442"/>
      <c r="M1177" s="439"/>
      <c r="N1177" s="439"/>
      <c r="O1177" s="440"/>
      <c r="P1177" s="440"/>
      <c r="Q1177" s="439"/>
      <c r="R1177" s="439"/>
      <c r="S1177" s="439"/>
      <c r="T1177" s="443"/>
      <c r="U1177" s="443"/>
      <c r="V1177" s="443" t="s">
        <v>0</v>
      </c>
      <c r="W1177" s="444"/>
      <c r="X1177" s="440"/>
      <c r="Y1177" s="445"/>
      <c r="Z1177" s="445"/>
      <c r="AA1177" s="445"/>
      <c r="AB1177" s="445"/>
      <c r="AC1177" s="445"/>
      <c r="AD1177" s="445"/>
      <c r="AE1177" s="445"/>
      <c r="AF1177" s="445"/>
      <c r="AG1177" s="445"/>
      <c r="AH1177" s="445"/>
      <c r="AI1177" s="446"/>
      <c r="AJ1177" s="446"/>
      <c r="AK1177" s="446"/>
      <c r="AL1177" s="446"/>
      <c r="AM1177" s="446"/>
      <c r="AN1177" s="446"/>
    </row>
    <row r="1178" spans="1:40">
      <c r="A1178" s="435"/>
      <c r="B1178" s="436"/>
      <c r="C1178" s="437"/>
      <c r="D1178" s="438" t="s">
        <v>1051</v>
      </c>
      <c r="E1178" s="439"/>
      <c r="F1178" s="440"/>
      <c r="G1178" s="42"/>
      <c r="H1178" s="441"/>
      <c r="I1178" s="441"/>
      <c r="J1178" s="441"/>
      <c r="K1178" s="442"/>
      <c r="L1178" s="442"/>
      <c r="M1178" s="439"/>
      <c r="N1178" s="439"/>
      <c r="O1178" s="440"/>
      <c r="P1178" s="440"/>
      <c r="Q1178" s="439"/>
      <c r="R1178" s="439"/>
      <c r="S1178" s="439"/>
      <c r="T1178" s="443"/>
      <c r="U1178" s="443"/>
      <c r="V1178" s="443" t="s">
        <v>0</v>
      </c>
      <c r="W1178" s="444"/>
      <c r="X1178" s="440"/>
      <c r="Y1178" s="445"/>
      <c r="Z1178" s="445"/>
      <c r="AA1178" s="445"/>
      <c r="AB1178" s="445"/>
      <c r="AC1178" s="445"/>
      <c r="AD1178" s="445"/>
      <c r="AE1178" s="445"/>
      <c r="AF1178" s="445"/>
      <c r="AG1178" s="445"/>
      <c r="AH1178" s="445"/>
      <c r="AI1178" s="446"/>
      <c r="AJ1178" s="446"/>
      <c r="AK1178" s="446"/>
      <c r="AL1178" s="446"/>
      <c r="AM1178" s="446"/>
      <c r="AN1178" s="446"/>
    </row>
    <row r="1179" spans="1:40">
      <c r="A1179" s="435"/>
      <c r="B1179" s="436"/>
      <c r="C1179" s="437"/>
      <c r="D1179" s="438" t="s">
        <v>1053</v>
      </c>
      <c r="E1179" s="439"/>
      <c r="F1179" s="440"/>
      <c r="G1179" s="42"/>
      <c r="H1179" s="441"/>
      <c r="I1179" s="441"/>
      <c r="J1179" s="441"/>
      <c r="K1179" s="442"/>
      <c r="L1179" s="442"/>
      <c r="M1179" s="439"/>
      <c r="N1179" s="439"/>
      <c r="O1179" s="440"/>
      <c r="P1179" s="440"/>
      <c r="Q1179" s="439"/>
      <c r="R1179" s="439"/>
      <c r="S1179" s="439"/>
      <c r="T1179" s="443"/>
      <c r="U1179" s="443"/>
      <c r="V1179" s="443" t="s">
        <v>0</v>
      </c>
      <c r="W1179" s="444"/>
      <c r="X1179" s="440"/>
      <c r="Y1179" s="445"/>
      <c r="Z1179" s="445"/>
      <c r="AA1179" s="445"/>
      <c r="AB1179" s="445"/>
      <c r="AC1179" s="445"/>
      <c r="AD1179" s="445"/>
      <c r="AE1179" s="445"/>
      <c r="AF1179" s="445"/>
      <c r="AG1179" s="445"/>
      <c r="AH1179" s="445"/>
      <c r="AI1179" s="446"/>
      <c r="AJ1179" s="446"/>
      <c r="AK1179" s="446"/>
      <c r="AL1179" s="446"/>
      <c r="AM1179" s="446"/>
      <c r="AN1179" s="446"/>
    </row>
    <row r="1180" spans="1:40">
      <c r="A1180" s="435"/>
      <c r="B1180" s="436"/>
      <c r="C1180" s="437"/>
      <c r="D1180" s="438" t="s">
        <v>1051</v>
      </c>
      <c r="E1180" s="439"/>
      <c r="F1180" s="440"/>
      <c r="G1180" s="42"/>
      <c r="H1180" s="441"/>
      <c r="I1180" s="441"/>
      <c r="J1180" s="441"/>
      <c r="K1180" s="442"/>
      <c r="L1180" s="442"/>
      <c r="M1180" s="439"/>
      <c r="N1180" s="439"/>
      <c r="O1180" s="440"/>
      <c r="P1180" s="440"/>
      <c r="Q1180" s="439"/>
      <c r="R1180" s="439"/>
      <c r="S1180" s="439"/>
      <c r="T1180" s="443"/>
      <c r="U1180" s="443"/>
      <c r="V1180" s="443" t="s">
        <v>0</v>
      </c>
      <c r="W1180" s="444"/>
      <c r="X1180" s="440"/>
      <c r="Y1180" s="445"/>
      <c r="Z1180" s="445"/>
      <c r="AA1180" s="445"/>
      <c r="AB1180" s="445"/>
      <c r="AC1180" s="445"/>
      <c r="AD1180" s="445"/>
      <c r="AE1180" s="445"/>
      <c r="AF1180" s="445"/>
      <c r="AG1180" s="445"/>
      <c r="AH1180" s="445"/>
      <c r="AI1180" s="446"/>
      <c r="AJ1180" s="446"/>
      <c r="AK1180" s="446"/>
      <c r="AL1180" s="446"/>
      <c r="AM1180" s="446"/>
      <c r="AN1180" s="446"/>
    </row>
    <row r="1181" spans="1:40">
      <c r="A1181" s="435">
        <v>216</v>
      </c>
      <c r="B1181" s="436" t="s">
        <v>1018</v>
      </c>
      <c r="C1181" s="437" t="s">
        <v>1054</v>
      </c>
      <c r="D1181" s="475" t="s">
        <v>1055</v>
      </c>
      <c r="E1181" s="447">
        <v>2.573</v>
      </c>
      <c r="F1181" s="445" t="s">
        <v>83</v>
      </c>
      <c r="G1181" s="41"/>
      <c r="H1181" s="448">
        <f>ROUND(E1181*G1181,2)</f>
        <v>0</v>
      </c>
      <c r="I1181" s="448"/>
      <c r="J1181" s="448">
        <f>ROUND(E1181*G1181,2)</f>
        <v>0</v>
      </c>
      <c r="K1181" s="449"/>
      <c r="L1181" s="449">
        <f>E1181*K1181</f>
        <v>0</v>
      </c>
      <c r="M1181" s="447"/>
      <c r="N1181" s="447">
        <f>E1181*M1181</f>
        <v>0</v>
      </c>
      <c r="O1181" s="445">
        <v>20</v>
      </c>
      <c r="P1181" s="445" t="s">
        <v>391</v>
      </c>
      <c r="Q1181" s="447"/>
      <c r="R1181" s="447"/>
      <c r="S1181" s="447"/>
      <c r="T1181" s="450"/>
      <c r="U1181" s="450"/>
      <c r="V1181" s="450" t="s">
        <v>802</v>
      </c>
      <c r="W1181" s="451"/>
      <c r="X1181" s="437" t="s">
        <v>1054</v>
      </c>
      <c r="Y1181" s="437" t="s">
        <v>1054</v>
      </c>
      <c r="Z1181" s="445" t="s">
        <v>85</v>
      </c>
      <c r="AA1181" s="445"/>
      <c r="AB1181" s="445">
        <v>1</v>
      </c>
      <c r="AC1181" s="445"/>
      <c r="AD1181" s="445"/>
      <c r="AE1181" s="445"/>
      <c r="AF1181" s="445"/>
      <c r="AG1181" s="445"/>
      <c r="AH1181" s="445"/>
      <c r="AI1181" s="446"/>
      <c r="AJ1181" s="446" t="s">
        <v>803</v>
      </c>
      <c r="AK1181" s="446" t="s">
        <v>87</v>
      </c>
      <c r="AL1181" s="446"/>
      <c r="AM1181" s="446"/>
      <c r="AN1181" s="446"/>
    </row>
    <row r="1182" spans="1:40">
      <c r="A1182" s="435"/>
      <c r="B1182" s="436"/>
      <c r="C1182" s="437"/>
      <c r="D1182" s="438" t="s">
        <v>236</v>
      </c>
      <c r="E1182" s="439"/>
      <c r="F1182" s="440"/>
      <c r="G1182" s="42"/>
      <c r="H1182" s="441"/>
      <c r="I1182" s="441"/>
      <c r="J1182" s="441"/>
      <c r="K1182" s="442"/>
      <c r="L1182" s="442"/>
      <c r="M1182" s="439"/>
      <c r="N1182" s="439"/>
      <c r="O1182" s="440"/>
      <c r="P1182" s="440"/>
      <c r="Q1182" s="439"/>
      <c r="R1182" s="439"/>
      <c r="S1182" s="439"/>
      <c r="T1182" s="443"/>
      <c r="U1182" s="443"/>
      <c r="V1182" s="443" t="s">
        <v>0</v>
      </c>
      <c r="W1182" s="444"/>
      <c r="X1182" s="440"/>
      <c r="Y1182" s="445"/>
      <c r="Z1182" s="445"/>
      <c r="AA1182" s="445"/>
      <c r="AB1182" s="445"/>
      <c r="AC1182" s="445"/>
      <c r="AD1182" s="445"/>
      <c r="AE1182" s="445"/>
      <c r="AF1182" s="445"/>
      <c r="AG1182" s="445"/>
      <c r="AH1182" s="445"/>
      <c r="AI1182" s="446"/>
      <c r="AJ1182" s="446"/>
      <c r="AK1182" s="446"/>
      <c r="AL1182" s="446"/>
      <c r="AM1182" s="446"/>
      <c r="AN1182" s="446"/>
    </row>
    <row r="1183" spans="1:40">
      <c r="A1183" s="435"/>
      <c r="B1183" s="436"/>
      <c r="C1183" s="437"/>
      <c r="D1183" s="438" t="s">
        <v>1056</v>
      </c>
      <c r="E1183" s="439"/>
      <c r="F1183" s="440"/>
      <c r="G1183" s="42"/>
      <c r="H1183" s="441"/>
      <c r="I1183" s="441"/>
      <c r="J1183" s="441"/>
      <c r="K1183" s="442"/>
      <c r="L1183" s="442"/>
      <c r="M1183" s="439"/>
      <c r="N1183" s="439"/>
      <c r="O1183" s="440"/>
      <c r="P1183" s="440"/>
      <c r="Q1183" s="439"/>
      <c r="R1183" s="439"/>
      <c r="S1183" s="439"/>
      <c r="T1183" s="443"/>
      <c r="U1183" s="443"/>
      <c r="V1183" s="443" t="s">
        <v>0</v>
      </c>
      <c r="W1183" s="444"/>
      <c r="X1183" s="440"/>
      <c r="Y1183" s="445"/>
      <c r="Z1183" s="445"/>
      <c r="AA1183" s="445"/>
      <c r="AB1183" s="445"/>
      <c r="AC1183" s="445"/>
      <c r="AD1183" s="445"/>
      <c r="AE1183" s="445"/>
      <c r="AF1183" s="445"/>
      <c r="AG1183" s="445"/>
      <c r="AH1183" s="445"/>
      <c r="AI1183" s="446"/>
      <c r="AJ1183" s="446"/>
      <c r="AK1183" s="446"/>
      <c r="AL1183" s="446"/>
      <c r="AM1183" s="446"/>
      <c r="AN1183" s="446"/>
    </row>
    <row r="1184" spans="1:40">
      <c r="A1184" s="435"/>
      <c r="B1184" s="436"/>
      <c r="C1184" s="437"/>
      <c r="D1184" s="438" t="s">
        <v>1057</v>
      </c>
      <c r="E1184" s="439"/>
      <c r="F1184" s="440"/>
      <c r="G1184" s="42"/>
      <c r="H1184" s="441"/>
      <c r="I1184" s="441"/>
      <c r="J1184" s="441"/>
      <c r="K1184" s="442"/>
      <c r="L1184" s="442"/>
      <c r="M1184" s="439"/>
      <c r="N1184" s="439"/>
      <c r="O1184" s="440"/>
      <c r="P1184" s="440"/>
      <c r="Q1184" s="439"/>
      <c r="R1184" s="439"/>
      <c r="S1184" s="439"/>
      <c r="T1184" s="443"/>
      <c r="U1184" s="443"/>
      <c r="V1184" s="443" t="s">
        <v>0</v>
      </c>
      <c r="W1184" s="444"/>
      <c r="X1184" s="440"/>
      <c r="Y1184" s="445"/>
      <c r="Z1184" s="445"/>
      <c r="AA1184" s="445"/>
      <c r="AB1184" s="445"/>
      <c r="AC1184" s="445"/>
      <c r="AD1184" s="445"/>
      <c r="AE1184" s="445"/>
      <c r="AF1184" s="445"/>
      <c r="AG1184" s="445"/>
      <c r="AH1184" s="445"/>
      <c r="AI1184" s="446"/>
      <c r="AJ1184" s="446"/>
      <c r="AK1184" s="446"/>
      <c r="AL1184" s="446"/>
      <c r="AM1184" s="446"/>
      <c r="AN1184" s="446"/>
    </row>
    <row r="1185" spans="1:40">
      <c r="A1185" s="435">
        <v>217</v>
      </c>
      <c r="B1185" s="436" t="s">
        <v>1018</v>
      </c>
      <c r="C1185" s="437" t="s">
        <v>1058</v>
      </c>
      <c r="D1185" s="475" t="s">
        <v>1055</v>
      </c>
      <c r="E1185" s="447">
        <v>0.8</v>
      </c>
      <c r="F1185" s="445" t="s">
        <v>83</v>
      </c>
      <c r="G1185" s="41"/>
      <c r="H1185" s="448">
        <f>ROUND(E1185*G1185,2)</f>
        <v>0</v>
      </c>
      <c r="I1185" s="448"/>
      <c r="J1185" s="448">
        <f>ROUND(E1185*G1185,2)</f>
        <v>0</v>
      </c>
      <c r="K1185" s="449"/>
      <c r="L1185" s="449">
        <f>E1185*K1185</f>
        <v>0</v>
      </c>
      <c r="M1185" s="447"/>
      <c r="N1185" s="447">
        <f>E1185*M1185</f>
        <v>0</v>
      </c>
      <c r="O1185" s="445">
        <v>20</v>
      </c>
      <c r="P1185" s="445" t="s">
        <v>395</v>
      </c>
      <c r="Q1185" s="447"/>
      <c r="R1185" s="447"/>
      <c r="S1185" s="447"/>
      <c r="T1185" s="450"/>
      <c r="U1185" s="450"/>
      <c r="V1185" s="450" t="s">
        <v>802</v>
      </c>
      <c r="W1185" s="451"/>
      <c r="X1185" s="437" t="s">
        <v>1058</v>
      </c>
      <c r="Y1185" s="437" t="s">
        <v>1058</v>
      </c>
      <c r="Z1185" s="445" t="s">
        <v>85</v>
      </c>
      <c r="AA1185" s="445"/>
      <c r="AB1185" s="445">
        <v>1</v>
      </c>
      <c r="AC1185" s="445"/>
      <c r="AD1185" s="445"/>
      <c r="AE1185" s="445"/>
      <c r="AF1185" s="445"/>
      <c r="AG1185" s="445"/>
      <c r="AH1185" s="445"/>
      <c r="AI1185" s="446"/>
      <c r="AJ1185" s="446" t="s">
        <v>803</v>
      </c>
      <c r="AK1185" s="446" t="s">
        <v>87</v>
      </c>
      <c r="AL1185" s="446"/>
      <c r="AM1185" s="446"/>
      <c r="AN1185" s="446"/>
    </row>
    <row r="1186" spans="1:40">
      <c r="A1186" s="435"/>
      <c r="B1186" s="436"/>
      <c r="C1186" s="437"/>
      <c r="D1186" s="438" t="s">
        <v>236</v>
      </c>
      <c r="E1186" s="439"/>
      <c r="F1186" s="440"/>
      <c r="G1186" s="42"/>
      <c r="H1186" s="441"/>
      <c r="I1186" s="441"/>
      <c r="J1186" s="441"/>
      <c r="K1186" s="442"/>
      <c r="L1186" s="442"/>
      <c r="M1186" s="439"/>
      <c r="N1186" s="439"/>
      <c r="O1186" s="440"/>
      <c r="P1186" s="440"/>
      <c r="Q1186" s="439"/>
      <c r="R1186" s="439"/>
      <c r="S1186" s="439"/>
      <c r="T1186" s="443"/>
      <c r="U1186" s="443"/>
      <c r="V1186" s="443" t="s">
        <v>0</v>
      </c>
      <c r="W1186" s="444"/>
      <c r="X1186" s="440"/>
      <c r="Y1186" s="445"/>
      <c r="Z1186" s="445"/>
      <c r="AA1186" s="445"/>
      <c r="AB1186" s="445"/>
      <c r="AC1186" s="445"/>
      <c r="AD1186" s="445"/>
      <c r="AE1186" s="445"/>
      <c r="AF1186" s="445"/>
      <c r="AG1186" s="445"/>
      <c r="AH1186" s="445"/>
      <c r="AI1186" s="446"/>
      <c r="AJ1186" s="446"/>
      <c r="AK1186" s="446"/>
      <c r="AL1186" s="446"/>
      <c r="AM1186" s="446"/>
      <c r="AN1186" s="446"/>
    </row>
    <row r="1187" spans="1:40">
      <c r="A1187" s="435"/>
      <c r="B1187" s="436"/>
      <c r="C1187" s="437"/>
      <c r="D1187" s="438" t="s">
        <v>1059</v>
      </c>
      <c r="E1187" s="439"/>
      <c r="F1187" s="440"/>
      <c r="G1187" s="42"/>
      <c r="H1187" s="441"/>
      <c r="I1187" s="441"/>
      <c r="J1187" s="441"/>
      <c r="K1187" s="442"/>
      <c r="L1187" s="442"/>
      <c r="M1187" s="439"/>
      <c r="N1187" s="439"/>
      <c r="O1187" s="440"/>
      <c r="P1187" s="440"/>
      <c r="Q1187" s="439"/>
      <c r="R1187" s="439"/>
      <c r="S1187" s="439"/>
      <c r="T1187" s="443"/>
      <c r="U1187" s="443"/>
      <c r="V1187" s="443" t="s">
        <v>0</v>
      </c>
      <c r="W1187" s="444"/>
      <c r="X1187" s="440"/>
      <c r="Y1187" s="445"/>
      <c r="Z1187" s="445"/>
      <c r="AA1187" s="445"/>
      <c r="AB1187" s="445"/>
      <c r="AC1187" s="445"/>
      <c r="AD1187" s="445"/>
      <c r="AE1187" s="445"/>
      <c r="AF1187" s="445"/>
      <c r="AG1187" s="445"/>
      <c r="AH1187" s="445"/>
      <c r="AI1187" s="446"/>
      <c r="AJ1187" s="446"/>
      <c r="AK1187" s="446"/>
      <c r="AL1187" s="446"/>
      <c r="AM1187" s="446"/>
      <c r="AN1187" s="446"/>
    </row>
    <row r="1188" spans="1:40">
      <c r="A1188" s="435"/>
      <c r="B1188" s="436"/>
      <c r="C1188" s="437"/>
      <c r="D1188" s="438" t="s">
        <v>1060</v>
      </c>
      <c r="E1188" s="439"/>
      <c r="F1188" s="440"/>
      <c r="G1188" s="42"/>
      <c r="H1188" s="441"/>
      <c r="I1188" s="441"/>
      <c r="J1188" s="441"/>
      <c r="K1188" s="442"/>
      <c r="L1188" s="442"/>
      <c r="M1188" s="439"/>
      <c r="N1188" s="439"/>
      <c r="O1188" s="440"/>
      <c r="P1188" s="440"/>
      <c r="Q1188" s="439"/>
      <c r="R1188" s="439"/>
      <c r="S1188" s="439"/>
      <c r="T1188" s="443"/>
      <c r="U1188" s="443"/>
      <c r="V1188" s="443" t="s">
        <v>0</v>
      </c>
      <c r="W1188" s="444"/>
      <c r="X1188" s="440"/>
      <c r="Y1188" s="445"/>
      <c r="Z1188" s="445"/>
      <c r="AA1188" s="445"/>
      <c r="AB1188" s="445"/>
      <c r="AC1188" s="445"/>
      <c r="AD1188" s="445"/>
      <c r="AE1188" s="445"/>
      <c r="AF1188" s="445"/>
      <c r="AG1188" s="445"/>
      <c r="AH1188" s="445"/>
      <c r="AI1188" s="446"/>
      <c r="AJ1188" s="446"/>
      <c r="AK1188" s="446"/>
      <c r="AL1188" s="446"/>
      <c r="AM1188" s="446"/>
      <c r="AN1188" s="446"/>
    </row>
    <row r="1189" spans="1:40" ht="25.5">
      <c r="A1189" s="435">
        <v>218</v>
      </c>
      <c r="B1189" s="436" t="s">
        <v>1018</v>
      </c>
      <c r="C1189" s="437" t="s">
        <v>1061</v>
      </c>
      <c r="D1189" s="475" t="s">
        <v>1062</v>
      </c>
      <c r="E1189" s="447">
        <v>218.51499999999999</v>
      </c>
      <c r="F1189" s="445" t="s">
        <v>83</v>
      </c>
      <c r="G1189" s="41"/>
      <c r="H1189" s="448">
        <f>ROUND(E1189*G1189,2)</f>
        <v>0</v>
      </c>
      <c r="I1189" s="448"/>
      <c r="J1189" s="448">
        <f>ROUND(E1189*G1189,2)</f>
        <v>0</v>
      </c>
      <c r="K1189" s="449">
        <v>1.7590000000000001E-2</v>
      </c>
      <c r="L1189" s="449">
        <f>E1189*K1189</f>
        <v>3.8436788499999999</v>
      </c>
      <c r="M1189" s="447"/>
      <c r="N1189" s="447">
        <f>E1189*M1189</f>
        <v>0</v>
      </c>
      <c r="O1189" s="445">
        <v>20</v>
      </c>
      <c r="P1189" s="445" t="s">
        <v>944</v>
      </c>
      <c r="Q1189" s="447"/>
      <c r="R1189" s="447"/>
      <c r="S1189" s="447"/>
      <c r="T1189" s="450"/>
      <c r="U1189" s="450"/>
      <c r="V1189" s="450" t="s">
        <v>802</v>
      </c>
      <c r="W1189" s="451">
        <v>153.83500000000001</v>
      </c>
      <c r="X1189" s="437" t="s">
        <v>1063</v>
      </c>
      <c r="Y1189" s="437" t="s">
        <v>1061</v>
      </c>
      <c r="Z1189" s="445" t="s">
        <v>85</v>
      </c>
      <c r="AA1189" s="445"/>
      <c r="AB1189" s="445">
        <v>7</v>
      </c>
      <c r="AC1189" s="445"/>
      <c r="AD1189" s="445"/>
      <c r="AE1189" s="445"/>
      <c r="AF1189" s="445"/>
      <c r="AG1189" s="445"/>
      <c r="AH1189" s="445"/>
      <c r="AI1189" s="446"/>
      <c r="AJ1189" s="446" t="s">
        <v>803</v>
      </c>
      <c r="AK1189" s="446" t="s">
        <v>87</v>
      </c>
      <c r="AL1189" s="446"/>
      <c r="AM1189" s="446"/>
      <c r="AN1189" s="446"/>
    </row>
    <row r="1190" spans="1:40">
      <c r="A1190" s="435"/>
      <c r="B1190" s="436"/>
      <c r="C1190" s="437"/>
      <c r="D1190" s="438" t="s">
        <v>213</v>
      </c>
      <c r="E1190" s="439"/>
      <c r="F1190" s="440"/>
      <c r="G1190" s="42"/>
      <c r="H1190" s="441"/>
      <c r="I1190" s="441"/>
      <c r="J1190" s="441"/>
      <c r="K1190" s="442"/>
      <c r="L1190" s="442"/>
      <c r="M1190" s="439"/>
      <c r="N1190" s="439"/>
      <c r="O1190" s="440"/>
      <c r="P1190" s="440"/>
      <c r="Q1190" s="439"/>
      <c r="R1190" s="439"/>
      <c r="S1190" s="439"/>
      <c r="T1190" s="443"/>
      <c r="U1190" s="443"/>
      <c r="V1190" s="443" t="s">
        <v>0</v>
      </c>
      <c r="W1190" s="444"/>
      <c r="X1190" s="440"/>
      <c r="Y1190" s="445"/>
      <c r="Z1190" s="445"/>
      <c r="AA1190" s="445"/>
      <c r="AB1190" s="445"/>
      <c r="AC1190" s="445"/>
      <c r="AD1190" s="445"/>
      <c r="AE1190" s="445"/>
      <c r="AF1190" s="445"/>
      <c r="AG1190" s="445"/>
      <c r="AH1190" s="445"/>
      <c r="AI1190" s="446"/>
      <c r="AJ1190" s="446"/>
      <c r="AK1190" s="446"/>
      <c r="AL1190" s="446"/>
      <c r="AM1190" s="446"/>
      <c r="AN1190" s="446"/>
    </row>
    <row r="1191" spans="1:40">
      <c r="A1191" s="435"/>
      <c r="B1191" s="436"/>
      <c r="C1191" s="437"/>
      <c r="D1191" s="438" t="s">
        <v>880</v>
      </c>
      <c r="E1191" s="439"/>
      <c r="F1191" s="440"/>
      <c r="G1191" s="42"/>
      <c r="H1191" s="441"/>
      <c r="I1191" s="441"/>
      <c r="J1191" s="441"/>
      <c r="K1191" s="442"/>
      <c r="L1191" s="442"/>
      <c r="M1191" s="439"/>
      <c r="N1191" s="439"/>
      <c r="O1191" s="440"/>
      <c r="P1191" s="440"/>
      <c r="Q1191" s="439"/>
      <c r="R1191" s="439"/>
      <c r="S1191" s="439"/>
      <c r="T1191" s="443"/>
      <c r="U1191" s="443"/>
      <c r="V1191" s="443" t="s">
        <v>0</v>
      </c>
      <c r="W1191" s="444"/>
      <c r="X1191" s="440"/>
      <c r="Y1191" s="445"/>
      <c r="Z1191" s="445"/>
      <c r="AA1191" s="445"/>
      <c r="AB1191" s="445"/>
      <c r="AC1191" s="445"/>
      <c r="AD1191" s="445"/>
      <c r="AE1191" s="445"/>
      <c r="AF1191" s="445"/>
      <c r="AG1191" s="445"/>
      <c r="AH1191" s="445"/>
      <c r="AI1191" s="446"/>
      <c r="AJ1191" s="446"/>
      <c r="AK1191" s="446"/>
      <c r="AL1191" s="446"/>
      <c r="AM1191" s="446"/>
      <c r="AN1191" s="446"/>
    </row>
    <row r="1192" spans="1:40" ht="25.5">
      <c r="A1192" s="435"/>
      <c r="B1192" s="436"/>
      <c r="C1192" s="437"/>
      <c r="D1192" s="438" t="s">
        <v>881</v>
      </c>
      <c r="E1192" s="439"/>
      <c r="F1192" s="440"/>
      <c r="G1192" s="42"/>
      <c r="H1192" s="441"/>
      <c r="I1192" s="441"/>
      <c r="J1192" s="441"/>
      <c r="K1192" s="442"/>
      <c r="L1192" s="442"/>
      <c r="M1192" s="439"/>
      <c r="N1192" s="439"/>
      <c r="O1192" s="440"/>
      <c r="P1192" s="440"/>
      <c r="Q1192" s="439"/>
      <c r="R1192" s="439"/>
      <c r="S1192" s="439"/>
      <c r="T1192" s="443"/>
      <c r="U1192" s="443"/>
      <c r="V1192" s="443" t="s">
        <v>0</v>
      </c>
      <c r="W1192" s="444"/>
      <c r="X1192" s="440"/>
      <c r="Y1192" s="445"/>
      <c r="Z1192" s="445"/>
      <c r="AA1192" s="445"/>
      <c r="AB1192" s="445"/>
      <c r="AC1192" s="445"/>
      <c r="AD1192" s="445"/>
      <c r="AE1192" s="445"/>
      <c r="AF1192" s="445"/>
      <c r="AG1192" s="445"/>
      <c r="AH1192" s="445"/>
      <c r="AI1192" s="446"/>
      <c r="AJ1192" s="446"/>
      <c r="AK1192" s="446"/>
      <c r="AL1192" s="446"/>
      <c r="AM1192" s="446"/>
      <c r="AN1192" s="446"/>
    </row>
    <row r="1193" spans="1:40">
      <c r="A1193" s="435"/>
      <c r="B1193" s="436"/>
      <c r="C1193" s="437"/>
      <c r="D1193" s="438" t="s">
        <v>882</v>
      </c>
      <c r="E1193" s="439"/>
      <c r="F1193" s="440"/>
      <c r="G1193" s="42"/>
      <c r="H1193" s="441"/>
      <c r="I1193" s="441"/>
      <c r="J1193" s="441"/>
      <c r="K1193" s="442"/>
      <c r="L1193" s="442"/>
      <c r="M1193" s="439"/>
      <c r="N1193" s="439"/>
      <c r="O1193" s="440"/>
      <c r="P1193" s="440"/>
      <c r="Q1193" s="439"/>
      <c r="R1193" s="439"/>
      <c r="S1193" s="439"/>
      <c r="T1193" s="443"/>
      <c r="U1193" s="443"/>
      <c r="V1193" s="443" t="s">
        <v>0</v>
      </c>
      <c r="W1193" s="444"/>
      <c r="X1193" s="440"/>
      <c r="Y1193" s="445"/>
      <c r="Z1193" s="445"/>
      <c r="AA1193" s="445"/>
      <c r="AB1193" s="445"/>
      <c r="AC1193" s="445"/>
      <c r="AD1193" s="445"/>
      <c r="AE1193" s="445"/>
      <c r="AF1193" s="445"/>
      <c r="AG1193" s="445"/>
      <c r="AH1193" s="445"/>
      <c r="AI1193" s="446"/>
      <c r="AJ1193" s="446"/>
      <c r="AK1193" s="446"/>
      <c r="AL1193" s="446"/>
      <c r="AM1193" s="446"/>
      <c r="AN1193" s="446"/>
    </row>
    <row r="1194" spans="1:40" ht="38.25">
      <c r="A1194" s="435">
        <v>219</v>
      </c>
      <c r="B1194" s="436" t="s">
        <v>1018</v>
      </c>
      <c r="C1194" s="437" t="s">
        <v>1064</v>
      </c>
      <c r="D1194" s="475" t="s">
        <v>1065</v>
      </c>
      <c r="E1194" s="447">
        <v>230.15299999999999</v>
      </c>
      <c r="F1194" s="445" t="s">
        <v>83</v>
      </c>
      <c r="G1194" s="41"/>
      <c r="H1194" s="448">
        <f>ROUND(E1194*G1194,2)</f>
        <v>0</v>
      </c>
      <c r="I1194" s="448"/>
      <c r="J1194" s="448">
        <f>ROUND(E1194*G1194,2)</f>
        <v>0</v>
      </c>
      <c r="K1194" s="449"/>
      <c r="L1194" s="449">
        <f>E1194*K1194</f>
        <v>0</v>
      </c>
      <c r="M1194" s="447">
        <v>2.5000000000000001E-2</v>
      </c>
      <c r="N1194" s="447">
        <f>E1194*M1194</f>
        <v>5.753825</v>
      </c>
      <c r="O1194" s="445">
        <v>20</v>
      </c>
      <c r="P1194" s="445" t="s">
        <v>384</v>
      </c>
      <c r="Q1194" s="447"/>
      <c r="R1194" s="447"/>
      <c r="S1194" s="447"/>
      <c r="T1194" s="450"/>
      <c r="U1194" s="450"/>
      <c r="V1194" s="450" t="s">
        <v>802</v>
      </c>
      <c r="W1194" s="451">
        <v>36.823999999999998</v>
      </c>
      <c r="X1194" s="437" t="s">
        <v>1066</v>
      </c>
      <c r="Y1194" s="437" t="s">
        <v>1064</v>
      </c>
      <c r="Z1194" s="445" t="s">
        <v>85</v>
      </c>
      <c r="AA1194" s="445"/>
      <c r="AB1194" s="445">
        <v>1</v>
      </c>
      <c r="AC1194" s="445"/>
      <c r="AD1194" s="445"/>
      <c r="AE1194" s="445"/>
      <c r="AF1194" s="445"/>
      <c r="AG1194" s="445"/>
      <c r="AH1194" s="445"/>
      <c r="AI1194" s="446"/>
      <c r="AJ1194" s="446" t="s">
        <v>803</v>
      </c>
      <c r="AK1194" s="446" t="s">
        <v>87</v>
      </c>
      <c r="AL1194" s="446"/>
      <c r="AM1194" s="446"/>
      <c r="AN1194" s="446"/>
    </row>
    <row r="1195" spans="1:40">
      <c r="A1195" s="435"/>
      <c r="B1195" s="436"/>
      <c r="C1195" s="437"/>
      <c r="D1195" s="438" t="s">
        <v>213</v>
      </c>
      <c r="E1195" s="439"/>
      <c r="F1195" s="440"/>
      <c r="G1195" s="42"/>
      <c r="H1195" s="441"/>
      <c r="I1195" s="441"/>
      <c r="J1195" s="441"/>
      <c r="K1195" s="442"/>
      <c r="L1195" s="442"/>
      <c r="M1195" s="439"/>
      <c r="N1195" s="439"/>
      <c r="O1195" s="440"/>
      <c r="P1195" s="440"/>
      <c r="Q1195" s="439"/>
      <c r="R1195" s="439"/>
      <c r="S1195" s="439"/>
      <c r="T1195" s="443"/>
      <c r="U1195" s="443"/>
      <c r="V1195" s="443" t="s">
        <v>0</v>
      </c>
      <c r="W1195" s="444"/>
      <c r="X1195" s="440"/>
      <c r="Y1195" s="445"/>
      <c r="Z1195" s="445"/>
      <c r="AA1195" s="445"/>
      <c r="AB1195" s="445"/>
      <c r="AC1195" s="445"/>
      <c r="AD1195" s="445"/>
      <c r="AE1195" s="445"/>
      <c r="AF1195" s="445"/>
      <c r="AG1195" s="445"/>
      <c r="AH1195" s="445"/>
      <c r="AI1195" s="446"/>
      <c r="AJ1195" s="446"/>
      <c r="AK1195" s="446"/>
      <c r="AL1195" s="446"/>
      <c r="AM1195" s="446"/>
      <c r="AN1195" s="446"/>
    </row>
    <row r="1196" spans="1:40">
      <c r="A1196" s="435"/>
      <c r="B1196" s="436"/>
      <c r="C1196" s="437"/>
      <c r="D1196" s="438" t="s">
        <v>853</v>
      </c>
      <c r="E1196" s="439"/>
      <c r="F1196" s="440"/>
      <c r="G1196" s="42"/>
      <c r="H1196" s="441"/>
      <c r="I1196" s="441"/>
      <c r="J1196" s="441"/>
      <c r="K1196" s="442"/>
      <c r="L1196" s="442"/>
      <c r="M1196" s="439"/>
      <c r="N1196" s="439"/>
      <c r="O1196" s="440"/>
      <c r="P1196" s="440"/>
      <c r="Q1196" s="439"/>
      <c r="R1196" s="439"/>
      <c r="S1196" s="439"/>
      <c r="T1196" s="443"/>
      <c r="U1196" s="443"/>
      <c r="V1196" s="443" t="s">
        <v>0</v>
      </c>
      <c r="W1196" s="444"/>
      <c r="X1196" s="440"/>
      <c r="Y1196" s="445"/>
      <c r="Z1196" s="445"/>
      <c r="AA1196" s="445"/>
      <c r="AB1196" s="445"/>
      <c r="AC1196" s="445"/>
      <c r="AD1196" s="445"/>
      <c r="AE1196" s="445"/>
      <c r="AF1196" s="445"/>
      <c r="AG1196" s="445"/>
      <c r="AH1196" s="445"/>
      <c r="AI1196" s="446"/>
      <c r="AJ1196" s="446"/>
      <c r="AK1196" s="446"/>
      <c r="AL1196" s="446"/>
      <c r="AM1196" s="446"/>
      <c r="AN1196" s="446"/>
    </row>
    <row r="1197" spans="1:40" ht="25.5">
      <c r="A1197" s="435"/>
      <c r="B1197" s="436"/>
      <c r="C1197" s="437"/>
      <c r="D1197" s="438" t="s">
        <v>854</v>
      </c>
      <c r="E1197" s="439"/>
      <c r="F1197" s="440"/>
      <c r="G1197" s="42"/>
      <c r="H1197" s="441"/>
      <c r="I1197" s="441"/>
      <c r="J1197" s="441"/>
      <c r="K1197" s="442"/>
      <c r="L1197" s="442"/>
      <c r="M1197" s="439"/>
      <c r="N1197" s="439"/>
      <c r="O1197" s="440"/>
      <c r="P1197" s="440"/>
      <c r="Q1197" s="439"/>
      <c r="R1197" s="439"/>
      <c r="S1197" s="439"/>
      <c r="T1197" s="443"/>
      <c r="U1197" s="443"/>
      <c r="V1197" s="443" t="s">
        <v>0</v>
      </c>
      <c r="W1197" s="444"/>
      <c r="X1197" s="440"/>
      <c r="Y1197" s="445"/>
      <c r="Z1197" s="445"/>
      <c r="AA1197" s="445"/>
      <c r="AB1197" s="445"/>
      <c r="AC1197" s="445"/>
      <c r="AD1197" s="445"/>
      <c r="AE1197" s="445"/>
      <c r="AF1197" s="445"/>
      <c r="AG1197" s="445"/>
      <c r="AH1197" s="445"/>
      <c r="AI1197" s="446"/>
      <c r="AJ1197" s="446"/>
      <c r="AK1197" s="446"/>
      <c r="AL1197" s="446"/>
      <c r="AM1197" s="446"/>
      <c r="AN1197" s="446"/>
    </row>
    <row r="1198" spans="1:40" ht="25.5">
      <c r="A1198" s="435">
        <v>220</v>
      </c>
      <c r="B1198" s="436" t="s">
        <v>80</v>
      </c>
      <c r="C1198" s="437" t="s">
        <v>1067</v>
      </c>
      <c r="D1198" s="475" t="s">
        <v>1068</v>
      </c>
      <c r="E1198" s="447">
        <v>390.36599999999999</v>
      </c>
      <c r="F1198" s="445" t="s">
        <v>83</v>
      </c>
      <c r="G1198" s="41"/>
      <c r="H1198" s="448">
        <f>ROUND(E1198*G1198,2)</f>
        <v>0</v>
      </c>
      <c r="I1198" s="448"/>
      <c r="J1198" s="448">
        <f>ROUND(E1198*G1198,2)</f>
        <v>0</v>
      </c>
      <c r="K1198" s="449"/>
      <c r="L1198" s="449">
        <f>E1198*K1198</f>
        <v>0</v>
      </c>
      <c r="M1198" s="447"/>
      <c r="N1198" s="447">
        <f>E1198*M1198</f>
        <v>0</v>
      </c>
      <c r="O1198" s="445">
        <v>20</v>
      </c>
      <c r="P1198" s="445" t="s">
        <v>398</v>
      </c>
      <c r="Q1198" s="447"/>
      <c r="R1198" s="447"/>
      <c r="S1198" s="447"/>
      <c r="T1198" s="450"/>
      <c r="U1198" s="450"/>
      <c r="V1198" s="450" t="s">
        <v>802</v>
      </c>
      <c r="W1198" s="451"/>
      <c r="X1198" s="437" t="s">
        <v>1067</v>
      </c>
      <c r="Y1198" s="437" t="s">
        <v>1067</v>
      </c>
      <c r="Z1198" s="445" t="s">
        <v>85</v>
      </c>
      <c r="AA1198" s="445"/>
      <c r="AB1198" s="445">
        <v>1</v>
      </c>
      <c r="AC1198" s="445"/>
      <c r="AD1198" s="445"/>
      <c r="AE1198" s="445"/>
      <c r="AF1198" s="445"/>
      <c r="AG1198" s="445"/>
      <c r="AH1198" s="445"/>
      <c r="AI1198" s="446"/>
      <c r="AJ1198" s="446" t="s">
        <v>803</v>
      </c>
      <c r="AK1198" s="446" t="s">
        <v>87</v>
      </c>
      <c r="AL1198" s="446"/>
      <c r="AM1198" s="446"/>
      <c r="AN1198" s="446"/>
    </row>
    <row r="1199" spans="1:40">
      <c r="A1199" s="435"/>
      <c r="B1199" s="436"/>
      <c r="C1199" s="437"/>
      <c r="D1199" s="438" t="s">
        <v>236</v>
      </c>
      <c r="E1199" s="439"/>
      <c r="F1199" s="440"/>
      <c r="G1199" s="42"/>
      <c r="H1199" s="441"/>
      <c r="I1199" s="441"/>
      <c r="J1199" s="441"/>
      <c r="K1199" s="442"/>
      <c r="L1199" s="442"/>
      <c r="M1199" s="439"/>
      <c r="N1199" s="439"/>
      <c r="O1199" s="440"/>
      <c r="P1199" s="440"/>
      <c r="Q1199" s="439"/>
      <c r="R1199" s="439"/>
      <c r="S1199" s="439"/>
      <c r="T1199" s="443"/>
      <c r="U1199" s="443"/>
      <c r="V1199" s="443" t="s">
        <v>0</v>
      </c>
      <c r="W1199" s="444"/>
      <c r="X1199" s="440"/>
      <c r="Y1199" s="445"/>
      <c r="Z1199" s="445"/>
      <c r="AA1199" s="445"/>
      <c r="AB1199" s="445"/>
      <c r="AC1199" s="445"/>
      <c r="AD1199" s="445"/>
      <c r="AE1199" s="445"/>
      <c r="AF1199" s="445"/>
      <c r="AG1199" s="445"/>
      <c r="AH1199" s="445"/>
      <c r="AI1199" s="446"/>
      <c r="AJ1199" s="446"/>
      <c r="AK1199" s="446"/>
      <c r="AL1199" s="446"/>
      <c r="AM1199" s="446"/>
      <c r="AN1199" s="446"/>
    </row>
    <row r="1200" spans="1:40">
      <c r="A1200" s="435"/>
      <c r="B1200" s="436"/>
      <c r="C1200" s="437"/>
      <c r="D1200" s="438" t="s">
        <v>1069</v>
      </c>
      <c r="E1200" s="439"/>
      <c r="F1200" s="440"/>
      <c r="G1200" s="42"/>
      <c r="H1200" s="441"/>
      <c r="I1200" s="441"/>
      <c r="J1200" s="441"/>
      <c r="K1200" s="442"/>
      <c r="L1200" s="442"/>
      <c r="M1200" s="439"/>
      <c r="N1200" s="439"/>
      <c r="O1200" s="440"/>
      <c r="P1200" s="440"/>
      <c r="Q1200" s="439"/>
      <c r="R1200" s="439"/>
      <c r="S1200" s="439"/>
      <c r="T1200" s="443"/>
      <c r="U1200" s="443"/>
      <c r="V1200" s="443" t="s">
        <v>0</v>
      </c>
      <c r="W1200" s="444"/>
      <c r="X1200" s="440"/>
      <c r="Y1200" s="445"/>
      <c r="Z1200" s="445"/>
      <c r="AA1200" s="445"/>
      <c r="AB1200" s="445"/>
      <c r="AC1200" s="445"/>
      <c r="AD1200" s="445"/>
      <c r="AE1200" s="445"/>
      <c r="AF1200" s="445"/>
      <c r="AG1200" s="445"/>
      <c r="AH1200" s="445"/>
      <c r="AI1200" s="446"/>
      <c r="AJ1200" s="446"/>
      <c r="AK1200" s="446"/>
      <c r="AL1200" s="446"/>
      <c r="AM1200" s="446"/>
      <c r="AN1200" s="446"/>
    </row>
    <row r="1201" spans="1:40">
      <c r="A1201" s="435"/>
      <c r="B1201" s="436"/>
      <c r="C1201" s="437"/>
      <c r="D1201" s="438" t="s">
        <v>1070</v>
      </c>
      <c r="E1201" s="439"/>
      <c r="F1201" s="440"/>
      <c r="G1201" s="42"/>
      <c r="H1201" s="441"/>
      <c r="I1201" s="441"/>
      <c r="J1201" s="441"/>
      <c r="K1201" s="442"/>
      <c r="L1201" s="442"/>
      <c r="M1201" s="439"/>
      <c r="N1201" s="439"/>
      <c r="O1201" s="440"/>
      <c r="P1201" s="440"/>
      <c r="Q1201" s="439"/>
      <c r="R1201" s="439"/>
      <c r="S1201" s="439"/>
      <c r="T1201" s="443"/>
      <c r="U1201" s="443"/>
      <c r="V1201" s="443" t="s">
        <v>0</v>
      </c>
      <c r="W1201" s="444"/>
      <c r="X1201" s="440"/>
      <c r="Y1201" s="445"/>
      <c r="Z1201" s="445"/>
      <c r="AA1201" s="445"/>
      <c r="AB1201" s="445"/>
      <c r="AC1201" s="445"/>
      <c r="AD1201" s="445"/>
      <c r="AE1201" s="445"/>
      <c r="AF1201" s="445"/>
      <c r="AG1201" s="445"/>
      <c r="AH1201" s="445"/>
      <c r="AI1201" s="446"/>
      <c r="AJ1201" s="446"/>
      <c r="AK1201" s="446"/>
      <c r="AL1201" s="446"/>
      <c r="AM1201" s="446"/>
      <c r="AN1201" s="446"/>
    </row>
    <row r="1202" spans="1:40" ht="25.5">
      <c r="A1202" s="435"/>
      <c r="B1202" s="436"/>
      <c r="C1202" s="437"/>
      <c r="D1202" s="438" t="s">
        <v>88</v>
      </c>
      <c r="E1202" s="439"/>
      <c r="F1202" s="440"/>
      <c r="G1202" s="42"/>
      <c r="H1202" s="441"/>
      <c r="I1202" s="441"/>
      <c r="J1202" s="441"/>
      <c r="K1202" s="442"/>
      <c r="L1202" s="442"/>
      <c r="M1202" s="439"/>
      <c r="N1202" s="439"/>
      <c r="O1202" s="440"/>
      <c r="P1202" s="440"/>
      <c r="Q1202" s="439"/>
      <c r="R1202" s="439"/>
      <c r="S1202" s="439"/>
      <c r="T1202" s="443"/>
      <c r="U1202" s="443"/>
      <c r="V1202" s="443" t="s">
        <v>0</v>
      </c>
      <c r="W1202" s="444"/>
      <c r="X1202" s="440"/>
      <c r="Y1202" s="445"/>
      <c r="Z1202" s="445"/>
      <c r="AA1202" s="445"/>
      <c r="AB1202" s="445"/>
      <c r="AC1202" s="445"/>
      <c r="AD1202" s="445"/>
      <c r="AE1202" s="445"/>
      <c r="AF1202" s="445"/>
      <c r="AG1202" s="445"/>
      <c r="AH1202" s="445"/>
      <c r="AI1202" s="446"/>
      <c r="AJ1202" s="446"/>
      <c r="AK1202" s="446"/>
      <c r="AL1202" s="446"/>
      <c r="AM1202" s="446"/>
      <c r="AN1202" s="446"/>
    </row>
    <row r="1203" spans="1:40">
      <c r="A1203" s="435"/>
      <c r="B1203" s="436"/>
      <c r="C1203" s="437"/>
      <c r="D1203" s="438" t="s">
        <v>1071</v>
      </c>
      <c r="E1203" s="439"/>
      <c r="F1203" s="440"/>
      <c r="G1203" s="42"/>
      <c r="H1203" s="441"/>
      <c r="I1203" s="441"/>
      <c r="J1203" s="441"/>
      <c r="K1203" s="442"/>
      <c r="L1203" s="442"/>
      <c r="M1203" s="439"/>
      <c r="N1203" s="439"/>
      <c r="O1203" s="440"/>
      <c r="P1203" s="440"/>
      <c r="Q1203" s="439"/>
      <c r="R1203" s="439"/>
      <c r="S1203" s="439"/>
      <c r="T1203" s="443"/>
      <c r="U1203" s="443"/>
      <c r="V1203" s="443" t="s">
        <v>0</v>
      </c>
      <c r="W1203" s="444"/>
      <c r="X1203" s="440"/>
      <c r="Y1203" s="445"/>
      <c r="Z1203" s="445"/>
      <c r="AA1203" s="445"/>
      <c r="AB1203" s="445"/>
      <c r="AC1203" s="445"/>
      <c r="AD1203" s="445"/>
      <c r="AE1203" s="445"/>
      <c r="AF1203" s="445"/>
      <c r="AG1203" s="445"/>
      <c r="AH1203" s="445"/>
      <c r="AI1203" s="446"/>
      <c r="AJ1203" s="446"/>
      <c r="AK1203" s="446"/>
      <c r="AL1203" s="446"/>
      <c r="AM1203" s="446"/>
      <c r="AN1203" s="446"/>
    </row>
    <row r="1204" spans="1:40">
      <c r="A1204" s="435"/>
      <c r="B1204" s="436"/>
      <c r="C1204" s="437"/>
      <c r="D1204" s="438" t="s">
        <v>1072</v>
      </c>
      <c r="E1204" s="439"/>
      <c r="F1204" s="440"/>
      <c r="G1204" s="42"/>
      <c r="H1204" s="441"/>
      <c r="I1204" s="441"/>
      <c r="J1204" s="441"/>
      <c r="K1204" s="442"/>
      <c r="L1204" s="442"/>
      <c r="M1204" s="439"/>
      <c r="N1204" s="439"/>
      <c r="O1204" s="440"/>
      <c r="P1204" s="440"/>
      <c r="Q1204" s="439"/>
      <c r="R1204" s="439"/>
      <c r="S1204" s="439"/>
      <c r="T1204" s="443"/>
      <c r="U1204" s="443"/>
      <c r="V1204" s="443" t="s">
        <v>0</v>
      </c>
      <c r="W1204" s="444"/>
      <c r="X1204" s="440"/>
      <c r="Y1204" s="445"/>
      <c r="Z1204" s="445"/>
      <c r="AA1204" s="445"/>
      <c r="AB1204" s="445"/>
      <c r="AC1204" s="445"/>
      <c r="AD1204" s="445"/>
      <c r="AE1204" s="445"/>
      <c r="AF1204" s="445"/>
      <c r="AG1204" s="445"/>
      <c r="AH1204" s="445"/>
      <c r="AI1204" s="446"/>
      <c r="AJ1204" s="446"/>
      <c r="AK1204" s="446"/>
      <c r="AL1204" s="446"/>
      <c r="AM1204" s="446"/>
      <c r="AN1204" s="446"/>
    </row>
    <row r="1205" spans="1:40">
      <c r="A1205" s="435"/>
      <c r="B1205" s="436"/>
      <c r="C1205" s="437"/>
      <c r="D1205" s="438" t="s">
        <v>1073</v>
      </c>
      <c r="E1205" s="439"/>
      <c r="F1205" s="440"/>
      <c r="G1205" s="42"/>
      <c r="H1205" s="441"/>
      <c r="I1205" s="441"/>
      <c r="J1205" s="441"/>
      <c r="K1205" s="442"/>
      <c r="L1205" s="442"/>
      <c r="M1205" s="439"/>
      <c r="N1205" s="439"/>
      <c r="O1205" s="440"/>
      <c r="P1205" s="440"/>
      <c r="Q1205" s="439"/>
      <c r="R1205" s="439"/>
      <c r="S1205" s="439"/>
      <c r="T1205" s="443"/>
      <c r="U1205" s="443"/>
      <c r="V1205" s="443" t="s">
        <v>0</v>
      </c>
      <c r="W1205" s="444"/>
      <c r="X1205" s="440"/>
      <c r="Y1205" s="445"/>
      <c r="Z1205" s="445"/>
      <c r="AA1205" s="445"/>
      <c r="AB1205" s="445"/>
      <c r="AC1205" s="445"/>
      <c r="AD1205" s="445"/>
      <c r="AE1205" s="445"/>
      <c r="AF1205" s="445"/>
      <c r="AG1205" s="445"/>
      <c r="AH1205" s="445"/>
      <c r="AI1205" s="446"/>
      <c r="AJ1205" s="446"/>
      <c r="AK1205" s="446"/>
      <c r="AL1205" s="446"/>
      <c r="AM1205" s="446"/>
      <c r="AN1205" s="446"/>
    </row>
    <row r="1206" spans="1:40">
      <c r="A1206" s="435"/>
      <c r="B1206" s="436"/>
      <c r="C1206" s="437"/>
      <c r="D1206" s="438" t="s">
        <v>149</v>
      </c>
      <c r="E1206" s="439"/>
      <c r="F1206" s="440"/>
      <c r="G1206" s="42"/>
      <c r="H1206" s="441"/>
      <c r="I1206" s="441"/>
      <c r="J1206" s="441"/>
      <c r="K1206" s="442"/>
      <c r="L1206" s="442"/>
      <c r="M1206" s="439"/>
      <c r="N1206" s="439"/>
      <c r="O1206" s="440"/>
      <c r="P1206" s="440"/>
      <c r="Q1206" s="439"/>
      <c r="R1206" s="439"/>
      <c r="S1206" s="439"/>
      <c r="T1206" s="443"/>
      <c r="U1206" s="443"/>
      <c r="V1206" s="443" t="s">
        <v>0</v>
      </c>
      <c r="W1206" s="444"/>
      <c r="X1206" s="440"/>
      <c r="Y1206" s="445"/>
      <c r="Z1206" s="445"/>
      <c r="AA1206" s="445"/>
      <c r="AB1206" s="445"/>
      <c r="AC1206" s="445"/>
      <c r="AD1206" s="445"/>
      <c r="AE1206" s="445"/>
      <c r="AF1206" s="445"/>
      <c r="AG1206" s="445"/>
      <c r="AH1206" s="445"/>
      <c r="AI1206" s="446"/>
      <c r="AJ1206" s="446"/>
      <c r="AK1206" s="446"/>
      <c r="AL1206" s="446"/>
      <c r="AM1206" s="446"/>
      <c r="AN1206" s="446"/>
    </row>
    <row r="1207" spans="1:40">
      <c r="A1207" s="435"/>
      <c r="B1207" s="436"/>
      <c r="C1207" s="437"/>
      <c r="D1207" s="438" t="s">
        <v>1074</v>
      </c>
      <c r="E1207" s="439"/>
      <c r="F1207" s="440"/>
      <c r="G1207" s="42"/>
      <c r="H1207" s="441"/>
      <c r="I1207" s="441"/>
      <c r="J1207" s="441"/>
      <c r="K1207" s="442"/>
      <c r="L1207" s="442"/>
      <c r="M1207" s="439"/>
      <c r="N1207" s="439"/>
      <c r="O1207" s="440"/>
      <c r="P1207" s="440"/>
      <c r="Q1207" s="439"/>
      <c r="R1207" s="439"/>
      <c r="S1207" s="439"/>
      <c r="T1207" s="443"/>
      <c r="U1207" s="443"/>
      <c r="V1207" s="443" t="s">
        <v>0</v>
      </c>
      <c r="W1207" s="444"/>
      <c r="X1207" s="440"/>
      <c r="Y1207" s="445"/>
      <c r="Z1207" s="445"/>
      <c r="AA1207" s="445"/>
      <c r="AB1207" s="445"/>
      <c r="AC1207" s="445"/>
      <c r="AD1207" s="445"/>
      <c r="AE1207" s="445"/>
      <c r="AF1207" s="445"/>
      <c r="AG1207" s="445"/>
      <c r="AH1207" s="445"/>
      <c r="AI1207" s="446"/>
      <c r="AJ1207" s="446"/>
      <c r="AK1207" s="446"/>
      <c r="AL1207" s="446"/>
      <c r="AM1207" s="446"/>
      <c r="AN1207" s="446"/>
    </row>
    <row r="1208" spans="1:40">
      <c r="A1208" s="435"/>
      <c r="B1208" s="436"/>
      <c r="C1208" s="437"/>
      <c r="D1208" s="438" t="s">
        <v>211</v>
      </c>
      <c r="E1208" s="439"/>
      <c r="F1208" s="440"/>
      <c r="G1208" s="42"/>
      <c r="H1208" s="441"/>
      <c r="I1208" s="441"/>
      <c r="J1208" s="441"/>
      <c r="K1208" s="442"/>
      <c r="L1208" s="442"/>
      <c r="M1208" s="439"/>
      <c r="N1208" s="439"/>
      <c r="O1208" s="440"/>
      <c r="P1208" s="440"/>
      <c r="Q1208" s="439"/>
      <c r="R1208" s="439"/>
      <c r="S1208" s="439"/>
      <c r="T1208" s="443"/>
      <c r="U1208" s="443"/>
      <c r="V1208" s="443" t="s">
        <v>0</v>
      </c>
      <c r="W1208" s="444"/>
      <c r="X1208" s="440"/>
      <c r="Y1208" s="445"/>
      <c r="Z1208" s="445"/>
      <c r="AA1208" s="445"/>
      <c r="AB1208" s="445"/>
      <c r="AC1208" s="445"/>
      <c r="AD1208" s="445"/>
      <c r="AE1208" s="445"/>
      <c r="AF1208" s="445"/>
      <c r="AG1208" s="445"/>
      <c r="AH1208" s="445"/>
      <c r="AI1208" s="446"/>
      <c r="AJ1208" s="446"/>
      <c r="AK1208" s="446"/>
      <c r="AL1208" s="446"/>
      <c r="AM1208" s="446"/>
      <c r="AN1208" s="446"/>
    </row>
    <row r="1209" spans="1:40">
      <c r="A1209" s="435"/>
      <c r="B1209" s="436"/>
      <c r="C1209" s="437"/>
      <c r="D1209" s="438" t="s">
        <v>1075</v>
      </c>
      <c r="E1209" s="439"/>
      <c r="F1209" s="440"/>
      <c r="G1209" s="42"/>
      <c r="H1209" s="441"/>
      <c r="I1209" s="441"/>
      <c r="J1209" s="441"/>
      <c r="K1209" s="442"/>
      <c r="L1209" s="442"/>
      <c r="M1209" s="439"/>
      <c r="N1209" s="439"/>
      <c r="O1209" s="440"/>
      <c r="P1209" s="440"/>
      <c r="Q1209" s="439"/>
      <c r="R1209" s="439"/>
      <c r="S1209" s="439"/>
      <c r="T1209" s="443"/>
      <c r="U1209" s="443"/>
      <c r="V1209" s="443" t="s">
        <v>0</v>
      </c>
      <c r="W1209" s="444"/>
      <c r="X1209" s="440"/>
      <c r="Y1209" s="445"/>
      <c r="Z1209" s="445"/>
      <c r="AA1209" s="445"/>
      <c r="AB1209" s="445"/>
      <c r="AC1209" s="445"/>
      <c r="AD1209" s="445"/>
      <c r="AE1209" s="445"/>
      <c r="AF1209" s="445"/>
      <c r="AG1209" s="445"/>
      <c r="AH1209" s="445"/>
      <c r="AI1209" s="446"/>
      <c r="AJ1209" s="446"/>
      <c r="AK1209" s="446"/>
      <c r="AL1209" s="446"/>
      <c r="AM1209" s="446"/>
      <c r="AN1209" s="446"/>
    </row>
    <row r="1210" spans="1:40">
      <c r="A1210" s="435"/>
      <c r="B1210" s="436"/>
      <c r="C1210" s="437"/>
      <c r="D1210" s="438" t="s">
        <v>213</v>
      </c>
      <c r="E1210" s="439"/>
      <c r="F1210" s="440"/>
      <c r="G1210" s="42"/>
      <c r="H1210" s="441"/>
      <c r="I1210" s="441"/>
      <c r="J1210" s="441"/>
      <c r="K1210" s="442"/>
      <c r="L1210" s="442"/>
      <c r="M1210" s="439"/>
      <c r="N1210" s="439"/>
      <c r="O1210" s="440"/>
      <c r="P1210" s="440"/>
      <c r="Q1210" s="439"/>
      <c r="R1210" s="439"/>
      <c r="S1210" s="439"/>
      <c r="T1210" s="443"/>
      <c r="U1210" s="443"/>
      <c r="V1210" s="443" t="s">
        <v>0</v>
      </c>
      <c r="W1210" s="444"/>
      <c r="X1210" s="440"/>
      <c r="Y1210" s="445"/>
      <c r="Z1210" s="445"/>
      <c r="AA1210" s="445"/>
      <c r="AB1210" s="445"/>
      <c r="AC1210" s="445"/>
      <c r="AD1210" s="445"/>
      <c r="AE1210" s="445"/>
      <c r="AF1210" s="445"/>
      <c r="AG1210" s="445"/>
      <c r="AH1210" s="445"/>
      <c r="AI1210" s="446"/>
      <c r="AJ1210" s="446"/>
      <c r="AK1210" s="446"/>
      <c r="AL1210" s="446"/>
      <c r="AM1210" s="446"/>
      <c r="AN1210" s="446"/>
    </row>
    <row r="1211" spans="1:40">
      <c r="A1211" s="435"/>
      <c r="B1211" s="436"/>
      <c r="C1211" s="437"/>
      <c r="D1211" s="438" t="s">
        <v>1076</v>
      </c>
      <c r="E1211" s="439"/>
      <c r="F1211" s="440"/>
      <c r="G1211" s="42"/>
      <c r="H1211" s="441"/>
      <c r="I1211" s="441"/>
      <c r="J1211" s="441"/>
      <c r="K1211" s="442"/>
      <c r="L1211" s="442"/>
      <c r="M1211" s="439"/>
      <c r="N1211" s="439"/>
      <c r="O1211" s="440"/>
      <c r="P1211" s="440"/>
      <c r="Q1211" s="439"/>
      <c r="R1211" s="439"/>
      <c r="S1211" s="439"/>
      <c r="T1211" s="443"/>
      <c r="U1211" s="443"/>
      <c r="V1211" s="443" t="s">
        <v>0</v>
      </c>
      <c r="W1211" s="444"/>
      <c r="X1211" s="440"/>
      <c r="Y1211" s="445"/>
      <c r="Z1211" s="445"/>
      <c r="AA1211" s="445"/>
      <c r="AB1211" s="445"/>
      <c r="AC1211" s="445"/>
      <c r="AD1211" s="445"/>
      <c r="AE1211" s="445"/>
      <c r="AF1211" s="445"/>
      <c r="AG1211" s="445"/>
      <c r="AH1211" s="445"/>
      <c r="AI1211" s="446"/>
      <c r="AJ1211" s="446"/>
      <c r="AK1211" s="446"/>
      <c r="AL1211" s="446"/>
      <c r="AM1211" s="446"/>
      <c r="AN1211" s="446"/>
    </row>
    <row r="1212" spans="1:40" ht="25.5">
      <c r="A1212" s="435">
        <v>221</v>
      </c>
      <c r="B1212" s="436" t="s">
        <v>80</v>
      </c>
      <c r="C1212" s="437" t="s">
        <v>1077</v>
      </c>
      <c r="D1212" s="475" t="s">
        <v>1078</v>
      </c>
      <c r="E1212" s="447">
        <v>11.79</v>
      </c>
      <c r="F1212" s="445" t="s">
        <v>83</v>
      </c>
      <c r="G1212" s="41"/>
      <c r="H1212" s="448">
        <f>ROUND(E1212*G1212,2)</f>
        <v>0</v>
      </c>
      <c r="I1212" s="448"/>
      <c r="J1212" s="448">
        <f>ROUND(E1212*G1212,2)</f>
        <v>0</v>
      </c>
      <c r="K1212" s="449"/>
      <c r="L1212" s="449">
        <f>E1212*K1212</f>
        <v>0</v>
      </c>
      <c r="M1212" s="447"/>
      <c r="N1212" s="447">
        <f>E1212*M1212</f>
        <v>0</v>
      </c>
      <c r="O1212" s="445">
        <v>20</v>
      </c>
      <c r="P1212" s="445" t="s">
        <v>951</v>
      </c>
      <c r="Q1212" s="447"/>
      <c r="R1212" s="447"/>
      <c r="S1212" s="447"/>
      <c r="T1212" s="450"/>
      <c r="U1212" s="450"/>
      <c r="V1212" s="450" t="s">
        <v>802</v>
      </c>
      <c r="W1212" s="451"/>
      <c r="X1212" s="437" t="s">
        <v>1077</v>
      </c>
      <c r="Y1212" s="437" t="s">
        <v>1077</v>
      </c>
      <c r="Z1212" s="445" t="s">
        <v>85</v>
      </c>
      <c r="AA1212" s="445"/>
      <c r="AB1212" s="445">
        <v>1</v>
      </c>
      <c r="AC1212" s="445"/>
      <c r="AD1212" s="445"/>
      <c r="AE1212" s="445"/>
      <c r="AF1212" s="445"/>
      <c r="AG1212" s="445"/>
      <c r="AH1212" s="445"/>
      <c r="AI1212" s="446"/>
      <c r="AJ1212" s="446" t="s">
        <v>803</v>
      </c>
      <c r="AK1212" s="446" t="s">
        <v>87</v>
      </c>
      <c r="AL1212" s="446"/>
      <c r="AM1212" s="446"/>
      <c r="AN1212" s="446"/>
    </row>
    <row r="1213" spans="1:40" ht="25.5">
      <c r="A1213" s="435"/>
      <c r="B1213" s="436"/>
      <c r="C1213" s="437"/>
      <c r="D1213" s="438" t="s">
        <v>88</v>
      </c>
      <c r="E1213" s="439"/>
      <c r="F1213" s="440"/>
      <c r="G1213" s="42"/>
      <c r="H1213" s="441"/>
      <c r="I1213" s="441"/>
      <c r="J1213" s="441"/>
      <c r="K1213" s="442"/>
      <c r="L1213" s="442"/>
      <c r="M1213" s="439"/>
      <c r="N1213" s="439"/>
      <c r="O1213" s="440"/>
      <c r="P1213" s="440"/>
      <c r="Q1213" s="439"/>
      <c r="R1213" s="439"/>
      <c r="S1213" s="439"/>
      <c r="T1213" s="443"/>
      <c r="U1213" s="443"/>
      <c r="V1213" s="443" t="s">
        <v>0</v>
      </c>
      <c r="W1213" s="444"/>
      <c r="X1213" s="440"/>
      <c r="Y1213" s="445"/>
      <c r="Z1213" s="445"/>
      <c r="AA1213" s="445"/>
      <c r="AB1213" s="445"/>
      <c r="AC1213" s="445"/>
      <c r="AD1213" s="445"/>
      <c r="AE1213" s="445"/>
      <c r="AF1213" s="445"/>
      <c r="AG1213" s="445"/>
      <c r="AH1213" s="445"/>
      <c r="AI1213" s="446"/>
      <c r="AJ1213" s="446"/>
      <c r="AK1213" s="446"/>
      <c r="AL1213" s="446"/>
      <c r="AM1213" s="446"/>
      <c r="AN1213" s="446"/>
    </row>
    <row r="1214" spans="1:40">
      <c r="A1214" s="435"/>
      <c r="B1214" s="436"/>
      <c r="C1214" s="437"/>
      <c r="D1214" s="438" t="s">
        <v>1079</v>
      </c>
      <c r="E1214" s="439"/>
      <c r="F1214" s="440"/>
      <c r="G1214" s="42"/>
      <c r="H1214" s="441"/>
      <c r="I1214" s="441"/>
      <c r="J1214" s="441"/>
      <c r="K1214" s="442"/>
      <c r="L1214" s="442"/>
      <c r="M1214" s="439"/>
      <c r="N1214" s="439"/>
      <c r="O1214" s="440"/>
      <c r="P1214" s="440"/>
      <c r="Q1214" s="439"/>
      <c r="R1214" s="439"/>
      <c r="S1214" s="439"/>
      <c r="T1214" s="443"/>
      <c r="U1214" s="443"/>
      <c r="V1214" s="443" t="s">
        <v>0</v>
      </c>
      <c r="W1214" s="444"/>
      <c r="X1214" s="440"/>
      <c r="Y1214" s="445"/>
      <c r="Z1214" s="445"/>
      <c r="AA1214" s="445"/>
      <c r="AB1214" s="445"/>
      <c r="AC1214" s="445"/>
      <c r="AD1214" s="445"/>
      <c r="AE1214" s="445"/>
      <c r="AF1214" s="445"/>
      <c r="AG1214" s="445"/>
      <c r="AH1214" s="445"/>
      <c r="AI1214" s="446"/>
      <c r="AJ1214" s="446"/>
      <c r="AK1214" s="446"/>
      <c r="AL1214" s="446"/>
      <c r="AM1214" s="446"/>
      <c r="AN1214" s="446"/>
    </row>
    <row r="1215" spans="1:40" ht="25.5">
      <c r="A1215" s="435">
        <v>222</v>
      </c>
      <c r="B1215" s="436" t="s">
        <v>80</v>
      </c>
      <c r="C1215" s="437" t="s">
        <v>1080</v>
      </c>
      <c r="D1215" s="475" t="s">
        <v>1081</v>
      </c>
      <c r="E1215" s="447">
        <v>30</v>
      </c>
      <c r="F1215" s="445" t="s">
        <v>83</v>
      </c>
      <c r="G1215" s="41"/>
      <c r="H1215" s="448">
        <f>ROUND(E1215*G1215,2)</f>
        <v>0</v>
      </c>
      <c r="I1215" s="448"/>
      <c r="J1215" s="448">
        <f>ROUND(E1215*G1215,2)</f>
        <v>0</v>
      </c>
      <c r="K1215" s="449"/>
      <c r="L1215" s="449">
        <f>E1215*K1215</f>
        <v>0</v>
      </c>
      <c r="M1215" s="447"/>
      <c r="N1215" s="447">
        <f>E1215*M1215</f>
        <v>0</v>
      </c>
      <c r="O1215" s="445">
        <v>20</v>
      </c>
      <c r="P1215" s="445" t="s">
        <v>539</v>
      </c>
      <c r="Q1215" s="447"/>
      <c r="R1215" s="447"/>
      <c r="S1215" s="447"/>
      <c r="T1215" s="450"/>
      <c r="U1215" s="450"/>
      <c r="V1215" s="450" t="s">
        <v>802</v>
      </c>
      <c r="W1215" s="451"/>
      <c r="X1215" s="437" t="s">
        <v>1080</v>
      </c>
      <c r="Y1215" s="437" t="s">
        <v>1080</v>
      </c>
      <c r="Z1215" s="445" t="s">
        <v>85</v>
      </c>
      <c r="AA1215" s="445"/>
      <c r="AB1215" s="445">
        <v>1</v>
      </c>
      <c r="AC1215" s="445"/>
      <c r="AD1215" s="445"/>
      <c r="AE1215" s="445"/>
      <c r="AF1215" s="445"/>
      <c r="AG1215" s="445"/>
      <c r="AH1215" s="445"/>
      <c r="AI1215" s="446"/>
      <c r="AJ1215" s="446" t="s">
        <v>803</v>
      </c>
      <c r="AK1215" s="446" t="s">
        <v>87</v>
      </c>
      <c r="AL1215" s="446"/>
      <c r="AM1215" s="446"/>
      <c r="AN1215" s="446"/>
    </row>
    <row r="1216" spans="1:40">
      <c r="A1216" s="435"/>
      <c r="B1216" s="436"/>
      <c r="C1216" s="437"/>
      <c r="D1216" s="438" t="s">
        <v>137</v>
      </c>
      <c r="E1216" s="439"/>
      <c r="F1216" s="440"/>
      <c r="G1216" s="42"/>
      <c r="H1216" s="441"/>
      <c r="I1216" s="441"/>
      <c r="J1216" s="441"/>
      <c r="K1216" s="442"/>
      <c r="L1216" s="442"/>
      <c r="M1216" s="439"/>
      <c r="N1216" s="439"/>
      <c r="O1216" s="440"/>
      <c r="P1216" s="440"/>
      <c r="Q1216" s="439"/>
      <c r="R1216" s="439"/>
      <c r="S1216" s="439"/>
      <c r="T1216" s="443"/>
      <c r="U1216" s="443"/>
      <c r="V1216" s="443" t="s">
        <v>0</v>
      </c>
      <c r="W1216" s="444"/>
      <c r="X1216" s="440"/>
      <c r="Y1216" s="445"/>
      <c r="Z1216" s="445"/>
      <c r="AA1216" s="445"/>
      <c r="AB1216" s="445"/>
      <c r="AC1216" s="445"/>
      <c r="AD1216" s="445"/>
      <c r="AE1216" s="445"/>
      <c r="AF1216" s="445"/>
      <c r="AG1216" s="445"/>
      <c r="AH1216" s="445"/>
      <c r="AI1216" s="446"/>
      <c r="AJ1216" s="446"/>
      <c r="AK1216" s="446"/>
      <c r="AL1216" s="446"/>
      <c r="AM1216" s="446"/>
      <c r="AN1216" s="446"/>
    </row>
    <row r="1217" spans="1:40">
      <c r="A1217" s="435"/>
      <c r="B1217" s="436"/>
      <c r="C1217" s="437"/>
      <c r="D1217" s="438" t="s">
        <v>1082</v>
      </c>
      <c r="E1217" s="439"/>
      <c r="F1217" s="440"/>
      <c r="G1217" s="42"/>
      <c r="H1217" s="441"/>
      <c r="I1217" s="441"/>
      <c r="J1217" s="441"/>
      <c r="K1217" s="442"/>
      <c r="L1217" s="442"/>
      <c r="M1217" s="439"/>
      <c r="N1217" s="439"/>
      <c r="O1217" s="440"/>
      <c r="P1217" s="440"/>
      <c r="Q1217" s="439"/>
      <c r="R1217" s="439"/>
      <c r="S1217" s="439"/>
      <c r="T1217" s="443"/>
      <c r="U1217" s="443"/>
      <c r="V1217" s="443" t="s">
        <v>0</v>
      </c>
      <c r="W1217" s="444"/>
      <c r="X1217" s="440"/>
      <c r="Y1217" s="445"/>
      <c r="Z1217" s="445"/>
      <c r="AA1217" s="445"/>
      <c r="AB1217" s="445"/>
      <c r="AC1217" s="445"/>
      <c r="AD1217" s="445"/>
      <c r="AE1217" s="445"/>
      <c r="AF1217" s="445"/>
      <c r="AG1217" s="445"/>
      <c r="AH1217" s="445"/>
      <c r="AI1217" s="446"/>
      <c r="AJ1217" s="446"/>
      <c r="AK1217" s="446"/>
      <c r="AL1217" s="446"/>
      <c r="AM1217" s="446"/>
      <c r="AN1217" s="446"/>
    </row>
    <row r="1218" spans="1:40">
      <c r="A1218" s="435">
        <v>223</v>
      </c>
      <c r="B1218" s="436" t="s">
        <v>80</v>
      </c>
      <c r="C1218" s="437" t="s">
        <v>1083</v>
      </c>
      <c r="D1218" s="475" t="s">
        <v>1084</v>
      </c>
      <c r="E1218" s="447">
        <v>10.1</v>
      </c>
      <c r="F1218" s="445" t="s">
        <v>83</v>
      </c>
      <c r="G1218" s="41"/>
      <c r="H1218" s="448">
        <f>ROUND(E1218*G1218,2)</f>
        <v>0</v>
      </c>
      <c r="I1218" s="448"/>
      <c r="J1218" s="448">
        <f>ROUND(E1218*G1218,2)</f>
        <v>0</v>
      </c>
      <c r="K1218" s="449"/>
      <c r="L1218" s="449">
        <f>E1218*K1218</f>
        <v>0</v>
      </c>
      <c r="M1218" s="447"/>
      <c r="N1218" s="447">
        <f>E1218*M1218</f>
        <v>0</v>
      </c>
      <c r="O1218" s="445">
        <v>20</v>
      </c>
      <c r="P1218" s="445" t="s">
        <v>402</v>
      </c>
      <c r="Q1218" s="447"/>
      <c r="R1218" s="447"/>
      <c r="S1218" s="447"/>
      <c r="T1218" s="450"/>
      <c r="U1218" s="450"/>
      <c r="V1218" s="450" t="s">
        <v>802</v>
      </c>
      <c r="W1218" s="451"/>
      <c r="X1218" s="437" t="s">
        <v>1080</v>
      </c>
      <c r="Y1218" s="437" t="s">
        <v>1083</v>
      </c>
      <c r="Z1218" s="445" t="s">
        <v>85</v>
      </c>
      <c r="AA1218" s="445"/>
      <c r="AB1218" s="445">
        <v>1</v>
      </c>
      <c r="AC1218" s="445"/>
      <c r="AD1218" s="445"/>
      <c r="AE1218" s="445"/>
      <c r="AF1218" s="445"/>
      <c r="AG1218" s="445"/>
      <c r="AH1218" s="445"/>
      <c r="AI1218" s="446"/>
      <c r="AJ1218" s="446" t="s">
        <v>803</v>
      </c>
      <c r="AK1218" s="446" t="s">
        <v>87</v>
      </c>
      <c r="AL1218" s="446"/>
      <c r="AM1218" s="446"/>
      <c r="AN1218" s="446"/>
    </row>
    <row r="1219" spans="1:40" ht="25.5">
      <c r="A1219" s="435"/>
      <c r="B1219" s="436"/>
      <c r="C1219" s="437"/>
      <c r="D1219" s="482" t="s">
        <v>1085</v>
      </c>
      <c r="E1219" s="483"/>
      <c r="F1219" s="484"/>
      <c r="G1219" s="43"/>
      <c r="H1219" s="485"/>
      <c r="I1219" s="485"/>
      <c r="J1219" s="485"/>
      <c r="K1219" s="486"/>
      <c r="L1219" s="486"/>
      <c r="M1219" s="483"/>
      <c r="N1219" s="483"/>
      <c r="O1219" s="484"/>
      <c r="P1219" s="484"/>
      <c r="Q1219" s="483"/>
      <c r="R1219" s="483"/>
      <c r="S1219" s="483"/>
      <c r="T1219" s="487"/>
      <c r="U1219" s="487"/>
      <c r="V1219" s="487" t="s">
        <v>1</v>
      </c>
      <c r="W1219" s="488"/>
      <c r="X1219" s="484"/>
      <c r="Y1219" s="445"/>
      <c r="Z1219" s="445"/>
      <c r="AA1219" s="445"/>
      <c r="AB1219" s="445"/>
      <c r="AC1219" s="445"/>
      <c r="AD1219" s="445"/>
      <c r="AE1219" s="445"/>
      <c r="AF1219" s="445"/>
      <c r="AG1219" s="445"/>
      <c r="AH1219" s="445"/>
      <c r="AI1219" s="446"/>
      <c r="AJ1219" s="446"/>
      <c r="AK1219" s="446"/>
      <c r="AL1219" s="446"/>
      <c r="AM1219" s="446"/>
      <c r="AN1219" s="446"/>
    </row>
    <row r="1220" spans="1:40">
      <c r="A1220" s="435">
        <v>224</v>
      </c>
      <c r="B1220" s="436" t="s">
        <v>80</v>
      </c>
      <c r="C1220" s="437" t="s">
        <v>1086</v>
      </c>
      <c r="D1220" s="475" t="s">
        <v>1087</v>
      </c>
      <c r="E1220" s="447">
        <v>5</v>
      </c>
      <c r="F1220" s="445" t="s">
        <v>83</v>
      </c>
      <c r="G1220" s="41"/>
      <c r="H1220" s="448">
        <f>ROUND(E1220*G1220,2)</f>
        <v>0</v>
      </c>
      <c r="I1220" s="448"/>
      <c r="J1220" s="448">
        <f>ROUND(E1220*G1220,2)</f>
        <v>0</v>
      </c>
      <c r="K1220" s="449"/>
      <c r="L1220" s="449">
        <f>E1220*K1220</f>
        <v>0</v>
      </c>
      <c r="M1220" s="447"/>
      <c r="N1220" s="447">
        <f>E1220*M1220</f>
        <v>0</v>
      </c>
      <c r="O1220" s="445">
        <v>20</v>
      </c>
      <c r="P1220" s="445" t="s">
        <v>413</v>
      </c>
      <c r="Q1220" s="447"/>
      <c r="R1220" s="447"/>
      <c r="S1220" s="447"/>
      <c r="T1220" s="450"/>
      <c r="U1220" s="450"/>
      <c r="V1220" s="450" t="s">
        <v>802</v>
      </c>
      <c r="W1220" s="451"/>
      <c r="X1220" s="437" t="s">
        <v>1080</v>
      </c>
      <c r="Y1220" s="437" t="s">
        <v>1086</v>
      </c>
      <c r="Z1220" s="445" t="s">
        <v>85</v>
      </c>
      <c r="AA1220" s="445"/>
      <c r="AB1220" s="445">
        <v>7</v>
      </c>
      <c r="AC1220" s="445"/>
      <c r="AD1220" s="445"/>
      <c r="AE1220" s="445"/>
      <c r="AF1220" s="445"/>
      <c r="AG1220" s="445"/>
      <c r="AH1220" s="445"/>
      <c r="AI1220" s="446"/>
      <c r="AJ1220" s="446" t="s">
        <v>803</v>
      </c>
      <c r="AK1220" s="446" t="s">
        <v>87</v>
      </c>
      <c r="AL1220" s="446"/>
      <c r="AM1220" s="446"/>
      <c r="AN1220" s="446"/>
    </row>
    <row r="1221" spans="1:40" ht="38.25">
      <c r="A1221" s="435"/>
      <c r="B1221" s="436"/>
      <c r="C1221" s="437"/>
      <c r="D1221" s="482" t="s">
        <v>1088</v>
      </c>
      <c r="E1221" s="483"/>
      <c r="F1221" s="484"/>
      <c r="G1221" s="43"/>
      <c r="H1221" s="485"/>
      <c r="I1221" s="485"/>
      <c r="J1221" s="485"/>
      <c r="K1221" s="486"/>
      <c r="L1221" s="486"/>
      <c r="M1221" s="483"/>
      <c r="N1221" s="483"/>
      <c r="O1221" s="484"/>
      <c r="P1221" s="484"/>
      <c r="Q1221" s="483"/>
      <c r="R1221" s="483"/>
      <c r="S1221" s="483"/>
      <c r="T1221" s="487"/>
      <c r="U1221" s="487"/>
      <c r="V1221" s="487" t="s">
        <v>1</v>
      </c>
      <c r="W1221" s="488"/>
      <c r="X1221" s="484"/>
      <c r="Y1221" s="445"/>
      <c r="Z1221" s="445"/>
      <c r="AA1221" s="445"/>
      <c r="AB1221" s="445"/>
      <c r="AC1221" s="445"/>
      <c r="AD1221" s="445"/>
      <c r="AE1221" s="445"/>
      <c r="AF1221" s="445"/>
      <c r="AG1221" s="445"/>
      <c r="AH1221" s="445"/>
      <c r="AI1221" s="446"/>
      <c r="AJ1221" s="446"/>
      <c r="AK1221" s="446"/>
      <c r="AL1221" s="446"/>
      <c r="AM1221" s="446"/>
      <c r="AN1221" s="446"/>
    </row>
    <row r="1222" spans="1:40" ht="25.5">
      <c r="A1222" s="435">
        <v>225</v>
      </c>
      <c r="B1222" s="436" t="s">
        <v>80</v>
      </c>
      <c r="C1222" s="437" t="s">
        <v>1089</v>
      </c>
      <c r="D1222" s="475" t="s">
        <v>1090</v>
      </c>
      <c r="E1222" s="447">
        <v>10</v>
      </c>
      <c r="F1222" s="445" t="s">
        <v>950</v>
      </c>
      <c r="G1222" s="41"/>
      <c r="H1222" s="448">
        <f>ROUND(E1222*G1222,2)</f>
        <v>0</v>
      </c>
      <c r="I1222" s="448"/>
      <c r="J1222" s="448">
        <f>ROUND(E1222*G1222,2)</f>
        <v>0</v>
      </c>
      <c r="K1222" s="449"/>
      <c r="L1222" s="449">
        <f>E1222*K1222</f>
        <v>0</v>
      </c>
      <c r="M1222" s="447"/>
      <c r="N1222" s="447">
        <f>E1222*M1222</f>
        <v>0</v>
      </c>
      <c r="O1222" s="445">
        <v>20</v>
      </c>
      <c r="P1222" s="445" t="s">
        <v>547</v>
      </c>
      <c r="Q1222" s="447"/>
      <c r="R1222" s="447"/>
      <c r="S1222" s="447"/>
      <c r="T1222" s="450"/>
      <c r="U1222" s="450"/>
      <c r="V1222" s="450" t="s">
        <v>802</v>
      </c>
      <c r="W1222" s="451"/>
      <c r="X1222" s="437" t="s">
        <v>1080</v>
      </c>
      <c r="Y1222" s="437" t="s">
        <v>1089</v>
      </c>
      <c r="Z1222" s="445" t="s">
        <v>85</v>
      </c>
      <c r="AA1222" s="445"/>
      <c r="AB1222" s="445">
        <v>7</v>
      </c>
      <c r="AC1222" s="445"/>
      <c r="AD1222" s="445"/>
      <c r="AE1222" s="445"/>
      <c r="AF1222" s="445"/>
      <c r="AG1222" s="445"/>
      <c r="AH1222" s="445"/>
      <c r="AI1222" s="446"/>
      <c r="AJ1222" s="446" t="s">
        <v>803</v>
      </c>
      <c r="AK1222" s="446" t="s">
        <v>87</v>
      </c>
      <c r="AL1222" s="446"/>
      <c r="AM1222" s="446"/>
      <c r="AN1222" s="446"/>
    </row>
    <row r="1223" spans="1:40">
      <c r="A1223" s="435">
        <v>226</v>
      </c>
      <c r="B1223" s="436" t="s">
        <v>80</v>
      </c>
      <c r="C1223" s="437" t="s">
        <v>1091</v>
      </c>
      <c r="D1223" s="475" t="s">
        <v>1092</v>
      </c>
      <c r="E1223" s="447">
        <v>3</v>
      </c>
      <c r="F1223" s="445" t="s">
        <v>83</v>
      </c>
      <c r="G1223" s="41"/>
      <c r="H1223" s="448">
        <f>ROUND(E1223*G1223,2)</f>
        <v>0</v>
      </c>
      <c r="I1223" s="448"/>
      <c r="J1223" s="448">
        <f>ROUND(E1223*G1223,2)</f>
        <v>0</v>
      </c>
      <c r="K1223" s="449"/>
      <c r="L1223" s="449">
        <f>E1223*K1223</f>
        <v>0</v>
      </c>
      <c r="M1223" s="447"/>
      <c r="N1223" s="447">
        <f>E1223*M1223</f>
        <v>0</v>
      </c>
      <c r="O1223" s="445">
        <v>20</v>
      </c>
      <c r="P1223" s="445" t="s">
        <v>543</v>
      </c>
      <c r="Q1223" s="447"/>
      <c r="R1223" s="447"/>
      <c r="S1223" s="447"/>
      <c r="T1223" s="450"/>
      <c r="U1223" s="450"/>
      <c r="V1223" s="450" t="s">
        <v>802</v>
      </c>
      <c r="W1223" s="451"/>
      <c r="X1223" s="437" t="s">
        <v>1091</v>
      </c>
      <c r="Y1223" s="437" t="s">
        <v>1091</v>
      </c>
      <c r="Z1223" s="445" t="s">
        <v>85</v>
      </c>
      <c r="AA1223" s="445"/>
      <c r="AB1223" s="445">
        <v>1</v>
      </c>
      <c r="AC1223" s="445"/>
      <c r="AD1223" s="445"/>
      <c r="AE1223" s="445"/>
      <c r="AF1223" s="445"/>
      <c r="AG1223" s="445"/>
      <c r="AH1223" s="445"/>
      <c r="AI1223" s="446"/>
      <c r="AJ1223" s="446" t="s">
        <v>803</v>
      </c>
      <c r="AK1223" s="446" t="s">
        <v>87</v>
      </c>
      <c r="AL1223" s="446"/>
      <c r="AM1223" s="446"/>
      <c r="AN1223" s="446"/>
    </row>
    <row r="1224" spans="1:40">
      <c r="A1224" s="435"/>
      <c r="B1224" s="436"/>
      <c r="C1224" s="437"/>
      <c r="D1224" s="438" t="s">
        <v>137</v>
      </c>
      <c r="E1224" s="439"/>
      <c r="F1224" s="440"/>
      <c r="G1224" s="42"/>
      <c r="H1224" s="441"/>
      <c r="I1224" s="441"/>
      <c r="J1224" s="441"/>
      <c r="K1224" s="442"/>
      <c r="L1224" s="442"/>
      <c r="M1224" s="439"/>
      <c r="N1224" s="439"/>
      <c r="O1224" s="440"/>
      <c r="P1224" s="440"/>
      <c r="Q1224" s="439"/>
      <c r="R1224" s="439"/>
      <c r="S1224" s="439"/>
      <c r="T1224" s="443"/>
      <c r="U1224" s="443"/>
      <c r="V1224" s="443" t="s">
        <v>0</v>
      </c>
      <c r="W1224" s="444"/>
      <c r="X1224" s="440"/>
      <c r="Y1224" s="445"/>
      <c r="Z1224" s="445"/>
      <c r="AA1224" s="445"/>
      <c r="AB1224" s="445"/>
      <c r="AC1224" s="445"/>
      <c r="AD1224" s="445"/>
      <c r="AE1224" s="445"/>
      <c r="AF1224" s="445"/>
      <c r="AG1224" s="445"/>
      <c r="AH1224" s="445"/>
      <c r="AI1224" s="446"/>
      <c r="AJ1224" s="446"/>
      <c r="AK1224" s="446"/>
      <c r="AL1224" s="446"/>
      <c r="AM1224" s="446"/>
      <c r="AN1224" s="446"/>
    </row>
    <row r="1225" spans="1:40">
      <c r="A1225" s="435"/>
      <c r="B1225" s="436"/>
      <c r="C1225" s="437"/>
      <c r="D1225" s="438" t="s">
        <v>177</v>
      </c>
      <c r="E1225" s="439"/>
      <c r="F1225" s="440"/>
      <c r="G1225" s="42"/>
      <c r="H1225" s="441"/>
      <c r="I1225" s="441"/>
      <c r="J1225" s="441"/>
      <c r="K1225" s="442"/>
      <c r="L1225" s="442"/>
      <c r="M1225" s="439"/>
      <c r="N1225" s="439"/>
      <c r="O1225" s="440"/>
      <c r="P1225" s="440"/>
      <c r="Q1225" s="439"/>
      <c r="R1225" s="439"/>
      <c r="S1225" s="439"/>
      <c r="T1225" s="443"/>
      <c r="U1225" s="443"/>
      <c r="V1225" s="443" t="s">
        <v>0</v>
      </c>
      <c r="W1225" s="444"/>
      <c r="X1225" s="440"/>
      <c r="Y1225" s="445"/>
      <c r="Z1225" s="445"/>
      <c r="AA1225" s="445"/>
      <c r="AB1225" s="445"/>
      <c r="AC1225" s="445"/>
      <c r="AD1225" s="445"/>
      <c r="AE1225" s="445"/>
      <c r="AF1225" s="445"/>
      <c r="AG1225" s="445"/>
      <c r="AH1225" s="445"/>
      <c r="AI1225" s="446"/>
      <c r="AJ1225" s="446"/>
      <c r="AK1225" s="446"/>
      <c r="AL1225" s="446"/>
      <c r="AM1225" s="446"/>
      <c r="AN1225" s="446"/>
    </row>
    <row r="1226" spans="1:40">
      <c r="A1226" s="435">
        <v>227</v>
      </c>
      <c r="B1226" s="436" t="s">
        <v>80</v>
      </c>
      <c r="C1226" s="437" t="s">
        <v>1093</v>
      </c>
      <c r="D1226" s="475" t="s">
        <v>1094</v>
      </c>
      <c r="E1226" s="447">
        <v>6</v>
      </c>
      <c r="F1226" s="445" t="s">
        <v>83</v>
      </c>
      <c r="G1226" s="41"/>
      <c r="H1226" s="448">
        <f>ROUND(E1226*G1226,2)</f>
        <v>0</v>
      </c>
      <c r="I1226" s="448"/>
      <c r="J1226" s="448">
        <f>ROUND(E1226*G1226,2)</f>
        <v>0</v>
      </c>
      <c r="K1226" s="449"/>
      <c r="L1226" s="449">
        <f>E1226*K1226</f>
        <v>0</v>
      </c>
      <c r="M1226" s="447"/>
      <c r="N1226" s="447">
        <f>E1226*M1226</f>
        <v>0</v>
      </c>
      <c r="O1226" s="445">
        <v>20</v>
      </c>
      <c r="P1226" s="445" t="s">
        <v>547</v>
      </c>
      <c r="Q1226" s="447"/>
      <c r="R1226" s="447"/>
      <c r="S1226" s="447"/>
      <c r="T1226" s="450"/>
      <c r="U1226" s="450"/>
      <c r="V1226" s="450" t="s">
        <v>802</v>
      </c>
      <c r="W1226" s="451"/>
      <c r="X1226" s="437" t="s">
        <v>1093</v>
      </c>
      <c r="Y1226" s="437" t="s">
        <v>1093</v>
      </c>
      <c r="Z1226" s="445" t="s">
        <v>85</v>
      </c>
      <c r="AA1226" s="445"/>
      <c r="AB1226" s="445">
        <v>1</v>
      </c>
      <c r="AC1226" s="445"/>
      <c r="AD1226" s="445"/>
      <c r="AE1226" s="445"/>
      <c r="AF1226" s="445"/>
      <c r="AG1226" s="445"/>
      <c r="AH1226" s="445"/>
      <c r="AI1226" s="446"/>
      <c r="AJ1226" s="446" t="s">
        <v>803</v>
      </c>
      <c r="AK1226" s="446" t="s">
        <v>87</v>
      </c>
      <c r="AL1226" s="446"/>
      <c r="AM1226" s="446"/>
      <c r="AN1226" s="446"/>
    </row>
    <row r="1227" spans="1:40">
      <c r="A1227" s="435"/>
      <c r="B1227" s="436"/>
      <c r="C1227" s="437"/>
      <c r="D1227" s="438" t="s">
        <v>137</v>
      </c>
      <c r="E1227" s="439"/>
      <c r="F1227" s="440"/>
      <c r="G1227" s="42"/>
      <c r="H1227" s="441"/>
      <c r="I1227" s="441"/>
      <c r="J1227" s="441"/>
      <c r="K1227" s="442"/>
      <c r="L1227" s="442"/>
      <c r="M1227" s="439"/>
      <c r="N1227" s="439"/>
      <c r="O1227" s="440"/>
      <c r="P1227" s="440"/>
      <c r="Q1227" s="439"/>
      <c r="R1227" s="439"/>
      <c r="S1227" s="439"/>
      <c r="T1227" s="443"/>
      <c r="U1227" s="443"/>
      <c r="V1227" s="443" t="s">
        <v>0</v>
      </c>
      <c r="W1227" s="444"/>
      <c r="X1227" s="440"/>
      <c r="Y1227" s="445"/>
      <c r="Z1227" s="445"/>
      <c r="AA1227" s="445"/>
      <c r="AB1227" s="445"/>
      <c r="AC1227" s="445"/>
      <c r="AD1227" s="445"/>
      <c r="AE1227" s="445"/>
      <c r="AF1227" s="445"/>
      <c r="AG1227" s="445"/>
      <c r="AH1227" s="445"/>
      <c r="AI1227" s="446"/>
      <c r="AJ1227" s="446"/>
      <c r="AK1227" s="446"/>
      <c r="AL1227" s="446"/>
      <c r="AM1227" s="446"/>
      <c r="AN1227" s="446"/>
    </row>
    <row r="1228" spans="1:40">
      <c r="A1228" s="435"/>
      <c r="B1228" s="436"/>
      <c r="C1228" s="437"/>
      <c r="D1228" s="438" t="s">
        <v>470</v>
      </c>
      <c r="E1228" s="439"/>
      <c r="F1228" s="440"/>
      <c r="G1228" s="42"/>
      <c r="H1228" s="441"/>
      <c r="I1228" s="441"/>
      <c r="J1228" s="441"/>
      <c r="K1228" s="442"/>
      <c r="L1228" s="442"/>
      <c r="M1228" s="439"/>
      <c r="N1228" s="439"/>
      <c r="O1228" s="440"/>
      <c r="P1228" s="440"/>
      <c r="Q1228" s="439"/>
      <c r="R1228" s="439"/>
      <c r="S1228" s="439"/>
      <c r="T1228" s="443"/>
      <c r="U1228" s="443"/>
      <c r="V1228" s="443" t="s">
        <v>0</v>
      </c>
      <c r="W1228" s="444"/>
      <c r="X1228" s="440"/>
      <c r="Y1228" s="445"/>
      <c r="Z1228" s="445"/>
      <c r="AA1228" s="445"/>
      <c r="AB1228" s="445"/>
      <c r="AC1228" s="445"/>
      <c r="AD1228" s="445"/>
      <c r="AE1228" s="445"/>
      <c r="AF1228" s="445"/>
      <c r="AG1228" s="445"/>
      <c r="AH1228" s="445"/>
      <c r="AI1228" s="446"/>
      <c r="AJ1228" s="446"/>
      <c r="AK1228" s="446"/>
      <c r="AL1228" s="446"/>
      <c r="AM1228" s="446"/>
      <c r="AN1228" s="446"/>
    </row>
    <row r="1229" spans="1:40" ht="25.5">
      <c r="A1229" s="435">
        <v>228</v>
      </c>
      <c r="B1229" s="436" t="s">
        <v>80</v>
      </c>
      <c r="C1229" s="437" t="s">
        <v>1095</v>
      </c>
      <c r="D1229" s="475" t="s">
        <v>1096</v>
      </c>
      <c r="E1229" s="447">
        <v>10</v>
      </c>
      <c r="F1229" s="445" t="s">
        <v>83</v>
      </c>
      <c r="G1229" s="41"/>
      <c r="H1229" s="448">
        <f>ROUND(E1229*G1229,2)</f>
        <v>0</v>
      </c>
      <c r="I1229" s="448"/>
      <c r="J1229" s="448">
        <f>ROUND(E1229*G1229,2)</f>
        <v>0</v>
      </c>
      <c r="K1229" s="449"/>
      <c r="L1229" s="449">
        <f>E1229*K1229</f>
        <v>0</v>
      </c>
      <c r="M1229" s="447"/>
      <c r="N1229" s="447">
        <f>E1229*M1229</f>
        <v>0</v>
      </c>
      <c r="O1229" s="445">
        <v>20</v>
      </c>
      <c r="P1229" s="445" t="s">
        <v>560</v>
      </c>
      <c r="Q1229" s="447"/>
      <c r="R1229" s="447"/>
      <c r="S1229" s="447"/>
      <c r="T1229" s="450"/>
      <c r="U1229" s="450"/>
      <c r="V1229" s="450" t="s">
        <v>802</v>
      </c>
      <c r="W1229" s="451"/>
      <c r="X1229" s="437" t="s">
        <v>1095</v>
      </c>
      <c r="Y1229" s="437" t="s">
        <v>1095</v>
      </c>
      <c r="Z1229" s="445" t="s">
        <v>85</v>
      </c>
      <c r="AA1229" s="445"/>
      <c r="AB1229" s="445">
        <v>1</v>
      </c>
      <c r="AC1229" s="445"/>
      <c r="AD1229" s="445"/>
      <c r="AE1229" s="445"/>
      <c r="AF1229" s="445"/>
      <c r="AG1229" s="445"/>
      <c r="AH1229" s="445"/>
      <c r="AI1229" s="446"/>
      <c r="AJ1229" s="446" t="s">
        <v>803</v>
      </c>
      <c r="AK1229" s="446" t="s">
        <v>87</v>
      </c>
      <c r="AL1229" s="446"/>
      <c r="AM1229" s="446"/>
      <c r="AN1229" s="446"/>
    </row>
    <row r="1230" spans="1:40">
      <c r="A1230" s="435"/>
      <c r="B1230" s="436"/>
      <c r="C1230" s="437"/>
      <c r="D1230" s="438" t="s">
        <v>137</v>
      </c>
      <c r="E1230" s="439"/>
      <c r="F1230" s="440"/>
      <c r="G1230" s="42"/>
      <c r="H1230" s="441"/>
      <c r="I1230" s="441"/>
      <c r="J1230" s="441"/>
      <c r="K1230" s="442"/>
      <c r="L1230" s="442"/>
      <c r="M1230" s="439"/>
      <c r="N1230" s="439"/>
      <c r="O1230" s="440"/>
      <c r="P1230" s="440"/>
      <c r="Q1230" s="439"/>
      <c r="R1230" s="439"/>
      <c r="S1230" s="439"/>
      <c r="T1230" s="443"/>
      <c r="U1230" s="443"/>
      <c r="V1230" s="443" t="s">
        <v>0</v>
      </c>
      <c r="W1230" s="444"/>
      <c r="X1230" s="440"/>
      <c r="Y1230" s="445"/>
      <c r="Z1230" s="445"/>
      <c r="AA1230" s="445"/>
      <c r="AB1230" s="445"/>
      <c r="AC1230" s="445"/>
      <c r="AD1230" s="445"/>
      <c r="AE1230" s="445"/>
      <c r="AF1230" s="445"/>
      <c r="AG1230" s="445"/>
      <c r="AH1230" s="445"/>
      <c r="AI1230" s="446"/>
      <c r="AJ1230" s="446"/>
      <c r="AK1230" s="446"/>
      <c r="AL1230" s="446"/>
      <c r="AM1230" s="446"/>
      <c r="AN1230" s="446"/>
    </row>
    <row r="1231" spans="1:40">
      <c r="A1231" s="435"/>
      <c r="B1231" s="436"/>
      <c r="C1231" s="437"/>
      <c r="D1231" s="438" t="s">
        <v>1097</v>
      </c>
      <c r="E1231" s="439"/>
      <c r="F1231" s="440"/>
      <c r="G1231" s="42"/>
      <c r="H1231" s="441"/>
      <c r="I1231" s="441"/>
      <c r="J1231" s="441"/>
      <c r="K1231" s="442"/>
      <c r="L1231" s="442"/>
      <c r="M1231" s="439"/>
      <c r="N1231" s="439"/>
      <c r="O1231" s="440"/>
      <c r="P1231" s="440"/>
      <c r="Q1231" s="439"/>
      <c r="R1231" s="439"/>
      <c r="S1231" s="439"/>
      <c r="T1231" s="443"/>
      <c r="U1231" s="443"/>
      <c r="V1231" s="443" t="s">
        <v>0</v>
      </c>
      <c r="W1231" s="444"/>
      <c r="X1231" s="440"/>
      <c r="Y1231" s="445"/>
      <c r="Z1231" s="445"/>
      <c r="AA1231" s="445"/>
      <c r="AB1231" s="445"/>
      <c r="AC1231" s="445"/>
      <c r="AD1231" s="445"/>
      <c r="AE1231" s="445"/>
      <c r="AF1231" s="445"/>
      <c r="AG1231" s="445"/>
      <c r="AH1231" s="445"/>
      <c r="AI1231" s="446"/>
      <c r="AJ1231" s="446"/>
      <c r="AK1231" s="446"/>
      <c r="AL1231" s="446"/>
      <c r="AM1231" s="446"/>
      <c r="AN1231" s="446"/>
    </row>
    <row r="1232" spans="1:40" ht="25.5">
      <c r="A1232" s="435">
        <v>229</v>
      </c>
      <c r="B1232" s="436" t="s">
        <v>80</v>
      </c>
      <c r="C1232" s="437" t="s">
        <v>1098</v>
      </c>
      <c r="D1232" s="475" t="s">
        <v>1099</v>
      </c>
      <c r="E1232" s="447">
        <v>66</v>
      </c>
      <c r="F1232" s="445" t="s">
        <v>83</v>
      </c>
      <c r="G1232" s="41"/>
      <c r="H1232" s="448">
        <f>ROUND(E1232*G1232,2)</f>
        <v>0</v>
      </c>
      <c r="I1232" s="448"/>
      <c r="J1232" s="448">
        <f>ROUND(E1232*G1232,2)</f>
        <v>0</v>
      </c>
      <c r="K1232" s="449"/>
      <c r="L1232" s="449">
        <f>E1232*K1232</f>
        <v>0</v>
      </c>
      <c r="M1232" s="447"/>
      <c r="N1232" s="447">
        <f>E1232*M1232</f>
        <v>0</v>
      </c>
      <c r="O1232" s="445">
        <v>20</v>
      </c>
      <c r="P1232" s="445" t="s">
        <v>564</v>
      </c>
      <c r="Q1232" s="447"/>
      <c r="R1232" s="447"/>
      <c r="S1232" s="447"/>
      <c r="T1232" s="450"/>
      <c r="U1232" s="450"/>
      <c r="V1232" s="450" t="s">
        <v>802</v>
      </c>
      <c r="W1232" s="451"/>
      <c r="X1232" s="437" t="s">
        <v>1098</v>
      </c>
      <c r="Y1232" s="437" t="s">
        <v>1098</v>
      </c>
      <c r="Z1232" s="445" t="s">
        <v>85</v>
      </c>
      <c r="AA1232" s="445"/>
      <c r="AB1232" s="445">
        <v>1</v>
      </c>
      <c r="AC1232" s="445"/>
      <c r="AD1232" s="445"/>
      <c r="AE1232" s="445"/>
      <c r="AF1232" s="445"/>
      <c r="AG1232" s="445"/>
      <c r="AH1232" s="445"/>
      <c r="AI1232" s="446"/>
      <c r="AJ1232" s="446" t="s">
        <v>803</v>
      </c>
      <c r="AK1232" s="446" t="s">
        <v>87</v>
      </c>
      <c r="AL1232" s="446"/>
      <c r="AM1232" s="446"/>
      <c r="AN1232" s="446"/>
    </row>
    <row r="1233" spans="1:40">
      <c r="A1233" s="435"/>
      <c r="B1233" s="436"/>
      <c r="C1233" s="437"/>
      <c r="D1233" s="438" t="s">
        <v>137</v>
      </c>
      <c r="E1233" s="439"/>
      <c r="F1233" s="440"/>
      <c r="G1233" s="42"/>
      <c r="H1233" s="441"/>
      <c r="I1233" s="441"/>
      <c r="J1233" s="441"/>
      <c r="K1233" s="442"/>
      <c r="L1233" s="442"/>
      <c r="M1233" s="439"/>
      <c r="N1233" s="439"/>
      <c r="O1233" s="440"/>
      <c r="P1233" s="440"/>
      <c r="Q1233" s="439"/>
      <c r="R1233" s="439"/>
      <c r="S1233" s="439"/>
      <c r="T1233" s="443"/>
      <c r="U1233" s="443"/>
      <c r="V1233" s="443" t="s">
        <v>0</v>
      </c>
      <c r="W1233" s="444"/>
      <c r="X1233" s="440"/>
      <c r="Y1233" s="445"/>
      <c r="Z1233" s="445"/>
      <c r="AA1233" s="445"/>
      <c r="AB1233" s="445"/>
      <c r="AC1233" s="445"/>
      <c r="AD1233" s="445"/>
      <c r="AE1233" s="445"/>
      <c r="AF1233" s="445"/>
      <c r="AG1233" s="445"/>
      <c r="AH1233" s="445"/>
      <c r="AI1233" s="446"/>
      <c r="AJ1233" s="446"/>
      <c r="AK1233" s="446"/>
      <c r="AL1233" s="446"/>
      <c r="AM1233" s="446"/>
      <c r="AN1233" s="446"/>
    </row>
    <row r="1234" spans="1:40">
      <c r="A1234" s="435"/>
      <c r="B1234" s="436"/>
      <c r="C1234" s="437"/>
      <c r="D1234" s="438" t="s">
        <v>260</v>
      </c>
      <c r="E1234" s="439"/>
      <c r="F1234" s="440"/>
      <c r="G1234" s="42"/>
      <c r="H1234" s="441"/>
      <c r="I1234" s="441"/>
      <c r="J1234" s="441"/>
      <c r="K1234" s="442"/>
      <c r="L1234" s="442"/>
      <c r="M1234" s="439"/>
      <c r="N1234" s="439"/>
      <c r="O1234" s="440"/>
      <c r="P1234" s="440"/>
      <c r="Q1234" s="439"/>
      <c r="R1234" s="439"/>
      <c r="S1234" s="439"/>
      <c r="T1234" s="443"/>
      <c r="U1234" s="443"/>
      <c r="V1234" s="443" t="s">
        <v>0</v>
      </c>
      <c r="W1234" s="444"/>
      <c r="X1234" s="440"/>
      <c r="Y1234" s="445"/>
      <c r="Z1234" s="445"/>
      <c r="AA1234" s="445"/>
      <c r="AB1234" s="445"/>
      <c r="AC1234" s="445"/>
      <c r="AD1234" s="445"/>
      <c r="AE1234" s="445"/>
      <c r="AF1234" s="445"/>
      <c r="AG1234" s="445"/>
      <c r="AH1234" s="445"/>
      <c r="AI1234" s="446"/>
      <c r="AJ1234" s="446"/>
      <c r="AK1234" s="446"/>
      <c r="AL1234" s="446"/>
      <c r="AM1234" s="446"/>
      <c r="AN1234" s="446"/>
    </row>
    <row r="1235" spans="1:40" ht="25.5">
      <c r="A1235" s="435">
        <v>230</v>
      </c>
      <c r="B1235" s="436" t="s">
        <v>80</v>
      </c>
      <c r="C1235" s="437" t="s">
        <v>1100</v>
      </c>
      <c r="D1235" s="475" t="s">
        <v>1101</v>
      </c>
      <c r="E1235" s="447">
        <v>220</v>
      </c>
      <c r="F1235" s="445" t="s">
        <v>83</v>
      </c>
      <c r="G1235" s="41"/>
      <c r="H1235" s="448">
        <f>ROUND(E1235*G1235,2)</f>
        <v>0</v>
      </c>
      <c r="I1235" s="448"/>
      <c r="J1235" s="448">
        <f>ROUND(E1235*G1235,2)</f>
        <v>0</v>
      </c>
      <c r="K1235" s="449"/>
      <c r="L1235" s="449">
        <f>E1235*K1235</f>
        <v>0</v>
      </c>
      <c r="M1235" s="447"/>
      <c r="N1235" s="447">
        <f>E1235*M1235</f>
        <v>0</v>
      </c>
      <c r="O1235" s="445">
        <v>20</v>
      </c>
      <c r="P1235" s="445" t="s">
        <v>600</v>
      </c>
      <c r="Q1235" s="447"/>
      <c r="R1235" s="447"/>
      <c r="S1235" s="447"/>
      <c r="T1235" s="450"/>
      <c r="U1235" s="450"/>
      <c r="V1235" s="450" t="s">
        <v>802</v>
      </c>
      <c r="W1235" s="451"/>
      <c r="X1235" s="437" t="s">
        <v>1100</v>
      </c>
      <c r="Y1235" s="437" t="s">
        <v>1100</v>
      </c>
      <c r="Z1235" s="445" t="s">
        <v>85</v>
      </c>
      <c r="AA1235" s="445"/>
      <c r="AB1235" s="445">
        <v>1</v>
      </c>
      <c r="AC1235" s="445"/>
      <c r="AD1235" s="445"/>
      <c r="AE1235" s="445"/>
      <c r="AF1235" s="445"/>
      <c r="AG1235" s="445"/>
      <c r="AH1235" s="445"/>
      <c r="AI1235" s="446"/>
      <c r="AJ1235" s="446" t="s">
        <v>803</v>
      </c>
      <c r="AK1235" s="446" t="s">
        <v>87</v>
      </c>
      <c r="AL1235" s="446"/>
      <c r="AM1235" s="446"/>
      <c r="AN1235" s="446"/>
    </row>
    <row r="1236" spans="1:40">
      <c r="A1236" s="435"/>
      <c r="B1236" s="436"/>
      <c r="C1236" s="437"/>
      <c r="D1236" s="438" t="s">
        <v>137</v>
      </c>
      <c r="E1236" s="439"/>
      <c r="F1236" s="440"/>
      <c r="G1236" s="42"/>
      <c r="H1236" s="441"/>
      <c r="I1236" s="441"/>
      <c r="J1236" s="441"/>
      <c r="K1236" s="442"/>
      <c r="L1236" s="442"/>
      <c r="M1236" s="439"/>
      <c r="N1236" s="439"/>
      <c r="O1236" s="440"/>
      <c r="P1236" s="440"/>
      <c r="Q1236" s="439"/>
      <c r="R1236" s="439"/>
      <c r="S1236" s="439"/>
      <c r="T1236" s="443"/>
      <c r="U1236" s="443"/>
      <c r="V1236" s="443" t="s">
        <v>0</v>
      </c>
      <c r="W1236" s="444"/>
      <c r="X1236" s="440"/>
      <c r="Y1236" s="445"/>
      <c r="Z1236" s="445"/>
      <c r="AA1236" s="445"/>
      <c r="AB1236" s="445"/>
      <c r="AC1236" s="445"/>
      <c r="AD1236" s="445"/>
      <c r="AE1236" s="445"/>
      <c r="AF1236" s="445"/>
      <c r="AG1236" s="445"/>
      <c r="AH1236" s="445"/>
      <c r="AI1236" s="446"/>
      <c r="AJ1236" s="446"/>
      <c r="AK1236" s="446"/>
      <c r="AL1236" s="446"/>
      <c r="AM1236" s="446"/>
      <c r="AN1236" s="446"/>
    </row>
    <row r="1237" spans="1:40">
      <c r="A1237" s="435"/>
      <c r="B1237" s="436"/>
      <c r="C1237" s="437"/>
      <c r="D1237" s="438" t="s">
        <v>121</v>
      </c>
      <c r="E1237" s="439"/>
      <c r="F1237" s="440"/>
      <c r="G1237" s="42"/>
      <c r="H1237" s="441"/>
      <c r="I1237" s="441"/>
      <c r="J1237" s="441"/>
      <c r="K1237" s="442"/>
      <c r="L1237" s="442"/>
      <c r="M1237" s="439"/>
      <c r="N1237" s="439"/>
      <c r="O1237" s="440"/>
      <c r="P1237" s="440"/>
      <c r="Q1237" s="439"/>
      <c r="R1237" s="439"/>
      <c r="S1237" s="439"/>
      <c r="T1237" s="443"/>
      <c r="U1237" s="443"/>
      <c r="V1237" s="443" t="s">
        <v>0</v>
      </c>
      <c r="W1237" s="444"/>
      <c r="X1237" s="440"/>
      <c r="Y1237" s="445"/>
      <c r="Z1237" s="445"/>
      <c r="AA1237" s="445"/>
      <c r="AB1237" s="445"/>
      <c r="AC1237" s="445"/>
      <c r="AD1237" s="445"/>
      <c r="AE1237" s="445"/>
      <c r="AF1237" s="445"/>
      <c r="AG1237" s="445"/>
      <c r="AH1237" s="445"/>
      <c r="AI1237" s="446"/>
      <c r="AJ1237" s="446"/>
      <c r="AK1237" s="446"/>
      <c r="AL1237" s="446"/>
      <c r="AM1237" s="446"/>
      <c r="AN1237" s="446"/>
    </row>
    <row r="1238" spans="1:40">
      <c r="A1238" s="435">
        <v>231</v>
      </c>
      <c r="B1238" s="436" t="s">
        <v>80</v>
      </c>
      <c r="C1238" s="437" t="s">
        <v>1102</v>
      </c>
      <c r="D1238" s="475" t="s">
        <v>1103</v>
      </c>
      <c r="E1238" s="447">
        <v>14.4</v>
      </c>
      <c r="F1238" s="445" t="s">
        <v>83</v>
      </c>
      <c r="G1238" s="41"/>
      <c r="H1238" s="448">
        <f>ROUND(E1238*G1238,2)</f>
        <v>0</v>
      </c>
      <c r="I1238" s="448"/>
      <c r="J1238" s="448">
        <f>ROUND(E1238*G1238,2)</f>
        <v>0</v>
      </c>
      <c r="K1238" s="449"/>
      <c r="L1238" s="449">
        <f>E1238*K1238</f>
        <v>0</v>
      </c>
      <c r="M1238" s="447"/>
      <c r="N1238" s="447">
        <f>E1238*M1238</f>
        <v>0</v>
      </c>
      <c r="O1238" s="445">
        <v>20</v>
      </c>
      <c r="P1238" s="445" t="s">
        <v>699</v>
      </c>
      <c r="Q1238" s="447"/>
      <c r="R1238" s="447"/>
      <c r="S1238" s="447"/>
      <c r="T1238" s="450"/>
      <c r="U1238" s="450"/>
      <c r="V1238" s="450" t="s">
        <v>802</v>
      </c>
      <c r="W1238" s="451"/>
      <c r="X1238" s="437" t="s">
        <v>1102</v>
      </c>
      <c r="Y1238" s="437" t="s">
        <v>1102</v>
      </c>
      <c r="Z1238" s="445" t="s">
        <v>85</v>
      </c>
      <c r="AA1238" s="445"/>
      <c r="AB1238" s="445">
        <v>1</v>
      </c>
      <c r="AC1238" s="445"/>
      <c r="AD1238" s="445"/>
      <c r="AE1238" s="445"/>
      <c r="AF1238" s="445"/>
      <c r="AG1238" s="445"/>
      <c r="AH1238" s="445"/>
      <c r="AI1238" s="446"/>
      <c r="AJ1238" s="446" t="s">
        <v>803</v>
      </c>
      <c r="AK1238" s="446" t="s">
        <v>87</v>
      </c>
      <c r="AL1238" s="446"/>
      <c r="AM1238" s="446"/>
      <c r="AN1238" s="446"/>
    </row>
    <row r="1239" spans="1:40">
      <c r="A1239" s="435"/>
      <c r="B1239" s="436"/>
      <c r="C1239" s="437"/>
      <c r="D1239" s="438" t="s">
        <v>137</v>
      </c>
      <c r="E1239" s="439"/>
      <c r="F1239" s="440"/>
      <c r="G1239" s="42"/>
      <c r="H1239" s="441"/>
      <c r="I1239" s="441"/>
      <c r="J1239" s="441"/>
      <c r="K1239" s="442"/>
      <c r="L1239" s="442"/>
      <c r="M1239" s="439"/>
      <c r="N1239" s="439"/>
      <c r="O1239" s="440"/>
      <c r="P1239" s="440"/>
      <c r="Q1239" s="439"/>
      <c r="R1239" s="439"/>
      <c r="S1239" s="439"/>
      <c r="T1239" s="443"/>
      <c r="U1239" s="443"/>
      <c r="V1239" s="443" t="s">
        <v>0</v>
      </c>
      <c r="W1239" s="444"/>
      <c r="X1239" s="440"/>
      <c r="Y1239" s="445"/>
      <c r="Z1239" s="445"/>
      <c r="AA1239" s="445"/>
      <c r="AB1239" s="445"/>
      <c r="AC1239" s="445"/>
      <c r="AD1239" s="445"/>
      <c r="AE1239" s="445"/>
      <c r="AF1239" s="445"/>
      <c r="AG1239" s="445"/>
      <c r="AH1239" s="445"/>
      <c r="AI1239" s="446"/>
      <c r="AJ1239" s="446"/>
      <c r="AK1239" s="446"/>
      <c r="AL1239" s="446"/>
      <c r="AM1239" s="446"/>
      <c r="AN1239" s="446"/>
    </row>
    <row r="1240" spans="1:40">
      <c r="A1240" s="435"/>
      <c r="B1240" s="436"/>
      <c r="C1240" s="437"/>
      <c r="D1240" s="438" t="s">
        <v>1104</v>
      </c>
      <c r="E1240" s="439"/>
      <c r="F1240" s="440"/>
      <c r="G1240" s="42"/>
      <c r="H1240" s="441"/>
      <c r="I1240" s="441"/>
      <c r="J1240" s="441"/>
      <c r="K1240" s="442"/>
      <c r="L1240" s="442"/>
      <c r="M1240" s="439"/>
      <c r="N1240" s="439"/>
      <c r="O1240" s="440"/>
      <c r="P1240" s="440"/>
      <c r="Q1240" s="439"/>
      <c r="R1240" s="439"/>
      <c r="S1240" s="439"/>
      <c r="T1240" s="443"/>
      <c r="U1240" s="443"/>
      <c r="V1240" s="443" t="s">
        <v>0</v>
      </c>
      <c r="W1240" s="444"/>
      <c r="X1240" s="440"/>
      <c r="Y1240" s="445"/>
      <c r="Z1240" s="445"/>
      <c r="AA1240" s="445"/>
      <c r="AB1240" s="445"/>
      <c r="AC1240" s="445"/>
      <c r="AD1240" s="445"/>
      <c r="AE1240" s="445"/>
      <c r="AF1240" s="445"/>
      <c r="AG1240" s="445"/>
      <c r="AH1240" s="445"/>
      <c r="AI1240" s="446"/>
      <c r="AJ1240" s="446"/>
      <c r="AK1240" s="446"/>
      <c r="AL1240" s="446"/>
      <c r="AM1240" s="446"/>
      <c r="AN1240" s="446"/>
    </row>
    <row r="1241" spans="1:40">
      <c r="A1241" s="435">
        <v>232</v>
      </c>
      <c r="B1241" s="436" t="s">
        <v>80</v>
      </c>
      <c r="C1241" s="437" t="s">
        <v>1105</v>
      </c>
      <c r="D1241" s="475" t="s">
        <v>1106</v>
      </c>
      <c r="E1241" s="447">
        <v>7.8879999999999999</v>
      </c>
      <c r="F1241" s="445" t="s">
        <v>83</v>
      </c>
      <c r="G1241" s="41"/>
      <c r="H1241" s="448">
        <f>ROUND(E1241*G1241,2)</f>
        <v>0</v>
      </c>
      <c r="I1241" s="448"/>
      <c r="J1241" s="448">
        <f>ROUND(E1241*G1241,2)</f>
        <v>0</v>
      </c>
      <c r="K1241" s="449"/>
      <c r="L1241" s="449">
        <f>E1241*K1241</f>
        <v>0</v>
      </c>
      <c r="M1241" s="447"/>
      <c r="N1241" s="447">
        <f>E1241*M1241</f>
        <v>0</v>
      </c>
      <c r="O1241" s="445">
        <v>20</v>
      </c>
      <c r="P1241" s="445" t="s">
        <v>620</v>
      </c>
      <c r="Q1241" s="447"/>
      <c r="R1241" s="447"/>
      <c r="S1241" s="447"/>
      <c r="T1241" s="450"/>
      <c r="U1241" s="450"/>
      <c r="V1241" s="450" t="s">
        <v>802</v>
      </c>
      <c r="W1241" s="451"/>
      <c r="X1241" s="437" t="s">
        <v>1105</v>
      </c>
      <c r="Y1241" s="437" t="s">
        <v>1105</v>
      </c>
      <c r="Z1241" s="445" t="s">
        <v>85</v>
      </c>
      <c r="AA1241" s="445"/>
      <c r="AB1241" s="445">
        <v>1</v>
      </c>
      <c r="AC1241" s="445"/>
      <c r="AD1241" s="445"/>
      <c r="AE1241" s="445"/>
      <c r="AF1241" s="445"/>
      <c r="AG1241" s="445"/>
      <c r="AH1241" s="445"/>
      <c r="AI1241" s="446"/>
      <c r="AJ1241" s="446" t="s">
        <v>803</v>
      </c>
      <c r="AK1241" s="446" t="s">
        <v>87</v>
      </c>
      <c r="AL1241" s="446"/>
      <c r="AM1241" s="446"/>
      <c r="AN1241" s="446"/>
    </row>
    <row r="1242" spans="1:40">
      <c r="A1242" s="435"/>
      <c r="B1242" s="436"/>
      <c r="C1242" s="437"/>
      <c r="D1242" s="438" t="s">
        <v>137</v>
      </c>
      <c r="E1242" s="439"/>
      <c r="F1242" s="440"/>
      <c r="G1242" s="42"/>
      <c r="H1242" s="441"/>
      <c r="I1242" s="441"/>
      <c r="J1242" s="441"/>
      <c r="K1242" s="442"/>
      <c r="L1242" s="442"/>
      <c r="M1242" s="439"/>
      <c r="N1242" s="439"/>
      <c r="O1242" s="440"/>
      <c r="P1242" s="440"/>
      <c r="Q1242" s="439"/>
      <c r="R1242" s="439"/>
      <c r="S1242" s="439"/>
      <c r="T1242" s="443"/>
      <c r="U1242" s="443"/>
      <c r="V1242" s="443" t="s">
        <v>0</v>
      </c>
      <c r="W1242" s="444"/>
      <c r="X1242" s="440"/>
      <c r="Y1242" s="445"/>
      <c r="Z1242" s="445"/>
      <c r="AA1242" s="445"/>
      <c r="AB1242" s="445"/>
      <c r="AC1242" s="445"/>
      <c r="AD1242" s="445"/>
      <c r="AE1242" s="445"/>
      <c r="AF1242" s="445"/>
      <c r="AG1242" s="445"/>
      <c r="AH1242" s="445"/>
      <c r="AI1242" s="446"/>
      <c r="AJ1242" s="446"/>
      <c r="AK1242" s="446"/>
      <c r="AL1242" s="446"/>
      <c r="AM1242" s="446"/>
      <c r="AN1242" s="446"/>
    </row>
    <row r="1243" spans="1:40">
      <c r="A1243" s="435"/>
      <c r="B1243" s="436"/>
      <c r="C1243" s="437"/>
      <c r="D1243" s="438" t="s">
        <v>1107</v>
      </c>
      <c r="E1243" s="439"/>
      <c r="F1243" s="440"/>
      <c r="G1243" s="42"/>
      <c r="H1243" s="441"/>
      <c r="I1243" s="441"/>
      <c r="J1243" s="441"/>
      <c r="K1243" s="442"/>
      <c r="L1243" s="442"/>
      <c r="M1243" s="439"/>
      <c r="N1243" s="439"/>
      <c r="O1243" s="440"/>
      <c r="P1243" s="440"/>
      <c r="Q1243" s="439"/>
      <c r="R1243" s="439"/>
      <c r="S1243" s="439"/>
      <c r="T1243" s="443"/>
      <c r="U1243" s="443"/>
      <c r="V1243" s="443" t="s">
        <v>0</v>
      </c>
      <c r="W1243" s="444"/>
      <c r="X1243" s="440"/>
      <c r="Y1243" s="445"/>
      <c r="Z1243" s="445"/>
      <c r="AA1243" s="445"/>
      <c r="AB1243" s="445"/>
      <c r="AC1243" s="445"/>
      <c r="AD1243" s="445"/>
      <c r="AE1243" s="445"/>
      <c r="AF1243" s="445"/>
      <c r="AG1243" s="445"/>
      <c r="AH1243" s="445"/>
      <c r="AI1243" s="446"/>
      <c r="AJ1243" s="446"/>
      <c r="AK1243" s="446"/>
      <c r="AL1243" s="446"/>
      <c r="AM1243" s="446"/>
      <c r="AN1243" s="446"/>
    </row>
    <row r="1244" spans="1:40">
      <c r="A1244" s="435">
        <v>233</v>
      </c>
      <c r="B1244" s="436" t="s">
        <v>80</v>
      </c>
      <c r="C1244" s="437" t="s">
        <v>1108</v>
      </c>
      <c r="D1244" s="475" t="s">
        <v>1109</v>
      </c>
      <c r="E1244" s="447">
        <v>1295.1020000000001</v>
      </c>
      <c r="F1244" s="445" t="s">
        <v>83</v>
      </c>
      <c r="G1244" s="41"/>
      <c r="H1244" s="448">
        <f>ROUND(E1244*G1244,2)</f>
        <v>0</v>
      </c>
      <c r="I1244" s="448"/>
      <c r="J1244" s="448">
        <f>ROUND(E1244*G1244,2)</f>
        <v>0</v>
      </c>
      <c r="K1244" s="449"/>
      <c r="L1244" s="449">
        <f>E1244*K1244</f>
        <v>0</v>
      </c>
      <c r="M1244" s="447"/>
      <c r="N1244" s="447">
        <f>E1244*M1244</f>
        <v>0</v>
      </c>
      <c r="O1244" s="445">
        <v>20</v>
      </c>
      <c r="P1244" s="445" t="s">
        <v>703</v>
      </c>
      <c r="Q1244" s="447"/>
      <c r="R1244" s="447"/>
      <c r="S1244" s="447"/>
      <c r="T1244" s="450"/>
      <c r="U1244" s="450"/>
      <c r="V1244" s="450" t="s">
        <v>802</v>
      </c>
      <c r="W1244" s="451"/>
      <c r="X1244" s="437" t="s">
        <v>1108</v>
      </c>
      <c r="Y1244" s="437" t="s">
        <v>1108</v>
      </c>
      <c r="Z1244" s="445" t="s">
        <v>85</v>
      </c>
      <c r="AA1244" s="445"/>
      <c r="AB1244" s="445">
        <v>1</v>
      </c>
      <c r="AC1244" s="445"/>
      <c r="AD1244" s="445"/>
      <c r="AE1244" s="445"/>
      <c r="AF1244" s="445"/>
      <c r="AG1244" s="445"/>
      <c r="AH1244" s="445"/>
      <c r="AI1244" s="446"/>
      <c r="AJ1244" s="446" t="s">
        <v>803</v>
      </c>
      <c r="AK1244" s="446" t="s">
        <v>87</v>
      </c>
      <c r="AL1244" s="446"/>
      <c r="AM1244" s="446"/>
      <c r="AN1244" s="446"/>
    </row>
    <row r="1245" spans="1:40">
      <c r="A1245" s="435"/>
      <c r="B1245" s="436"/>
      <c r="C1245" s="437"/>
      <c r="D1245" s="438" t="s">
        <v>137</v>
      </c>
      <c r="E1245" s="439"/>
      <c r="F1245" s="440"/>
      <c r="G1245" s="42"/>
      <c r="H1245" s="441"/>
      <c r="I1245" s="441"/>
      <c r="J1245" s="441"/>
      <c r="K1245" s="442"/>
      <c r="L1245" s="442"/>
      <c r="M1245" s="439"/>
      <c r="N1245" s="439"/>
      <c r="O1245" s="440"/>
      <c r="P1245" s="440"/>
      <c r="Q1245" s="439"/>
      <c r="R1245" s="439"/>
      <c r="S1245" s="439"/>
      <c r="T1245" s="443"/>
      <c r="U1245" s="443"/>
      <c r="V1245" s="443" t="s">
        <v>0</v>
      </c>
      <c r="W1245" s="444"/>
      <c r="X1245" s="440"/>
      <c r="Y1245" s="445"/>
      <c r="Z1245" s="445"/>
      <c r="AA1245" s="445"/>
      <c r="AB1245" s="445"/>
      <c r="AC1245" s="445"/>
      <c r="AD1245" s="445"/>
      <c r="AE1245" s="445"/>
      <c r="AF1245" s="445"/>
      <c r="AG1245" s="445"/>
      <c r="AH1245" s="445"/>
      <c r="AI1245" s="446"/>
      <c r="AJ1245" s="446"/>
      <c r="AK1245" s="446"/>
      <c r="AL1245" s="446"/>
      <c r="AM1245" s="446"/>
      <c r="AN1245" s="446"/>
    </row>
    <row r="1246" spans="1:40">
      <c r="A1246" s="435"/>
      <c r="B1246" s="436"/>
      <c r="C1246" s="437"/>
      <c r="D1246" s="438" t="s">
        <v>1110</v>
      </c>
      <c r="E1246" s="439"/>
      <c r="F1246" s="440"/>
      <c r="G1246" s="42"/>
      <c r="H1246" s="441"/>
      <c r="I1246" s="441"/>
      <c r="J1246" s="441"/>
      <c r="K1246" s="442"/>
      <c r="L1246" s="442"/>
      <c r="M1246" s="439"/>
      <c r="N1246" s="439"/>
      <c r="O1246" s="440"/>
      <c r="P1246" s="440"/>
      <c r="Q1246" s="439"/>
      <c r="R1246" s="439"/>
      <c r="S1246" s="439"/>
      <c r="T1246" s="443"/>
      <c r="U1246" s="443"/>
      <c r="V1246" s="443" t="s">
        <v>0</v>
      </c>
      <c r="W1246" s="444"/>
      <c r="X1246" s="440"/>
      <c r="Y1246" s="445"/>
      <c r="Z1246" s="445"/>
      <c r="AA1246" s="445"/>
      <c r="AB1246" s="445"/>
      <c r="AC1246" s="445"/>
      <c r="AD1246" s="445"/>
      <c r="AE1246" s="445"/>
      <c r="AF1246" s="445"/>
      <c r="AG1246" s="445"/>
      <c r="AH1246" s="445"/>
      <c r="AI1246" s="446"/>
      <c r="AJ1246" s="446"/>
      <c r="AK1246" s="446"/>
      <c r="AL1246" s="446"/>
      <c r="AM1246" s="446"/>
      <c r="AN1246" s="446"/>
    </row>
    <row r="1247" spans="1:40">
      <c r="A1247" s="435"/>
      <c r="B1247" s="436"/>
      <c r="C1247" s="437"/>
      <c r="D1247" s="438" t="s">
        <v>236</v>
      </c>
      <c r="E1247" s="439"/>
      <c r="F1247" s="440"/>
      <c r="G1247" s="42"/>
      <c r="H1247" s="441"/>
      <c r="I1247" s="441"/>
      <c r="J1247" s="441"/>
      <c r="K1247" s="442"/>
      <c r="L1247" s="442"/>
      <c r="M1247" s="439"/>
      <c r="N1247" s="439"/>
      <c r="O1247" s="440"/>
      <c r="P1247" s="440"/>
      <c r="Q1247" s="439"/>
      <c r="R1247" s="439"/>
      <c r="S1247" s="439"/>
      <c r="T1247" s="443"/>
      <c r="U1247" s="443"/>
      <c r="V1247" s="443" t="s">
        <v>0</v>
      </c>
      <c r="W1247" s="444"/>
      <c r="X1247" s="440"/>
      <c r="Y1247" s="445"/>
      <c r="Z1247" s="445"/>
      <c r="AA1247" s="445"/>
      <c r="AB1247" s="445"/>
      <c r="AC1247" s="445"/>
      <c r="AD1247" s="445"/>
      <c r="AE1247" s="445"/>
      <c r="AF1247" s="445"/>
      <c r="AG1247" s="445"/>
      <c r="AH1247" s="445"/>
      <c r="AI1247" s="446"/>
      <c r="AJ1247" s="446"/>
      <c r="AK1247" s="446"/>
      <c r="AL1247" s="446"/>
      <c r="AM1247" s="446"/>
      <c r="AN1247" s="446"/>
    </row>
    <row r="1248" spans="1:40">
      <c r="A1248" s="435"/>
      <c r="B1248" s="436"/>
      <c r="C1248" s="437"/>
      <c r="D1248" s="438" t="s">
        <v>1069</v>
      </c>
      <c r="E1248" s="439"/>
      <c r="F1248" s="440"/>
      <c r="G1248" s="42"/>
      <c r="H1248" s="441"/>
      <c r="I1248" s="441"/>
      <c r="J1248" s="441"/>
      <c r="K1248" s="442"/>
      <c r="L1248" s="442"/>
      <c r="M1248" s="439"/>
      <c r="N1248" s="439"/>
      <c r="O1248" s="440"/>
      <c r="P1248" s="440"/>
      <c r="Q1248" s="439"/>
      <c r="R1248" s="439"/>
      <c r="S1248" s="439"/>
      <c r="T1248" s="443"/>
      <c r="U1248" s="443"/>
      <c r="V1248" s="443" t="s">
        <v>0</v>
      </c>
      <c r="W1248" s="444"/>
      <c r="X1248" s="440"/>
      <c r="Y1248" s="445"/>
      <c r="Z1248" s="445"/>
      <c r="AA1248" s="445"/>
      <c r="AB1248" s="445"/>
      <c r="AC1248" s="445"/>
      <c r="AD1248" s="445"/>
      <c r="AE1248" s="445"/>
      <c r="AF1248" s="445"/>
      <c r="AG1248" s="445"/>
      <c r="AH1248" s="445"/>
      <c r="AI1248" s="446"/>
      <c r="AJ1248" s="446"/>
      <c r="AK1248" s="446"/>
      <c r="AL1248" s="446"/>
      <c r="AM1248" s="446"/>
      <c r="AN1248" s="446"/>
    </row>
    <row r="1249" spans="1:40">
      <c r="A1249" s="435"/>
      <c r="B1249" s="436"/>
      <c r="C1249" s="437"/>
      <c r="D1249" s="438" t="s">
        <v>1111</v>
      </c>
      <c r="E1249" s="439"/>
      <c r="F1249" s="440"/>
      <c r="G1249" s="42"/>
      <c r="H1249" s="441"/>
      <c r="I1249" s="441"/>
      <c r="J1249" s="441"/>
      <c r="K1249" s="442"/>
      <c r="L1249" s="442"/>
      <c r="M1249" s="439"/>
      <c r="N1249" s="439"/>
      <c r="O1249" s="440"/>
      <c r="P1249" s="440"/>
      <c r="Q1249" s="439"/>
      <c r="R1249" s="439"/>
      <c r="S1249" s="439"/>
      <c r="T1249" s="443"/>
      <c r="U1249" s="443"/>
      <c r="V1249" s="443" t="s">
        <v>0</v>
      </c>
      <c r="W1249" s="444"/>
      <c r="X1249" s="440"/>
      <c r="Y1249" s="445"/>
      <c r="Z1249" s="445"/>
      <c r="AA1249" s="445"/>
      <c r="AB1249" s="445"/>
      <c r="AC1249" s="445"/>
      <c r="AD1249" s="445"/>
      <c r="AE1249" s="445"/>
      <c r="AF1249" s="445"/>
      <c r="AG1249" s="445"/>
      <c r="AH1249" s="445"/>
      <c r="AI1249" s="446"/>
      <c r="AJ1249" s="446"/>
      <c r="AK1249" s="446"/>
      <c r="AL1249" s="446"/>
      <c r="AM1249" s="446"/>
      <c r="AN1249" s="446"/>
    </row>
    <row r="1250" spans="1:40" ht="25.5">
      <c r="A1250" s="435"/>
      <c r="B1250" s="436"/>
      <c r="C1250" s="437"/>
      <c r="D1250" s="438" t="s">
        <v>133</v>
      </c>
      <c r="E1250" s="439"/>
      <c r="F1250" s="440"/>
      <c r="G1250" s="42"/>
      <c r="H1250" s="441"/>
      <c r="I1250" s="441"/>
      <c r="J1250" s="441"/>
      <c r="K1250" s="442"/>
      <c r="L1250" s="442"/>
      <c r="M1250" s="439"/>
      <c r="N1250" s="439"/>
      <c r="O1250" s="440"/>
      <c r="P1250" s="440"/>
      <c r="Q1250" s="439"/>
      <c r="R1250" s="439"/>
      <c r="S1250" s="439"/>
      <c r="T1250" s="443"/>
      <c r="U1250" s="443"/>
      <c r="V1250" s="443" t="s">
        <v>0</v>
      </c>
      <c r="W1250" s="444"/>
      <c r="X1250" s="440"/>
      <c r="Y1250" s="445"/>
      <c r="Z1250" s="445"/>
      <c r="AA1250" s="445"/>
      <c r="AB1250" s="445"/>
      <c r="AC1250" s="445"/>
      <c r="AD1250" s="445"/>
      <c r="AE1250" s="445"/>
      <c r="AF1250" s="445"/>
      <c r="AG1250" s="445"/>
      <c r="AH1250" s="445"/>
      <c r="AI1250" s="446"/>
      <c r="AJ1250" s="446"/>
      <c r="AK1250" s="446"/>
      <c r="AL1250" s="446"/>
      <c r="AM1250" s="446"/>
      <c r="AN1250" s="446"/>
    </row>
    <row r="1251" spans="1:40">
      <c r="A1251" s="435"/>
      <c r="B1251" s="436"/>
      <c r="C1251" s="437"/>
      <c r="D1251" s="438" t="s">
        <v>506</v>
      </c>
      <c r="E1251" s="439"/>
      <c r="F1251" s="440"/>
      <c r="G1251" s="42"/>
      <c r="H1251" s="441"/>
      <c r="I1251" s="441"/>
      <c r="J1251" s="441"/>
      <c r="K1251" s="442"/>
      <c r="L1251" s="442"/>
      <c r="M1251" s="439"/>
      <c r="N1251" s="439"/>
      <c r="O1251" s="440"/>
      <c r="P1251" s="440"/>
      <c r="Q1251" s="439"/>
      <c r="R1251" s="439"/>
      <c r="S1251" s="439"/>
      <c r="T1251" s="443"/>
      <c r="U1251" s="443"/>
      <c r="V1251" s="443" t="s">
        <v>0</v>
      </c>
      <c r="W1251" s="444"/>
      <c r="X1251" s="440"/>
      <c r="Y1251" s="445"/>
      <c r="Z1251" s="445"/>
      <c r="AA1251" s="445"/>
      <c r="AB1251" s="445"/>
      <c r="AC1251" s="445"/>
      <c r="AD1251" s="445"/>
      <c r="AE1251" s="445"/>
      <c r="AF1251" s="445"/>
      <c r="AG1251" s="445"/>
      <c r="AH1251" s="445"/>
      <c r="AI1251" s="446"/>
      <c r="AJ1251" s="446"/>
      <c r="AK1251" s="446"/>
      <c r="AL1251" s="446"/>
      <c r="AM1251" s="446"/>
      <c r="AN1251" s="446"/>
    </row>
    <row r="1252" spans="1:40" ht="25.5">
      <c r="A1252" s="435"/>
      <c r="B1252" s="436"/>
      <c r="C1252" s="437"/>
      <c r="D1252" s="438" t="s">
        <v>88</v>
      </c>
      <c r="E1252" s="439"/>
      <c r="F1252" s="440"/>
      <c r="G1252" s="42"/>
      <c r="H1252" s="441"/>
      <c r="I1252" s="441"/>
      <c r="J1252" s="441"/>
      <c r="K1252" s="442"/>
      <c r="L1252" s="442"/>
      <c r="M1252" s="439"/>
      <c r="N1252" s="439"/>
      <c r="O1252" s="440"/>
      <c r="P1252" s="440"/>
      <c r="Q1252" s="439"/>
      <c r="R1252" s="439"/>
      <c r="S1252" s="439"/>
      <c r="T1252" s="443"/>
      <c r="U1252" s="443"/>
      <c r="V1252" s="443" t="s">
        <v>0</v>
      </c>
      <c r="W1252" s="444"/>
      <c r="X1252" s="440"/>
      <c r="Y1252" s="445"/>
      <c r="Z1252" s="445"/>
      <c r="AA1252" s="445"/>
      <c r="AB1252" s="445"/>
      <c r="AC1252" s="445"/>
      <c r="AD1252" s="445"/>
      <c r="AE1252" s="445"/>
      <c r="AF1252" s="445"/>
      <c r="AG1252" s="445"/>
      <c r="AH1252" s="445"/>
      <c r="AI1252" s="446"/>
      <c r="AJ1252" s="446"/>
      <c r="AK1252" s="446"/>
      <c r="AL1252" s="446"/>
      <c r="AM1252" s="446"/>
      <c r="AN1252" s="446"/>
    </row>
    <row r="1253" spans="1:40">
      <c r="A1253" s="435"/>
      <c r="B1253" s="436"/>
      <c r="C1253" s="437"/>
      <c r="D1253" s="438" t="s">
        <v>1112</v>
      </c>
      <c r="E1253" s="439"/>
      <c r="F1253" s="440"/>
      <c r="G1253" s="42"/>
      <c r="H1253" s="441"/>
      <c r="I1253" s="441"/>
      <c r="J1253" s="441"/>
      <c r="K1253" s="442"/>
      <c r="L1253" s="442"/>
      <c r="M1253" s="439"/>
      <c r="N1253" s="439"/>
      <c r="O1253" s="440"/>
      <c r="P1253" s="440"/>
      <c r="Q1253" s="439"/>
      <c r="R1253" s="439"/>
      <c r="S1253" s="439"/>
      <c r="T1253" s="443"/>
      <c r="U1253" s="443"/>
      <c r="V1253" s="443" t="s">
        <v>0</v>
      </c>
      <c r="W1253" s="444"/>
      <c r="X1253" s="440"/>
      <c r="Y1253" s="445"/>
      <c r="Z1253" s="445"/>
      <c r="AA1253" s="445"/>
      <c r="AB1253" s="445"/>
      <c r="AC1253" s="445"/>
      <c r="AD1253" s="445"/>
      <c r="AE1253" s="445"/>
      <c r="AF1253" s="445"/>
      <c r="AG1253" s="445"/>
      <c r="AH1253" s="445"/>
      <c r="AI1253" s="446"/>
      <c r="AJ1253" s="446"/>
      <c r="AK1253" s="446"/>
      <c r="AL1253" s="446"/>
      <c r="AM1253" s="446"/>
      <c r="AN1253" s="446"/>
    </row>
    <row r="1254" spans="1:40">
      <c r="A1254" s="435"/>
      <c r="B1254" s="436"/>
      <c r="C1254" s="437"/>
      <c r="D1254" s="438" t="s">
        <v>1113</v>
      </c>
      <c r="E1254" s="439"/>
      <c r="F1254" s="440"/>
      <c r="G1254" s="42"/>
      <c r="H1254" s="441"/>
      <c r="I1254" s="441"/>
      <c r="J1254" s="441"/>
      <c r="K1254" s="442"/>
      <c r="L1254" s="442"/>
      <c r="M1254" s="439"/>
      <c r="N1254" s="439"/>
      <c r="O1254" s="440"/>
      <c r="P1254" s="440"/>
      <c r="Q1254" s="439"/>
      <c r="R1254" s="439"/>
      <c r="S1254" s="439"/>
      <c r="T1254" s="443"/>
      <c r="U1254" s="443"/>
      <c r="V1254" s="443" t="s">
        <v>0</v>
      </c>
      <c r="W1254" s="444"/>
      <c r="X1254" s="440"/>
      <c r="Y1254" s="445"/>
      <c r="Z1254" s="445"/>
      <c r="AA1254" s="445"/>
      <c r="AB1254" s="445"/>
      <c r="AC1254" s="445"/>
      <c r="AD1254" s="445"/>
      <c r="AE1254" s="445"/>
      <c r="AF1254" s="445"/>
      <c r="AG1254" s="445"/>
      <c r="AH1254" s="445"/>
      <c r="AI1254" s="446"/>
      <c r="AJ1254" s="446"/>
      <c r="AK1254" s="446"/>
      <c r="AL1254" s="446"/>
      <c r="AM1254" s="446"/>
      <c r="AN1254" s="446"/>
    </row>
    <row r="1255" spans="1:40">
      <c r="A1255" s="435"/>
      <c r="B1255" s="436"/>
      <c r="C1255" s="437"/>
      <c r="D1255" s="438" t="s">
        <v>147</v>
      </c>
      <c r="E1255" s="439"/>
      <c r="F1255" s="440"/>
      <c r="G1255" s="42"/>
      <c r="H1255" s="441"/>
      <c r="I1255" s="441"/>
      <c r="J1255" s="441"/>
      <c r="K1255" s="442"/>
      <c r="L1255" s="442"/>
      <c r="M1255" s="439"/>
      <c r="N1255" s="439"/>
      <c r="O1255" s="440"/>
      <c r="P1255" s="440"/>
      <c r="Q1255" s="439"/>
      <c r="R1255" s="439"/>
      <c r="S1255" s="439"/>
      <c r="T1255" s="443"/>
      <c r="U1255" s="443"/>
      <c r="V1255" s="443" t="s">
        <v>0</v>
      </c>
      <c r="W1255" s="444"/>
      <c r="X1255" s="440"/>
      <c r="Y1255" s="445"/>
      <c r="Z1255" s="445"/>
      <c r="AA1255" s="445"/>
      <c r="AB1255" s="445"/>
      <c r="AC1255" s="445"/>
      <c r="AD1255" s="445"/>
      <c r="AE1255" s="445"/>
      <c r="AF1255" s="445"/>
      <c r="AG1255" s="445"/>
      <c r="AH1255" s="445"/>
      <c r="AI1255" s="446"/>
      <c r="AJ1255" s="446"/>
      <c r="AK1255" s="446"/>
      <c r="AL1255" s="446"/>
      <c r="AM1255" s="446"/>
      <c r="AN1255" s="446"/>
    </row>
    <row r="1256" spans="1:40" ht="25.5">
      <c r="A1256" s="435"/>
      <c r="B1256" s="436"/>
      <c r="C1256" s="437"/>
      <c r="D1256" s="438" t="s">
        <v>1114</v>
      </c>
      <c r="E1256" s="439"/>
      <c r="F1256" s="440"/>
      <c r="G1256" s="42"/>
      <c r="H1256" s="441"/>
      <c r="I1256" s="441"/>
      <c r="J1256" s="441"/>
      <c r="K1256" s="442"/>
      <c r="L1256" s="442"/>
      <c r="M1256" s="439"/>
      <c r="N1256" s="439"/>
      <c r="O1256" s="440"/>
      <c r="P1256" s="440"/>
      <c r="Q1256" s="439"/>
      <c r="R1256" s="439"/>
      <c r="S1256" s="439"/>
      <c r="T1256" s="443"/>
      <c r="U1256" s="443"/>
      <c r="V1256" s="443" t="s">
        <v>0</v>
      </c>
      <c r="W1256" s="444"/>
      <c r="X1256" s="440"/>
      <c r="Y1256" s="445"/>
      <c r="Z1256" s="445"/>
      <c r="AA1256" s="445"/>
      <c r="AB1256" s="445"/>
      <c r="AC1256" s="445"/>
      <c r="AD1256" s="445"/>
      <c r="AE1256" s="445"/>
      <c r="AF1256" s="445"/>
      <c r="AG1256" s="445"/>
      <c r="AH1256" s="445"/>
      <c r="AI1256" s="446"/>
      <c r="AJ1256" s="446"/>
      <c r="AK1256" s="446"/>
      <c r="AL1256" s="446"/>
      <c r="AM1256" s="446"/>
      <c r="AN1256" s="446"/>
    </row>
    <row r="1257" spans="1:40">
      <c r="A1257" s="435"/>
      <c r="B1257" s="436"/>
      <c r="C1257" s="437"/>
      <c r="D1257" s="438" t="s">
        <v>1115</v>
      </c>
      <c r="E1257" s="439"/>
      <c r="F1257" s="440"/>
      <c r="G1257" s="42"/>
      <c r="H1257" s="441"/>
      <c r="I1257" s="441"/>
      <c r="J1257" s="441"/>
      <c r="K1257" s="442"/>
      <c r="L1257" s="442"/>
      <c r="M1257" s="439"/>
      <c r="N1257" s="439"/>
      <c r="O1257" s="440"/>
      <c r="P1257" s="440"/>
      <c r="Q1257" s="439"/>
      <c r="R1257" s="439"/>
      <c r="S1257" s="439"/>
      <c r="T1257" s="443"/>
      <c r="U1257" s="443"/>
      <c r="V1257" s="443" t="s">
        <v>0</v>
      </c>
      <c r="W1257" s="444"/>
      <c r="X1257" s="440"/>
      <c r="Y1257" s="445"/>
      <c r="Z1257" s="445"/>
      <c r="AA1257" s="445"/>
      <c r="AB1257" s="445"/>
      <c r="AC1257" s="445"/>
      <c r="AD1257" s="445"/>
      <c r="AE1257" s="445"/>
      <c r="AF1257" s="445"/>
      <c r="AG1257" s="445"/>
      <c r="AH1257" s="445"/>
      <c r="AI1257" s="446"/>
      <c r="AJ1257" s="446"/>
      <c r="AK1257" s="446"/>
      <c r="AL1257" s="446"/>
      <c r="AM1257" s="446"/>
      <c r="AN1257" s="446"/>
    </row>
    <row r="1258" spans="1:40">
      <c r="A1258" s="435"/>
      <c r="B1258" s="436"/>
      <c r="C1258" s="437"/>
      <c r="D1258" s="438" t="s">
        <v>149</v>
      </c>
      <c r="E1258" s="439"/>
      <c r="F1258" s="440"/>
      <c r="G1258" s="42"/>
      <c r="H1258" s="441"/>
      <c r="I1258" s="441"/>
      <c r="J1258" s="441"/>
      <c r="K1258" s="442"/>
      <c r="L1258" s="442"/>
      <c r="M1258" s="439"/>
      <c r="N1258" s="439"/>
      <c r="O1258" s="440"/>
      <c r="P1258" s="440"/>
      <c r="Q1258" s="439"/>
      <c r="R1258" s="439"/>
      <c r="S1258" s="439"/>
      <c r="T1258" s="443"/>
      <c r="U1258" s="443"/>
      <c r="V1258" s="443" t="s">
        <v>0</v>
      </c>
      <c r="W1258" s="444"/>
      <c r="X1258" s="440"/>
      <c r="Y1258" s="445"/>
      <c r="Z1258" s="445"/>
      <c r="AA1258" s="445"/>
      <c r="AB1258" s="445"/>
      <c r="AC1258" s="445"/>
      <c r="AD1258" s="445"/>
      <c r="AE1258" s="445"/>
      <c r="AF1258" s="445"/>
      <c r="AG1258" s="445"/>
      <c r="AH1258" s="445"/>
      <c r="AI1258" s="446"/>
      <c r="AJ1258" s="446"/>
      <c r="AK1258" s="446"/>
      <c r="AL1258" s="446"/>
      <c r="AM1258" s="446"/>
      <c r="AN1258" s="446"/>
    </row>
    <row r="1259" spans="1:40" ht="25.5">
      <c r="A1259" s="435"/>
      <c r="B1259" s="436"/>
      <c r="C1259" s="437"/>
      <c r="D1259" s="438" t="s">
        <v>1116</v>
      </c>
      <c r="E1259" s="439"/>
      <c r="F1259" s="440"/>
      <c r="G1259" s="42"/>
      <c r="H1259" s="441"/>
      <c r="I1259" s="441"/>
      <c r="J1259" s="441"/>
      <c r="K1259" s="442"/>
      <c r="L1259" s="442"/>
      <c r="M1259" s="439"/>
      <c r="N1259" s="439"/>
      <c r="O1259" s="440"/>
      <c r="P1259" s="440"/>
      <c r="Q1259" s="439"/>
      <c r="R1259" s="439"/>
      <c r="S1259" s="439"/>
      <c r="T1259" s="443"/>
      <c r="U1259" s="443"/>
      <c r="V1259" s="443" t="s">
        <v>0</v>
      </c>
      <c r="W1259" s="444"/>
      <c r="X1259" s="440"/>
      <c r="Y1259" s="445"/>
      <c r="Z1259" s="445"/>
      <c r="AA1259" s="445"/>
      <c r="AB1259" s="445"/>
      <c r="AC1259" s="445"/>
      <c r="AD1259" s="445"/>
      <c r="AE1259" s="445"/>
      <c r="AF1259" s="445"/>
      <c r="AG1259" s="445"/>
      <c r="AH1259" s="445"/>
      <c r="AI1259" s="446"/>
      <c r="AJ1259" s="446"/>
      <c r="AK1259" s="446"/>
      <c r="AL1259" s="446"/>
      <c r="AM1259" s="446"/>
      <c r="AN1259" s="446"/>
    </row>
    <row r="1260" spans="1:40">
      <c r="A1260" s="435"/>
      <c r="B1260" s="436"/>
      <c r="C1260" s="437"/>
      <c r="D1260" s="438" t="s">
        <v>1117</v>
      </c>
      <c r="E1260" s="439"/>
      <c r="F1260" s="440"/>
      <c r="G1260" s="42"/>
      <c r="H1260" s="441"/>
      <c r="I1260" s="441"/>
      <c r="J1260" s="441"/>
      <c r="K1260" s="442"/>
      <c r="L1260" s="442"/>
      <c r="M1260" s="439"/>
      <c r="N1260" s="439"/>
      <c r="O1260" s="440"/>
      <c r="P1260" s="440"/>
      <c r="Q1260" s="439"/>
      <c r="R1260" s="439"/>
      <c r="S1260" s="439"/>
      <c r="T1260" s="443"/>
      <c r="U1260" s="443"/>
      <c r="V1260" s="443" t="s">
        <v>0</v>
      </c>
      <c r="W1260" s="444"/>
      <c r="X1260" s="440"/>
      <c r="Y1260" s="445"/>
      <c r="Z1260" s="445"/>
      <c r="AA1260" s="445"/>
      <c r="AB1260" s="445"/>
      <c r="AC1260" s="445"/>
      <c r="AD1260" s="445"/>
      <c r="AE1260" s="445"/>
      <c r="AF1260" s="445"/>
      <c r="AG1260" s="445"/>
      <c r="AH1260" s="445"/>
      <c r="AI1260" s="446"/>
      <c r="AJ1260" s="446"/>
      <c r="AK1260" s="446"/>
      <c r="AL1260" s="446"/>
      <c r="AM1260" s="446"/>
      <c r="AN1260" s="446"/>
    </row>
    <row r="1261" spans="1:40">
      <c r="A1261" s="435"/>
      <c r="B1261" s="436"/>
      <c r="C1261" s="437"/>
      <c r="D1261" s="438" t="s">
        <v>150</v>
      </c>
      <c r="E1261" s="439"/>
      <c r="F1261" s="440"/>
      <c r="G1261" s="42"/>
      <c r="H1261" s="441"/>
      <c r="I1261" s="441"/>
      <c r="J1261" s="441"/>
      <c r="K1261" s="442"/>
      <c r="L1261" s="442"/>
      <c r="M1261" s="439"/>
      <c r="N1261" s="439"/>
      <c r="O1261" s="440"/>
      <c r="P1261" s="440"/>
      <c r="Q1261" s="439"/>
      <c r="R1261" s="439"/>
      <c r="S1261" s="439"/>
      <c r="T1261" s="443"/>
      <c r="U1261" s="443"/>
      <c r="V1261" s="443" t="s">
        <v>0</v>
      </c>
      <c r="W1261" s="444"/>
      <c r="X1261" s="440"/>
      <c r="Y1261" s="445"/>
      <c r="Z1261" s="445"/>
      <c r="AA1261" s="445"/>
      <c r="AB1261" s="445"/>
      <c r="AC1261" s="445"/>
      <c r="AD1261" s="445"/>
      <c r="AE1261" s="445"/>
      <c r="AF1261" s="445"/>
      <c r="AG1261" s="445"/>
      <c r="AH1261" s="445"/>
      <c r="AI1261" s="446"/>
      <c r="AJ1261" s="446"/>
      <c r="AK1261" s="446"/>
      <c r="AL1261" s="446"/>
      <c r="AM1261" s="446"/>
      <c r="AN1261" s="446"/>
    </row>
    <row r="1262" spans="1:40" ht="25.5">
      <c r="A1262" s="435"/>
      <c r="B1262" s="436"/>
      <c r="C1262" s="437"/>
      <c r="D1262" s="438" t="s">
        <v>1118</v>
      </c>
      <c r="E1262" s="439"/>
      <c r="F1262" s="440"/>
      <c r="G1262" s="42"/>
      <c r="H1262" s="441"/>
      <c r="I1262" s="441"/>
      <c r="J1262" s="441"/>
      <c r="K1262" s="442"/>
      <c r="L1262" s="442"/>
      <c r="M1262" s="439"/>
      <c r="N1262" s="439"/>
      <c r="O1262" s="440"/>
      <c r="P1262" s="440"/>
      <c r="Q1262" s="439"/>
      <c r="R1262" s="439"/>
      <c r="S1262" s="439"/>
      <c r="T1262" s="443"/>
      <c r="U1262" s="443"/>
      <c r="V1262" s="443" t="s">
        <v>0</v>
      </c>
      <c r="W1262" s="444"/>
      <c r="X1262" s="440"/>
      <c r="Y1262" s="445"/>
      <c r="Z1262" s="445"/>
      <c r="AA1262" s="445"/>
      <c r="AB1262" s="445"/>
      <c r="AC1262" s="445"/>
      <c r="AD1262" s="445"/>
      <c r="AE1262" s="445"/>
      <c r="AF1262" s="445"/>
      <c r="AG1262" s="445"/>
      <c r="AH1262" s="445"/>
      <c r="AI1262" s="446"/>
      <c r="AJ1262" s="446"/>
      <c r="AK1262" s="446"/>
      <c r="AL1262" s="446"/>
      <c r="AM1262" s="446"/>
      <c r="AN1262" s="446"/>
    </row>
    <row r="1263" spans="1:40">
      <c r="A1263" s="435"/>
      <c r="B1263" s="436"/>
      <c r="C1263" s="437"/>
      <c r="D1263" s="438" t="s">
        <v>1119</v>
      </c>
      <c r="E1263" s="439"/>
      <c r="F1263" s="440"/>
      <c r="G1263" s="42"/>
      <c r="H1263" s="441"/>
      <c r="I1263" s="441"/>
      <c r="J1263" s="441"/>
      <c r="K1263" s="442"/>
      <c r="L1263" s="442"/>
      <c r="M1263" s="439"/>
      <c r="N1263" s="439"/>
      <c r="O1263" s="440"/>
      <c r="P1263" s="440"/>
      <c r="Q1263" s="439"/>
      <c r="R1263" s="439"/>
      <c r="S1263" s="439"/>
      <c r="T1263" s="443"/>
      <c r="U1263" s="443"/>
      <c r="V1263" s="443" t="s">
        <v>0</v>
      </c>
      <c r="W1263" s="444"/>
      <c r="X1263" s="440"/>
      <c r="Y1263" s="445"/>
      <c r="Z1263" s="445"/>
      <c r="AA1263" s="445"/>
      <c r="AB1263" s="445"/>
      <c r="AC1263" s="445"/>
      <c r="AD1263" s="445"/>
      <c r="AE1263" s="445"/>
      <c r="AF1263" s="445"/>
      <c r="AG1263" s="445"/>
      <c r="AH1263" s="445"/>
      <c r="AI1263" s="446"/>
      <c r="AJ1263" s="446"/>
      <c r="AK1263" s="446"/>
      <c r="AL1263" s="446"/>
      <c r="AM1263" s="446"/>
      <c r="AN1263" s="446"/>
    </row>
    <row r="1264" spans="1:40">
      <c r="A1264" s="435"/>
      <c r="B1264" s="436"/>
      <c r="C1264" s="437"/>
      <c r="D1264" s="438" t="s">
        <v>213</v>
      </c>
      <c r="E1264" s="439"/>
      <c r="F1264" s="440"/>
      <c r="G1264" s="42"/>
      <c r="H1264" s="441"/>
      <c r="I1264" s="441"/>
      <c r="J1264" s="441"/>
      <c r="K1264" s="442"/>
      <c r="L1264" s="442"/>
      <c r="M1264" s="439"/>
      <c r="N1264" s="439"/>
      <c r="O1264" s="440"/>
      <c r="P1264" s="440"/>
      <c r="Q1264" s="439"/>
      <c r="R1264" s="439"/>
      <c r="S1264" s="439"/>
      <c r="T1264" s="443"/>
      <c r="U1264" s="443"/>
      <c r="V1264" s="443" t="s">
        <v>0</v>
      </c>
      <c r="W1264" s="444"/>
      <c r="X1264" s="440"/>
      <c r="Y1264" s="445"/>
      <c r="Z1264" s="445"/>
      <c r="AA1264" s="445"/>
      <c r="AB1264" s="445"/>
      <c r="AC1264" s="445"/>
      <c r="AD1264" s="445"/>
      <c r="AE1264" s="445"/>
      <c r="AF1264" s="445"/>
      <c r="AG1264" s="445"/>
      <c r="AH1264" s="445"/>
      <c r="AI1264" s="446"/>
      <c r="AJ1264" s="446"/>
      <c r="AK1264" s="446"/>
      <c r="AL1264" s="446"/>
      <c r="AM1264" s="446"/>
      <c r="AN1264" s="446"/>
    </row>
    <row r="1265" spans="1:40">
      <c r="A1265" s="435"/>
      <c r="B1265" s="436"/>
      <c r="C1265" s="437"/>
      <c r="D1265" s="438" t="s">
        <v>1120</v>
      </c>
      <c r="E1265" s="439"/>
      <c r="F1265" s="440"/>
      <c r="G1265" s="42"/>
      <c r="H1265" s="441"/>
      <c r="I1265" s="441"/>
      <c r="J1265" s="441"/>
      <c r="K1265" s="442"/>
      <c r="L1265" s="442"/>
      <c r="M1265" s="439"/>
      <c r="N1265" s="439"/>
      <c r="O1265" s="440"/>
      <c r="P1265" s="440"/>
      <c r="Q1265" s="439"/>
      <c r="R1265" s="439"/>
      <c r="S1265" s="439"/>
      <c r="T1265" s="443"/>
      <c r="U1265" s="443"/>
      <c r="V1265" s="443" t="s">
        <v>0</v>
      </c>
      <c r="W1265" s="444"/>
      <c r="X1265" s="440"/>
      <c r="Y1265" s="445"/>
      <c r="Z1265" s="445"/>
      <c r="AA1265" s="445"/>
      <c r="AB1265" s="445"/>
      <c r="AC1265" s="445"/>
      <c r="AD1265" s="445"/>
      <c r="AE1265" s="445"/>
      <c r="AF1265" s="445"/>
      <c r="AG1265" s="445"/>
      <c r="AH1265" s="445"/>
      <c r="AI1265" s="446"/>
      <c r="AJ1265" s="446"/>
      <c r="AK1265" s="446"/>
      <c r="AL1265" s="446"/>
      <c r="AM1265" s="446"/>
      <c r="AN1265" s="446"/>
    </row>
    <row r="1266" spans="1:40" ht="38.25">
      <c r="A1266" s="435">
        <v>234</v>
      </c>
      <c r="B1266" s="436" t="s">
        <v>80</v>
      </c>
      <c r="C1266" s="437" t="s">
        <v>1121</v>
      </c>
      <c r="D1266" s="475" t="s">
        <v>1122</v>
      </c>
      <c r="E1266" s="447">
        <v>2146.3789999999999</v>
      </c>
      <c r="F1266" s="445" t="s">
        <v>83</v>
      </c>
      <c r="G1266" s="41"/>
      <c r="H1266" s="448">
        <f>ROUND(E1266*G1266,2)</f>
        <v>0</v>
      </c>
      <c r="I1266" s="448"/>
      <c r="J1266" s="448">
        <f>ROUND(E1266*G1266,2)</f>
        <v>0</v>
      </c>
      <c r="K1266" s="449"/>
      <c r="L1266" s="449">
        <f>E1266*K1266</f>
        <v>0</v>
      </c>
      <c r="M1266" s="447"/>
      <c r="N1266" s="447">
        <f>E1266*M1266</f>
        <v>0</v>
      </c>
      <c r="O1266" s="445">
        <v>20</v>
      </c>
      <c r="P1266" s="445" t="s">
        <v>647</v>
      </c>
      <c r="Q1266" s="447"/>
      <c r="R1266" s="447"/>
      <c r="S1266" s="447"/>
      <c r="T1266" s="450"/>
      <c r="U1266" s="450"/>
      <c r="V1266" s="450" t="s">
        <v>802</v>
      </c>
      <c r="W1266" s="451"/>
      <c r="X1266" s="437" t="s">
        <v>1121</v>
      </c>
      <c r="Y1266" s="437" t="s">
        <v>1121</v>
      </c>
      <c r="Z1266" s="445" t="s">
        <v>85</v>
      </c>
      <c r="AA1266" s="445"/>
      <c r="AB1266" s="445">
        <v>1</v>
      </c>
      <c r="AC1266" s="445"/>
      <c r="AD1266" s="445"/>
      <c r="AE1266" s="445"/>
      <c r="AF1266" s="445"/>
      <c r="AG1266" s="445"/>
      <c r="AH1266" s="445"/>
      <c r="AI1266" s="446"/>
      <c r="AJ1266" s="446" t="s">
        <v>803</v>
      </c>
      <c r="AK1266" s="446" t="s">
        <v>87</v>
      </c>
      <c r="AL1266" s="446"/>
      <c r="AM1266" s="446"/>
      <c r="AN1266" s="446"/>
    </row>
    <row r="1267" spans="1:40">
      <c r="A1267" s="435"/>
      <c r="B1267" s="436"/>
      <c r="C1267" s="437"/>
      <c r="D1267" s="438" t="s">
        <v>137</v>
      </c>
      <c r="E1267" s="439"/>
      <c r="F1267" s="440"/>
      <c r="G1267" s="42"/>
      <c r="H1267" s="441"/>
      <c r="I1267" s="441"/>
      <c r="J1267" s="441"/>
      <c r="K1267" s="442"/>
      <c r="L1267" s="442"/>
      <c r="M1267" s="439"/>
      <c r="N1267" s="439"/>
      <c r="O1267" s="440"/>
      <c r="P1267" s="440"/>
      <c r="Q1267" s="439"/>
      <c r="R1267" s="439"/>
      <c r="S1267" s="439"/>
      <c r="T1267" s="443"/>
      <c r="U1267" s="443"/>
      <c r="V1267" s="443" t="s">
        <v>0</v>
      </c>
      <c r="W1267" s="444"/>
      <c r="X1267" s="440"/>
      <c r="Y1267" s="445"/>
      <c r="Z1267" s="445"/>
      <c r="AA1267" s="445"/>
      <c r="AB1267" s="445"/>
      <c r="AC1267" s="445"/>
      <c r="AD1267" s="445"/>
      <c r="AE1267" s="445"/>
      <c r="AF1267" s="445"/>
      <c r="AG1267" s="445"/>
      <c r="AH1267" s="445"/>
      <c r="AI1267" s="446"/>
      <c r="AJ1267" s="446"/>
      <c r="AK1267" s="446"/>
      <c r="AL1267" s="446"/>
      <c r="AM1267" s="446"/>
      <c r="AN1267" s="446"/>
    </row>
    <row r="1268" spans="1:40">
      <c r="A1268" s="435"/>
      <c r="B1268" s="436"/>
      <c r="C1268" s="437"/>
      <c r="D1268" s="438" t="s">
        <v>1123</v>
      </c>
      <c r="E1268" s="439"/>
      <c r="F1268" s="440"/>
      <c r="G1268" s="42"/>
      <c r="H1268" s="441"/>
      <c r="I1268" s="441"/>
      <c r="J1268" s="441"/>
      <c r="K1268" s="442"/>
      <c r="L1268" s="442"/>
      <c r="M1268" s="439"/>
      <c r="N1268" s="439"/>
      <c r="O1268" s="440"/>
      <c r="P1268" s="440"/>
      <c r="Q1268" s="439"/>
      <c r="R1268" s="439"/>
      <c r="S1268" s="439"/>
      <c r="T1268" s="443"/>
      <c r="U1268" s="443"/>
      <c r="V1268" s="443" t="s">
        <v>0</v>
      </c>
      <c r="W1268" s="444"/>
      <c r="X1268" s="440"/>
      <c r="Y1268" s="445"/>
      <c r="Z1268" s="445"/>
      <c r="AA1268" s="445"/>
      <c r="AB1268" s="445"/>
      <c r="AC1268" s="445"/>
      <c r="AD1268" s="445"/>
      <c r="AE1268" s="445"/>
      <c r="AF1268" s="445"/>
      <c r="AG1268" s="445"/>
      <c r="AH1268" s="445"/>
      <c r="AI1268" s="446"/>
      <c r="AJ1268" s="446"/>
      <c r="AK1268" s="446"/>
      <c r="AL1268" s="446"/>
      <c r="AM1268" s="446"/>
      <c r="AN1268" s="446"/>
    </row>
    <row r="1269" spans="1:40">
      <c r="A1269" s="435"/>
      <c r="B1269" s="436"/>
      <c r="C1269" s="437"/>
      <c r="D1269" s="438" t="s">
        <v>236</v>
      </c>
      <c r="E1269" s="439"/>
      <c r="F1269" s="440"/>
      <c r="G1269" s="42"/>
      <c r="H1269" s="441"/>
      <c r="I1269" s="441"/>
      <c r="J1269" s="441"/>
      <c r="K1269" s="442"/>
      <c r="L1269" s="442"/>
      <c r="M1269" s="439"/>
      <c r="N1269" s="439"/>
      <c r="O1269" s="440"/>
      <c r="P1269" s="440"/>
      <c r="Q1269" s="439"/>
      <c r="R1269" s="439"/>
      <c r="S1269" s="439"/>
      <c r="T1269" s="443"/>
      <c r="U1269" s="443"/>
      <c r="V1269" s="443" t="s">
        <v>0</v>
      </c>
      <c r="W1269" s="444"/>
      <c r="X1269" s="440"/>
      <c r="Y1269" s="445"/>
      <c r="Z1269" s="445"/>
      <c r="AA1269" s="445"/>
      <c r="AB1269" s="445"/>
      <c r="AC1269" s="445"/>
      <c r="AD1269" s="445"/>
      <c r="AE1269" s="445"/>
      <c r="AF1269" s="445"/>
      <c r="AG1269" s="445"/>
      <c r="AH1269" s="445"/>
      <c r="AI1269" s="446"/>
      <c r="AJ1269" s="446"/>
      <c r="AK1269" s="446"/>
      <c r="AL1269" s="446"/>
      <c r="AM1269" s="446"/>
      <c r="AN1269" s="446"/>
    </row>
    <row r="1270" spans="1:40">
      <c r="A1270" s="435"/>
      <c r="B1270" s="436"/>
      <c r="C1270" s="437"/>
      <c r="D1270" s="438" t="s">
        <v>1124</v>
      </c>
      <c r="E1270" s="439"/>
      <c r="F1270" s="440"/>
      <c r="G1270" s="42"/>
      <c r="H1270" s="441"/>
      <c r="I1270" s="441"/>
      <c r="J1270" s="441"/>
      <c r="K1270" s="442"/>
      <c r="L1270" s="442"/>
      <c r="M1270" s="439"/>
      <c r="N1270" s="439"/>
      <c r="O1270" s="440"/>
      <c r="P1270" s="440"/>
      <c r="Q1270" s="439"/>
      <c r="R1270" s="439"/>
      <c r="S1270" s="439"/>
      <c r="T1270" s="443"/>
      <c r="U1270" s="443"/>
      <c r="V1270" s="443" t="s">
        <v>0</v>
      </c>
      <c r="W1270" s="444"/>
      <c r="X1270" s="440"/>
      <c r="Y1270" s="445"/>
      <c r="Z1270" s="445"/>
      <c r="AA1270" s="445"/>
      <c r="AB1270" s="445"/>
      <c r="AC1270" s="445"/>
      <c r="AD1270" s="445"/>
      <c r="AE1270" s="445"/>
      <c r="AF1270" s="445"/>
      <c r="AG1270" s="445"/>
      <c r="AH1270" s="445"/>
      <c r="AI1270" s="446"/>
      <c r="AJ1270" s="446"/>
      <c r="AK1270" s="446"/>
      <c r="AL1270" s="446"/>
      <c r="AM1270" s="446"/>
      <c r="AN1270" s="446"/>
    </row>
    <row r="1271" spans="1:40">
      <c r="A1271" s="435"/>
      <c r="B1271" s="436"/>
      <c r="C1271" s="437"/>
      <c r="D1271" s="438" t="s">
        <v>1125</v>
      </c>
      <c r="E1271" s="439"/>
      <c r="F1271" s="440"/>
      <c r="G1271" s="42"/>
      <c r="H1271" s="441"/>
      <c r="I1271" s="441"/>
      <c r="J1271" s="441"/>
      <c r="K1271" s="442"/>
      <c r="L1271" s="442"/>
      <c r="M1271" s="439"/>
      <c r="N1271" s="439"/>
      <c r="O1271" s="440"/>
      <c r="P1271" s="440"/>
      <c r="Q1271" s="439"/>
      <c r="R1271" s="439"/>
      <c r="S1271" s="439"/>
      <c r="T1271" s="443"/>
      <c r="U1271" s="443"/>
      <c r="V1271" s="443" t="s">
        <v>0</v>
      </c>
      <c r="W1271" s="444"/>
      <c r="X1271" s="440"/>
      <c r="Y1271" s="445"/>
      <c r="Z1271" s="445"/>
      <c r="AA1271" s="445"/>
      <c r="AB1271" s="445"/>
      <c r="AC1271" s="445"/>
      <c r="AD1271" s="445"/>
      <c r="AE1271" s="445"/>
      <c r="AF1271" s="445"/>
      <c r="AG1271" s="445"/>
      <c r="AH1271" s="445"/>
      <c r="AI1271" s="446"/>
      <c r="AJ1271" s="446"/>
      <c r="AK1271" s="446"/>
      <c r="AL1271" s="446"/>
      <c r="AM1271" s="446"/>
      <c r="AN1271" s="446"/>
    </row>
    <row r="1272" spans="1:40" ht="25.5">
      <c r="A1272" s="435"/>
      <c r="B1272" s="436"/>
      <c r="C1272" s="437"/>
      <c r="D1272" s="438" t="s">
        <v>133</v>
      </c>
      <c r="E1272" s="439"/>
      <c r="F1272" s="440"/>
      <c r="G1272" s="42"/>
      <c r="H1272" s="441"/>
      <c r="I1272" s="441"/>
      <c r="J1272" s="441"/>
      <c r="K1272" s="442"/>
      <c r="L1272" s="442"/>
      <c r="M1272" s="439"/>
      <c r="N1272" s="439"/>
      <c r="O1272" s="440"/>
      <c r="P1272" s="440"/>
      <c r="Q1272" s="439"/>
      <c r="R1272" s="439"/>
      <c r="S1272" s="439"/>
      <c r="T1272" s="443"/>
      <c r="U1272" s="443"/>
      <c r="V1272" s="443" t="s">
        <v>0</v>
      </c>
      <c r="W1272" s="444"/>
      <c r="X1272" s="440"/>
      <c r="Y1272" s="445"/>
      <c r="Z1272" s="445"/>
      <c r="AA1272" s="445"/>
      <c r="AB1272" s="445"/>
      <c r="AC1272" s="445"/>
      <c r="AD1272" s="445"/>
      <c r="AE1272" s="445"/>
      <c r="AF1272" s="445"/>
      <c r="AG1272" s="445"/>
      <c r="AH1272" s="445"/>
      <c r="AI1272" s="446"/>
      <c r="AJ1272" s="446"/>
      <c r="AK1272" s="446"/>
      <c r="AL1272" s="446"/>
      <c r="AM1272" s="446"/>
      <c r="AN1272" s="446"/>
    </row>
    <row r="1273" spans="1:40">
      <c r="A1273" s="435"/>
      <c r="B1273" s="436"/>
      <c r="C1273" s="437"/>
      <c r="D1273" s="438" t="s">
        <v>1126</v>
      </c>
      <c r="E1273" s="439"/>
      <c r="F1273" s="440"/>
      <c r="G1273" s="42"/>
      <c r="H1273" s="441"/>
      <c r="I1273" s="441"/>
      <c r="J1273" s="441"/>
      <c r="K1273" s="442"/>
      <c r="L1273" s="442"/>
      <c r="M1273" s="439"/>
      <c r="N1273" s="439"/>
      <c r="O1273" s="440"/>
      <c r="P1273" s="440"/>
      <c r="Q1273" s="439"/>
      <c r="R1273" s="439"/>
      <c r="S1273" s="439"/>
      <c r="T1273" s="443"/>
      <c r="U1273" s="443"/>
      <c r="V1273" s="443" t="s">
        <v>0</v>
      </c>
      <c r="W1273" s="444"/>
      <c r="X1273" s="440"/>
      <c r="Y1273" s="445"/>
      <c r="Z1273" s="445"/>
      <c r="AA1273" s="445"/>
      <c r="AB1273" s="445"/>
      <c r="AC1273" s="445"/>
      <c r="AD1273" s="445"/>
      <c r="AE1273" s="445"/>
      <c r="AF1273" s="445"/>
      <c r="AG1273" s="445"/>
      <c r="AH1273" s="445"/>
      <c r="AI1273" s="446"/>
      <c r="AJ1273" s="446"/>
      <c r="AK1273" s="446"/>
      <c r="AL1273" s="446"/>
      <c r="AM1273" s="446"/>
      <c r="AN1273" s="446"/>
    </row>
    <row r="1274" spans="1:40" ht="25.5">
      <c r="A1274" s="435"/>
      <c r="B1274" s="436"/>
      <c r="C1274" s="437"/>
      <c r="D1274" s="438" t="s">
        <v>88</v>
      </c>
      <c r="E1274" s="439"/>
      <c r="F1274" s="440"/>
      <c r="G1274" s="42"/>
      <c r="H1274" s="441"/>
      <c r="I1274" s="441"/>
      <c r="J1274" s="441"/>
      <c r="K1274" s="442"/>
      <c r="L1274" s="442"/>
      <c r="M1274" s="439"/>
      <c r="N1274" s="439"/>
      <c r="O1274" s="440"/>
      <c r="P1274" s="440"/>
      <c r="Q1274" s="439"/>
      <c r="R1274" s="439"/>
      <c r="S1274" s="439"/>
      <c r="T1274" s="443"/>
      <c r="U1274" s="443"/>
      <c r="V1274" s="443" t="s">
        <v>0</v>
      </c>
      <c r="W1274" s="444"/>
      <c r="X1274" s="440"/>
      <c r="Y1274" s="445"/>
      <c r="Z1274" s="445"/>
      <c r="AA1274" s="445"/>
      <c r="AB1274" s="445"/>
      <c r="AC1274" s="445"/>
      <c r="AD1274" s="445"/>
      <c r="AE1274" s="445"/>
      <c r="AF1274" s="445"/>
      <c r="AG1274" s="445"/>
      <c r="AH1274" s="445"/>
      <c r="AI1274" s="446"/>
      <c r="AJ1274" s="446"/>
      <c r="AK1274" s="446"/>
      <c r="AL1274" s="446"/>
      <c r="AM1274" s="446"/>
      <c r="AN1274" s="446"/>
    </row>
    <row r="1275" spans="1:40">
      <c r="A1275" s="435"/>
      <c r="B1275" s="436"/>
      <c r="C1275" s="437"/>
      <c r="D1275" s="438" t="s">
        <v>1127</v>
      </c>
      <c r="E1275" s="439"/>
      <c r="F1275" s="440"/>
      <c r="G1275" s="42"/>
      <c r="H1275" s="441"/>
      <c r="I1275" s="441"/>
      <c r="J1275" s="441"/>
      <c r="K1275" s="442"/>
      <c r="L1275" s="442"/>
      <c r="M1275" s="439"/>
      <c r="N1275" s="439"/>
      <c r="O1275" s="440"/>
      <c r="P1275" s="440"/>
      <c r="Q1275" s="439"/>
      <c r="R1275" s="439"/>
      <c r="S1275" s="439"/>
      <c r="T1275" s="443"/>
      <c r="U1275" s="443"/>
      <c r="V1275" s="443" t="s">
        <v>0</v>
      </c>
      <c r="W1275" s="444"/>
      <c r="X1275" s="440"/>
      <c r="Y1275" s="445"/>
      <c r="Z1275" s="445"/>
      <c r="AA1275" s="445"/>
      <c r="AB1275" s="445"/>
      <c r="AC1275" s="445"/>
      <c r="AD1275" s="445"/>
      <c r="AE1275" s="445"/>
      <c r="AF1275" s="445"/>
      <c r="AG1275" s="445"/>
      <c r="AH1275" s="445"/>
      <c r="AI1275" s="446"/>
      <c r="AJ1275" s="446"/>
      <c r="AK1275" s="446"/>
      <c r="AL1275" s="446"/>
      <c r="AM1275" s="446"/>
      <c r="AN1275" s="446"/>
    </row>
    <row r="1276" spans="1:40">
      <c r="A1276" s="435"/>
      <c r="B1276" s="436"/>
      <c r="C1276" s="437"/>
      <c r="D1276" s="438" t="s">
        <v>1128</v>
      </c>
      <c r="E1276" s="439"/>
      <c r="F1276" s="440"/>
      <c r="G1276" s="42"/>
      <c r="H1276" s="441"/>
      <c r="I1276" s="441"/>
      <c r="J1276" s="441"/>
      <c r="K1276" s="442"/>
      <c r="L1276" s="442"/>
      <c r="M1276" s="439"/>
      <c r="N1276" s="439"/>
      <c r="O1276" s="440"/>
      <c r="P1276" s="440"/>
      <c r="Q1276" s="439"/>
      <c r="R1276" s="439"/>
      <c r="S1276" s="439"/>
      <c r="T1276" s="443"/>
      <c r="U1276" s="443"/>
      <c r="V1276" s="443" t="s">
        <v>0</v>
      </c>
      <c r="W1276" s="444"/>
      <c r="X1276" s="440"/>
      <c r="Y1276" s="445"/>
      <c r="Z1276" s="445"/>
      <c r="AA1276" s="445"/>
      <c r="AB1276" s="445"/>
      <c r="AC1276" s="445"/>
      <c r="AD1276" s="445"/>
      <c r="AE1276" s="445"/>
      <c r="AF1276" s="445"/>
      <c r="AG1276" s="445"/>
      <c r="AH1276" s="445"/>
      <c r="AI1276" s="446"/>
      <c r="AJ1276" s="446"/>
      <c r="AK1276" s="446"/>
      <c r="AL1276" s="446"/>
      <c r="AM1276" s="446"/>
      <c r="AN1276" s="446"/>
    </row>
    <row r="1277" spans="1:40">
      <c r="A1277" s="435"/>
      <c r="B1277" s="436"/>
      <c r="C1277" s="437"/>
      <c r="D1277" s="438" t="s">
        <v>1129</v>
      </c>
      <c r="E1277" s="439"/>
      <c r="F1277" s="440"/>
      <c r="G1277" s="42"/>
      <c r="H1277" s="441"/>
      <c r="I1277" s="441"/>
      <c r="J1277" s="441"/>
      <c r="K1277" s="442"/>
      <c r="L1277" s="442"/>
      <c r="M1277" s="439"/>
      <c r="N1277" s="439"/>
      <c r="O1277" s="440"/>
      <c r="P1277" s="440"/>
      <c r="Q1277" s="439"/>
      <c r="R1277" s="439"/>
      <c r="S1277" s="439"/>
      <c r="T1277" s="443"/>
      <c r="U1277" s="443"/>
      <c r="V1277" s="443" t="s">
        <v>0</v>
      </c>
      <c r="W1277" s="444"/>
      <c r="X1277" s="440"/>
      <c r="Y1277" s="445"/>
      <c r="Z1277" s="445"/>
      <c r="AA1277" s="445"/>
      <c r="AB1277" s="445"/>
      <c r="AC1277" s="445"/>
      <c r="AD1277" s="445"/>
      <c r="AE1277" s="445"/>
      <c r="AF1277" s="445"/>
      <c r="AG1277" s="445"/>
      <c r="AH1277" s="445"/>
      <c r="AI1277" s="446"/>
      <c r="AJ1277" s="446"/>
      <c r="AK1277" s="446"/>
      <c r="AL1277" s="446"/>
      <c r="AM1277" s="446"/>
      <c r="AN1277" s="446"/>
    </row>
    <row r="1278" spans="1:40">
      <c r="A1278" s="435"/>
      <c r="B1278" s="436"/>
      <c r="C1278" s="437"/>
      <c r="D1278" s="438" t="s">
        <v>147</v>
      </c>
      <c r="E1278" s="439"/>
      <c r="F1278" s="440"/>
      <c r="G1278" s="42"/>
      <c r="H1278" s="441"/>
      <c r="I1278" s="441"/>
      <c r="J1278" s="441"/>
      <c r="K1278" s="442"/>
      <c r="L1278" s="442"/>
      <c r="M1278" s="439"/>
      <c r="N1278" s="439"/>
      <c r="O1278" s="440"/>
      <c r="P1278" s="440"/>
      <c r="Q1278" s="439"/>
      <c r="R1278" s="439"/>
      <c r="S1278" s="439"/>
      <c r="T1278" s="443"/>
      <c r="U1278" s="443"/>
      <c r="V1278" s="443" t="s">
        <v>0</v>
      </c>
      <c r="W1278" s="444"/>
      <c r="X1278" s="440"/>
      <c r="Y1278" s="445"/>
      <c r="Z1278" s="445"/>
      <c r="AA1278" s="445"/>
      <c r="AB1278" s="445"/>
      <c r="AC1278" s="445"/>
      <c r="AD1278" s="445"/>
      <c r="AE1278" s="445"/>
      <c r="AF1278" s="445"/>
      <c r="AG1278" s="445"/>
      <c r="AH1278" s="445"/>
      <c r="AI1278" s="446"/>
      <c r="AJ1278" s="446"/>
      <c r="AK1278" s="446"/>
      <c r="AL1278" s="446"/>
      <c r="AM1278" s="446"/>
      <c r="AN1278" s="446"/>
    </row>
    <row r="1279" spans="1:40" ht="25.5">
      <c r="A1279" s="435"/>
      <c r="B1279" s="436"/>
      <c r="C1279" s="437"/>
      <c r="D1279" s="438" t="s">
        <v>508</v>
      </c>
      <c r="E1279" s="439"/>
      <c r="F1279" s="440"/>
      <c r="G1279" s="42"/>
      <c r="H1279" s="441"/>
      <c r="I1279" s="441"/>
      <c r="J1279" s="441"/>
      <c r="K1279" s="442"/>
      <c r="L1279" s="442"/>
      <c r="M1279" s="439"/>
      <c r="N1279" s="439"/>
      <c r="O1279" s="440"/>
      <c r="P1279" s="440"/>
      <c r="Q1279" s="439"/>
      <c r="R1279" s="439"/>
      <c r="S1279" s="439"/>
      <c r="T1279" s="443"/>
      <c r="U1279" s="443"/>
      <c r="V1279" s="443" t="s">
        <v>0</v>
      </c>
      <c r="W1279" s="444"/>
      <c r="X1279" s="440"/>
      <c r="Y1279" s="445"/>
      <c r="Z1279" s="445"/>
      <c r="AA1279" s="445"/>
      <c r="AB1279" s="445"/>
      <c r="AC1279" s="445"/>
      <c r="AD1279" s="445"/>
      <c r="AE1279" s="445"/>
      <c r="AF1279" s="445"/>
      <c r="AG1279" s="445"/>
      <c r="AH1279" s="445"/>
      <c r="AI1279" s="446"/>
      <c r="AJ1279" s="446"/>
      <c r="AK1279" s="446"/>
      <c r="AL1279" s="446"/>
      <c r="AM1279" s="446"/>
      <c r="AN1279" s="446"/>
    </row>
    <row r="1280" spans="1:40">
      <c r="A1280" s="435"/>
      <c r="B1280" s="436"/>
      <c r="C1280" s="437"/>
      <c r="D1280" s="438" t="s">
        <v>509</v>
      </c>
      <c r="E1280" s="439"/>
      <c r="F1280" s="440"/>
      <c r="G1280" s="42"/>
      <c r="H1280" s="441"/>
      <c r="I1280" s="441"/>
      <c r="J1280" s="441"/>
      <c r="K1280" s="442"/>
      <c r="L1280" s="442"/>
      <c r="M1280" s="439"/>
      <c r="N1280" s="439"/>
      <c r="O1280" s="440"/>
      <c r="P1280" s="440"/>
      <c r="Q1280" s="439"/>
      <c r="R1280" s="439"/>
      <c r="S1280" s="439"/>
      <c r="T1280" s="443"/>
      <c r="U1280" s="443"/>
      <c r="V1280" s="443" t="s">
        <v>0</v>
      </c>
      <c r="W1280" s="444"/>
      <c r="X1280" s="440"/>
      <c r="Y1280" s="445"/>
      <c r="Z1280" s="445"/>
      <c r="AA1280" s="445"/>
      <c r="AB1280" s="445"/>
      <c r="AC1280" s="445"/>
      <c r="AD1280" s="445"/>
      <c r="AE1280" s="445"/>
      <c r="AF1280" s="445"/>
      <c r="AG1280" s="445"/>
      <c r="AH1280" s="445"/>
      <c r="AI1280" s="446"/>
      <c r="AJ1280" s="446"/>
      <c r="AK1280" s="446"/>
      <c r="AL1280" s="446"/>
      <c r="AM1280" s="446"/>
      <c r="AN1280" s="446"/>
    </row>
    <row r="1281" spans="1:40">
      <c r="A1281" s="435"/>
      <c r="B1281" s="436"/>
      <c r="C1281" s="437"/>
      <c r="D1281" s="438" t="s">
        <v>149</v>
      </c>
      <c r="E1281" s="439"/>
      <c r="F1281" s="440"/>
      <c r="G1281" s="42"/>
      <c r="H1281" s="441"/>
      <c r="I1281" s="441"/>
      <c r="J1281" s="441"/>
      <c r="K1281" s="442"/>
      <c r="L1281" s="442"/>
      <c r="M1281" s="439"/>
      <c r="N1281" s="439"/>
      <c r="O1281" s="440"/>
      <c r="P1281" s="440"/>
      <c r="Q1281" s="439"/>
      <c r="R1281" s="439"/>
      <c r="S1281" s="439"/>
      <c r="T1281" s="443"/>
      <c r="U1281" s="443"/>
      <c r="V1281" s="443" t="s">
        <v>0</v>
      </c>
      <c r="W1281" s="444"/>
      <c r="X1281" s="440"/>
      <c r="Y1281" s="445"/>
      <c r="Z1281" s="445"/>
      <c r="AA1281" s="445"/>
      <c r="AB1281" s="445"/>
      <c r="AC1281" s="445"/>
      <c r="AD1281" s="445"/>
      <c r="AE1281" s="445"/>
      <c r="AF1281" s="445"/>
      <c r="AG1281" s="445"/>
      <c r="AH1281" s="445"/>
      <c r="AI1281" s="446"/>
      <c r="AJ1281" s="446"/>
      <c r="AK1281" s="446"/>
      <c r="AL1281" s="446"/>
      <c r="AM1281" s="446"/>
      <c r="AN1281" s="446"/>
    </row>
    <row r="1282" spans="1:40" ht="25.5">
      <c r="A1282" s="435"/>
      <c r="B1282" s="436"/>
      <c r="C1282" s="437"/>
      <c r="D1282" s="438" t="s">
        <v>510</v>
      </c>
      <c r="E1282" s="439"/>
      <c r="F1282" s="440"/>
      <c r="G1282" s="42"/>
      <c r="H1282" s="441"/>
      <c r="I1282" s="441"/>
      <c r="J1282" s="441"/>
      <c r="K1282" s="442"/>
      <c r="L1282" s="442"/>
      <c r="M1282" s="439"/>
      <c r="N1282" s="439"/>
      <c r="O1282" s="440"/>
      <c r="P1282" s="440"/>
      <c r="Q1282" s="439"/>
      <c r="R1282" s="439"/>
      <c r="S1282" s="439"/>
      <c r="T1282" s="443"/>
      <c r="U1282" s="443"/>
      <c r="V1282" s="443" t="s">
        <v>0</v>
      </c>
      <c r="W1282" s="444"/>
      <c r="X1282" s="440"/>
      <c r="Y1282" s="445"/>
      <c r="Z1282" s="445"/>
      <c r="AA1282" s="445"/>
      <c r="AB1282" s="445"/>
      <c r="AC1282" s="445"/>
      <c r="AD1282" s="445"/>
      <c r="AE1282" s="445"/>
      <c r="AF1282" s="445"/>
      <c r="AG1282" s="445"/>
      <c r="AH1282" s="445"/>
      <c r="AI1282" s="446"/>
      <c r="AJ1282" s="446"/>
      <c r="AK1282" s="446"/>
      <c r="AL1282" s="446"/>
      <c r="AM1282" s="446"/>
      <c r="AN1282" s="446"/>
    </row>
    <row r="1283" spans="1:40">
      <c r="A1283" s="435"/>
      <c r="B1283" s="436"/>
      <c r="C1283" s="437"/>
      <c r="D1283" s="438" t="s">
        <v>511</v>
      </c>
      <c r="E1283" s="439"/>
      <c r="F1283" s="440"/>
      <c r="G1283" s="42"/>
      <c r="H1283" s="441"/>
      <c r="I1283" s="441"/>
      <c r="J1283" s="441"/>
      <c r="K1283" s="442"/>
      <c r="L1283" s="442"/>
      <c r="M1283" s="439"/>
      <c r="N1283" s="439"/>
      <c r="O1283" s="440"/>
      <c r="P1283" s="440"/>
      <c r="Q1283" s="439"/>
      <c r="R1283" s="439"/>
      <c r="S1283" s="439"/>
      <c r="T1283" s="443"/>
      <c r="U1283" s="443"/>
      <c r="V1283" s="443" t="s">
        <v>0</v>
      </c>
      <c r="W1283" s="444"/>
      <c r="X1283" s="440"/>
      <c r="Y1283" s="445"/>
      <c r="Z1283" s="445"/>
      <c r="AA1283" s="445"/>
      <c r="AB1283" s="445"/>
      <c r="AC1283" s="445"/>
      <c r="AD1283" s="445"/>
      <c r="AE1283" s="445"/>
      <c r="AF1283" s="445"/>
      <c r="AG1283" s="445"/>
      <c r="AH1283" s="445"/>
      <c r="AI1283" s="446"/>
      <c r="AJ1283" s="446"/>
      <c r="AK1283" s="446"/>
      <c r="AL1283" s="446"/>
      <c r="AM1283" s="446"/>
      <c r="AN1283" s="446"/>
    </row>
    <row r="1284" spans="1:40">
      <c r="A1284" s="435"/>
      <c r="B1284" s="436"/>
      <c r="C1284" s="437"/>
      <c r="D1284" s="438" t="s">
        <v>150</v>
      </c>
      <c r="E1284" s="439"/>
      <c r="F1284" s="440"/>
      <c r="G1284" s="42"/>
      <c r="H1284" s="441"/>
      <c r="I1284" s="441"/>
      <c r="J1284" s="441"/>
      <c r="K1284" s="442"/>
      <c r="L1284" s="442"/>
      <c r="M1284" s="439"/>
      <c r="N1284" s="439"/>
      <c r="O1284" s="440"/>
      <c r="P1284" s="440"/>
      <c r="Q1284" s="439"/>
      <c r="R1284" s="439"/>
      <c r="S1284" s="439"/>
      <c r="T1284" s="443"/>
      <c r="U1284" s="443"/>
      <c r="V1284" s="443" t="s">
        <v>0</v>
      </c>
      <c r="W1284" s="444"/>
      <c r="X1284" s="440"/>
      <c r="Y1284" s="445"/>
      <c r="Z1284" s="445"/>
      <c r="AA1284" s="445"/>
      <c r="AB1284" s="445"/>
      <c r="AC1284" s="445"/>
      <c r="AD1284" s="445"/>
      <c r="AE1284" s="445"/>
      <c r="AF1284" s="445"/>
      <c r="AG1284" s="445"/>
      <c r="AH1284" s="445"/>
      <c r="AI1284" s="446"/>
      <c r="AJ1284" s="446"/>
      <c r="AK1284" s="446"/>
      <c r="AL1284" s="446"/>
      <c r="AM1284" s="446"/>
      <c r="AN1284" s="446"/>
    </row>
    <row r="1285" spans="1:40" ht="25.5">
      <c r="A1285" s="435"/>
      <c r="B1285" s="436"/>
      <c r="C1285" s="437"/>
      <c r="D1285" s="438" t="s">
        <v>512</v>
      </c>
      <c r="E1285" s="439"/>
      <c r="F1285" s="440"/>
      <c r="G1285" s="42"/>
      <c r="H1285" s="441"/>
      <c r="I1285" s="441"/>
      <c r="J1285" s="441"/>
      <c r="K1285" s="442"/>
      <c r="L1285" s="442"/>
      <c r="M1285" s="439"/>
      <c r="N1285" s="439"/>
      <c r="O1285" s="440"/>
      <c r="P1285" s="440"/>
      <c r="Q1285" s="439"/>
      <c r="R1285" s="439"/>
      <c r="S1285" s="439"/>
      <c r="T1285" s="443"/>
      <c r="U1285" s="443"/>
      <c r="V1285" s="443" t="s">
        <v>0</v>
      </c>
      <c r="W1285" s="444"/>
      <c r="X1285" s="440"/>
      <c r="Y1285" s="445"/>
      <c r="Z1285" s="445"/>
      <c r="AA1285" s="445"/>
      <c r="AB1285" s="445"/>
      <c r="AC1285" s="445"/>
      <c r="AD1285" s="445"/>
      <c r="AE1285" s="445"/>
      <c r="AF1285" s="445"/>
      <c r="AG1285" s="445"/>
      <c r="AH1285" s="445"/>
      <c r="AI1285" s="446"/>
      <c r="AJ1285" s="446"/>
      <c r="AK1285" s="446"/>
      <c r="AL1285" s="446"/>
      <c r="AM1285" s="446"/>
      <c r="AN1285" s="446"/>
    </row>
    <row r="1286" spans="1:40">
      <c r="A1286" s="435"/>
      <c r="B1286" s="436"/>
      <c r="C1286" s="437"/>
      <c r="D1286" s="438" t="s">
        <v>513</v>
      </c>
      <c r="E1286" s="439"/>
      <c r="F1286" s="440"/>
      <c r="G1286" s="42"/>
      <c r="H1286" s="441"/>
      <c r="I1286" s="441"/>
      <c r="J1286" s="441"/>
      <c r="K1286" s="442"/>
      <c r="L1286" s="442"/>
      <c r="M1286" s="439"/>
      <c r="N1286" s="439"/>
      <c r="O1286" s="440"/>
      <c r="P1286" s="440"/>
      <c r="Q1286" s="439"/>
      <c r="R1286" s="439"/>
      <c r="S1286" s="439"/>
      <c r="T1286" s="443"/>
      <c r="U1286" s="443"/>
      <c r="V1286" s="443" t="s">
        <v>0</v>
      </c>
      <c r="W1286" s="444"/>
      <c r="X1286" s="440"/>
      <c r="Y1286" s="445"/>
      <c r="Z1286" s="445"/>
      <c r="AA1286" s="445"/>
      <c r="AB1286" s="445"/>
      <c r="AC1286" s="445"/>
      <c r="AD1286" s="445"/>
      <c r="AE1286" s="445"/>
      <c r="AF1286" s="445"/>
      <c r="AG1286" s="445"/>
      <c r="AH1286" s="445"/>
      <c r="AI1286" s="446"/>
      <c r="AJ1286" s="446"/>
      <c r="AK1286" s="446"/>
      <c r="AL1286" s="446"/>
      <c r="AM1286" s="446"/>
      <c r="AN1286" s="446"/>
    </row>
    <row r="1287" spans="1:40">
      <c r="A1287" s="435"/>
      <c r="B1287" s="436"/>
      <c r="C1287" s="437"/>
      <c r="D1287" s="438" t="s">
        <v>514</v>
      </c>
      <c r="E1287" s="439"/>
      <c r="F1287" s="440"/>
      <c r="G1287" s="42"/>
      <c r="H1287" s="441"/>
      <c r="I1287" s="441"/>
      <c r="J1287" s="441"/>
      <c r="K1287" s="442"/>
      <c r="L1287" s="442"/>
      <c r="M1287" s="439"/>
      <c r="N1287" s="439"/>
      <c r="O1287" s="440"/>
      <c r="P1287" s="440"/>
      <c r="Q1287" s="439"/>
      <c r="R1287" s="439"/>
      <c r="S1287" s="439"/>
      <c r="T1287" s="443"/>
      <c r="U1287" s="443"/>
      <c r="V1287" s="443" t="s">
        <v>0</v>
      </c>
      <c r="W1287" s="444"/>
      <c r="X1287" s="440"/>
      <c r="Y1287" s="445"/>
      <c r="Z1287" s="445"/>
      <c r="AA1287" s="445"/>
      <c r="AB1287" s="445"/>
      <c r="AC1287" s="445"/>
      <c r="AD1287" s="445"/>
      <c r="AE1287" s="445"/>
      <c r="AF1287" s="445"/>
      <c r="AG1287" s="445"/>
      <c r="AH1287" s="445"/>
      <c r="AI1287" s="446"/>
      <c r="AJ1287" s="446"/>
      <c r="AK1287" s="446"/>
      <c r="AL1287" s="446"/>
      <c r="AM1287" s="446"/>
      <c r="AN1287" s="446"/>
    </row>
    <row r="1288" spans="1:40">
      <c r="A1288" s="435"/>
      <c r="B1288" s="436"/>
      <c r="C1288" s="437"/>
      <c r="D1288" s="438" t="s">
        <v>826</v>
      </c>
      <c r="E1288" s="439"/>
      <c r="F1288" s="440"/>
      <c r="G1288" s="42"/>
      <c r="H1288" s="441"/>
      <c r="I1288" s="441"/>
      <c r="J1288" s="441"/>
      <c r="K1288" s="442"/>
      <c r="L1288" s="442"/>
      <c r="M1288" s="439"/>
      <c r="N1288" s="439"/>
      <c r="O1288" s="440"/>
      <c r="P1288" s="440"/>
      <c r="Q1288" s="439"/>
      <c r="R1288" s="439"/>
      <c r="S1288" s="439"/>
      <c r="T1288" s="443"/>
      <c r="U1288" s="443"/>
      <c r="V1288" s="443" t="s">
        <v>0</v>
      </c>
      <c r="W1288" s="444"/>
      <c r="X1288" s="440"/>
      <c r="Y1288" s="445"/>
      <c r="Z1288" s="445"/>
      <c r="AA1288" s="445"/>
      <c r="AB1288" s="445"/>
      <c r="AC1288" s="445"/>
      <c r="AD1288" s="445"/>
      <c r="AE1288" s="445"/>
      <c r="AF1288" s="445"/>
      <c r="AG1288" s="445"/>
      <c r="AH1288" s="445"/>
      <c r="AI1288" s="446"/>
      <c r="AJ1288" s="446"/>
      <c r="AK1288" s="446"/>
      <c r="AL1288" s="446"/>
      <c r="AM1288" s="446"/>
      <c r="AN1288" s="446"/>
    </row>
    <row r="1289" spans="1:40" ht="25.5">
      <c r="A1289" s="435"/>
      <c r="B1289" s="436"/>
      <c r="C1289" s="437"/>
      <c r="D1289" s="438" t="s">
        <v>827</v>
      </c>
      <c r="E1289" s="439"/>
      <c r="F1289" s="440"/>
      <c r="G1289" s="42"/>
      <c r="H1289" s="441"/>
      <c r="I1289" s="441"/>
      <c r="J1289" s="441"/>
      <c r="K1289" s="442"/>
      <c r="L1289" s="442"/>
      <c r="M1289" s="439"/>
      <c r="N1289" s="439"/>
      <c r="O1289" s="440"/>
      <c r="P1289" s="440"/>
      <c r="Q1289" s="439"/>
      <c r="R1289" s="439"/>
      <c r="S1289" s="439"/>
      <c r="T1289" s="443"/>
      <c r="U1289" s="443"/>
      <c r="V1289" s="443" t="s">
        <v>0</v>
      </c>
      <c r="W1289" s="444"/>
      <c r="X1289" s="440"/>
      <c r="Y1289" s="445"/>
      <c r="Z1289" s="445"/>
      <c r="AA1289" s="445"/>
      <c r="AB1289" s="445"/>
      <c r="AC1289" s="445"/>
      <c r="AD1289" s="445"/>
      <c r="AE1289" s="445"/>
      <c r="AF1289" s="445"/>
      <c r="AG1289" s="445"/>
      <c r="AH1289" s="445"/>
      <c r="AI1289" s="446"/>
      <c r="AJ1289" s="446"/>
      <c r="AK1289" s="446"/>
      <c r="AL1289" s="446"/>
      <c r="AM1289" s="446"/>
      <c r="AN1289" s="446"/>
    </row>
    <row r="1290" spans="1:40">
      <c r="A1290" s="435"/>
      <c r="B1290" s="436"/>
      <c r="C1290" s="437"/>
      <c r="D1290" s="438" t="s">
        <v>517</v>
      </c>
      <c r="E1290" s="439"/>
      <c r="F1290" s="440"/>
      <c r="G1290" s="42"/>
      <c r="H1290" s="441"/>
      <c r="I1290" s="441"/>
      <c r="J1290" s="441"/>
      <c r="K1290" s="442"/>
      <c r="L1290" s="442"/>
      <c r="M1290" s="439"/>
      <c r="N1290" s="439"/>
      <c r="O1290" s="440"/>
      <c r="P1290" s="440"/>
      <c r="Q1290" s="439"/>
      <c r="R1290" s="439"/>
      <c r="S1290" s="439"/>
      <c r="T1290" s="443"/>
      <c r="U1290" s="443"/>
      <c r="V1290" s="443" t="s">
        <v>0</v>
      </c>
      <c r="W1290" s="444"/>
      <c r="X1290" s="440"/>
      <c r="Y1290" s="445"/>
      <c r="Z1290" s="445"/>
      <c r="AA1290" s="445"/>
      <c r="AB1290" s="445"/>
      <c r="AC1290" s="445"/>
      <c r="AD1290" s="445"/>
      <c r="AE1290" s="445"/>
      <c r="AF1290" s="445"/>
      <c r="AG1290" s="445"/>
      <c r="AH1290" s="445"/>
      <c r="AI1290" s="446"/>
      <c r="AJ1290" s="446"/>
      <c r="AK1290" s="446"/>
      <c r="AL1290" s="446"/>
      <c r="AM1290" s="446"/>
      <c r="AN1290" s="446"/>
    </row>
    <row r="1291" spans="1:40">
      <c r="A1291" s="435"/>
      <c r="B1291" s="436"/>
      <c r="C1291" s="437"/>
      <c r="D1291" s="438" t="s">
        <v>828</v>
      </c>
      <c r="E1291" s="439"/>
      <c r="F1291" s="440"/>
      <c r="G1291" s="42"/>
      <c r="H1291" s="441"/>
      <c r="I1291" s="441"/>
      <c r="J1291" s="441"/>
      <c r="K1291" s="442"/>
      <c r="L1291" s="442"/>
      <c r="M1291" s="439"/>
      <c r="N1291" s="439"/>
      <c r="O1291" s="440"/>
      <c r="P1291" s="440"/>
      <c r="Q1291" s="439"/>
      <c r="R1291" s="439"/>
      <c r="S1291" s="439"/>
      <c r="T1291" s="443"/>
      <c r="U1291" s="443"/>
      <c r="V1291" s="443" t="s">
        <v>0</v>
      </c>
      <c r="W1291" s="444"/>
      <c r="X1291" s="440"/>
      <c r="Y1291" s="445"/>
      <c r="Z1291" s="445"/>
      <c r="AA1291" s="445"/>
      <c r="AB1291" s="445"/>
      <c r="AC1291" s="445"/>
      <c r="AD1291" s="445"/>
      <c r="AE1291" s="445"/>
      <c r="AF1291" s="445"/>
      <c r="AG1291" s="445"/>
      <c r="AH1291" s="445"/>
      <c r="AI1291" s="446"/>
      <c r="AJ1291" s="446"/>
      <c r="AK1291" s="446"/>
      <c r="AL1291" s="446"/>
      <c r="AM1291" s="446"/>
      <c r="AN1291" s="446"/>
    </row>
    <row r="1292" spans="1:40">
      <c r="A1292" s="435"/>
      <c r="B1292" s="436"/>
      <c r="C1292" s="437"/>
      <c r="D1292" s="438" t="s">
        <v>829</v>
      </c>
      <c r="E1292" s="439"/>
      <c r="F1292" s="440"/>
      <c r="G1292" s="42"/>
      <c r="H1292" s="441"/>
      <c r="I1292" s="441"/>
      <c r="J1292" s="441"/>
      <c r="K1292" s="442"/>
      <c r="L1292" s="442"/>
      <c r="M1292" s="439"/>
      <c r="N1292" s="439"/>
      <c r="O1292" s="440"/>
      <c r="P1292" s="440"/>
      <c r="Q1292" s="439"/>
      <c r="R1292" s="439"/>
      <c r="S1292" s="439"/>
      <c r="T1292" s="443"/>
      <c r="U1292" s="443"/>
      <c r="V1292" s="443" t="s">
        <v>0</v>
      </c>
      <c r="W1292" s="444"/>
      <c r="X1292" s="440"/>
      <c r="Y1292" s="445"/>
      <c r="Z1292" s="445"/>
      <c r="AA1292" s="445"/>
      <c r="AB1292" s="445"/>
      <c r="AC1292" s="445"/>
      <c r="AD1292" s="445"/>
      <c r="AE1292" s="445"/>
      <c r="AF1292" s="445"/>
      <c r="AG1292" s="445"/>
      <c r="AH1292" s="445"/>
      <c r="AI1292" s="446"/>
      <c r="AJ1292" s="446"/>
      <c r="AK1292" s="446"/>
      <c r="AL1292" s="446"/>
      <c r="AM1292" s="446"/>
      <c r="AN1292" s="446"/>
    </row>
    <row r="1293" spans="1:40" ht="25.5">
      <c r="A1293" s="435">
        <v>235</v>
      </c>
      <c r="B1293" s="436" t="s">
        <v>1018</v>
      </c>
      <c r="C1293" s="437" t="s">
        <v>1130</v>
      </c>
      <c r="D1293" s="475" t="s">
        <v>1131</v>
      </c>
      <c r="E1293" s="447">
        <v>484.59800000000001</v>
      </c>
      <c r="F1293" s="445" t="s">
        <v>83</v>
      </c>
      <c r="G1293" s="41"/>
      <c r="H1293" s="448">
        <f>ROUND(E1293*G1293,2)</f>
        <v>0</v>
      </c>
      <c r="I1293" s="448"/>
      <c r="J1293" s="448">
        <f>ROUND(E1293*G1293,2)</f>
        <v>0</v>
      </c>
      <c r="K1293" s="449">
        <v>2.1850000000000001E-2</v>
      </c>
      <c r="L1293" s="449">
        <f>E1293*K1293</f>
        <v>10.5884663</v>
      </c>
      <c r="M1293" s="447"/>
      <c r="N1293" s="447">
        <f>E1293*M1293</f>
        <v>0</v>
      </c>
      <c r="O1293" s="445">
        <v>20</v>
      </c>
      <c r="P1293" s="445" t="s">
        <v>543</v>
      </c>
      <c r="Q1293" s="447"/>
      <c r="R1293" s="447"/>
      <c r="S1293" s="447"/>
      <c r="T1293" s="450"/>
      <c r="U1293" s="450"/>
      <c r="V1293" s="450" t="s">
        <v>802</v>
      </c>
      <c r="W1293" s="451">
        <v>596.54</v>
      </c>
      <c r="X1293" s="437" t="s">
        <v>1132</v>
      </c>
      <c r="Y1293" s="437" t="s">
        <v>1130</v>
      </c>
      <c r="Z1293" s="445" t="s">
        <v>219</v>
      </c>
      <c r="AA1293" s="445"/>
      <c r="AB1293" s="445">
        <v>7</v>
      </c>
      <c r="AC1293" s="445"/>
      <c r="AD1293" s="445"/>
      <c r="AE1293" s="445"/>
      <c r="AF1293" s="445"/>
      <c r="AG1293" s="445"/>
      <c r="AH1293" s="445"/>
      <c r="AI1293" s="446"/>
      <c r="AJ1293" s="446" t="s">
        <v>803</v>
      </c>
      <c r="AK1293" s="446" t="s">
        <v>87</v>
      </c>
      <c r="AL1293" s="446"/>
      <c r="AM1293" s="446"/>
      <c r="AN1293" s="446"/>
    </row>
    <row r="1294" spans="1:40" ht="25.5">
      <c r="A1294" s="435"/>
      <c r="B1294" s="436"/>
      <c r="C1294" s="437"/>
      <c r="D1294" s="438" t="s">
        <v>1133</v>
      </c>
      <c r="E1294" s="439"/>
      <c r="F1294" s="440"/>
      <c r="G1294" s="42"/>
      <c r="H1294" s="441"/>
      <c r="I1294" s="441"/>
      <c r="J1294" s="441"/>
      <c r="K1294" s="442"/>
      <c r="L1294" s="442"/>
      <c r="M1294" s="439"/>
      <c r="N1294" s="439"/>
      <c r="O1294" s="440"/>
      <c r="P1294" s="440"/>
      <c r="Q1294" s="439"/>
      <c r="R1294" s="439"/>
      <c r="S1294" s="439"/>
      <c r="T1294" s="443"/>
      <c r="U1294" s="443"/>
      <c r="V1294" s="443" t="s">
        <v>0</v>
      </c>
      <c r="W1294" s="444"/>
      <c r="X1294" s="440"/>
      <c r="Y1294" s="445"/>
      <c r="Z1294" s="445"/>
      <c r="AA1294" s="445"/>
      <c r="AB1294" s="445"/>
      <c r="AC1294" s="445"/>
      <c r="AD1294" s="445"/>
      <c r="AE1294" s="445"/>
      <c r="AF1294" s="445"/>
      <c r="AG1294" s="445"/>
      <c r="AH1294" s="445"/>
      <c r="AI1294" s="446"/>
      <c r="AJ1294" s="446"/>
      <c r="AK1294" s="446"/>
      <c r="AL1294" s="446"/>
      <c r="AM1294" s="446"/>
      <c r="AN1294" s="446"/>
    </row>
    <row r="1295" spans="1:40">
      <c r="A1295" s="435"/>
      <c r="B1295" s="436"/>
      <c r="C1295" s="437"/>
      <c r="D1295" s="438" t="s">
        <v>1134</v>
      </c>
      <c r="E1295" s="439"/>
      <c r="F1295" s="440"/>
      <c r="G1295" s="42"/>
      <c r="H1295" s="441"/>
      <c r="I1295" s="441"/>
      <c r="J1295" s="441"/>
      <c r="K1295" s="442"/>
      <c r="L1295" s="442"/>
      <c r="M1295" s="439"/>
      <c r="N1295" s="439"/>
      <c r="O1295" s="440"/>
      <c r="P1295" s="440"/>
      <c r="Q1295" s="439"/>
      <c r="R1295" s="439"/>
      <c r="S1295" s="439"/>
      <c r="T1295" s="443"/>
      <c r="U1295" s="443"/>
      <c r="V1295" s="443" t="s">
        <v>0</v>
      </c>
      <c r="W1295" s="444"/>
      <c r="X1295" s="440"/>
      <c r="Y1295" s="445"/>
      <c r="Z1295" s="445"/>
      <c r="AA1295" s="445"/>
      <c r="AB1295" s="445"/>
      <c r="AC1295" s="445"/>
      <c r="AD1295" s="445"/>
      <c r="AE1295" s="445"/>
      <c r="AF1295" s="445"/>
      <c r="AG1295" s="445"/>
      <c r="AH1295" s="445"/>
      <c r="AI1295" s="446"/>
      <c r="AJ1295" s="446"/>
      <c r="AK1295" s="446"/>
      <c r="AL1295" s="446"/>
      <c r="AM1295" s="446"/>
      <c r="AN1295" s="446"/>
    </row>
    <row r="1296" spans="1:40" ht="25.5">
      <c r="A1296" s="435"/>
      <c r="B1296" s="436"/>
      <c r="C1296" s="437"/>
      <c r="D1296" s="438" t="s">
        <v>1135</v>
      </c>
      <c r="E1296" s="439"/>
      <c r="F1296" s="440"/>
      <c r="G1296" s="42"/>
      <c r="H1296" s="441"/>
      <c r="I1296" s="441"/>
      <c r="J1296" s="441"/>
      <c r="K1296" s="442"/>
      <c r="L1296" s="442"/>
      <c r="M1296" s="439"/>
      <c r="N1296" s="439"/>
      <c r="O1296" s="440"/>
      <c r="P1296" s="440"/>
      <c r="Q1296" s="439"/>
      <c r="R1296" s="439"/>
      <c r="S1296" s="439"/>
      <c r="T1296" s="443"/>
      <c r="U1296" s="443"/>
      <c r="V1296" s="443" t="s">
        <v>0</v>
      </c>
      <c r="W1296" s="444"/>
      <c r="X1296" s="440"/>
      <c r="Y1296" s="445"/>
      <c r="Z1296" s="445"/>
      <c r="AA1296" s="445"/>
      <c r="AB1296" s="445"/>
      <c r="AC1296" s="445"/>
      <c r="AD1296" s="445"/>
      <c r="AE1296" s="445"/>
      <c r="AF1296" s="445"/>
      <c r="AG1296" s="445"/>
      <c r="AH1296" s="445"/>
      <c r="AI1296" s="446"/>
      <c r="AJ1296" s="446"/>
      <c r="AK1296" s="446"/>
      <c r="AL1296" s="446"/>
      <c r="AM1296" s="446"/>
      <c r="AN1296" s="446"/>
    </row>
    <row r="1297" spans="1:40">
      <c r="A1297" s="435"/>
      <c r="B1297" s="436"/>
      <c r="C1297" s="437"/>
      <c r="D1297" s="438" t="s">
        <v>1136</v>
      </c>
      <c r="E1297" s="439"/>
      <c r="F1297" s="440"/>
      <c r="G1297" s="42"/>
      <c r="H1297" s="441"/>
      <c r="I1297" s="441"/>
      <c r="J1297" s="441"/>
      <c r="K1297" s="442"/>
      <c r="L1297" s="442"/>
      <c r="M1297" s="439"/>
      <c r="N1297" s="439"/>
      <c r="O1297" s="440"/>
      <c r="P1297" s="440"/>
      <c r="Q1297" s="439"/>
      <c r="R1297" s="439"/>
      <c r="S1297" s="439"/>
      <c r="T1297" s="443"/>
      <c r="U1297" s="443"/>
      <c r="V1297" s="443" t="s">
        <v>0</v>
      </c>
      <c r="W1297" s="444"/>
      <c r="X1297" s="440"/>
      <c r="Y1297" s="445"/>
      <c r="Z1297" s="445"/>
      <c r="AA1297" s="445"/>
      <c r="AB1297" s="445"/>
      <c r="AC1297" s="445"/>
      <c r="AD1297" s="445"/>
      <c r="AE1297" s="445"/>
      <c r="AF1297" s="445"/>
      <c r="AG1297" s="445"/>
      <c r="AH1297" s="445"/>
      <c r="AI1297" s="446"/>
      <c r="AJ1297" s="446"/>
      <c r="AK1297" s="446"/>
      <c r="AL1297" s="446"/>
      <c r="AM1297" s="446"/>
      <c r="AN1297" s="446"/>
    </row>
    <row r="1298" spans="1:40" ht="51">
      <c r="A1298" s="435"/>
      <c r="B1298" s="436"/>
      <c r="C1298" s="437"/>
      <c r="D1298" s="482" t="s">
        <v>1137</v>
      </c>
      <c r="E1298" s="483"/>
      <c r="F1298" s="484"/>
      <c r="G1298" s="43"/>
      <c r="H1298" s="485"/>
      <c r="I1298" s="485"/>
      <c r="J1298" s="485"/>
      <c r="K1298" s="486"/>
      <c r="L1298" s="486"/>
      <c r="M1298" s="483"/>
      <c r="N1298" s="483"/>
      <c r="O1298" s="484"/>
      <c r="P1298" s="484"/>
      <c r="Q1298" s="483"/>
      <c r="R1298" s="483"/>
      <c r="S1298" s="483"/>
      <c r="T1298" s="487"/>
      <c r="U1298" s="487"/>
      <c r="V1298" s="487" t="s">
        <v>1</v>
      </c>
      <c r="W1298" s="488"/>
      <c r="X1298" s="484"/>
      <c r="Y1298" s="445"/>
      <c r="Z1298" s="445"/>
      <c r="AA1298" s="445"/>
      <c r="AB1298" s="445"/>
      <c r="AC1298" s="445"/>
      <c r="AD1298" s="445"/>
      <c r="AE1298" s="445"/>
      <c r="AF1298" s="445"/>
      <c r="AG1298" s="445"/>
      <c r="AH1298" s="445"/>
      <c r="AI1298" s="446"/>
      <c r="AJ1298" s="446"/>
      <c r="AK1298" s="446"/>
      <c r="AL1298" s="446"/>
      <c r="AM1298" s="446"/>
      <c r="AN1298" s="446"/>
    </row>
    <row r="1299" spans="1:40">
      <c r="A1299" s="435"/>
      <c r="B1299" s="436"/>
      <c r="C1299" s="437"/>
      <c r="D1299" s="482" t="s">
        <v>1138</v>
      </c>
      <c r="E1299" s="483"/>
      <c r="F1299" s="484"/>
      <c r="G1299" s="43"/>
      <c r="H1299" s="485"/>
      <c r="I1299" s="485"/>
      <c r="J1299" s="485"/>
      <c r="K1299" s="486"/>
      <c r="L1299" s="486"/>
      <c r="M1299" s="483"/>
      <c r="N1299" s="483"/>
      <c r="O1299" s="484"/>
      <c r="P1299" s="484"/>
      <c r="Q1299" s="483"/>
      <c r="R1299" s="483"/>
      <c r="S1299" s="483"/>
      <c r="T1299" s="487"/>
      <c r="U1299" s="487"/>
      <c r="V1299" s="487" t="s">
        <v>1</v>
      </c>
      <c r="W1299" s="488"/>
      <c r="X1299" s="484"/>
      <c r="Y1299" s="445"/>
      <c r="Z1299" s="445"/>
      <c r="AA1299" s="445"/>
      <c r="AB1299" s="445"/>
      <c r="AC1299" s="445"/>
      <c r="AD1299" s="445"/>
      <c r="AE1299" s="445"/>
      <c r="AF1299" s="445"/>
      <c r="AG1299" s="445"/>
      <c r="AH1299" s="445"/>
      <c r="AI1299" s="446"/>
      <c r="AJ1299" s="446"/>
      <c r="AK1299" s="446"/>
      <c r="AL1299" s="446"/>
      <c r="AM1299" s="446"/>
      <c r="AN1299" s="446"/>
    </row>
    <row r="1300" spans="1:40" ht="38.25">
      <c r="A1300" s="435"/>
      <c r="B1300" s="436"/>
      <c r="C1300" s="437"/>
      <c r="D1300" s="482" t="s">
        <v>1139</v>
      </c>
      <c r="E1300" s="483"/>
      <c r="F1300" s="484"/>
      <c r="G1300" s="43"/>
      <c r="H1300" s="485"/>
      <c r="I1300" s="485"/>
      <c r="J1300" s="485"/>
      <c r="K1300" s="486"/>
      <c r="L1300" s="486"/>
      <c r="M1300" s="483"/>
      <c r="N1300" s="483"/>
      <c r="O1300" s="484"/>
      <c r="P1300" s="484"/>
      <c r="Q1300" s="483"/>
      <c r="R1300" s="483"/>
      <c r="S1300" s="483"/>
      <c r="T1300" s="487"/>
      <c r="U1300" s="487"/>
      <c r="V1300" s="487" t="s">
        <v>1</v>
      </c>
      <c r="W1300" s="488"/>
      <c r="X1300" s="484"/>
      <c r="Y1300" s="445"/>
      <c r="Z1300" s="445"/>
      <c r="AA1300" s="445"/>
      <c r="AB1300" s="445"/>
      <c r="AC1300" s="445"/>
      <c r="AD1300" s="445"/>
      <c r="AE1300" s="445"/>
      <c r="AF1300" s="445"/>
      <c r="AG1300" s="445"/>
      <c r="AH1300" s="445"/>
      <c r="AI1300" s="446"/>
      <c r="AJ1300" s="446"/>
      <c r="AK1300" s="446"/>
      <c r="AL1300" s="446"/>
      <c r="AM1300" s="446"/>
      <c r="AN1300" s="446"/>
    </row>
    <row r="1301" spans="1:40" ht="38.25">
      <c r="A1301" s="435"/>
      <c r="B1301" s="436"/>
      <c r="C1301" s="437"/>
      <c r="D1301" s="482" t="s">
        <v>1140</v>
      </c>
      <c r="E1301" s="483"/>
      <c r="F1301" s="484"/>
      <c r="G1301" s="43"/>
      <c r="H1301" s="485"/>
      <c r="I1301" s="485"/>
      <c r="J1301" s="485"/>
      <c r="K1301" s="486"/>
      <c r="L1301" s="486"/>
      <c r="M1301" s="483"/>
      <c r="N1301" s="483"/>
      <c r="O1301" s="484"/>
      <c r="P1301" s="484"/>
      <c r="Q1301" s="483"/>
      <c r="R1301" s="483"/>
      <c r="S1301" s="483"/>
      <c r="T1301" s="487"/>
      <c r="U1301" s="487"/>
      <c r="V1301" s="487" t="s">
        <v>1</v>
      </c>
      <c r="W1301" s="488"/>
      <c r="X1301" s="484"/>
      <c r="Y1301" s="445"/>
      <c r="Z1301" s="445"/>
      <c r="AA1301" s="445"/>
      <c r="AB1301" s="445"/>
      <c r="AC1301" s="445"/>
      <c r="AD1301" s="445"/>
      <c r="AE1301" s="445"/>
      <c r="AF1301" s="445"/>
      <c r="AG1301" s="445"/>
      <c r="AH1301" s="445"/>
      <c r="AI1301" s="446"/>
      <c r="AJ1301" s="446"/>
      <c r="AK1301" s="446"/>
      <c r="AL1301" s="446"/>
      <c r="AM1301" s="446"/>
      <c r="AN1301" s="446"/>
    </row>
    <row r="1302" spans="1:40">
      <c r="A1302" s="435"/>
      <c r="B1302" s="436"/>
      <c r="C1302" s="437"/>
      <c r="D1302" s="482" t="s">
        <v>1141</v>
      </c>
      <c r="E1302" s="483"/>
      <c r="F1302" s="484"/>
      <c r="G1302" s="43"/>
      <c r="H1302" s="485"/>
      <c r="I1302" s="485"/>
      <c r="J1302" s="485"/>
      <c r="K1302" s="486"/>
      <c r="L1302" s="486"/>
      <c r="M1302" s="483"/>
      <c r="N1302" s="483"/>
      <c r="O1302" s="484"/>
      <c r="P1302" s="484"/>
      <c r="Q1302" s="483"/>
      <c r="R1302" s="483"/>
      <c r="S1302" s="483"/>
      <c r="T1302" s="487"/>
      <c r="U1302" s="487"/>
      <c r="V1302" s="487" t="s">
        <v>1</v>
      </c>
      <c r="W1302" s="488"/>
      <c r="X1302" s="484"/>
      <c r="Y1302" s="445"/>
      <c r="Z1302" s="445"/>
      <c r="AA1302" s="445"/>
      <c r="AB1302" s="445"/>
      <c r="AC1302" s="445"/>
      <c r="AD1302" s="445"/>
      <c r="AE1302" s="445"/>
      <c r="AF1302" s="445"/>
      <c r="AG1302" s="445"/>
      <c r="AH1302" s="445"/>
      <c r="AI1302" s="446"/>
      <c r="AJ1302" s="446"/>
      <c r="AK1302" s="446"/>
      <c r="AL1302" s="446"/>
      <c r="AM1302" s="446"/>
      <c r="AN1302" s="446"/>
    </row>
    <row r="1303" spans="1:40">
      <c r="A1303" s="435">
        <v>236</v>
      </c>
      <c r="B1303" s="436" t="s">
        <v>80</v>
      </c>
      <c r="C1303" s="437" t="s">
        <v>1142</v>
      </c>
      <c r="D1303" s="475" t="s">
        <v>1143</v>
      </c>
      <c r="E1303" s="447">
        <v>15</v>
      </c>
      <c r="F1303" s="445" t="s">
        <v>132</v>
      </c>
      <c r="G1303" s="41"/>
      <c r="H1303" s="448">
        <f>ROUND(E1303*G1303,2)</f>
        <v>0</v>
      </c>
      <c r="I1303" s="448"/>
      <c r="J1303" s="448">
        <f>ROUND(E1303*G1303,2)</f>
        <v>0</v>
      </c>
      <c r="K1303" s="449"/>
      <c r="L1303" s="449">
        <f>E1303*K1303</f>
        <v>0</v>
      </c>
      <c r="M1303" s="447"/>
      <c r="N1303" s="447">
        <f>E1303*M1303</f>
        <v>0</v>
      </c>
      <c r="O1303" s="445">
        <v>20</v>
      </c>
      <c r="P1303" s="445" t="s">
        <v>653</v>
      </c>
      <c r="Q1303" s="447"/>
      <c r="R1303" s="447"/>
      <c r="S1303" s="447"/>
      <c r="T1303" s="450"/>
      <c r="U1303" s="450"/>
      <c r="V1303" s="450" t="s">
        <v>802</v>
      </c>
      <c r="W1303" s="451"/>
      <c r="X1303" s="437" t="s">
        <v>1142</v>
      </c>
      <c r="Y1303" s="437" t="s">
        <v>1142</v>
      </c>
      <c r="Z1303" s="445" t="s">
        <v>85</v>
      </c>
      <c r="AA1303" s="445"/>
      <c r="AB1303" s="445">
        <v>1</v>
      </c>
      <c r="AC1303" s="445"/>
      <c r="AD1303" s="445"/>
      <c r="AE1303" s="445"/>
      <c r="AF1303" s="445"/>
      <c r="AG1303" s="445"/>
      <c r="AH1303" s="445"/>
      <c r="AI1303" s="446"/>
      <c r="AJ1303" s="446" t="s">
        <v>803</v>
      </c>
      <c r="AK1303" s="446" t="s">
        <v>87</v>
      </c>
      <c r="AL1303" s="446"/>
      <c r="AM1303" s="446"/>
      <c r="AN1303" s="446"/>
    </row>
    <row r="1304" spans="1:40">
      <c r="A1304" s="435"/>
      <c r="B1304" s="436"/>
      <c r="C1304" s="437"/>
      <c r="D1304" s="438" t="s">
        <v>137</v>
      </c>
      <c r="E1304" s="439"/>
      <c r="F1304" s="440"/>
      <c r="G1304" s="42"/>
      <c r="H1304" s="441"/>
      <c r="I1304" s="441"/>
      <c r="J1304" s="441"/>
      <c r="K1304" s="442"/>
      <c r="L1304" s="442"/>
      <c r="M1304" s="439"/>
      <c r="N1304" s="439"/>
      <c r="O1304" s="440"/>
      <c r="P1304" s="440"/>
      <c r="Q1304" s="439"/>
      <c r="R1304" s="439"/>
      <c r="S1304" s="439"/>
      <c r="T1304" s="443"/>
      <c r="U1304" s="443"/>
      <c r="V1304" s="443" t="s">
        <v>0</v>
      </c>
      <c r="W1304" s="444"/>
      <c r="X1304" s="440"/>
      <c r="Y1304" s="445"/>
      <c r="Z1304" s="445"/>
      <c r="AA1304" s="445"/>
      <c r="AB1304" s="445"/>
      <c r="AC1304" s="445"/>
      <c r="AD1304" s="445"/>
      <c r="AE1304" s="445"/>
      <c r="AF1304" s="445"/>
      <c r="AG1304" s="445"/>
      <c r="AH1304" s="445"/>
      <c r="AI1304" s="446"/>
      <c r="AJ1304" s="446"/>
      <c r="AK1304" s="446"/>
      <c r="AL1304" s="446"/>
      <c r="AM1304" s="446"/>
      <c r="AN1304" s="446"/>
    </row>
    <row r="1305" spans="1:40">
      <c r="A1305" s="435"/>
      <c r="B1305" s="436"/>
      <c r="C1305" s="437"/>
      <c r="D1305" s="438" t="s">
        <v>180</v>
      </c>
      <c r="E1305" s="439"/>
      <c r="F1305" s="440"/>
      <c r="G1305" s="42"/>
      <c r="H1305" s="441"/>
      <c r="I1305" s="441"/>
      <c r="J1305" s="441"/>
      <c r="K1305" s="442"/>
      <c r="L1305" s="442"/>
      <c r="M1305" s="439"/>
      <c r="N1305" s="439"/>
      <c r="O1305" s="440"/>
      <c r="P1305" s="440"/>
      <c r="Q1305" s="439"/>
      <c r="R1305" s="439"/>
      <c r="S1305" s="439"/>
      <c r="T1305" s="443"/>
      <c r="U1305" s="443"/>
      <c r="V1305" s="443" t="s">
        <v>0</v>
      </c>
      <c r="W1305" s="444"/>
      <c r="X1305" s="440"/>
      <c r="Y1305" s="445"/>
      <c r="Z1305" s="445"/>
      <c r="AA1305" s="445"/>
      <c r="AB1305" s="445"/>
      <c r="AC1305" s="445"/>
      <c r="AD1305" s="445"/>
      <c r="AE1305" s="445"/>
      <c r="AF1305" s="445"/>
      <c r="AG1305" s="445"/>
      <c r="AH1305" s="445"/>
      <c r="AI1305" s="446"/>
      <c r="AJ1305" s="446"/>
      <c r="AK1305" s="446"/>
      <c r="AL1305" s="446"/>
      <c r="AM1305" s="446"/>
      <c r="AN1305" s="446"/>
    </row>
    <row r="1306" spans="1:40">
      <c r="A1306" s="435"/>
      <c r="B1306" s="436"/>
      <c r="C1306" s="437"/>
      <c r="D1306" s="438" t="s">
        <v>236</v>
      </c>
      <c r="E1306" s="439"/>
      <c r="F1306" s="440"/>
      <c r="G1306" s="42"/>
      <c r="H1306" s="441"/>
      <c r="I1306" s="441"/>
      <c r="J1306" s="441"/>
      <c r="K1306" s="442"/>
      <c r="L1306" s="442"/>
      <c r="M1306" s="439"/>
      <c r="N1306" s="439"/>
      <c r="O1306" s="440"/>
      <c r="P1306" s="440"/>
      <c r="Q1306" s="439"/>
      <c r="R1306" s="439"/>
      <c r="S1306" s="439"/>
      <c r="T1306" s="443"/>
      <c r="U1306" s="443"/>
      <c r="V1306" s="443" t="s">
        <v>0</v>
      </c>
      <c r="W1306" s="444"/>
      <c r="X1306" s="440"/>
      <c r="Y1306" s="445"/>
      <c r="Z1306" s="445"/>
      <c r="AA1306" s="445"/>
      <c r="AB1306" s="445"/>
      <c r="AC1306" s="445"/>
      <c r="AD1306" s="445"/>
      <c r="AE1306" s="445"/>
      <c r="AF1306" s="445"/>
      <c r="AG1306" s="445"/>
      <c r="AH1306" s="445"/>
      <c r="AI1306" s="446"/>
      <c r="AJ1306" s="446"/>
      <c r="AK1306" s="446"/>
      <c r="AL1306" s="446"/>
      <c r="AM1306" s="446"/>
      <c r="AN1306" s="446"/>
    </row>
    <row r="1307" spans="1:40">
      <c r="A1307" s="435"/>
      <c r="B1307" s="436"/>
      <c r="C1307" s="437"/>
      <c r="D1307" s="438" t="s">
        <v>134</v>
      </c>
      <c r="E1307" s="439"/>
      <c r="F1307" s="440"/>
      <c r="G1307" s="42"/>
      <c r="H1307" s="441"/>
      <c r="I1307" s="441"/>
      <c r="J1307" s="441"/>
      <c r="K1307" s="442"/>
      <c r="L1307" s="442"/>
      <c r="M1307" s="439"/>
      <c r="N1307" s="439"/>
      <c r="O1307" s="440"/>
      <c r="P1307" s="440"/>
      <c r="Q1307" s="439"/>
      <c r="R1307" s="439"/>
      <c r="S1307" s="439"/>
      <c r="T1307" s="443"/>
      <c r="U1307" s="443"/>
      <c r="V1307" s="443" t="s">
        <v>0</v>
      </c>
      <c r="W1307" s="444"/>
      <c r="X1307" s="440"/>
      <c r="Y1307" s="445"/>
      <c r="Z1307" s="445"/>
      <c r="AA1307" s="445"/>
      <c r="AB1307" s="445"/>
      <c r="AC1307" s="445"/>
      <c r="AD1307" s="445"/>
      <c r="AE1307" s="445"/>
      <c r="AF1307" s="445"/>
      <c r="AG1307" s="445"/>
      <c r="AH1307" s="445"/>
      <c r="AI1307" s="446"/>
      <c r="AJ1307" s="446"/>
      <c r="AK1307" s="446"/>
      <c r="AL1307" s="446"/>
      <c r="AM1307" s="446"/>
      <c r="AN1307" s="446"/>
    </row>
    <row r="1308" spans="1:40" ht="25.5">
      <c r="A1308" s="435"/>
      <c r="B1308" s="436"/>
      <c r="C1308" s="437"/>
      <c r="D1308" s="438" t="s">
        <v>133</v>
      </c>
      <c r="E1308" s="439"/>
      <c r="F1308" s="440"/>
      <c r="G1308" s="42"/>
      <c r="H1308" s="441"/>
      <c r="I1308" s="441"/>
      <c r="J1308" s="441"/>
      <c r="K1308" s="442"/>
      <c r="L1308" s="442"/>
      <c r="M1308" s="439"/>
      <c r="N1308" s="439"/>
      <c r="O1308" s="440"/>
      <c r="P1308" s="440"/>
      <c r="Q1308" s="439"/>
      <c r="R1308" s="439"/>
      <c r="S1308" s="439"/>
      <c r="T1308" s="443"/>
      <c r="U1308" s="443"/>
      <c r="V1308" s="443" t="s">
        <v>0</v>
      </c>
      <c r="W1308" s="444"/>
      <c r="X1308" s="440"/>
      <c r="Y1308" s="445"/>
      <c r="Z1308" s="445"/>
      <c r="AA1308" s="445"/>
      <c r="AB1308" s="445"/>
      <c r="AC1308" s="445"/>
      <c r="AD1308" s="445"/>
      <c r="AE1308" s="445"/>
      <c r="AF1308" s="445"/>
      <c r="AG1308" s="445"/>
      <c r="AH1308" s="445"/>
      <c r="AI1308" s="446"/>
      <c r="AJ1308" s="446"/>
      <c r="AK1308" s="446"/>
      <c r="AL1308" s="446"/>
      <c r="AM1308" s="446"/>
      <c r="AN1308" s="446"/>
    </row>
    <row r="1309" spans="1:40">
      <c r="A1309" s="435"/>
      <c r="B1309" s="436"/>
      <c r="C1309" s="437"/>
      <c r="D1309" s="438" t="s">
        <v>643</v>
      </c>
      <c r="E1309" s="439"/>
      <c r="F1309" s="440"/>
      <c r="G1309" s="42"/>
      <c r="H1309" s="441"/>
      <c r="I1309" s="441"/>
      <c r="J1309" s="441"/>
      <c r="K1309" s="442"/>
      <c r="L1309" s="442"/>
      <c r="M1309" s="439"/>
      <c r="N1309" s="439"/>
      <c r="O1309" s="440"/>
      <c r="P1309" s="440"/>
      <c r="Q1309" s="439"/>
      <c r="R1309" s="439"/>
      <c r="S1309" s="439"/>
      <c r="T1309" s="443"/>
      <c r="U1309" s="443"/>
      <c r="V1309" s="443" t="s">
        <v>0</v>
      </c>
      <c r="W1309" s="444"/>
      <c r="X1309" s="440"/>
      <c r="Y1309" s="445"/>
      <c r="Z1309" s="445"/>
      <c r="AA1309" s="445"/>
      <c r="AB1309" s="445"/>
      <c r="AC1309" s="445"/>
      <c r="AD1309" s="445"/>
      <c r="AE1309" s="445"/>
      <c r="AF1309" s="445"/>
      <c r="AG1309" s="445"/>
      <c r="AH1309" s="445"/>
      <c r="AI1309" s="446"/>
      <c r="AJ1309" s="446"/>
      <c r="AK1309" s="446"/>
      <c r="AL1309" s="446"/>
      <c r="AM1309" s="446"/>
      <c r="AN1309" s="446"/>
    </row>
    <row r="1310" spans="1:40" ht="25.5">
      <c r="A1310" s="435"/>
      <c r="B1310" s="436"/>
      <c r="C1310" s="437"/>
      <c r="D1310" s="438" t="s">
        <v>88</v>
      </c>
      <c r="E1310" s="439"/>
      <c r="F1310" s="440"/>
      <c r="G1310" s="42"/>
      <c r="H1310" s="441"/>
      <c r="I1310" s="441"/>
      <c r="J1310" s="441"/>
      <c r="K1310" s="442"/>
      <c r="L1310" s="442"/>
      <c r="M1310" s="439"/>
      <c r="N1310" s="439"/>
      <c r="O1310" s="440"/>
      <c r="P1310" s="440"/>
      <c r="Q1310" s="439"/>
      <c r="R1310" s="439"/>
      <c r="S1310" s="439"/>
      <c r="T1310" s="443"/>
      <c r="U1310" s="443"/>
      <c r="V1310" s="443" t="s">
        <v>0</v>
      </c>
      <c r="W1310" s="444"/>
      <c r="X1310" s="440"/>
      <c r="Y1310" s="445"/>
      <c r="Z1310" s="445"/>
      <c r="AA1310" s="445"/>
      <c r="AB1310" s="445"/>
      <c r="AC1310" s="445"/>
      <c r="AD1310" s="445"/>
      <c r="AE1310" s="445"/>
      <c r="AF1310" s="445"/>
      <c r="AG1310" s="445"/>
      <c r="AH1310" s="445"/>
      <c r="AI1310" s="446"/>
      <c r="AJ1310" s="446"/>
      <c r="AK1310" s="446"/>
      <c r="AL1310" s="446"/>
      <c r="AM1310" s="446"/>
      <c r="AN1310" s="446"/>
    </row>
    <row r="1311" spans="1:40">
      <c r="A1311" s="435"/>
      <c r="B1311" s="436"/>
      <c r="C1311" s="437"/>
      <c r="D1311" s="438" t="s">
        <v>134</v>
      </c>
      <c r="E1311" s="439"/>
      <c r="F1311" s="440"/>
      <c r="G1311" s="42"/>
      <c r="H1311" s="441"/>
      <c r="I1311" s="441"/>
      <c r="J1311" s="441"/>
      <c r="K1311" s="442"/>
      <c r="L1311" s="442"/>
      <c r="M1311" s="439"/>
      <c r="N1311" s="439"/>
      <c r="O1311" s="440"/>
      <c r="P1311" s="440"/>
      <c r="Q1311" s="439"/>
      <c r="R1311" s="439"/>
      <c r="S1311" s="439"/>
      <c r="T1311" s="443"/>
      <c r="U1311" s="443"/>
      <c r="V1311" s="443" t="s">
        <v>0</v>
      </c>
      <c r="W1311" s="444"/>
      <c r="X1311" s="440"/>
      <c r="Y1311" s="445"/>
      <c r="Z1311" s="445"/>
      <c r="AA1311" s="445"/>
      <c r="AB1311" s="445"/>
      <c r="AC1311" s="445"/>
      <c r="AD1311" s="445"/>
      <c r="AE1311" s="445"/>
      <c r="AF1311" s="445"/>
      <c r="AG1311" s="445"/>
      <c r="AH1311" s="445"/>
      <c r="AI1311" s="446"/>
      <c r="AJ1311" s="446"/>
      <c r="AK1311" s="446"/>
      <c r="AL1311" s="446"/>
      <c r="AM1311" s="446"/>
      <c r="AN1311" s="446"/>
    </row>
    <row r="1312" spans="1:40" ht="25.5">
      <c r="A1312" s="435">
        <v>237</v>
      </c>
      <c r="B1312" s="436" t="s">
        <v>1018</v>
      </c>
      <c r="C1312" s="437" t="s">
        <v>1144</v>
      </c>
      <c r="D1312" s="475" t="s">
        <v>1145</v>
      </c>
      <c r="E1312" s="74">
        <v>0</v>
      </c>
      <c r="F1312" s="445" t="s">
        <v>57</v>
      </c>
      <c r="G1312" s="41"/>
      <c r="H1312" s="448">
        <f>ROUND(E1312*G1312,2)</f>
        <v>0</v>
      </c>
      <c r="I1312" s="448"/>
      <c r="J1312" s="448">
        <f>ROUND(E1312*G1312,2)</f>
        <v>0</v>
      </c>
      <c r="K1312" s="449"/>
      <c r="L1312" s="449">
        <f>E1312*K1312</f>
        <v>0</v>
      </c>
      <c r="M1312" s="447"/>
      <c r="N1312" s="447">
        <f>E1312*M1312</f>
        <v>0</v>
      </c>
      <c r="O1312" s="445">
        <v>20</v>
      </c>
      <c r="P1312" s="445" t="s">
        <v>377</v>
      </c>
      <c r="Q1312" s="447"/>
      <c r="R1312" s="447"/>
      <c r="S1312" s="447"/>
      <c r="T1312" s="450"/>
      <c r="U1312" s="450"/>
      <c r="V1312" s="450" t="s">
        <v>802</v>
      </c>
      <c r="W1312" s="451"/>
      <c r="X1312" s="437" t="s">
        <v>1146</v>
      </c>
      <c r="Y1312" s="437" t="s">
        <v>1144</v>
      </c>
      <c r="Z1312" s="445" t="s">
        <v>946</v>
      </c>
      <c r="AA1312" s="445"/>
      <c r="AB1312" s="445">
        <v>1</v>
      </c>
      <c r="AC1312" s="445"/>
      <c r="AD1312" s="445"/>
      <c r="AE1312" s="445"/>
      <c r="AF1312" s="445"/>
      <c r="AG1312" s="445"/>
      <c r="AH1312" s="445"/>
      <c r="AI1312" s="446"/>
      <c r="AJ1312" s="446" t="s">
        <v>803</v>
      </c>
      <c r="AK1312" s="446" t="s">
        <v>87</v>
      </c>
      <c r="AL1312" s="446"/>
      <c r="AM1312" s="446"/>
      <c r="AN1312" s="446"/>
    </row>
    <row r="1313" spans="1:40">
      <c r="A1313" s="435"/>
      <c r="B1313" s="436"/>
      <c r="C1313" s="437"/>
      <c r="D1313" s="478" t="s">
        <v>1147</v>
      </c>
      <c r="E1313" s="479">
        <f>J1313</f>
        <v>0</v>
      </c>
      <c r="F1313" s="445"/>
      <c r="G1313" s="41"/>
      <c r="H1313" s="479">
        <f>SUM(H1092:H1312)</f>
        <v>0</v>
      </c>
      <c r="I1313" s="479">
        <f>SUM(I1092:I1312)</f>
        <v>0</v>
      </c>
      <c r="J1313" s="479">
        <f>SUM(J1092:J1312)</f>
        <v>0</v>
      </c>
      <c r="K1313" s="449"/>
      <c r="L1313" s="480">
        <f>SUM(L1092:L1312)</f>
        <v>14.43214515</v>
      </c>
      <c r="M1313" s="447"/>
      <c r="N1313" s="481">
        <f>SUM(N1092:N1312)</f>
        <v>5.753825</v>
      </c>
      <c r="O1313" s="445"/>
      <c r="P1313" s="445"/>
      <c r="Q1313" s="447"/>
      <c r="R1313" s="447"/>
      <c r="S1313" s="447"/>
      <c r="T1313" s="450"/>
      <c r="U1313" s="450"/>
      <c r="V1313" s="450"/>
      <c r="W1313" s="451">
        <f>SUM(W1092:W1312)</f>
        <v>787.19899999999996</v>
      </c>
      <c r="X1313" s="445"/>
      <c r="Y1313" s="445"/>
      <c r="Z1313" s="445"/>
      <c r="AA1313" s="445"/>
      <c r="AB1313" s="445"/>
      <c r="AC1313" s="445"/>
      <c r="AD1313" s="445"/>
      <c r="AE1313" s="445"/>
      <c r="AF1313" s="445"/>
      <c r="AG1313" s="445"/>
      <c r="AH1313" s="445"/>
      <c r="AI1313" s="446"/>
      <c r="AJ1313" s="446"/>
      <c r="AK1313" s="446"/>
      <c r="AL1313" s="446"/>
      <c r="AM1313" s="446"/>
      <c r="AN1313" s="446"/>
    </row>
    <row r="1314" spans="1:40">
      <c r="A1314" s="435"/>
      <c r="B1314" s="436"/>
      <c r="C1314" s="437"/>
      <c r="D1314" s="475"/>
      <c r="E1314" s="447"/>
      <c r="F1314" s="445"/>
      <c r="G1314" s="41"/>
      <c r="H1314" s="448"/>
      <c r="I1314" s="448"/>
      <c r="J1314" s="448"/>
      <c r="K1314" s="449"/>
      <c r="L1314" s="449"/>
      <c r="M1314" s="447"/>
      <c r="N1314" s="447"/>
      <c r="O1314" s="445"/>
      <c r="P1314" s="445"/>
      <c r="Q1314" s="447"/>
      <c r="R1314" s="447"/>
      <c r="S1314" s="447"/>
      <c r="T1314" s="450"/>
      <c r="U1314" s="450"/>
      <c r="V1314" s="450"/>
      <c r="W1314" s="451"/>
      <c r="X1314" s="445"/>
      <c r="Y1314" s="445"/>
      <c r="Z1314" s="445"/>
      <c r="AA1314" s="445"/>
      <c r="AB1314" s="445"/>
      <c r="AC1314" s="445"/>
      <c r="AD1314" s="445"/>
      <c r="AE1314" s="445"/>
      <c r="AF1314" s="445"/>
      <c r="AG1314" s="445"/>
      <c r="AH1314" s="445"/>
      <c r="AI1314" s="446"/>
      <c r="AJ1314" s="446"/>
      <c r="AK1314" s="446"/>
      <c r="AL1314" s="446"/>
      <c r="AM1314" s="446"/>
      <c r="AN1314" s="446"/>
    </row>
    <row r="1315" spans="1:40">
      <c r="A1315" s="435"/>
      <c r="B1315" s="437" t="s">
        <v>1148</v>
      </c>
      <c r="C1315" s="437"/>
      <c r="D1315" s="475"/>
      <c r="E1315" s="447"/>
      <c r="F1315" s="445"/>
      <c r="G1315" s="41"/>
      <c r="H1315" s="448"/>
      <c r="I1315" s="448"/>
      <c r="J1315" s="448"/>
      <c r="K1315" s="449"/>
      <c r="L1315" s="449"/>
      <c r="M1315" s="447"/>
      <c r="N1315" s="447"/>
      <c r="O1315" s="445"/>
      <c r="P1315" s="445"/>
      <c r="Q1315" s="447"/>
      <c r="R1315" s="447"/>
      <c r="S1315" s="447"/>
      <c r="T1315" s="450"/>
      <c r="U1315" s="450"/>
      <c r="V1315" s="450"/>
      <c r="W1315" s="451"/>
      <c r="X1315" s="445"/>
      <c r="Y1315" s="445"/>
      <c r="Z1315" s="445"/>
      <c r="AA1315" s="445"/>
      <c r="AB1315" s="445"/>
      <c r="AC1315" s="445"/>
      <c r="AD1315" s="445"/>
      <c r="AE1315" s="445"/>
      <c r="AF1315" s="445"/>
      <c r="AG1315" s="445"/>
      <c r="AH1315" s="445"/>
      <c r="AI1315" s="446"/>
      <c r="AJ1315" s="446"/>
      <c r="AK1315" s="446"/>
      <c r="AL1315" s="446"/>
      <c r="AM1315" s="446"/>
      <c r="AN1315" s="446"/>
    </row>
    <row r="1316" spans="1:40" ht="38.25">
      <c r="A1316" s="435">
        <v>238</v>
      </c>
      <c r="B1316" s="436" t="s">
        <v>1149</v>
      </c>
      <c r="C1316" s="437" t="s">
        <v>1150</v>
      </c>
      <c r="D1316" s="475" t="s">
        <v>1151</v>
      </c>
      <c r="E1316" s="447">
        <v>60</v>
      </c>
      <c r="F1316" s="445" t="s">
        <v>243</v>
      </c>
      <c r="G1316" s="41"/>
      <c r="H1316" s="448">
        <f>ROUND(E1316*G1316,2)</f>
        <v>0</v>
      </c>
      <c r="I1316" s="448"/>
      <c r="J1316" s="448">
        <f>ROUND(E1316*G1316,2)</f>
        <v>0</v>
      </c>
      <c r="K1316" s="449">
        <v>3.3600000000000001E-3</v>
      </c>
      <c r="L1316" s="449">
        <f>E1316*K1316</f>
        <v>0.2016</v>
      </c>
      <c r="M1316" s="447"/>
      <c r="N1316" s="447">
        <f>E1316*M1316</f>
        <v>0</v>
      </c>
      <c r="O1316" s="445">
        <v>20</v>
      </c>
      <c r="P1316" s="445" t="s">
        <v>196</v>
      </c>
      <c r="Q1316" s="447"/>
      <c r="R1316" s="447"/>
      <c r="S1316" s="447"/>
      <c r="T1316" s="450"/>
      <c r="U1316" s="450"/>
      <c r="V1316" s="450" t="s">
        <v>802</v>
      </c>
      <c r="W1316" s="451">
        <v>25.14</v>
      </c>
      <c r="X1316" s="437" t="s">
        <v>1150</v>
      </c>
      <c r="Y1316" s="437" t="s">
        <v>1150</v>
      </c>
      <c r="Z1316" s="445" t="s">
        <v>208</v>
      </c>
      <c r="AA1316" s="445"/>
      <c r="AB1316" s="445">
        <v>7</v>
      </c>
      <c r="AC1316" s="445"/>
      <c r="AD1316" s="445"/>
      <c r="AE1316" s="445"/>
      <c r="AF1316" s="445"/>
      <c r="AG1316" s="445"/>
      <c r="AH1316" s="445"/>
      <c r="AI1316" s="446"/>
      <c r="AJ1316" s="446" t="s">
        <v>803</v>
      </c>
      <c r="AK1316" s="446" t="s">
        <v>87</v>
      </c>
      <c r="AL1316" s="446"/>
      <c r="AM1316" s="446"/>
      <c r="AN1316" s="446"/>
    </row>
    <row r="1317" spans="1:40" ht="25.5">
      <c r="A1317" s="435">
        <v>239</v>
      </c>
      <c r="B1317" s="436" t="s">
        <v>80</v>
      </c>
      <c r="C1317" s="437" t="s">
        <v>1152</v>
      </c>
      <c r="D1317" s="475" t="s">
        <v>1153</v>
      </c>
      <c r="E1317" s="447">
        <v>5.8</v>
      </c>
      <c r="F1317" s="445" t="s">
        <v>83</v>
      </c>
      <c r="G1317" s="41"/>
      <c r="H1317" s="448">
        <f>ROUND(E1317*G1317,2)</f>
        <v>0</v>
      </c>
      <c r="I1317" s="448"/>
      <c r="J1317" s="448">
        <f>ROUND(E1317*G1317,2)</f>
        <v>0</v>
      </c>
      <c r="K1317" s="449"/>
      <c r="L1317" s="449">
        <f>E1317*K1317</f>
        <v>0</v>
      </c>
      <c r="M1317" s="447"/>
      <c r="N1317" s="447">
        <f>E1317*M1317</f>
        <v>0</v>
      </c>
      <c r="O1317" s="445">
        <v>20</v>
      </c>
      <c r="P1317" s="445" t="s">
        <v>979</v>
      </c>
      <c r="Q1317" s="447"/>
      <c r="R1317" s="447"/>
      <c r="S1317" s="447"/>
      <c r="T1317" s="450"/>
      <c r="U1317" s="450"/>
      <c r="V1317" s="450" t="s">
        <v>802</v>
      </c>
      <c r="W1317" s="451"/>
      <c r="X1317" s="437" t="s">
        <v>1152</v>
      </c>
      <c r="Y1317" s="437" t="s">
        <v>1152</v>
      </c>
      <c r="Z1317" s="445" t="s">
        <v>85</v>
      </c>
      <c r="AA1317" s="445"/>
      <c r="AB1317" s="445">
        <v>1</v>
      </c>
      <c r="AC1317" s="445"/>
      <c r="AD1317" s="445"/>
      <c r="AE1317" s="445"/>
      <c r="AF1317" s="445"/>
      <c r="AG1317" s="445"/>
      <c r="AH1317" s="445"/>
      <c r="AI1317" s="446"/>
      <c r="AJ1317" s="446" t="s">
        <v>803</v>
      </c>
      <c r="AK1317" s="446" t="s">
        <v>87</v>
      </c>
      <c r="AL1317" s="446"/>
      <c r="AM1317" s="446"/>
      <c r="AN1317" s="446"/>
    </row>
    <row r="1318" spans="1:40" ht="25.5">
      <c r="A1318" s="435"/>
      <c r="B1318" s="436"/>
      <c r="C1318" s="437"/>
      <c r="D1318" s="438" t="s">
        <v>250</v>
      </c>
      <c r="E1318" s="439"/>
      <c r="F1318" s="440"/>
      <c r="G1318" s="42"/>
      <c r="H1318" s="441"/>
      <c r="I1318" s="441"/>
      <c r="J1318" s="441"/>
      <c r="K1318" s="442"/>
      <c r="L1318" s="442"/>
      <c r="M1318" s="439"/>
      <c r="N1318" s="439"/>
      <c r="O1318" s="440"/>
      <c r="P1318" s="440"/>
      <c r="Q1318" s="439"/>
      <c r="R1318" s="439"/>
      <c r="S1318" s="439"/>
      <c r="T1318" s="443"/>
      <c r="U1318" s="443"/>
      <c r="V1318" s="443" t="s">
        <v>0</v>
      </c>
      <c r="W1318" s="444"/>
      <c r="X1318" s="440"/>
      <c r="Y1318" s="445"/>
      <c r="Z1318" s="445"/>
      <c r="AA1318" s="445"/>
      <c r="AB1318" s="445"/>
      <c r="AC1318" s="445"/>
      <c r="AD1318" s="445"/>
      <c r="AE1318" s="445"/>
      <c r="AF1318" s="445"/>
      <c r="AG1318" s="445"/>
      <c r="AH1318" s="445"/>
      <c r="AI1318" s="446"/>
      <c r="AJ1318" s="446"/>
      <c r="AK1318" s="446"/>
      <c r="AL1318" s="446"/>
      <c r="AM1318" s="446"/>
      <c r="AN1318" s="446"/>
    </row>
    <row r="1319" spans="1:40">
      <c r="A1319" s="435"/>
      <c r="B1319" s="436"/>
      <c r="C1319" s="437"/>
      <c r="D1319" s="438" t="s">
        <v>1154</v>
      </c>
      <c r="E1319" s="439"/>
      <c r="F1319" s="440"/>
      <c r="G1319" s="42"/>
      <c r="H1319" s="441"/>
      <c r="I1319" s="441"/>
      <c r="J1319" s="441"/>
      <c r="K1319" s="442"/>
      <c r="L1319" s="442"/>
      <c r="M1319" s="439"/>
      <c r="N1319" s="439"/>
      <c r="O1319" s="440"/>
      <c r="P1319" s="440"/>
      <c r="Q1319" s="439"/>
      <c r="R1319" s="439"/>
      <c r="S1319" s="439"/>
      <c r="T1319" s="443"/>
      <c r="U1319" s="443"/>
      <c r="V1319" s="443" t="s">
        <v>0</v>
      </c>
      <c r="W1319" s="444"/>
      <c r="X1319" s="440"/>
      <c r="Y1319" s="445"/>
      <c r="Z1319" s="445"/>
      <c r="AA1319" s="445"/>
      <c r="AB1319" s="445"/>
      <c r="AC1319" s="445"/>
      <c r="AD1319" s="445"/>
      <c r="AE1319" s="445"/>
      <c r="AF1319" s="445"/>
      <c r="AG1319" s="445"/>
      <c r="AH1319" s="445"/>
      <c r="AI1319" s="446"/>
      <c r="AJ1319" s="446"/>
      <c r="AK1319" s="446"/>
      <c r="AL1319" s="446"/>
      <c r="AM1319" s="446"/>
      <c r="AN1319" s="446"/>
    </row>
    <row r="1320" spans="1:40">
      <c r="A1320" s="435">
        <v>240</v>
      </c>
      <c r="B1320" s="436" t="s">
        <v>80</v>
      </c>
      <c r="C1320" s="437" t="s">
        <v>1155</v>
      </c>
      <c r="D1320" s="475" t="s">
        <v>1156</v>
      </c>
      <c r="E1320" s="447">
        <v>2</v>
      </c>
      <c r="F1320" s="445" t="s">
        <v>132</v>
      </c>
      <c r="G1320" s="41"/>
      <c r="H1320" s="448">
        <f>ROUND(E1320*G1320,2)</f>
        <v>0</v>
      </c>
      <c r="I1320" s="448"/>
      <c r="J1320" s="448">
        <f>ROUND(E1320*G1320,2)</f>
        <v>0</v>
      </c>
      <c r="K1320" s="449"/>
      <c r="L1320" s="449">
        <f>E1320*K1320</f>
        <v>0</v>
      </c>
      <c r="M1320" s="447"/>
      <c r="N1320" s="447">
        <f>E1320*M1320</f>
        <v>0</v>
      </c>
      <c r="O1320" s="445">
        <v>20</v>
      </c>
      <c r="P1320" s="445" t="s">
        <v>983</v>
      </c>
      <c r="Q1320" s="447"/>
      <c r="R1320" s="447"/>
      <c r="S1320" s="447"/>
      <c r="T1320" s="450"/>
      <c r="U1320" s="450"/>
      <c r="V1320" s="450" t="s">
        <v>802</v>
      </c>
      <c r="W1320" s="451"/>
      <c r="X1320" s="437" t="s">
        <v>1155</v>
      </c>
      <c r="Y1320" s="437" t="s">
        <v>1155</v>
      </c>
      <c r="Z1320" s="445" t="s">
        <v>85</v>
      </c>
      <c r="AA1320" s="445"/>
      <c r="AB1320" s="445">
        <v>1</v>
      </c>
      <c r="AC1320" s="445"/>
      <c r="AD1320" s="445"/>
      <c r="AE1320" s="445"/>
      <c r="AF1320" s="445"/>
      <c r="AG1320" s="445"/>
      <c r="AH1320" s="445"/>
      <c r="AI1320" s="446"/>
      <c r="AJ1320" s="446" t="s">
        <v>803</v>
      </c>
      <c r="AK1320" s="446" t="s">
        <v>87</v>
      </c>
      <c r="AL1320" s="446"/>
      <c r="AM1320" s="446"/>
      <c r="AN1320" s="446"/>
    </row>
    <row r="1321" spans="1:40" ht="25.5">
      <c r="A1321" s="435"/>
      <c r="B1321" s="436"/>
      <c r="C1321" s="437"/>
      <c r="D1321" s="438" t="s">
        <v>250</v>
      </c>
      <c r="E1321" s="439"/>
      <c r="F1321" s="440"/>
      <c r="G1321" s="42"/>
      <c r="H1321" s="441"/>
      <c r="I1321" s="441"/>
      <c r="J1321" s="441"/>
      <c r="K1321" s="442"/>
      <c r="L1321" s="442"/>
      <c r="M1321" s="439"/>
      <c r="N1321" s="439"/>
      <c r="O1321" s="440"/>
      <c r="P1321" s="440"/>
      <c r="Q1321" s="439"/>
      <c r="R1321" s="439"/>
      <c r="S1321" s="439"/>
      <c r="T1321" s="443"/>
      <c r="U1321" s="443"/>
      <c r="V1321" s="443" t="s">
        <v>0</v>
      </c>
      <c r="W1321" s="444"/>
      <c r="X1321" s="440"/>
      <c r="Y1321" s="445"/>
      <c r="Z1321" s="445"/>
      <c r="AA1321" s="445"/>
      <c r="AB1321" s="445"/>
      <c r="AC1321" s="445"/>
      <c r="AD1321" s="445"/>
      <c r="AE1321" s="445"/>
      <c r="AF1321" s="445"/>
      <c r="AG1321" s="445"/>
      <c r="AH1321" s="445"/>
      <c r="AI1321" s="446"/>
      <c r="AJ1321" s="446"/>
      <c r="AK1321" s="446"/>
      <c r="AL1321" s="446"/>
      <c r="AM1321" s="446"/>
      <c r="AN1321" s="446"/>
    </row>
    <row r="1322" spans="1:40">
      <c r="A1322" s="435"/>
      <c r="B1322" s="436"/>
      <c r="C1322" s="437"/>
      <c r="D1322" s="438" t="s">
        <v>180</v>
      </c>
      <c r="E1322" s="439"/>
      <c r="F1322" s="440"/>
      <c r="G1322" s="42"/>
      <c r="H1322" s="441"/>
      <c r="I1322" s="441"/>
      <c r="J1322" s="441"/>
      <c r="K1322" s="442"/>
      <c r="L1322" s="442"/>
      <c r="M1322" s="439"/>
      <c r="N1322" s="439"/>
      <c r="O1322" s="440"/>
      <c r="P1322" s="440"/>
      <c r="Q1322" s="439"/>
      <c r="R1322" s="439"/>
      <c r="S1322" s="439"/>
      <c r="T1322" s="443"/>
      <c r="U1322" s="443"/>
      <c r="V1322" s="443" t="s">
        <v>0</v>
      </c>
      <c r="W1322" s="444"/>
      <c r="X1322" s="440"/>
      <c r="Y1322" s="445"/>
      <c r="Z1322" s="445"/>
      <c r="AA1322" s="445"/>
      <c r="AB1322" s="445"/>
      <c r="AC1322" s="445"/>
      <c r="AD1322" s="445"/>
      <c r="AE1322" s="445"/>
      <c r="AF1322" s="445"/>
      <c r="AG1322" s="445"/>
      <c r="AH1322" s="445"/>
      <c r="AI1322" s="446"/>
      <c r="AJ1322" s="446"/>
      <c r="AK1322" s="446"/>
      <c r="AL1322" s="446"/>
      <c r="AM1322" s="446"/>
      <c r="AN1322" s="446"/>
    </row>
    <row r="1323" spans="1:40">
      <c r="A1323" s="435">
        <v>241</v>
      </c>
      <c r="B1323" s="436" t="s">
        <v>80</v>
      </c>
      <c r="C1323" s="437" t="s">
        <v>1157</v>
      </c>
      <c r="D1323" s="475" t="s">
        <v>1158</v>
      </c>
      <c r="E1323" s="447">
        <v>5.6</v>
      </c>
      <c r="F1323" s="445" t="s">
        <v>83</v>
      </c>
      <c r="G1323" s="41"/>
      <c r="H1323" s="448">
        <f>ROUND(E1323*G1323,2)</f>
        <v>0</v>
      </c>
      <c r="I1323" s="448"/>
      <c r="J1323" s="448">
        <f>ROUND(E1323*G1323,2)</f>
        <v>0</v>
      </c>
      <c r="K1323" s="449"/>
      <c r="L1323" s="449">
        <f>E1323*K1323</f>
        <v>0</v>
      </c>
      <c r="M1323" s="447"/>
      <c r="N1323" s="447">
        <f>E1323*M1323</f>
        <v>0</v>
      </c>
      <c r="O1323" s="445">
        <v>20</v>
      </c>
      <c r="P1323" s="445" t="s">
        <v>997</v>
      </c>
      <c r="Q1323" s="447"/>
      <c r="R1323" s="447"/>
      <c r="S1323" s="447"/>
      <c r="T1323" s="450"/>
      <c r="U1323" s="450"/>
      <c r="V1323" s="450" t="s">
        <v>802</v>
      </c>
      <c r="W1323" s="451"/>
      <c r="X1323" s="437" t="s">
        <v>1157</v>
      </c>
      <c r="Y1323" s="437" t="s">
        <v>1157</v>
      </c>
      <c r="Z1323" s="445" t="s">
        <v>85</v>
      </c>
      <c r="AA1323" s="445"/>
      <c r="AB1323" s="445">
        <v>1</v>
      </c>
      <c r="AC1323" s="445"/>
      <c r="AD1323" s="445"/>
      <c r="AE1323" s="445"/>
      <c r="AF1323" s="445"/>
      <c r="AG1323" s="445"/>
      <c r="AH1323" s="445"/>
      <c r="AI1323" s="446"/>
      <c r="AJ1323" s="446" t="s">
        <v>803</v>
      </c>
      <c r="AK1323" s="446" t="s">
        <v>87</v>
      </c>
      <c r="AL1323" s="446"/>
      <c r="AM1323" s="446"/>
      <c r="AN1323" s="446"/>
    </row>
    <row r="1324" spans="1:40" ht="25.5">
      <c r="A1324" s="435"/>
      <c r="B1324" s="436"/>
      <c r="C1324" s="437"/>
      <c r="D1324" s="438" t="s">
        <v>250</v>
      </c>
      <c r="E1324" s="439"/>
      <c r="F1324" s="440"/>
      <c r="G1324" s="42"/>
      <c r="H1324" s="441"/>
      <c r="I1324" s="441"/>
      <c r="J1324" s="441"/>
      <c r="K1324" s="442"/>
      <c r="L1324" s="442"/>
      <c r="M1324" s="439"/>
      <c r="N1324" s="439"/>
      <c r="O1324" s="440"/>
      <c r="P1324" s="440"/>
      <c r="Q1324" s="439"/>
      <c r="R1324" s="439"/>
      <c r="S1324" s="439"/>
      <c r="T1324" s="443"/>
      <c r="U1324" s="443"/>
      <c r="V1324" s="443" t="s">
        <v>0</v>
      </c>
      <c r="W1324" s="444"/>
      <c r="X1324" s="440"/>
      <c r="Y1324" s="445"/>
      <c r="Z1324" s="445"/>
      <c r="AA1324" s="445"/>
      <c r="AB1324" s="445"/>
      <c r="AC1324" s="445"/>
      <c r="AD1324" s="445"/>
      <c r="AE1324" s="445"/>
      <c r="AF1324" s="445"/>
      <c r="AG1324" s="445"/>
      <c r="AH1324" s="445"/>
      <c r="AI1324" s="446"/>
      <c r="AJ1324" s="446"/>
      <c r="AK1324" s="446"/>
      <c r="AL1324" s="446"/>
      <c r="AM1324" s="446"/>
      <c r="AN1324" s="446"/>
    </row>
    <row r="1325" spans="1:40">
      <c r="A1325" s="435"/>
      <c r="B1325" s="436"/>
      <c r="C1325" s="437"/>
      <c r="D1325" s="438" t="s">
        <v>1159</v>
      </c>
      <c r="E1325" s="439"/>
      <c r="F1325" s="440"/>
      <c r="G1325" s="42"/>
      <c r="H1325" s="441"/>
      <c r="I1325" s="441"/>
      <c r="J1325" s="441"/>
      <c r="K1325" s="442"/>
      <c r="L1325" s="442"/>
      <c r="M1325" s="439"/>
      <c r="N1325" s="439"/>
      <c r="O1325" s="440"/>
      <c r="P1325" s="440"/>
      <c r="Q1325" s="439"/>
      <c r="R1325" s="439"/>
      <c r="S1325" s="439"/>
      <c r="T1325" s="443"/>
      <c r="U1325" s="443"/>
      <c r="V1325" s="443" t="s">
        <v>0</v>
      </c>
      <c r="W1325" s="444"/>
      <c r="X1325" s="440"/>
      <c r="Y1325" s="445"/>
      <c r="Z1325" s="445"/>
      <c r="AA1325" s="445"/>
      <c r="AB1325" s="445"/>
      <c r="AC1325" s="445"/>
      <c r="AD1325" s="445"/>
      <c r="AE1325" s="445"/>
      <c r="AF1325" s="445"/>
      <c r="AG1325" s="445"/>
      <c r="AH1325" s="445"/>
      <c r="AI1325" s="446"/>
      <c r="AJ1325" s="446"/>
      <c r="AK1325" s="446"/>
      <c r="AL1325" s="446"/>
      <c r="AM1325" s="446"/>
      <c r="AN1325" s="446"/>
    </row>
    <row r="1326" spans="1:40">
      <c r="A1326" s="435">
        <v>242</v>
      </c>
      <c r="B1326" s="436" t="s">
        <v>80</v>
      </c>
      <c r="C1326" s="437" t="s">
        <v>1160</v>
      </c>
      <c r="D1326" s="475" t="s">
        <v>1161</v>
      </c>
      <c r="E1326" s="447">
        <v>5.6</v>
      </c>
      <c r="F1326" s="445" t="s">
        <v>83</v>
      </c>
      <c r="G1326" s="41"/>
      <c r="H1326" s="448">
        <f>ROUND(E1326*G1326,2)</f>
        <v>0</v>
      </c>
      <c r="I1326" s="448"/>
      <c r="J1326" s="448">
        <f>ROUND(E1326*G1326,2)</f>
        <v>0</v>
      </c>
      <c r="K1326" s="449"/>
      <c r="L1326" s="449">
        <f>E1326*K1326</f>
        <v>0</v>
      </c>
      <c r="M1326" s="447"/>
      <c r="N1326" s="447">
        <f>E1326*M1326</f>
        <v>0</v>
      </c>
      <c r="O1326" s="445">
        <v>20</v>
      </c>
      <c r="P1326" s="445" t="s">
        <v>1001</v>
      </c>
      <c r="Q1326" s="447"/>
      <c r="R1326" s="447"/>
      <c r="S1326" s="447"/>
      <c r="T1326" s="450"/>
      <c r="U1326" s="450"/>
      <c r="V1326" s="450" t="s">
        <v>802</v>
      </c>
      <c r="W1326" s="451"/>
      <c r="X1326" s="437" t="s">
        <v>1160</v>
      </c>
      <c r="Y1326" s="437" t="s">
        <v>1160</v>
      </c>
      <c r="Z1326" s="445" t="s">
        <v>85</v>
      </c>
      <c r="AA1326" s="445"/>
      <c r="AB1326" s="445">
        <v>1</v>
      </c>
      <c r="AC1326" s="445"/>
      <c r="AD1326" s="445"/>
      <c r="AE1326" s="445"/>
      <c r="AF1326" s="445"/>
      <c r="AG1326" s="445"/>
      <c r="AH1326" s="445"/>
      <c r="AI1326" s="446"/>
      <c r="AJ1326" s="446" t="s">
        <v>803</v>
      </c>
      <c r="AK1326" s="446" t="s">
        <v>87</v>
      </c>
      <c r="AL1326" s="446"/>
      <c r="AM1326" s="446"/>
      <c r="AN1326" s="446"/>
    </row>
    <row r="1327" spans="1:40" ht="25.5">
      <c r="A1327" s="435"/>
      <c r="B1327" s="436"/>
      <c r="C1327" s="437"/>
      <c r="D1327" s="438" t="s">
        <v>250</v>
      </c>
      <c r="E1327" s="439"/>
      <c r="F1327" s="440"/>
      <c r="G1327" s="42"/>
      <c r="H1327" s="441"/>
      <c r="I1327" s="441"/>
      <c r="J1327" s="441"/>
      <c r="K1327" s="442"/>
      <c r="L1327" s="442"/>
      <c r="M1327" s="439"/>
      <c r="N1327" s="439"/>
      <c r="O1327" s="440"/>
      <c r="P1327" s="440"/>
      <c r="Q1327" s="439"/>
      <c r="R1327" s="439"/>
      <c r="S1327" s="439"/>
      <c r="T1327" s="443"/>
      <c r="U1327" s="443"/>
      <c r="V1327" s="443" t="s">
        <v>0</v>
      </c>
      <c r="W1327" s="444"/>
      <c r="X1327" s="440"/>
      <c r="Y1327" s="445"/>
      <c r="Z1327" s="445"/>
      <c r="AA1327" s="445"/>
      <c r="AB1327" s="445"/>
      <c r="AC1327" s="445"/>
      <c r="AD1327" s="445"/>
      <c r="AE1327" s="445"/>
      <c r="AF1327" s="445"/>
      <c r="AG1327" s="445"/>
      <c r="AH1327" s="445"/>
      <c r="AI1327" s="446"/>
      <c r="AJ1327" s="446"/>
      <c r="AK1327" s="446"/>
      <c r="AL1327" s="446"/>
      <c r="AM1327" s="446"/>
      <c r="AN1327" s="446"/>
    </row>
    <row r="1328" spans="1:40">
      <c r="A1328" s="435"/>
      <c r="B1328" s="436"/>
      <c r="C1328" s="437"/>
      <c r="D1328" s="438" t="s">
        <v>1159</v>
      </c>
      <c r="E1328" s="439"/>
      <c r="F1328" s="440"/>
      <c r="G1328" s="42"/>
      <c r="H1328" s="441"/>
      <c r="I1328" s="441"/>
      <c r="J1328" s="441"/>
      <c r="K1328" s="442"/>
      <c r="L1328" s="442"/>
      <c r="M1328" s="439"/>
      <c r="N1328" s="439"/>
      <c r="O1328" s="440"/>
      <c r="P1328" s="440"/>
      <c r="Q1328" s="439"/>
      <c r="R1328" s="439"/>
      <c r="S1328" s="439"/>
      <c r="T1328" s="443"/>
      <c r="U1328" s="443"/>
      <c r="V1328" s="443" t="s">
        <v>0</v>
      </c>
      <c r="W1328" s="444"/>
      <c r="X1328" s="440"/>
      <c r="Y1328" s="445"/>
      <c r="Z1328" s="445"/>
      <c r="AA1328" s="445"/>
      <c r="AB1328" s="445"/>
      <c r="AC1328" s="445"/>
      <c r="AD1328" s="445"/>
      <c r="AE1328" s="445"/>
      <c r="AF1328" s="445"/>
      <c r="AG1328" s="445"/>
      <c r="AH1328" s="445"/>
      <c r="AI1328" s="446"/>
      <c r="AJ1328" s="446"/>
      <c r="AK1328" s="446"/>
      <c r="AL1328" s="446"/>
      <c r="AM1328" s="446"/>
      <c r="AN1328" s="446"/>
    </row>
    <row r="1329" spans="1:40">
      <c r="A1329" s="435">
        <v>243</v>
      </c>
      <c r="B1329" s="436" t="s">
        <v>80</v>
      </c>
      <c r="C1329" s="437" t="s">
        <v>1162</v>
      </c>
      <c r="D1329" s="475" t="s">
        <v>1163</v>
      </c>
      <c r="E1329" s="447">
        <v>33</v>
      </c>
      <c r="F1329" s="445" t="s">
        <v>243</v>
      </c>
      <c r="G1329" s="41"/>
      <c r="H1329" s="448">
        <f>ROUND(E1329*G1329,2)</f>
        <v>0</v>
      </c>
      <c r="I1329" s="448"/>
      <c r="J1329" s="448">
        <f>ROUND(E1329*G1329,2)</f>
        <v>0</v>
      </c>
      <c r="K1329" s="449"/>
      <c r="L1329" s="449">
        <f>E1329*K1329</f>
        <v>0</v>
      </c>
      <c r="M1329" s="447"/>
      <c r="N1329" s="447">
        <f>E1329*M1329</f>
        <v>0</v>
      </c>
      <c r="O1329" s="445">
        <v>20</v>
      </c>
      <c r="P1329" s="445" t="s">
        <v>1164</v>
      </c>
      <c r="Q1329" s="447"/>
      <c r="R1329" s="447"/>
      <c r="S1329" s="447"/>
      <c r="T1329" s="450"/>
      <c r="U1329" s="450"/>
      <c r="V1329" s="450" t="s">
        <v>802</v>
      </c>
      <c r="W1329" s="451"/>
      <c r="X1329" s="437" t="s">
        <v>1162</v>
      </c>
      <c r="Y1329" s="437" t="s">
        <v>1162</v>
      </c>
      <c r="Z1329" s="445" t="s">
        <v>85</v>
      </c>
      <c r="AA1329" s="445"/>
      <c r="AB1329" s="445">
        <v>1</v>
      </c>
      <c r="AC1329" s="445"/>
      <c r="AD1329" s="445"/>
      <c r="AE1329" s="445"/>
      <c r="AF1329" s="445"/>
      <c r="AG1329" s="445"/>
      <c r="AH1329" s="445"/>
      <c r="AI1329" s="446"/>
      <c r="AJ1329" s="446" t="s">
        <v>803</v>
      </c>
      <c r="AK1329" s="446" t="s">
        <v>87</v>
      </c>
      <c r="AL1329" s="446"/>
      <c r="AM1329" s="446"/>
      <c r="AN1329" s="446"/>
    </row>
    <row r="1330" spans="1:40">
      <c r="A1330" s="435"/>
      <c r="B1330" s="436"/>
      <c r="C1330" s="437"/>
      <c r="D1330" s="438" t="s">
        <v>366</v>
      </c>
      <c r="E1330" s="439"/>
      <c r="F1330" s="440"/>
      <c r="G1330" s="42"/>
      <c r="H1330" s="441"/>
      <c r="I1330" s="441"/>
      <c r="J1330" s="441"/>
      <c r="K1330" s="442"/>
      <c r="L1330" s="442"/>
      <c r="M1330" s="439"/>
      <c r="N1330" s="439"/>
      <c r="O1330" s="440"/>
      <c r="P1330" s="440"/>
      <c r="Q1330" s="439"/>
      <c r="R1330" s="439"/>
      <c r="S1330" s="439"/>
      <c r="T1330" s="443"/>
      <c r="U1330" s="443"/>
      <c r="V1330" s="443" t="s">
        <v>0</v>
      </c>
      <c r="W1330" s="444"/>
      <c r="X1330" s="440"/>
      <c r="Y1330" s="445"/>
      <c r="Z1330" s="445"/>
      <c r="AA1330" s="445"/>
      <c r="AB1330" s="445"/>
      <c r="AC1330" s="445"/>
      <c r="AD1330" s="445"/>
      <c r="AE1330" s="445"/>
      <c r="AF1330" s="445"/>
      <c r="AG1330" s="445"/>
      <c r="AH1330" s="445"/>
      <c r="AI1330" s="446"/>
      <c r="AJ1330" s="446"/>
      <c r="AK1330" s="446"/>
      <c r="AL1330" s="446"/>
      <c r="AM1330" s="446"/>
      <c r="AN1330" s="446"/>
    </row>
    <row r="1331" spans="1:40" ht="25.5">
      <c r="A1331" s="435">
        <v>244</v>
      </c>
      <c r="B1331" s="436" t="s">
        <v>80</v>
      </c>
      <c r="C1331" s="437" t="s">
        <v>1165</v>
      </c>
      <c r="D1331" s="475" t="s">
        <v>3501</v>
      </c>
      <c r="E1331" s="447">
        <v>3.75</v>
      </c>
      <c r="F1331" s="445" t="s">
        <v>243</v>
      </c>
      <c r="G1331" s="41"/>
      <c r="H1331" s="448">
        <f>ROUND(E1331*G1331,2)</f>
        <v>0</v>
      </c>
      <c r="I1331" s="448"/>
      <c r="J1331" s="448">
        <f>ROUND(E1331*G1331,2)</f>
        <v>0</v>
      </c>
      <c r="K1331" s="449"/>
      <c r="L1331" s="449">
        <f>E1331*K1331</f>
        <v>0</v>
      </c>
      <c r="M1331" s="447"/>
      <c r="N1331" s="447">
        <f>E1331*M1331</f>
        <v>0</v>
      </c>
      <c r="O1331" s="445">
        <v>20</v>
      </c>
      <c r="P1331" s="445" t="s">
        <v>1016</v>
      </c>
      <c r="Q1331" s="447"/>
      <c r="R1331" s="447"/>
      <c r="S1331" s="447"/>
      <c r="T1331" s="450"/>
      <c r="U1331" s="450"/>
      <c r="V1331" s="450" t="s">
        <v>802</v>
      </c>
      <c r="W1331" s="451"/>
      <c r="X1331" s="437" t="s">
        <v>1165</v>
      </c>
      <c r="Y1331" s="437" t="s">
        <v>1165</v>
      </c>
      <c r="Z1331" s="445" t="s">
        <v>85</v>
      </c>
      <c r="AA1331" s="445"/>
      <c r="AB1331" s="445">
        <v>1</v>
      </c>
      <c r="AC1331" s="445"/>
      <c r="AD1331" s="445"/>
      <c r="AE1331" s="445"/>
      <c r="AF1331" s="445"/>
      <c r="AG1331" s="445"/>
      <c r="AH1331" s="445"/>
      <c r="AI1331" s="446"/>
      <c r="AJ1331" s="446" t="s">
        <v>803</v>
      </c>
      <c r="AK1331" s="446" t="s">
        <v>87</v>
      </c>
      <c r="AL1331" s="446"/>
      <c r="AM1331" s="446"/>
      <c r="AN1331" s="446"/>
    </row>
    <row r="1332" spans="1:40" ht="25.5">
      <c r="A1332" s="435"/>
      <c r="B1332" s="436"/>
      <c r="C1332" s="437"/>
      <c r="D1332" s="438" t="s">
        <v>250</v>
      </c>
      <c r="E1332" s="439"/>
      <c r="F1332" s="440"/>
      <c r="G1332" s="42"/>
      <c r="H1332" s="441"/>
      <c r="I1332" s="441"/>
      <c r="J1332" s="441"/>
      <c r="K1332" s="442"/>
      <c r="L1332" s="442"/>
      <c r="M1332" s="439"/>
      <c r="N1332" s="439"/>
      <c r="O1332" s="440"/>
      <c r="P1332" s="440"/>
      <c r="Q1332" s="439"/>
      <c r="R1332" s="439"/>
      <c r="S1332" s="439"/>
      <c r="T1332" s="443"/>
      <c r="U1332" s="443"/>
      <c r="V1332" s="443" t="s">
        <v>0</v>
      </c>
      <c r="W1332" s="444"/>
      <c r="X1332" s="440"/>
      <c r="Y1332" s="445"/>
      <c r="Z1332" s="445"/>
      <c r="AA1332" s="445"/>
      <c r="AB1332" s="445"/>
      <c r="AC1332" s="445"/>
      <c r="AD1332" s="445"/>
      <c r="AE1332" s="445"/>
      <c r="AF1332" s="445"/>
      <c r="AG1332" s="445"/>
      <c r="AH1332" s="445"/>
      <c r="AI1332" s="446"/>
      <c r="AJ1332" s="446"/>
      <c r="AK1332" s="446"/>
      <c r="AL1332" s="446"/>
      <c r="AM1332" s="446"/>
      <c r="AN1332" s="446"/>
    </row>
    <row r="1333" spans="1:40">
      <c r="A1333" s="435"/>
      <c r="B1333" s="436"/>
      <c r="C1333" s="437"/>
      <c r="D1333" s="438" t="s">
        <v>1166</v>
      </c>
      <c r="E1333" s="439"/>
      <c r="F1333" s="440"/>
      <c r="G1333" s="42"/>
      <c r="H1333" s="441"/>
      <c r="I1333" s="441"/>
      <c r="J1333" s="441"/>
      <c r="K1333" s="442"/>
      <c r="L1333" s="442"/>
      <c r="M1333" s="439"/>
      <c r="N1333" s="439"/>
      <c r="O1333" s="440"/>
      <c r="P1333" s="440"/>
      <c r="Q1333" s="439"/>
      <c r="R1333" s="439"/>
      <c r="S1333" s="439"/>
      <c r="T1333" s="443"/>
      <c r="U1333" s="443"/>
      <c r="V1333" s="443" t="s">
        <v>0</v>
      </c>
      <c r="W1333" s="444"/>
      <c r="X1333" s="440"/>
      <c r="Y1333" s="445"/>
      <c r="Z1333" s="445"/>
      <c r="AA1333" s="445"/>
      <c r="AB1333" s="445"/>
      <c r="AC1333" s="445"/>
      <c r="AD1333" s="445"/>
      <c r="AE1333" s="445"/>
      <c r="AF1333" s="445"/>
      <c r="AG1333" s="445"/>
      <c r="AH1333" s="445"/>
      <c r="AI1333" s="446"/>
      <c r="AJ1333" s="446"/>
      <c r="AK1333" s="446"/>
      <c r="AL1333" s="446"/>
      <c r="AM1333" s="446"/>
      <c r="AN1333" s="446"/>
    </row>
    <row r="1334" spans="1:40" ht="25.5">
      <c r="A1334" s="435">
        <v>245</v>
      </c>
      <c r="B1334" s="436" t="s">
        <v>80</v>
      </c>
      <c r="C1334" s="437" t="s">
        <v>1167</v>
      </c>
      <c r="D1334" s="475" t="s">
        <v>1168</v>
      </c>
      <c r="E1334" s="447">
        <v>28.8</v>
      </c>
      <c r="F1334" s="445" t="s">
        <v>243</v>
      </c>
      <c r="G1334" s="41"/>
      <c r="H1334" s="448">
        <f>ROUND(E1334*G1334,2)</f>
        <v>0</v>
      </c>
      <c r="I1334" s="448"/>
      <c r="J1334" s="448">
        <f>ROUND(E1334*G1334,2)</f>
        <v>0</v>
      </c>
      <c r="K1334" s="449"/>
      <c r="L1334" s="449">
        <f>E1334*K1334</f>
        <v>0</v>
      </c>
      <c r="M1334" s="447"/>
      <c r="N1334" s="447">
        <f>E1334*M1334</f>
        <v>0</v>
      </c>
      <c r="O1334" s="445">
        <v>20</v>
      </c>
      <c r="P1334" s="445" t="s">
        <v>1169</v>
      </c>
      <c r="Q1334" s="447"/>
      <c r="R1334" s="447"/>
      <c r="S1334" s="447"/>
      <c r="T1334" s="450"/>
      <c r="U1334" s="450"/>
      <c r="V1334" s="450" t="s">
        <v>802</v>
      </c>
      <c r="W1334" s="451"/>
      <c r="X1334" s="437" t="s">
        <v>1167</v>
      </c>
      <c r="Y1334" s="437" t="s">
        <v>1167</v>
      </c>
      <c r="Z1334" s="445" t="s">
        <v>85</v>
      </c>
      <c r="AA1334" s="445"/>
      <c r="AB1334" s="445">
        <v>1</v>
      </c>
      <c r="AC1334" s="445"/>
      <c r="AD1334" s="445"/>
      <c r="AE1334" s="445"/>
      <c r="AF1334" s="445"/>
      <c r="AG1334" s="445"/>
      <c r="AH1334" s="445"/>
      <c r="AI1334" s="446"/>
      <c r="AJ1334" s="446" t="s">
        <v>803</v>
      </c>
      <c r="AK1334" s="446" t="s">
        <v>87</v>
      </c>
      <c r="AL1334" s="446"/>
      <c r="AM1334" s="446"/>
      <c r="AN1334" s="446"/>
    </row>
    <row r="1335" spans="1:40" ht="25.5">
      <c r="A1335" s="435"/>
      <c r="B1335" s="436"/>
      <c r="C1335" s="437"/>
      <c r="D1335" s="438" t="s">
        <v>250</v>
      </c>
      <c r="E1335" s="439"/>
      <c r="F1335" s="440"/>
      <c r="G1335" s="42"/>
      <c r="H1335" s="441"/>
      <c r="I1335" s="441"/>
      <c r="J1335" s="441"/>
      <c r="K1335" s="442"/>
      <c r="L1335" s="442"/>
      <c r="M1335" s="439"/>
      <c r="N1335" s="439"/>
      <c r="O1335" s="440"/>
      <c r="P1335" s="440"/>
      <c r="Q1335" s="439"/>
      <c r="R1335" s="439"/>
      <c r="S1335" s="439"/>
      <c r="T1335" s="443"/>
      <c r="U1335" s="443"/>
      <c r="V1335" s="443" t="s">
        <v>0</v>
      </c>
      <c r="W1335" s="444"/>
      <c r="X1335" s="440"/>
      <c r="Y1335" s="445"/>
      <c r="Z1335" s="445"/>
      <c r="AA1335" s="445"/>
      <c r="AB1335" s="445"/>
      <c r="AC1335" s="445"/>
      <c r="AD1335" s="445"/>
      <c r="AE1335" s="445"/>
      <c r="AF1335" s="445"/>
      <c r="AG1335" s="445"/>
      <c r="AH1335" s="445"/>
      <c r="AI1335" s="446"/>
      <c r="AJ1335" s="446"/>
      <c r="AK1335" s="446"/>
      <c r="AL1335" s="446"/>
      <c r="AM1335" s="446"/>
      <c r="AN1335" s="446"/>
    </row>
    <row r="1336" spans="1:40">
      <c r="A1336" s="435"/>
      <c r="B1336" s="436"/>
      <c r="C1336" s="437"/>
      <c r="D1336" s="438" t="s">
        <v>1170</v>
      </c>
      <c r="E1336" s="439"/>
      <c r="F1336" s="440"/>
      <c r="G1336" s="42"/>
      <c r="H1336" s="441"/>
      <c r="I1336" s="441"/>
      <c r="J1336" s="441"/>
      <c r="K1336" s="442"/>
      <c r="L1336" s="442"/>
      <c r="M1336" s="439"/>
      <c r="N1336" s="439"/>
      <c r="O1336" s="440"/>
      <c r="P1336" s="440"/>
      <c r="Q1336" s="439"/>
      <c r="R1336" s="439"/>
      <c r="S1336" s="439"/>
      <c r="T1336" s="443"/>
      <c r="U1336" s="443"/>
      <c r="V1336" s="443" t="s">
        <v>0</v>
      </c>
      <c r="W1336" s="444"/>
      <c r="X1336" s="440"/>
      <c r="Y1336" s="445"/>
      <c r="Z1336" s="445"/>
      <c r="AA1336" s="445"/>
      <c r="AB1336" s="445"/>
      <c r="AC1336" s="445"/>
      <c r="AD1336" s="445"/>
      <c r="AE1336" s="445"/>
      <c r="AF1336" s="445"/>
      <c r="AG1336" s="445"/>
      <c r="AH1336" s="445"/>
      <c r="AI1336" s="446"/>
      <c r="AJ1336" s="446"/>
      <c r="AK1336" s="446"/>
      <c r="AL1336" s="446"/>
      <c r="AM1336" s="446"/>
      <c r="AN1336" s="446"/>
    </row>
    <row r="1337" spans="1:40" ht="25.5">
      <c r="A1337" s="435">
        <v>246</v>
      </c>
      <c r="B1337" s="436" t="s">
        <v>80</v>
      </c>
      <c r="C1337" s="437" t="s">
        <v>1171</v>
      </c>
      <c r="D1337" s="475" t="s">
        <v>1172</v>
      </c>
      <c r="E1337" s="447">
        <v>50.4</v>
      </c>
      <c r="F1337" s="445" t="s">
        <v>243</v>
      </c>
      <c r="G1337" s="41"/>
      <c r="H1337" s="448">
        <f>ROUND(E1337*G1337,2)</f>
        <v>0</v>
      </c>
      <c r="I1337" s="448"/>
      <c r="J1337" s="448">
        <f>ROUND(E1337*G1337,2)</f>
        <v>0</v>
      </c>
      <c r="K1337" s="449"/>
      <c r="L1337" s="449">
        <f>E1337*K1337</f>
        <v>0</v>
      </c>
      <c r="M1337" s="447"/>
      <c r="N1337" s="447">
        <f>E1337*M1337</f>
        <v>0</v>
      </c>
      <c r="O1337" s="445">
        <v>20</v>
      </c>
      <c r="P1337" s="445" t="s">
        <v>1039</v>
      </c>
      <c r="Q1337" s="447"/>
      <c r="R1337" s="447"/>
      <c r="S1337" s="447"/>
      <c r="T1337" s="450"/>
      <c r="U1337" s="450"/>
      <c r="V1337" s="450" t="s">
        <v>802</v>
      </c>
      <c r="W1337" s="451"/>
      <c r="X1337" s="437" t="s">
        <v>1171</v>
      </c>
      <c r="Y1337" s="437" t="s">
        <v>1171</v>
      </c>
      <c r="Z1337" s="445" t="s">
        <v>85</v>
      </c>
      <c r="AA1337" s="445"/>
      <c r="AB1337" s="445">
        <v>1</v>
      </c>
      <c r="AC1337" s="445"/>
      <c r="AD1337" s="445"/>
      <c r="AE1337" s="445"/>
      <c r="AF1337" s="445"/>
      <c r="AG1337" s="445"/>
      <c r="AH1337" s="445"/>
      <c r="AI1337" s="446"/>
      <c r="AJ1337" s="446" t="s">
        <v>803</v>
      </c>
      <c r="AK1337" s="446" t="s">
        <v>87</v>
      </c>
      <c r="AL1337" s="446"/>
      <c r="AM1337" s="446"/>
      <c r="AN1337" s="446"/>
    </row>
    <row r="1338" spans="1:40" ht="25.5">
      <c r="A1338" s="435"/>
      <c r="B1338" s="436"/>
      <c r="C1338" s="437"/>
      <c r="D1338" s="438" t="s">
        <v>250</v>
      </c>
      <c r="E1338" s="439"/>
      <c r="F1338" s="440"/>
      <c r="G1338" s="42"/>
      <c r="H1338" s="441"/>
      <c r="I1338" s="441"/>
      <c r="J1338" s="441"/>
      <c r="K1338" s="442"/>
      <c r="L1338" s="442"/>
      <c r="M1338" s="439"/>
      <c r="N1338" s="439"/>
      <c r="O1338" s="440"/>
      <c r="P1338" s="440"/>
      <c r="Q1338" s="439"/>
      <c r="R1338" s="439"/>
      <c r="S1338" s="439"/>
      <c r="T1338" s="443"/>
      <c r="U1338" s="443"/>
      <c r="V1338" s="443" t="s">
        <v>0</v>
      </c>
      <c r="W1338" s="444"/>
      <c r="X1338" s="440"/>
      <c r="Y1338" s="445"/>
      <c r="Z1338" s="445"/>
      <c r="AA1338" s="445"/>
      <c r="AB1338" s="445"/>
      <c r="AC1338" s="445"/>
      <c r="AD1338" s="445"/>
      <c r="AE1338" s="445"/>
      <c r="AF1338" s="445"/>
      <c r="AG1338" s="445"/>
      <c r="AH1338" s="445"/>
      <c r="AI1338" s="446"/>
      <c r="AJ1338" s="446"/>
      <c r="AK1338" s="446"/>
      <c r="AL1338" s="446"/>
      <c r="AM1338" s="446"/>
      <c r="AN1338" s="446"/>
    </row>
    <row r="1339" spans="1:40">
      <c r="A1339" s="435"/>
      <c r="B1339" s="436"/>
      <c r="C1339" s="437"/>
      <c r="D1339" s="438" t="s">
        <v>1173</v>
      </c>
      <c r="E1339" s="439"/>
      <c r="F1339" s="440"/>
      <c r="G1339" s="42"/>
      <c r="H1339" s="441"/>
      <c r="I1339" s="441"/>
      <c r="J1339" s="441"/>
      <c r="K1339" s="442"/>
      <c r="L1339" s="442"/>
      <c r="M1339" s="439"/>
      <c r="N1339" s="439"/>
      <c r="O1339" s="440"/>
      <c r="P1339" s="440"/>
      <c r="Q1339" s="439"/>
      <c r="R1339" s="439"/>
      <c r="S1339" s="439"/>
      <c r="T1339" s="443"/>
      <c r="U1339" s="443"/>
      <c r="V1339" s="443" t="s">
        <v>0</v>
      </c>
      <c r="W1339" s="444"/>
      <c r="X1339" s="440"/>
      <c r="Y1339" s="445"/>
      <c r="Z1339" s="445"/>
      <c r="AA1339" s="445"/>
      <c r="AB1339" s="445"/>
      <c r="AC1339" s="445"/>
      <c r="AD1339" s="445"/>
      <c r="AE1339" s="445"/>
      <c r="AF1339" s="445"/>
      <c r="AG1339" s="445"/>
      <c r="AH1339" s="445"/>
      <c r="AI1339" s="446"/>
      <c r="AJ1339" s="446"/>
      <c r="AK1339" s="446"/>
      <c r="AL1339" s="446"/>
      <c r="AM1339" s="446"/>
      <c r="AN1339" s="446"/>
    </row>
    <row r="1340" spans="1:40" ht="25.5">
      <c r="A1340" s="435">
        <v>247</v>
      </c>
      <c r="B1340" s="436" t="s">
        <v>80</v>
      </c>
      <c r="C1340" s="437" t="s">
        <v>1174</v>
      </c>
      <c r="D1340" s="475" t="s">
        <v>1175</v>
      </c>
      <c r="E1340" s="447">
        <v>82.95</v>
      </c>
      <c r="F1340" s="445" t="s">
        <v>243</v>
      </c>
      <c r="G1340" s="41"/>
      <c r="H1340" s="448">
        <f>ROUND(E1340*G1340,2)</f>
        <v>0</v>
      </c>
      <c r="I1340" s="448"/>
      <c r="J1340" s="448">
        <f>ROUND(E1340*G1340,2)</f>
        <v>0</v>
      </c>
      <c r="K1340" s="449"/>
      <c r="L1340" s="449">
        <f>E1340*K1340</f>
        <v>0</v>
      </c>
      <c r="M1340" s="447"/>
      <c r="N1340" s="447">
        <f>E1340*M1340</f>
        <v>0</v>
      </c>
      <c r="O1340" s="445">
        <v>20</v>
      </c>
      <c r="P1340" s="445" t="s">
        <v>944</v>
      </c>
      <c r="Q1340" s="447"/>
      <c r="R1340" s="447"/>
      <c r="S1340" s="447"/>
      <c r="T1340" s="450"/>
      <c r="U1340" s="450"/>
      <c r="V1340" s="450" t="s">
        <v>802</v>
      </c>
      <c r="W1340" s="451"/>
      <c r="X1340" s="437" t="s">
        <v>1174</v>
      </c>
      <c r="Y1340" s="437" t="s">
        <v>1174</v>
      </c>
      <c r="Z1340" s="445" t="s">
        <v>85</v>
      </c>
      <c r="AA1340" s="445"/>
      <c r="AB1340" s="445">
        <v>1</v>
      </c>
      <c r="AC1340" s="445"/>
      <c r="AD1340" s="445"/>
      <c r="AE1340" s="445"/>
      <c r="AF1340" s="445"/>
      <c r="AG1340" s="445"/>
      <c r="AH1340" s="445"/>
      <c r="AI1340" s="446"/>
      <c r="AJ1340" s="446" t="s">
        <v>803</v>
      </c>
      <c r="AK1340" s="446" t="s">
        <v>87</v>
      </c>
      <c r="AL1340" s="446"/>
      <c r="AM1340" s="446"/>
      <c r="AN1340" s="446"/>
    </row>
    <row r="1341" spans="1:40" ht="25.5">
      <c r="A1341" s="435"/>
      <c r="B1341" s="436"/>
      <c r="C1341" s="437"/>
      <c r="D1341" s="438" t="s">
        <v>250</v>
      </c>
      <c r="E1341" s="439"/>
      <c r="F1341" s="440"/>
      <c r="G1341" s="42"/>
      <c r="H1341" s="441"/>
      <c r="I1341" s="441"/>
      <c r="J1341" s="441"/>
      <c r="K1341" s="442"/>
      <c r="L1341" s="442"/>
      <c r="M1341" s="439"/>
      <c r="N1341" s="439"/>
      <c r="O1341" s="440"/>
      <c r="P1341" s="440"/>
      <c r="Q1341" s="439"/>
      <c r="R1341" s="439"/>
      <c r="S1341" s="439"/>
      <c r="T1341" s="443"/>
      <c r="U1341" s="443"/>
      <c r="V1341" s="443" t="s">
        <v>0</v>
      </c>
      <c r="W1341" s="444"/>
      <c r="X1341" s="440"/>
      <c r="Y1341" s="445"/>
      <c r="Z1341" s="445"/>
      <c r="AA1341" s="445"/>
      <c r="AB1341" s="445"/>
      <c r="AC1341" s="445"/>
      <c r="AD1341" s="445"/>
      <c r="AE1341" s="445"/>
      <c r="AF1341" s="445"/>
      <c r="AG1341" s="445"/>
      <c r="AH1341" s="445"/>
      <c r="AI1341" s="446"/>
      <c r="AJ1341" s="446"/>
      <c r="AK1341" s="446"/>
      <c r="AL1341" s="446"/>
      <c r="AM1341" s="446"/>
      <c r="AN1341" s="446"/>
    </row>
    <row r="1342" spans="1:40">
      <c r="A1342" s="435"/>
      <c r="B1342" s="436"/>
      <c r="C1342" s="437"/>
      <c r="D1342" s="438" t="s">
        <v>1176</v>
      </c>
      <c r="E1342" s="439"/>
      <c r="F1342" s="440"/>
      <c r="G1342" s="42"/>
      <c r="H1342" s="441"/>
      <c r="I1342" s="441"/>
      <c r="J1342" s="441"/>
      <c r="K1342" s="442"/>
      <c r="L1342" s="442"/>
      <c r="M1342" s="439"/>
      <c r="N1342" s="439"/>
      <c r="O1342" s="440"/>
      <c r="P1342" s="440"/>
      <c r="Q1342" s="439"/>
      <c r="R1342" s="439"/>
      <c r="S1342" s="439"/>
      <c r="T1342" s="443"/>
      <c r="U1342" s="443"/>
      <c r="V1342" s="443" t="s">
        <v>0</v>
      </c>
      <c r="W1342" s="444"/>
      <c r="X1342" s="440"/>
      <c r="Y1342" s="445"/>
      <c r="Z1342" s="445"/>
      <c r="AA1342" s="445"/>
      <c r="AB1342" s="445"/>
      <c r="AC1342" s="445"/>
      <c r="AD1342" s="445"/>
      <c r="AE1342" s="445"/>
      <c r="AF1342" s="445"/>
      <c r="AG1342" s="445"/>
      <c r="AH1342" s="445"/>
      <c r="AI1342" s="446"/>
      <c r="AJ1342" s="446"/>
      <c r="AK1342" s="446"/>
      <c r="AL1342" s="446"/>
      <c r="AM1342" s="446"/>
      <c r="AN1342" s="446"/>
    </row>
    <row r="1343" spans="1:40" ht="25.5">
      <c r="A1343" s="435">
        <v>248</v>
      </c>
      <c r="B1343" s="436" t="s">
        <v>80</v>
      </c>
      <c r="C1343" s="437" t="s">
        <v>1177</v>
      </c>
      <c r="D1343" s="475" t="s">
        <v>1178</v>
      </c>
      <c r="E1343" s="447">
        <v>28.4</v>
      </c>
      <c r="F1343" s="445" t="s">
        <v>243</v>
      </c>
      <c r="G1343" s="41"/>
      <c r="H1343" s="448">
        <f>ROUND(E1343*G1343,2)</f>
        <v>0</v>
      </c>
      <c r="I1343" s="448"/>
      <c r="J1343" s="448">
        <f>ROUND(E1343*G1343,2)</f>
        <v>0</v>
      </c>
      <c r="K1343" s="449"/>
      <c r="L1343" s="449">
        <f>E1343*K1343</f>
        <v>0</v>
      </c>
      <c r="M1343" s="447"/>
      <c r="N1343" s="447">
        <f>E1343*M1343</f>
        <v>0</v>
      </c>
      <c r="O1343" s="445">
        <v>20</v>
      </c>
      <c r="P1343" s="445" t="s">
        <v>951</v>
      </c>
      <c r="Q1343" s="447"/>
      <c r="R1343" s="447"/>
      <c r="S1343" s="447"/>
      <c r="T1343" s="450"/>
      <c r="U1343" s="450"/>
      <c r="V1343" s="450" t="s">
        <v>802</v>
      </c>
      <c r="W1343" s="451"/>
      <c r="X1343" s="437" t="s">
        <v>1177</v>
      </c>
      <c r="Y1343" s="437" t="s">
        <v>1177</v>
      </c>
      <c r="Z1343" s="445" t="s">
        <v>85</v>
      </c>
      <c r="AA1343" s="445"/>
      <c r="AB1343" s="445">
        <v>1</v>
      </c>
      <c r="AC1343" s="445"/>
      <c r="AD1343" s="445"/>
      <c r="AE1343" s="445"/>
      <c r="AF1343" s="445"/>
      <c r="AG1343" s="445"/>
      <c r="AH1343" s="445"/>
      <c r="AI1343" s="446"/>
      <c r="AJ1343" s="446" t="s">
        <v>803</v>
      </c>
      <c r="AK1343" s="446" t="s">
        <v>87</v>
      </c>
      <c r="AL1343" s="446"/>
      <c r="AM1343" s="446"/>
      <c r="AN1343" s="446"/>
    </row>
    <row r="1344" spans="1:40" ht="25.5">
      <c r="A1344" s="435"/>
      <c r="B1344" s="436"/>
      <c r="C1344" s="437"/>
      <c r="D1344" s="438" t="s">
        <v>250</v>
      </c>
      <c r="E1344" s="439"/>
      <c r="F1344" s="440"/>
      <c r="G1344" s="42"/>
      <c r="H1344" s="441"/>
      <c r="I1344" s="441"/>
      <c r="J1344" s="441"/>
      <c r="K1344" s="442"/>
      <c r="L1344" s="442"/>
      <c r="M1344" s="439"/>
      <c r="N1344" s="439"/>
      <c r="O1344" s="440"/>
      <c r="P1344" s="440"/>
      <c r="Q1344" s="439"/>
      <c r="R1344" s="439"/>
      <c r="S1344" s="439"/>
      <c r="T1344" s="443"/>
      <c r="U1344" s="443"/>
      <c r="V1344" s="443" t="s">
        <v>0</v>
      </c>
      <c r="W1344" s="444"/>
      <c r="X1344" s="440"/>
      <c r="Y1344" s="445"/>
      <c r="Z1344" s="445"/>
      <c r="AA1344" s="445"/>
      <c r="AB1344" s="445"/>
      <c r="AC1344" s="445"/>
      <c r="AD1344" s="445"/>
      <c r="AE1344" s="445"/>
      <c r="AF1344" s="445"/>
      <c r="AG1344" s="445"/>
      <c r="AH1344" s="445"/>
      <c r="AI1344" s="446"/>
      <c r="AJ1344" s="446"/>
      <c r="AK1344" s="446"/>
      <c r="AL1344" s="446"/>
      <c r="AM1344" s="446"/>
      <c r="AN1344" s="446"/>
    </row>
    <row r="1345" spans="1:40">
      <c r="A1345" s="435"/>
      <c r="B1345" s="436"/>
      <c r="C1345" s="437"/>
      <c r="D1345" s="438" t="s">
        <v>1179</v>
      </c>
      <c r="E1345" s="439"/>
      <c r="F1345" s="440"/>
      <c r="G1345" s="42"/>
      <c r="H1345" s="441"/>
      <c r="I1345" s="441"/>
      <c r="J1345" s="441"/>
      <c r="K1345" s="442"/>
      <c r="L1345" s="442"/>
      <c r="M1345" s="439"/>
      <c r="N1345" s="439"/>
      <c r="O1345" s="440"/>
      <c r="P1345" s="440"/>
      <c r="Q1345" s="439"/>
      <c r="R1345" s="439"/>
      <c r="S1345" s="439"/>
      <c r="T1345" s="443"/>
      <c r="U1345" s="443"/>
      <c r="V1345" s="443" t="s">
        <v>0</v>
      </c>
      <c r="W1345" s="444"/>
      <c r="X1345" s="440"/>
      <c r="Y1345" s="445"/>
      <c r="Z1345" s="445"/>
      <c r="AA1345" s="445"/>
      <c r="AB1345" s="445"/>
      <c r="AC1345" s="445"/>
      <c r="AD1345" s="445"/>
      <c r="AE1345" s="445"/>
      <c r="AF1345" s="445"/>
      <c r="AG1345" s="445"/>
      <c r="AH1345" s="445"/>
      <c r="AI1345" s="446"/>
      <c r="AJ1345" s="446"/>
      <c r="AK1345" s="446"/>
      <c r="AL1345" s="446"/>
      <c r="AM1345" s="446"/>
      <c r="AN1345" s="446"/>
    </row>
    <row r="1346" spans="1:40" ht="25.5">
      <c r="A1346" s="435">
        <v>249</v>
      </c>
      <c r="B1346" s="436" t="s">
        <v>80</v>
      </c>
      <c r="C1346" s="437" t="s">
        <v>1180</v>
      </c>
      <c r="D1346" s="475" t="s">
        <v>1181</v>
      </c>
      <c r="E1346" s="447">
        <v>40.619999999999997</v>
      </c>
      <c r="F1346" s="445" t="s">
        <v>243</v>
      </c>
      <c r="G1346" s="41"/>
      <c r="H1346" s="448">
        <f>ROUND(E1346*G1346,2)</f>
        <v>0</v>
      </c>
      <c r="I1346" s="448"/>
      <c r="J1346" s="448">
        <f>ROUND(E1346*G1346,2)</f>
        <v>0</v>
      </c>
      <c r="K1346" s="449"/>
      <c r="L1346" s="449">
        <f>E1346*K1346</f>
        <v>0</v>
      </c>
      <c r="M1346" s="447"/>
      <c r="N1346" s="447">
        <f>E1346*M1346</f>
        <v>0</v>
      </c>
      <c r="O1346" s="445">
        <v>20</v>
      </c>
      <c r="P1346" s="445" t="s">
        <v>1182</v>
      </c>
      <c r="Q1346" s="447"/>
      <c r="R1346" s="447"/>
      <c r="S1346" s="447"/>
      <c r="T1346" s="450"/>
      <c r="U1346" s="450"/>
      <c r="V1346" s="450" t="s">
        <v>802</v>
      </c>
      <c r="W1346" s="451"/>
      <c r="X1346" s="437" t="s">
        <v>1180</v>
      </c>
      <c r="Y1346" s="437" t="s">
        <v>1180</v>
      </c>
      <c r="Z1346" s="445" t="s">
        <v>85</v>
      </c>
      <c r="AA1346" s="445"/>
      <c r="AB1346" s="445">
        <v>1</v>
      </c>
      <c r="AC1346" s="445"/>
      <c r="AD1346" s="445"/>
      <c r="AE1346" s="445"/>
      <c r="AF1346" s="445"/>
      <c r="AG1346" s="445"/>
      <c r="AH1346" s="445"/>
      <c r="AI1346" s="446"/>
      <c r="AJ1346" s="446" t="s">
        <v>803</v>
      </c>
      <c r="AK1346" s="446" t="s">
        <v>87</v>
      </c>
      <c r="AL1346" s="446"/>
      <c r="AM1346" s="446"/>
      <c r="AN1346" s="446"/>
    </row>
    <row r="1347" spans="1:40" ht="25.5">
      <c r="A1347" s="435"/>
      <c r="B1347" s="436"/>
      <c r="C1347" s="437"/>
      <c r="D1347" s="438" t="s">
        <v>250</v>
      </c>
      <c r="E1347" s="439"/>
      <c r="F1347" s="440"/>
      <c r="G1347" s="42"/>
      <c r="H1347" s="441"/>
      <c r="I1347" s="441"/>
      <c r="J1347" s="441"/>
      <c r="K1347" s="442"/>
      <c r="L1347" s="442"/>
      <c r="M1347" s="439"/>
      <c r="N1347" s="439"/>
      <c r="O1347" s="440"/>
      <c r="P1347" s="440"/>
      <c r="Q1347" s="439"/>
      <c r="R1347" s="439"/>
      <c r="S1347" s="439"/>
      <c r="T1347" s="443"/>
      <c r="U1347" s="443"/>
      <c r="V1347" s="443" t="s">
        <v>0</v>
      </c>
      <c r="W1347" s="444"/>
      <c r="X1347" s="440"/>
      <c r="Y1347" s="445"/>
      <c r="Z1347" s="445"/>
      <c r="AA1347" s="445"/>
      <c r="AB1347" s="445"/>
      <c r="AC1347" s="445"/>
      <c r="AD1347" s="445"/>
      <c r="AE1347" s="445"/>
      <c r="AF1347" s="445"/>
      <c r="AG1347" s="445"/>
      <c r="AH1347" s="445"/>
      <c r="AI1347" s="446"/>
      <c r="AJ1347" s="446"/>
      <c r="AK1347" s="446"/>
      <c r="AL1347" s="446"/>
      <c r="AM1347" s="446"/>
      <c r="AN1347" s="446"/>
    </row>
    <row r="1348" spans="1:40">
      <c r="A1348" s="435"/>
      <c r="B1348" s="436"/>
      <c r="C1348" s="437"/>
      <c r="D1348" s="438" t="s">
        <v>1183</v>
      </c>
      <c r="E1348" s="439"/>
      <c r="F1348" s="440"/>
      <c r="G1348" s="42"/>
      <c r="H1348" s="441"/>
      <c r="I1348" s="441"/>
      <c r="J1348" s="441"/>
      <c r="K1348" s="442"/>
      <c r="L1348" s="442"/>
      <c r="M1348" s="439"/>
      <c r="N1348" s="439"/>
      <c r="O1348" s="440"/>
      <c r="P1348" s="440"/>
      <c r="Q1348" s="439"/>
      <c r="R1348" s="439"/>
      <c r="S1348" s="439"/>
      <c r="T1348" s="443"/>
      <c r="U1348" s="443"/>
      <c r="V1348" s="443" t="s">
        <v>0</v>
      </c>
      <c r="W1348" s="444"/>
      <c r="X1348" s="440"/>
      <c r="Y1348" s="445"/>
      <c r="Z1348" s="445"/>
      <c r="AA1348" s="445"/>
      <c r="AB1348" s="445"/>
      <c r="AC1348" s="445"/>
      <c r="AD1348" s="445"/>
      <c r="AE1348" s="445"/>
      <c r="AF1348" s="445"/>
      <c r="AG1348" s="445"/>
      <c r="AH1348" s="445"/>
      <c r="AI1348" s="446"/>
      <c r="AJ1348" s="446"/>
      <c r="AK1348" s="446"/>
      <c r="AL1348" s="446"/>
      <c r="AM1348" s="446"/>
      <c r="AN1348" s="446"/>
    </row>
    <row r="1349" spans="1:40" ht="25.5">
      <c r="A1349" s="435">
        <v>250</v>
      </c>
      <c r="B1349" s="436" t="s">
        <v>80</v>
      </c>
      <c r="C1349" s="437" t="s">
        <v>1184</v>
      </c>
      <c r="D1349" s="475" t="s">
        <v>1185</v>
      </c>
      <c r="E1349" s="447">
        <v>69.02</v>
      </c>
      <c r="F1349" s="445" t="s">
        <v>243</v>
      </c>
      <c r="G1349" s="41"/>
      <c r="H1349" s="448">
        <f>ROUND(E1349*G1349,2)</f>
        <v>0</v>
      </c>
      <c r="I1349" s="448"/>
      <c r="J1349" s="448">
        <f>ROUND(E1349*G1349,2)</f>
        <v>0</v>
      </c>
      <c r="K1349" s="449"/>
      <c r="L1349" s="449">
        <f>E1349*K1349</f>
        <v>0</v>
      </c>
      <c r="M1349" s="447"/>
      <c r="N1349" s="447">
        <f>E1349*M1349</f>
        <v>0</v>
      </c>
      <c r="O1349" s="445">
        <v>20</v>
      </c>
      <c r="P1349" s="445" t="s">
        <v>1186</v>
      </c>
      <c r="Q1349" s="447"/>
      <c r="R1349" s="447"/>
      <c r="S1349" s="447"/>
      <c r="T1349" s="450"/>
      <c r="U1349" s="450"/>
      <c r="V1349" s="450" t="s">
        <v>802</v>
      </c>
      <c r="W1349" s="451"/>
      <c r="X1349" s="437" t="s">
        <v>1184</v>
      </c>
      <c r="Y1349" s="437" t="s">
        <v>1184</v>
      </c>
      <c r="Z1349" s="445" t="s">
        <v>85</v>
      </c>
      <c r="AA1349" s="445"/>
      <c r="AB1349" s="445">
        <v>1</v>
      </c>
      <c r="AC1349" s="445"/>
      <c r="AD1349" s="445"/>
      <c r="AE1349" s="445"/>
      <c r="AF1349" s="445"/>
      <c r="AG1349" s="445"/>
      <c r="AH1349" s="445"/>
      <c r="AI1349" s="446"/>
      <c r="AJ1349" s="446" t="s">
        <v>803</v>
      </c>
      <c r="AK1349" s="446" t="s">
        <v>87</v>
      </c>
      <c r="AL1349" s="446"/>
      <c r="AM1349" s="446"/>
      <c r="AN1349" s="446"/>
    </row>
    <row r="1350" spans="1:40" ht="25.5">
      <c r="A1350" s="435"/>
      <c r="B1350" s="436"/>
      <c r="C1350" s="437"/>
      <c r="D1350" s="438" t="s">
        <v>250</v>
      </c>
      <c r="E1350" s="439"/>
      <c r="F1350" s="440"/>
      <c r="G1350" s="42"/>
      <c r="H1350" s="441"/>
      <c r="I1350" s="441"/>
      <c r="J1350" s="441"/>
      <c r="K1350" s="442"/>
      <c r="L1350" s="442"/>
      <c r="M1350" s="439"/>
      <c r="N1350" s="439"/>
      <c r="O1350" s="440"/>
      <c r="P1350" s="440"/>
      <c r="Q1350" s="439"/>
      <c r="R1350" s="439"/>
      <c r="S1350" s="439"/>
      <c r="T1350" s="443"/>
      <c r="U1350" s="443"/>
      <c r="V1350" s="443" t="s">
        <v>0</v>
      </c>
      <c r="W1350" s="444"/>
      <c r="X1350" s="440"/>
      <c r="Y1350" s="445"/>
      <c r="Z1350" s="445"/>
      <c r="AA1350" s="445"/>
      <c r="AB1350" s="445"/>
      <c r="AC1350" s="445"/>
      <c r="AD1350" s="445"/>
      <c r="AE1350" s="445"/>
      <c r="AF1350" s="445"/>
      <c r="AG1350" s="445"/>
      <c r="AH1350" s="445"/>
      <c r="AI1350" s="446"/>
      <c r="AJ1350" s="446"/>
      <c r="AK1350" s="446"/>
      <c r="AL1350" s="446"/>
      <c r="AM1350" s="446"/>
      <c r="AN1350" s="446"/>
    </row>
    <row r="1351" spans="1:40">
      <c r="A1351" s="435"/>
      <c r="B1351" s="436"/>
      <c r="C1351" s="437"/>
      <c r="D1351" s="438" t="s">
        <v>1187</v>
      </c>
      <c r="E1351" s="439"/>
      <c r="F1351" s="440"/>
      <c r="G1351" s="42"/>
      <c r="H1351" s="441"/>
      <c r="I1351" s="441"/>
      <c r="J1351" s="441"/>
      <c r="K1351" s="442"/>
      <c r="L1351" s="442"/>
      <c r="M1351" s="439"/>
      <c r="N1351" s="439"/>
      <c r="O1351" s="440"/>
      <c r="P1351" s="440"/>
      <c r="Q1351" s="439"/>
      <c r="R1351" s="439"/>
      <c r="S1351" s="439"/>
      <c r="T1351" s="443"/>
      <c r="U1351" s="443"/>
      <c r="V1351" s="443" t="s">
        <v>0</v>
      </c>
      <c r="W1351" s="444"/>
      <c r="X1351" s="440"/>
      <c r="Y1351" s="445"/>
      <c r="Z1351" s="445"/>
      <c r="AA1351" s="445"/>
      <c r="AB1351" s="445"/>
      <c r="AC1351" s="445"/>
      <c r="AD1351" s="445"/>
      <c r="AE1351" s="445"/>
      <c r="AF1351" s="445"/>
      <c r="AG1351" s="445"/>
      <c r="AH1351" s="445"/>
      <c r="AI1351" s="446"/>
      <c r="AJ1351" s="446"/>
      <c r="AK1351" s="446"/>
      <c r="AL1351" s="446"/>
      <c r="AM1351" s="446"/>
      <c r="AN1351" s="446"/>
    </row>
    <row r="1352" spans="1:40" ht="25.5">
      <c r="A1352" s="435">
        <v>251</v>
      </c>
      <c r="B1352" s="436" t="s">
        <v>80</v>
      </c>
      <c r="C1352" s="437" t="s">
        <v>1188</v>
      </c>
      <c r="D1352" s="475" t="s">
        <v>1189</v>
      </c>
      <c r="E1352" s="447">
        <v>10.1</v>
      </c>
      <c r="F1352" s="445" t="s">
        <v>243</v>
      </c>
      <c r="G1352" s="41"/>
      <c r="H1352" s="448">
        <f>ROUND(E1352*G1352,2)</f>
        <v>0</v>
      </c>
      <c r="I1352" s="448"/>
      <c r="J1352" s="448">
        <f>ROUND(E1352*G1352,2)</f>
        <v>0</v>
      </c>
      <c r="K1352" s="449"/>
      <c r="L1352" s="449">
        <f>E1352*K1352</f>
        <v>0</v>
      </c>
      <c r="M1352" s="447"/>
      <c r="N1352" s="447">
        <f>E1352*M1352</f>
        <v>0</v>
      </c>
      <c r="O1352" s="445">
        <v>20</v>
      </c>
      <c r="P1352" s="445" t="s">
        <v>1190</v>
      </c>
      <c r="Q1352" s="447"/>
      <c r="R1352" s="447"/>
      <c r="S1352" s="447"/>
      <c r="T1352" s="450"/>
      <c r="U1352" s="450"/>
      <c r="V1352" s="450" t="s">
        <v>802</v>
      </c>
      <c r="W1352" s="451"/>
      <c r="X1352" s="437" t="s">
        <v>1188</v>
      </c>
      <c r="Y1352" s="437" t="s">
        <v>1188</v>
      </c>
      <c r="Z1352" s="445" t="s">
        <v>85</v>
      </c>
      <c r="AA1352" s="445"/>
      <c r="AB1352" s="445">
        <v>1</v>
      </c>
      <c r="AC1352" s="445"/>
      <c r="AD1352" s="445"/>
      <c r="AE1352" s="445"/>
      <c r="AF1352" s="445"/>
      <c r="AG1352" s="445"/>
      <c r="AH1352" s="445"/>
      <c r="AI1352" s="446"/>
      <c r="AJ1352" s="446" t="s">
        <v>803</v>
      </c>
      <c r="AK1352" s="446" t="s">
        <v>87</v>
      </c>
      <c r="AL1352" s="446"/>
      <c r="AM1352" s="446"/>
      <c r="AN1352" s="446"/>
    </row>
    <row r="1353" spans="1:40" ht="25.5">
      <c r="A1353" s="435"/>
      <c r="B1353" s="436"/>
      <c r="C1353" s="437"/>
      <c r="D1353" s="438" t="s">
        <v>250</v>
      </c>
      <c r="E1353" s="439"/>
      <c r="F1353" s="440"/>
      <c r="G1353" s="42"/>
      <c r="H1353" s="441"/>
      <c r="I1353" s="441"/>
      <c r="J1353" s="441"/>
      <c r="K1353" s="442"/>
      <c r="L1353" s="442"/>
      <c r="M1353" s="439"/>
      <c r="N1353" s="439"/>
      <c r="O1353" s="440"/>
      <c r="P1353" s="440"/>
      <c r="Q1353" s="439"/>
      <c r="R1353" s="439"/>
      <c r="S1353" s="439"/>
      <c r="T1353" s="443"/>
      <c r="U1353" s="443"/>
      <c r="V1353" s="443" t="s">
        <v>0</v>
      </c>
      <c r="W1353" s="444"/>
      <c r="X1353" s="440"/>
      <c r="Y1353" s="445"/>
      <c r="Z1353" s="445"/>
      <c r="AA1353" s="445"/>
      <c r="AB1353" s="445"/>
      <c r="AC1353" s="445"/>
      <c r="AD1353" s="445"/>
      <c r="AE1353" s="445"/>
      <c r="AF1353" s="445"/>
      <c r="AG1353" s="445"/>
      <c r="AH1353" s="445"/>
      <c r="AI1353" s="446"/>
      <c r="AJ1353" s="446"/>
      <c r="AK1353" s="446"/>
      <c r="AL1353" s="446"/>
      <c r="AM1353" s="446"/>
      <c r="AN1353" s="446"/>
    </row>
    <row r="1354" spans="1:40">
      <c r="A1354" s="435"/>
      <c r="B1354" s="436"/>
      <c r="C1354" s="437"/>
      <c r="D1354" s="438" t="s">
        <v>833</v>
      </c>
      <c r="E1354" s="439"/>
      <c r="F1354" s="440"/>
      <c r="G1354" s="42"/>
      <c r="H1354" s="441"/>
      <c r="I1354" s="441"/>
      <c r="J1354" s="441"/>
      <c r="K1354" s="442"/>
      <c r="L1354" s="442"/>
      <c r="M1354" s="439"/>
      <c r="N1354" s="439"/>
      <c r="O1354" s="440"/>
      <c r="P1354" s="440"/>
      <c r="Q1354" s="439"/>
      <c r="R1354" s="439"/>
      <c r="S1354" s="439"/>
      <c r="T1354" s="443"/>
      <c r="U1354" s="443"/>
      <c r="V1354" s="443" t="s">
        <v>0</v>
      </c>
      <c r="W1354" s="444"/>
      <c r="X1354" s="440"/>
      <c r="Y1354" s="445"/>
      <c r="Z1354" s="445"/>
      <c r="AA1354" s="445"/>
      <c r="AB1354" s="445"/>
      <c r="AC1354" s="445"/>
      <c r="AD1354" s="445"/>
      <c r="AE1354" s="445"/>
      <c r="AF1354" s="445"/>
      <c r="AG1354" s="445"/>
      <c r="AH1354" s="445"/>
      <c r="AI1354" s="446"/>
      <c r="AJ1354" s="446"/>
      <c r="AK1354" s="446"/>
      <c r="AL1354" s="446"/>
      <c r="AM1354" s="446"/>
      <c r="AN1354" s="446"/>
    </row>
    <row r="1355" spans="1:40" ht="25.5">
      <c r="A1355" s="435">
        <v>252</v>
      </c>
      <c r="B1355" s="436" t="s">
        <v>80</v>
      </c>
      <c r="C1355" s="437" t="s">
        <v>1191</v>
      </c>
      <c r="D1355" s="475" t="s">
        <v>1192</v>
      </c>
      <c r="E1355" s="447">
        <v>10.1</v>
      </c>
      <c r="F1355" s="445" t="s">
        <v>243</v>
      </c>
      <c r="G1355" s="41"/>
      <c r="H1355" s="448">
        <f>ROUND(E1355*G1355,2)</f>
        <v>0</v>
      </c>
      <c r="I1355" s="448"/>
      <c r="J1355" s="448">
        <f>ROUND(E1355*G1355,2)</f>
        <v>0</v>
      </c>
      <c r="K1355" s="449"/>
      <c r="L1355" s="449">
        <f>E1355*K1355</f>
        <v>0</v>
      </c>
      <c r="M1355" s="447"/>
      <c r="N1355" s="447">
        <f>E1355*M1355</f>
        <v>0</v>
      </c>
      <c r="O1355" s="445">
        <v>20</v>
      </c>
      <c r="P1355" s="445" t="s">
        <v>1193</v>
      </c>
      <c r="Q1355" s="447"/>
      <c r="R1355" s="447"/>
      <c r="S1355" s="447"/>
      <c r="T1355" s="450"/>
      <c r="U1355" s="450"/>
      <c r="V1355" s="450" t="s">
        <v>802</v>
      </c>
      <c r="W1355" s="451"/>
      <c r="X1355" s="437" t="s">
        <v>1191</v>
      </c>
      <c r="Y1355" s="437" t="s">
        <v>1191</v>
      </c>
      <c r="Z1355" s="445" t="s">
        <v>85</v>
      </c>
      <c r="AA1355" s="445"/>
      <c r="AB1355" s="445">
        <v>1</v>
      </c>
      <c r="AC1355" s="445"/>
      <c r="AD1355" s="445"/>
      <c r="AE1355" s="445"/>
      <c r="AF1355" s="445"/>
      <c r="AG1355" s="445"/>
      <c r="AH1355" s="445"/>
      <c r="AI1355" s="446"/>
      <c r="AJ1355" s="446" t="s">
        <v>803</v>
      </c>
      <c r="AK1355" s="446" t="s">
        <v>87</v>
      </c>
      <c r="AL1355" s="446"/>
      <c r="AM1355" s="446"/>
      <c r="AN1355" s="446"/>
    </row>
    <row r="1356" spans="1:40" ht="25.5">
      <c r="A1356" s="435"/>
      <c r="B1356" s="436"/>
      <c r="C1356" s="437"/>
      <c r="D1356" s="438" t="s">
        <v>250</v>
      </c>
      <c r="E1356" s="439"/>
      <c r="F1356" s="440"/>
      <c r="G1356" s="42"/>
      <c r="H1356" s="441"/>
      <c r="I1356" s="441"/>
      <c r="J1356" s="441"/>
      <c r="K1356" s="442"/>
      <c r="L1356" s="442"/>
      <c r="M1356" s="439"/>
      <c r="N1356" s="439"/>
      <c r="O1356" s="440"/>
      <c r="P1356" s="440"/>
      <c r="Q1356" s="439"/>
      <c r="R1356" s="439"/>
      <c r="S1356" s="439"/>
      <c r="T1356" s="443"/>
      <c r="U1356" s="443"/>
      <c r="V1356" s="443" t="s">
        <v>0</v>
      </c>
      <c r="W1356" s="444"/>
      <c r="X1356" s="440"/>
      <c r="Y1356" s="445"/>
      <c r="Z1356" s="445"/>
      <c r="AA1356" s="445"/>
      <c r="AB1356" s="445"/>
      <c r="AC1356" s="445"/>
      <c r="AD1356" s="445"/>
      <c r="AE1356" s="445"/>
      <c r="AF1356" s="445"/>
      <c r="AG1356" s="445"/>
      <c r="AH1356" s="445"/>
      <c r="AI1356" s="446"/>
      <c r="AJ1356" s="446"/>
      <c r="AK1356" s="446"/>
      <c r="AL1356" s="446"/>
      <c r="AM1356" s="446"/>
      <c r="AN1356" s="446"/>
    </row>
    <row r="1357" spans="1:40">
      <c r="A1357" s="435"/>
      <c r="B1357" s="436"/>
      <c r="C1357" s="437"/>
      <c r="D1357" s="438" t="s">
        <v>833</v>
      </c>
      <c r="E1357" s="439"/>
      <c r="F1357" s="440"/>
      <c r="G1357" s="42"/>
      <c r="H1357" s="441"/>
      <c r="I1357" s="441"/>
      <c r="J1357" s="441"/>
      <c r="K1357" s="442"/>
      <c r="L1357" s="442"/>
      <c r="M1357" s="439"/>
      <c r="N1357" s="439"/>
      <c r="O1357" s="440"/>
      <c r="P1357" s="440"/>
      <c r="Q1357" s="439"/>
      <c r="R1357" s="439"/>
      <c r="S1357" s="439"/>
      <c r="T1357" s="443"/>
      <c r="U1357" s="443"/>
      <c r="V1357" s="443" t="s">
        <v>0</v>
      </c>
      <c r="W1357" s="444"/>
      <c r="X1357" s="440"/>
      <c r="Y1357" s="445"/>
      <c r="Z1357" s="445"/>
      <c r="AA1357" s="445"/>
      <c r="AB1357" s="445"/>
      <c r="AC1357" s="445"/>
      <c r="AD1357" s="445"/>
      <c r="AE1357" s="445"/>
      <c r="AF1357" s="445"/>
      <c r="AG1357" s="445"/>
      <c r="AH1357" s="445"/>
      <c r="AI1357" s="446"/>
      <c r="AJ1357" s="446"/>
      <c r="AK1357" s="446"/>
      <c r="AL1357" s="446"/>
      <c r="AM1357" s="446"/>
      <c r="AN1357" s="446"/>
    </row>
    <row r="1358" spans="1:40" ht="25.5">
      <c r="A1358" s="435">
        <v>253</v>
      </c>
      <c r="B1358" s="436" t="s">
        <v>80</v>
      </c>
      <c r="C1358" s="437" t="s">
        <v>1194</v>
      </c>
      <c r="D1358" s="475" t="s">
        <v>1195</v>
      </c>
      <c r="E1358" s="447">
        <v>8</v>
      </c>
      <c r="F1358" s="445" t="s">
        <v>132</v>
      </c>
      <c r="G1358" s="41"/>
      <c r="H1358" s="448">
        <f>ROUND(E1358*G1358,2)</f>
        <v>0</v>
      </c>
      <c r="I1358" s="448"/>
      <c r="J1358" s="448">
        <f>ROUND(E1358*G1358,2)</f>
        <v>0</v>
      </c>
      <c r="K1358" s="449"/>
      <c r="L1358" s="449">
        <f>E1358*K1358</f>
        <v>0</v>
      </c>
      <c r="M1358" s="447"/>
      <c r="N1358" s="447">
        <f>E1358*M1358</f>
        <v>0</v>
      </c>
      <c r="O1358" s="445">
        <v>20</v>
      </c>
      <c r="P1358" s="445" t="s">
        <v>1196</v>
      </c>
      <c r="Q1358" s="447"/>
      <c r="R1358" s="447"/>
      <c r="S1358" s="447"/>
      <c r="T1358" s="450"/>
      <c r="U1358" s="450"/>
      <c r="V1358" s="450" t="s">
        <v>802</v>
      </c>
      <c r="W1358" s="451"/>
      <c r="X1358" s="437" t="s">
        <v>1194</v>
      </c>
      <c r="Y1358" s="437" t="s">
        <v>1194</v>
      </c>
      <c r="Z1358" s="445" t="s">
        <v>85</v>
      </c>
      <c r="AA1358" s="445"/>
      <c r="AB1358" s="445">
        <v>1</v>
      </c>
      <c r="AC1358" s="445"/>
      <c r="AD1358" s="445"/>
      <c r="AE1358" s="445"/>
      <c r="AF1358" s="445"/>
      <c r="AG1358" s="445"/>
      <c r="AH1358" s="445"/>
      <c r="AI1358" s="446"/>
      <c r="AJ1358" s="446" t="s">
        <v>803</v>
      </c>
      <c r="AK1358" s="446" t="s">
        <v>87</v>
      </c>
      <c r="AL1358" s="446"/>
      <c r="AM1358" s="446"/>
      <c r="AN1358" s="446"/>
    </row>
    <row r="1359" spans="1:40" ht="25.5">
      <c r="A1359" s="435"/>
      <c r="B1359" s="436"/>
      <c r="C1359" s="437"/>
      <c r="D1359" s="438" t="s">
        <v>250</v>
      </c>
      <c r="E1359" s="439"/>
      <c r="F1359" s="440"/>
      <c r="G1359" s="42"/>
      <c r="H1359" s="441"/>
      <c r="I1359" s="441"/>
      <c r="J1359" s="441"/>
      <c r="K1359" s="442"/>
      <c r="L1359" s="442"/>
      <c r="M1359" s="439"/>
      <c r="N1359" s="439"/>
      <c r="O1359" s="440"/>
      <c r="P1359" s="440"/>
      <c r="Q1359" s="439"/>
      <c r="R1359" s="439"/>
      <c r="S1359" s="439"/>
      <c r="T1359" s="443"/>
      <c r="U1359" s="443"/>
      <c r="V1359" s="443" t="s">
        <v>0</v>
      </c>
      <c r="W1359" s="444"/>
      <c r="X1359" s="440"/>
      <c r="Y1359" s="445"/>
      <c r="Z1359" s="445"/>
      <c r="AA1359" s="445"/>
      <c r="AB1359" s="445"/>
      <c r="AC1359" s="445"/>
      <c r="AD1359" s="445"/>
      <c r="AE1359" s="445"/>
      <c r="AF1359" s="445"/>
      <c r="AG1359" s="445"/>
      <c r="AH1359" s="445"/>
      <c r="AI1359" s="446"/>
      <c r="AJ1359" s="446"/>
      <c r="AK1359" s="446"/>
      <c r="AL1359" s="446"/>
      <c r="AM1359" s="446"/>
      <c r="AN1359" s="446"/>
    </row>
    <row r="1360" spans="1:40">
      <c r="A1360" s="435"/>
      <c r="B1360" s="436"/>
      <c r="C1360" s="437"/>
      <c r="D1360" s="438" t="s">
        <v>919</v>
      </c>
      <c r="E1360" s="439"/>
      <c r="F1360" s="440"/>
      <c r="G1360" s="42"/>
      <c r="H1360" s="441"/>
      <c r="I1360" s="441"/>
      <c r="J1360" s="441"/>
      <c r="K1360" s="442"/>
      <c r="L1360" s="442"/>
      <c r="M1360" s="439"/>
      <c r="N1360" s="439"/>
      <c r="O1360" s="440"/>
      <c r="P1360" s="440"/>
      <c r="Q1360" s="439"/>
      <c r="R1360" s="439"/>
      <c r="S1360" s="439"/>
      <c r="T1360" s="443"/>
      <c r="U1360" s="443"/>
      <c r="V1360" s="443" t="s">
        <v>0</v>
      </c>
      <c r="W1360" s="444"/>
      <c r="X1360" s="440"/>
      <c r="Y1360" s="445"/>
      <c r="Z1360" s="445"/>
      <c r="AA1360" s="445"/>
      <c r="AB1360" s="445"/>
      <c r="AC1360" s="445"/>
      <c r="AD1360" s="445"/>
      <c r="AE1360" s="445"/>
      <c r="AF1360" s="445"/>
      <c r="AG1360" s="445"/>
      <c r="AH1360" s="445"/>
      <c r="AI1360" s="446"/>
      <c r="AJ1360" s="446"/>
      <c r="AK1360" s="446"/>
      <c r="AL1360" s="446"/>
      <c r="AM1360" s="446"/>
      <c r="AN1360" s="446"/>
    </row>
    <row r="1361" spans="1:40" ht="25.5">
      <c r="A1361" s="435">
        <v>254</v>
      </c>
      <c r="B1361" s="436" t="s">
        <v>192</v>
      </c>
      <c r="C1361" s="437" t="s">
        <v>1197</v>
      </c>
      <c r="D1361" s="475" t="s">
        <v>1198</v>
      </c>
      <c r="E1361" s="447">
        <v>8</v>
      </c>
      <c r="F1361" s="445" t="s">
        <v>132</v>
      </c>
      <c r="G1361" s="41"/>
      <c r="H1361" s="448"/>
      <c r="I1361" s="448">
        <f>ROUND(E1361*G1361,2)</f>
        <v>0</v>
      </c>
      <c r="J1361" s="448">
        <f>ROUND(E1361*G1361,2)</f>
        <v>0</v>
      </c>
      <c r="K1361" s="449"/>
      <c r="L1361" s="449">
        <f>E1361*K1361</f>
        <v>0</v>
      </c>
      <c r="M1361" s="447"/>
      <c r="N1361" s="447">
        <f>E1361*M1361</f>
        <v>0</v>
      </c>
      <c r="O1361" s="445">
        <v>20</v>
      </c>
      <c r="P1361" s="445" t="s">
        <v>1199</v>
      </c>
      <c r="Q1361" s="447"/>
      <c r="R1361" s="447"/>
      <c r="S1361" s="447"/>
      <c r="T1361" s="450"/>
      <c r="U1361" s="450"/>
      <c r="V1361" s="450" t="s">
        <v>66</v>
      </c>
      <c r="W1361" s="451"/>
      <c r="X1361" s="437" t="s">
        <v>1197</v>
      </c>
      <c r="Y1361" s="437" t="s">
        <v>1197</v>
      </c>
      <c r="Z1361" s="445" t="s">
        <v>85</v>
      </c>
      <c r="AA1361" s="437" t="s">
        <v>196</v>
      </c>
      <c r="AB1361" s="445">
        <v>2</v>
      </c>
      <c r="AC1361" s="445"/>
      <c r="AD1361" s="445"/>
      <c r="AE1361" s="445"/>
      <c r="AF1361" s="445"/>
      <c r="AG1361" s="445"/>
      <c r="AH1361" s="445"/>
      <c r="AI1361" s="446"/>
      <c r="AJ1361" s="446" t="s">
        <v>811</v>
      </c>
      <c r="AK1361" s="446" t="s">
        <v>87</v>
      </c>
      <c r="AL1361" s="446"/>
      <c r="AM1361" s="446"/>
      <c r="AN1361" s="446"/>
    </row>
    <row r="1362" spans="1:40" ht="25.5">
      <c r="A1362" s="435"/>
      <c r="B1362" s="436"/>
      <c r="C1362" s="437"/>
      <c r="D1362" s="438" t="s">
        <v>250</v>
      </c>
      <c r="E1362" s="439"/>
      <c r="F1362" s="440"/>
      <c r="G1362" s="42"/>
      <c r="H1362" s="441"/>
      <c r="I1362" s="441"/>
      <c r="J1362" s="441"/>
      <c r="K1362" s="442"/>
      <c r="L1362" s="442"/>
      <c r="M1362" s="439"/>
      <c r="N1362" s="439"/>
      <c r="O1362" s="440"/>
      <c r="P1362" s="440"/>
      <c r="Q1362" s="439"/>
      <c r="R1362" s="439"/>
      <c r="S1362" s="439"/>
      <c r="T1362" s="443"/>
      <c r="U1362" s="443"/>
      <c r="V1362" s="443" t="s">
        <v>0</v>
      </c>
      <c r="W1362" s="444"/>
      <c r="X1362" s="440"/>
      <c r="Y1362" s="445"/>
      <c r="Z1362" s="445"/>
      <c r="AA1362" s="445"/>
      <c r="AB1362" s="445"/>
      <c r="AC1362" s="445"/>
      <c r="AD1362" s="445"/>
      <c r="AE1362" s="445"/>
      <c r="AF1362" s="445"/>
      <c r="AG1362" s="445"/>
      <c r="AH1362" s="445"/>
      <c r="AI1362" s="446"/>
      <c r="AJ1362" s="446"/>
      <c r="AK1362" s="446"/>
      <c r="AL1362" s="446"/>
      <c r="AM1362" s="446"/>
      <c r="AN1362" s="446"/>
    </row>
    <row r="1363" spans="1:40">
      <c r="A1363" s="435"/>
      <c r="B1363" s="436"/>
      <c r="C1363" s="437"/>
      <c r="D1363" s="438" t="s">
        <v>919</v>
      </c>
      <c r="E1363" s="439"/>
      <c r="F1363" s="440"/>
      <c r="G1363" s="42"/>
      <c r="H1363" s="441"/>
      <c r="I1363" s="441"/>
      <c r="J1363" s="441"/>
      <c r="K1363" s="442"/>
      <c r="L1363" s="442"/>
      <c r="M1363" s="439"/>
      <c r="N1363" s="439"/>
      <c r="O1363" s="440"/>
      <c r="P1363" s="440"/>
      <c r="Q1363" s="439"/>
      <c r="R1363" s="439"/>
      <c r="S1363" s="439"/>
      <c r="T1363" s="443"/>
      <c r="U1363" s="443"/>
      <c r="V1363" s="443" t="s">
        <v>0</v>
      </c>
      <c r="W1363" s="444"/>
      <c r="X1363" s="440"/>
      <c r="Y1363" s="445"/>
      <c r="Z1363" s="445"/>
      <c r="AA1363" s="445"/>
      <c r="AB1363" s="445"/>
      <c r="AC1363" s="445"/>
      <c r="AD1363" s="445"/>
      <c r="AE1363" s="445"/>
      <c r="AF1363" s="445"/>
      <c r="AG1363" s="445"/>
      <c r="AH1363" s="445"/>
      <c r="AI1363" s="446"/>
      <c r="AJ1363" s="446"/>
      <c r="AK1363" s="446"/>
      <c r="AL1363" s="446"/>
      <c r="AM1363" s="446"/>
      <c r="AN1363" s="446"/>
    </row>
    <row r="1364" spans="1:40" ht="25.5">
      <c r="A1364" s="435">
        <v>255</v>
      </c>
      <c r="B1364" s="436" t="s">
        <v>80</v>
      </c>
      <c r="C1364" s="437" t="s">
        <v>1200</v>
      </c>
      <c r="D1364" s="475" t="s">
        <v>1201</v>
      </c>
      <c r="E1364" s="447">
        <v>8</v>
      </c>
      <c r="F1364" s="445" t="s">
        <v>132</v>
      </c>
      <c r="G1364" s="41"/>
      <c r="H1364" s="448">
        <f>ROUND(E1364*G1364,2)</f>
        <v>0</v>
      </c>
      <c r="I1364" s="448"/>
      <c r="J1364" s="448">
        <f>ROUND(E1364*G1364,2)</f>
        <v>0</v>
      </c>
      <c r="K1364" s="449"/>
      <c r="L1364" s="449">
        <f>E1364*K1364</f>
        <v>0</v>
      </c>
      <c r="M1364" s="447"/>
      <c r="N1364" s="447">
        <f>E1364*M1364</f>
        <v>0</v>
      </c>
      <c r="O1364" s="445">
        <v>20</v>
      </c>
      <c r="P1364" s="445" t="s">
        <v>1202</v>
      </c>
      <c r="Q1364" s="447"/>
      <c r="R1364" s="447"/>
      <c r="S1364" s="447"/>
      <c r="T1364" s="450"/>
      <c r="U1364" s="450"/>
      <c r="V1364" s="450" t="s">
        <v>802</v>
      </c>
      <c r="W1364" s="451"/>
      <c r="X1364" s="437" t="s">
        <v>1200</v>
      </c>
      <c r="Y1364" s="437" t="s">
        <v>1200</v>
      </c>
      <c r="Z1364" s="445" t="s">
        <v>85</v>
      </c>
      <c r="AA1364" s="445"/>
      <c r="AB1364" s="445">
        <v>1</v>
      </c>
      <c r="AC1364" s="445"/>
      <c r="AD1364" s="445"/>
      <c r="AE1364" s="445"/>
      <c r="AF1364" s="445"/>
      <c r="AG1364" s="445"/>
      <c r="AH1364" s="445"/>
      <c r="AI1364" s="446"/>
      <c r="AJ1364" s="446" t="s">
        <v>803</v>
      </c>
      <c r="AK1364" s="446" t="s">
        <v>87</v>
      </c>
      <c r="AL1364" s="446"/>
      <c r="AM1364" s="446"/>
      <c r="AN1364" s="446"/>
    </row>
    <row r="1365" spans="1:40" ht="25.5">
      <c r="A1365" s="435"/>
      <c r="B1365" s="436"/>
      <c r="C1365" s="437"/>
      <c r="D1365" s="438" t="s">
        <v>250</v>
      </c>
      <c r="E1365" s="439"/>
      <c r="F1365" s="440"/>
      <c r="G1365" s="42"/>
      <c r="H1365" s="441"/>
      <c r="I1365" s="441"/>
      <c r="J1365" s="441"/>
      <c r="K1365" s="442"/>
      <c r="L1365" s="442"/>
      <c r="M1365" s="439"/>
      <c r="N1365" s="439"/>
      <c r="O1365" s="440"/>
      <c r="P1365" s="440"/>
      <c r="Q1365" s="439"/>
      <c r="R1365" s="439"/>
      <c r="S1365" s="439"/>
      <c r="T1365" s="443"/>
      <c r="U1365" s="443"/>
      <c r="V1365" s="443" t="s">
        <v>0</v>
      </c>
      <c r="W1365" s="444"/>
      <c r="X1365" s="440"/>
      <c r="Y1365" s="445"/>
      <c r="Z1365" s="445"/>
      <c r="AA1365" s="445"/>
      <c r="AB1365" s="445"/>
      <c r="AC1365" s="445"/>
      <c r="AD1365" s="445"/>
      <c r="AE1365" s="445"/>
      <c r="AF1365" s="445"/>
      <c r="AG1365" s="445"/>
      <c r="AH1365" s="445"/>
      <c r="AI1365" s="446"/>
      <c r="AJ1365" s="446"/>
      <c r="AK1365" s="446"/>
      <c r="AL1365" s="446"/>
      <c r="AM1365" s="446"/>
      <c r="AN1365" s="446"/>
    </row>
    <row r="1366" spans="1:40">
      <c r="A1366" s="435"/>
      <c r="B1366" s="436"/>
      <c r="C1366" s="437"/>
      <c r="D1366" s="438" t="s">
        <v>919</v>
      </c>
      <c r="E1366" s="439"/>
      <c r="F1366" s="440"/>
      <c r="G1366" s="42"/>
      <c r="H1366" s="441"/>
      <c r="I1366" s="441"/>
      <c r="J1366" s="441"/>
      <c r="K1366" s="442"/>
      <c r="L1366" s="442"/>
      <c r="M1366" s="439"/>
      <c r="N1366" s="439"/>
      <c r="O1366" s="440"/>
      <c r="P1366" s="440"/>
      <c r="Q1366" s="439"/>
      <c r="R1366" s="439"/>
      <c r="S1366" s="439"/>
      <c r="T1366" s="443"/>
      <c r="U1366" s="443"/>
      <c r="V1366" s="443" t="s">
        <v>0</v>
      </c>
      <c r="W1366" s="444"/>
      <c r="X1366" s="440"/>
      <c r="Y1366" s="445"/>
      <c r="Z1366" s="445"/>
      <c r="AA1366" s="445"/>
      <c r="AB1366" s="445"/>
      <c r="AC1366" s="445"/>
      <c r="AD1366" s="445"/>
      <c r="AE1366" s="445"/>
      <c r="AF1366" s="445"/>
      <c r="AG1366" s="445"/>
      <c r="AH1366" s="445"/>
      <c r="AI1366" s="446"/>
      <c r="AJ1366" s="446"/>
      <c r="AK1366" s="446"/>
      <c r="AL1366" s="446"/>
      <c r="AM1366" s="446"/>
      <c r="AN1366" s="446"/>
    </row>
    <row r="1367" spans="1:40" ht="25.5">
      <c r="A1367" s="435">
        <v>256</v>
      </c>
      <c r="B1367" s="436" t="s">
        <v>192</v>
      </c>
      <c r="C1367" s="437" t="s">
        <v>1203</v>
      </c>
      <c r="D1367" s="475" t="s">
        <v>1204</v>
      </c>
      <c r="E1367" s="447">
        <v>8</v>
      </c>
      <c r="F1367" s="445" t="s">
        <v>132</v>
      </c>
      <c r="G1367" s="41"/>
      <c r="H1367" s="448"/>
      <c r="I1367" s="448">
        <f>ROUND(E1367*G1367,2)</f>
        <v>0</v>
      </c>
      <c r="J1367" s="448">
        <f>ROUND(E1367*G1367,2)</f>
        <v>0</v>
      </c>
      <c r="K1367" s="449"/>
      <c r="L1367" s="449">
        <f>E1367*K1367</f>
        <v>0</v>
      </c>
      <c r="M1367" s="447"/>
      <c r="N1367" s="447">
        <f>E1367*M1367</f>
        <v>0</v>
      </c>
      <c r="O1367" s="445">
        <v>20</v>
      </c>
      <c r="P1367" s="445" t="s">
        <v>1205</v>
      </c>
      <c r="Q1367" s="447"/>
      <c r="R1367" s="447"/>
      <c r="S1367" s="447"/>
      <c r="T1367" s="450"/>
      <c r="U1367" s="450"/>
      <c r="V1367" s="450" t="s">
        <v>66</v>
      </c>
      <c r="W1367" s="451"/>
      <c r="X1367" s="437" t="s">
        <v>1203</v>
      </c>
      <c r="Y1367" s="437" t="s">
        <v>1203</v>
      </c>
      <c r="Z1367" s="445" t="s">
        <v>85</v>
      </c>
      <c r="AA1367" s="437" t="s">
        <v>196</v>
      </c>
      <c r="AB1367" s="445">
        <v>2</v>
      </c>
      <c r="AC1367" s="445"/>
      <c r="AD1367" s="445"/>
      <c r="AE1367" s="445"/>
      <c r="AF1367" s="445"/>
      <c r="AG1367" s="445"/>
      <c r="AH1367" s="445"/>
      <c r="AI1367" s="446"/>
      <c r="AJ1367" s="446" t="s">
        <v>811</v>
      </c>
      <c r="AK1367" s="446" t="s">
        <v>87</v>
      </c>
      <c r="AL1367" s="446"/>
      <c r="AM1367" s="446"/>
      <c r="AN1367" s="446"/>
    </row>
    <row r="1368" spans="1:40" ht="25.5">
      <c r="A1368" s="435"/>
      <c r="B1368" s="436"/>
      <c r="C1368" s="437"/>
      <c r="D1368" s="438" t="s">
        <v>250</v>
      </c>
      <c r="E1368" s="439"/>
      <c r="F1368" s="440"/>
      <c r="G1368" s="42"/>
      <c r="H1368" s="441"/>
      <c r="I1368" s="441"/>
      <c r="J1368" s="441"/>
      <c r="K1368" s="442"/>
      <c r="L1368" s="442"/>
      <c r="M1368" s="439"/>
      <c r="N1368" s="439"/>
      <c r="O1368" s="440"/>
      <c r="P1368" s="440"/>
      <c r="Q1368" s="439"/>
      <c r="R1368" s="439"/>
      <c r="S1368" s="439"/>
      <c r="T1368" s="443"/>
      <c r="U1368" s="443"/>
      <c r="V1368" s="443" t="s">
        <v>0</v>
      </c>
      <c r="W1368" s="444"/>
      <c r="X1368" s="440"/>
      <c r="Y1368" s="445"/>
      <c r="Z1368" s="445"/>
      <c r="AA1368" s="445"/>
      <c r="AB1368" s="445"/>
      <c r="AC1368" s="445"/>
      <c r="AD1368" s="445"/>
      <c r="AE1368" s="445"/>
      <c r="AF1368" s="445"/>
      <c r="AG1368" s="445"/>
      <c r="AH1368" s="445"/>
      <c r="AI1368" s="446"/>
      <c r="AJ1368" s="446"/>
      <c r="AK1368" s="446"/>
      <c r="AL1368" s="446"/>
      <c r="AM1368" s="446"/>
      <c r="AN1368" s="446"/>
    </row>
    <row r="1369" spans="1:40">
      <c r="A1369" s="435"/>
      <c r="B1369" s="436"/>
      <c r="C1369" s="437"/>
      <c r="D1369" s="438" t="s">
        <v>919</v>
      </c>
      <c r="E1369" s="439"/>
      <c r="F1369" s="440"/>
      <c r="G1369" s="42"/>
      <c r="H1369" s="441"/>
      <c r="I1369" s="441"/>
      <c r="J1369" s="441"/>
      <c r="K1369" s="442"/>
      <c r="L1369" s="442"/>
      <c r="M1369" s="439"/>
      <c r="N1369" s="439"/>
      <c r="O1369" s="440"/>
      <c r="P1369" s="440"/>
      <c r="Q1369" s="439"/>
      <c r="R1369" s="439"/>
      <c r="S1369" s="439"/>
      <c r="T1369" s="443"/>
      <c r="U1369" s="443"/>
      <c r="V1369" s="443" t="s">
        <v>0</v>
      </c>
      <c r="W1369" s="444"/>
      <c r="X1369" s="440"/>
      <c r="Y1369" s="445"/>
      <c r="Z1369" s="445"/>
      <c r="AA1369" s="445"/>
      <c r="AB1369" s="445"/>
      <c r="AC1369" s="445"/>
      <c r="AD1369" s="445"/>
      <c r="AE1369" s="445"/>
      <c r="AF1369" s="445"/>
      <c r="AG1369" s="445"/>
      <c r="AH1369" s="445"/>
      <c r="AI1369" s="446"/>
      <c r="AJ1369" s="446"/>
      <c r="AK1369" s="446"/>
      <c r="AL1369" s="446"/>
      <c r="AM1369" s="446"/>
      <c r="AN1369" s="446"/>
    </row>
    <row r="1370" spans="1:40" ht="25.5">
      <c r="A1370" s="435">
        <v>257</v>
      </c>
      <c r="B1370" s="436" t="s">
        <v>80</v>
      </c>
      <c r="C1370" s="437" t="s">
        <v>1206</v>
      </c>
      <c r="D1370" s="475" t="s">
        <v>1207</v>
      </c>
      <c r="E1370" s="447">
        <v>58</v>
      </c>
      <c r="F1370" s="445" t="s">
        <v>243</v>
      </c>
      <c r="G1370" s="41"/>
      <c r="H1370" s="448">
        <f>ROUND(E1370*G1370,2)</f>
        <v>0</v>
      </c>
      <c r="I1370" s="448"/>
      <c r="J1370" s="448">
        <f>ROUND(E1370*G1370,2)</f>
        <v>0</v>
      </c>
      <c r="K1370" s="449"/>
      <c r="L1370" s="449">
        <f>E1370*K1370</f>
        <v>0</v>
      </c>
      <c r="M1370" s="447"/>
      <c r="N1370" s="447">
        <f>E1370*M1370</f>
        <v>0</v>
      </c>
      <c r="O1370" s="445">
        <v>20</v>
      </c>
      <c r="P1370" s="445" t="s">
        <v>1208</v>
      </c>
      <c r="Q1370" s="447"/>
      <c r="R1370" s="447"/>
      <c r="S1370" s="447"/>
      <c r="T1370" s="450"/>
      <c r="U1370" s="450"/>
      <c r="V1370" s="450" t="s">
        <v>802</v>
      </c>
      <c r="W1370" s="451"/>
      <c r="X1370" s="437" t="s">
        <v>1206</v>
      </c>
      <c r="Y1370" s="437" t="s">
        <v>1206</v>
      </c>
      <c r="Z1370" s="445" t="s">
        <v>85</v>
      </c>
      <c r="AA1370" s="445"/>
      <c r="AB1370" s="445">
        <v>1</v>
      </c>
      <c r="AC1370" s="445"/>
      <c r="AD1370" s="445"/>
      <c r="AE1370" s="445"/>
      <c r="AF1370" s="445"/>
      <c r="AG1370" s="445"/>
      <c r="AH1370" s="445"/>
      <c r="AI1370" s="446"/>
      <c r="AJ1370" s="446" t="s">
        <v>803</v>
      </c>
      <c r="AK1370" s="446" t="s">
        <v>87</v>
      </c>
      <c r="AL1370" s="446"/>
      <c r="AM1370" s="446"/>
      <c r="AN1370" s="446"/>
    </row>
    <row r="1371" spans="1:40" ht="25.5">
      <c r="A1371" s="435"/>
      <c r="B1371" s="436"/>
      <c r="C1371" s="437"/>
      <c r="D1371" s="438" t="s">
        <v>250</v>
      </c>
      <c r="E1371" s="439"/>
      <c r="F1371" s="440"/>
      <c r="G1371" s="42"/>
      <c r="H1371" s="441"/>
      <c r="I1371" s="441"/>
      <c r="J1371" s="441"/>
      <c r="K1371" s="442"/>
      <c r="L1371" s="442"/>
      <c r="M1371" s="439"/>
      <c r="N1371" s="439"/>
      <c r="O1371" s="440"/>
      <c r="P1371" s="440"/>
      <c r="Q1371" s="439"/>
      <c r="R1371" s="439"/>
      <c r="S1371" s="439"/>
      <c r="T1371" s="443"/>
      <c r="U1371" s="443"/>
      <c r="V1371" s="443" t="s">
        <v>0</v>
      </c>
      <c r="W1371" s="444"/>
      <c r="X1371" s="440"/>
      <c r="Y1371" s="445"/>
      <c r="Z1371" s="445"/>
      <c r="AA1371" s="445"/>
      <c r="AB1371" s="445"/>
      <c r="AC1371" s="445"/>
      <c r="AD1371" s="445"/>
      <c r="AE1371" s="445"/>
      <c r="AF1371" s="445"/>
      <c r="AG1371" s="445"/>
      <c r="AH1371" s="445"/>
      <c r="AI1371" s="446"/>
      <c r="AJ1371" s="446"/>
      <c r="AK1371" s="446"/>
      <c r="AL1371" s="446"/>
      <c r="AM1371" s="446"/>
      <c r="AN1371" s="446"/>
    </row>
    <row r="1372" spans="1:40">
      <c r="A1372" s="435"/>
      <c r="B1372" s="436"/>
      <c r="C1372" s="437"/>
      <c r="D1372" s="438" t="s">
        <v>1209</v>
      </c>
      <c r="E1372" s="439"/>
      <c r="F1372" s="440"/>
      <c r="G1372" s="42"/>
      <c r="H1372" s="441"/>
      <c r="I1372" s="441"/>
      <c r="J1372" s="441"/>
      <c r="K1372" s="442"/>
      <c r="L1372" s="442"/>
      <c r="M1372" s="439"/>
      <c r="N1372" s="439"/>
      <c r="O1372" s="440"/>
      <c r="P1372" s="440"/>
      <c r="Q1372" s="439"/>
      <c r="R1372" s="439"/>
      <c r="S1372" s="439"/>
      <c r="T1372" s="443"/>
      <c r="U1372" s="443"/>
      <c r="V1372" s="443" t="s">
        <v>0</v>
      </c>
      <c r="W1372" s="444"/>
      <c r="X1372" s="440"/>
      <c r="Y1372" s="445"/>
      <c r="Z1372" s="445"/>
      <c r="AA1372" s="445"/>
      <c r="AB1372" s="445"/>
      <c r="AC1372" s="445"/>
      <c r="AD1372" s="445"/>
      <c r="AE1372" s="445"/>
      <c r="AF1372" s="445"/>
      <c r="AG1372" s="445"/>
      <c r="AH1372" s="445"/>
      <c r="AI1372" s="446"/>
      <c r="AJ1372" s="446"/>
      <c r="AK1372" s="446"/>
      <c r="AL1372" s="446"/>
      <c r="AM1372" s="446"/>
      <c r="AN1372" s="446"/>
    </row>
    <row r="1373" spans="1:40" ht="25.5">
      <c r="A1373" s="435">
        <v>258</v>
      </c>
      <c r="B1373" s="436" t="s">
        <v>80</v>
      </c>
      <c r="C1373" s="437" t="s">
        <v>1210</v>
      </c>
      <c r="D1373" s="475" t="s">
        <v>1211</v>
      </c>
      <c r="E1373" s="447">
        <v>58</v>
      </c>
      <c r="F1373" s="445" t="s">
        <v>243</v>
      </c>
      <c r="G1373" s="41"/>
      <c r="H1373" s="448">
        <f>ROUND(E1373*G1373,2)</f>
        <v>0</v>
      </c>
      <c r="I1373" s="448"/>
      <c r="J1373" s="448">
        <f>ROUND(E1373*G1373,2)</f>
        <v>0</v>
      </c>
      <c r="K1373" s="449"/>
      <c r="L1373" s="449">
        <f>E1373*K1373</f>
        <v>0</v>
      </c>
      <c r="M1373" s="447"/>
      <c r="N1373" s="447">
        <f>E1373*M1373</f>
        <v>0</v>
      </c>
      <c r="O1373" s="445">
        <v>20</v>
      </c>
      <c r="P1373" s="445" t="s">
        <v>1212</v>
      </c>
      <c r="Q1373" s="447"/>
      <c r="R1373" s="447"/>
      <c r="S1373" s="447"/>
      <c r="T1373" s="450"/>
      <c r="U1373" s="450"/>
      <c r="V1373" s="450" t="s">
        <v>802</v>
      </c>
      <c r="W1373" s="451"/>
      <c r="X1373" s="437" t="s">
        <v>1210</v>
      </c>
      <c r="Y1373" s="437" t="s">
        <v>1210</v>
      </c>
      <c r="Z1373" s="445" t="s">
        <v>85</v>
      </c>
      <c r="AA1373" s="445"/>
      <c r="AB1373" s="445">
        <v>1</v>
      </c>
      <c r="AC1373" s="445"/>
      <c r="AD1373" s="445"/>
      <c r="AE1373" s="445"/>
      <c r="AF1373" s="445"/>
      <c r="AG1373" s="445"/>
      <c r="AH1373" s="445"/>
      <c r="AI1373" s="446"/>
      <c r="AJ1373" s="446" t="s">
        <v>803</v>
      </c>
      <c r="AK1373" s="446" t="s">
        <v>87</v>
      </c>
      <c r="AL1373" s="446"/>
      <c r="AM1373" s="446"/>
      <c r="AN1373" s="446"/>
    </row>
    <row r="1374" spans="1:40" ht="25.5">
      <c r="A1374" s="435"/>
      <c r="B1374" s="436"/>
      <c r="C1374" s="437"/>
      <c r="D1374" s="438" t="s">
        <v>250</v>
      </c>
      <c r="E1374" s="439"/>
      <c r="F1374" s="440"/>
      <c r="G1374" s="42"/>
      <c r="H1374" s="441"/>
      <c r="I1374" s="441"/>
      <c r="J1374" s="441"/>
      <c r="K1374" s="442"/>
      <c r="L1374" s="442"/>
      <c r="M1374" s="439"/>
      <c r="N1374" s="439"/>
      <c r="O1374" s="440"/>
      <c r="P1374" s="440"/>
      <c r="Q1374" s="439"/>
      <c r="R1374" s="439"/>
      <c r="S1374" s="439"/>
      <c r="T1374" s="443"/>
      <c r="U1374" s="443"/>
      <c r="V1374" s="443" t="s">
        <v>0</v>
      </c>
      <c r="W1374" s="444"/>
      <c r="X1374" s="440"/>
      <c r="Y1374" s="445"/>
      <c r="Z1374" s="445"/>
      <c r="AA1374" s="445"/>
      <c r="AB1374" s="445"/>
      <c r="AC1374" s="445"/>
      <c r="AD1374" s="445"/>
      <c r="AE1374" s="445"/>
      <c r="AF1374" s="445"/>
      <c r="AG1374" s="445"/>
      <c r="AH1374" s="445"/>
      <c r="AI1374" s="446"/>
      <c r="AJ1374" s="446"/>
      <c r="AK1374" s="446"/>
      <c r="AL1374" s="446"/>
      <c r="AM1374" s="446"/>
      <c r="AN1374" s="446"/>
    </row>
    <row r="1375" spans="1:40">
      <c r="A1375" s="435"/>
      <c r="B1375" s="436"/>
      <c r="C1375" s="437"/>
      <c r="D1375" s="438" t="s">
        <v>1209</v>
      </c>
      <c r="E1375" s="439"/>
      <c r="F1375" s="440"/>
      <c r="G1375" s="42"/>
      <c r="H1375" s="441"/>
      <c r="I1375" s="441"/>
      <c r="J1375" s="441"/>
      <c r="K1375" s="442"/>
      <c r="L1375" s="442"/>
      <c r="M1375" s="439"/>
      <c r="N1375" s="439"/>
      <c r="O1375" s="440"/>
      <c r="P1375" s="440"/>
      <c r="Q1375" s="439"/>
      <c r="R1375" s="439"/>
      <c r="S1375" s="439"/>
      <c r="T1375" s="443"/>
      <c r="U1375" s="443"/>
      <c r="V1375" s="443" t="s">
        <v>0</v>
      </c>
      <c r="W1375" s="444"/>
      <c r="X1375" s="440"/>
      <c r="Y1375" s="445"/>
      <c r="Z1375" s="445"/>
      <c r="AA1375" s="445"/>
      <c r="AB1375" s="445"/>
      <c r="AC1375" s="445"/>
      <c r="AD1375" s="445"/>
      <c r="AE1375" s="445"/>
      <c r="AF1375" s="445"/>
      <c r="AG1375" s="445"/>
      <c r="AH1375" s="445"/>
      <c r="AI1375" s="446"/>
      <c r="AJ1375" s="446"/>
      <c r="AK1375" s="446"/>
      <c r="AL1375" s="446"/>
      <c r="AM1375" s="446"/>
      <c r="AN1375" s="446"/>
    </row>
    <row r="1376" spans="1:40" ht="25.5">
      <c r="A1376" s="435">
        <v>259</v>
      </c>
      <c r="B1376" s="436" t="s">
        <v>80</v>
      </c>
      <c r="C1376" s="437" t="s">
        <v>1213</v>
      </c>
      <c r="D1376" s="475" t="s">
        <v>1214</v>
      </c>
      <c r="E1376" s="447">
        <v>6</v>
      </c>
      <c r="F1376" s="445" t="s">
        <v>243</v>
      </c>
      <c r="G1376" s="41"/>
      <c r="H1376" s="448">
        <f>ROUND(E1376*G1376,2)</f>
        <v>0</v>
      </c>
      <c r="I1376" s="448"/>
      <c r="J1376" s="448">
        <f>ROUND(E1376*G1376,2)</f>
        <v>0</v>
      </c>
      <c r="K1376" s="449"/>
      <c r="L1376" s="449">
        <f>E1376*K1376</f>
        <v>0</v>
      </c>
      <c r="M1376" s="447"/>
      <c r="N1376" s="447">
        <f>E1376*M1376</f>
        <v>0</v>
      </c>
      <c r="O1376" s="445">
        <v>20</v>
      </c>
      <c r="P1376" s="445" t="s">
        <v>1196</v>
      </c>
      <c r="Q1376" s="447"/>
      <c r="R1376" s="447"/>
      <c r="S1376" s="447"/>
      <c r="T1376" s="450"/>
      <c r="U1376" s="450"/>
      <c r="V1376" s="450" t="s">
        <v>802</v>
      </c>
      <c r="W1376" s="451"/>
      <c r="X1376" s="437" t="s">
        <v>1213</v>
      </c>
      <c r="Y1376" s="437" t="s">
        <v>1213</v>
      </c>
      <c r="Z1376" s="445" t="s">
        <v>85</v>
      </c>
      <c r="AA1376" s="445"/>
      <c r="AB1376" s="445">
        <v>1</v>
      </c>
      <c r="AC1376" s="445"/>
      <c r="AD1376" s="445"/>
      <c r="AE1376" s="445"/>
      <c r="AF1376" s="445"/>
      <c r="AG1376" s="445"/>
      <c r="AH1376" s="445"/>
      <c r="AI1376" s="446"/>
      <c r="AJ1376" s="446" t="s">
        <v>803</v>
      </c>
      <c r="AK1376" s="446" t="s">
        <v>87</v>
      </c>
      <c r="AL1376" s="446"/>
      <c r="AM1376" s="446"/>
      <c r="AN1376" s="446"/>
    </row>
    <row r="1377" spans="1:40" ht="25.5">
      <c r="A1377" s="435"/>
      <c r="B1377" s="436"/>
      <c r="C1377" s="437"/>
      <c r="D1377" s="438" t="s">
        <v>88</v>
      </c>
      <c r="E1377" s="439"/>
      <c r="F1377" s="440"/>
      <c r="G1377" s="42"/>
      <c r="H1377" s="441"/>
      <c r="I1377" s="441"/>
      <c r="J1377" s="441"/>
      <c r="K1377" s="442"/>
      <c r="L1377" s="442"/>
      <c r="M1377" s="439"/>
      <c r="N1377" s="439"/>
      <c r="O1377" s="440"/>
      <c r="P1377" s="440"/>
      <c r="Q1377" s="439"/>
      <c r="R1377" s="439"/>
      <c r="S1377" s="439"/>
      <c r="T1377" s="443"/>
      <c r="U1377" s="443"/>
      <c r="V1377" s="443" t="s">
        <v>0</v>
      </c>
      <c r="W1377" s="444"/>
      <c r="X1377" s="440"/>
      <c r="Y1377" s="445"/>
      <c r="Z1377" s="445"/>
      <c r="AA1377" s="445"/>
      <c r="AB1377" s="445"/>
      <c r="AC1377" s="445"/>
      <c r="AD1377" s="445"/>
      <c r="AE1377" s="445"/>
      <c r="AF1377" s="445"/>
      <c r="AG1377" s="445"/>
      <c r="AH1377" s="445"/>
      <c r="AI1377" s="446"/>
      <c r="AJ1377" s="446"/>
      <c r="AK1377" s="446"/>
      <c r="AL1377" s="446"/>
      <c r="AM1377" s="446"/>
      <c r="AN1377" s="446"/>
    </row>
    <row r="1378" spans="1:40">
      <c r="A1378" s="435"/>
      <c r="B1378" s="436"/>
      <c r="C1378" s="437"/>
      <c r="D1378" s="438" t="s">
        <v>470</v>
      </c>
      <c r="E1378" s="439"/>
      <c r="F1378" s="440"/>
      <c r="G1378" s="42"/>
      <c r="H1378" s="441"/>
      <c r="I1378" s="441"/>
      <c r="J1378" s="441"/>
      <c r="K1378" s="442"/>
      <c r="L1378" s="442"/>
      <c r="M1378" s="439"/>
      <c r="N1378" s="439"/>
      <c r="O1378" s="440"/>
      <c r="P1378" s="440"/>
      <c r="Q1378" s="439"/>
      <c r="R1378" s="439"/>
      <c r="S1378" s="439"/>
      <c r="T1378" s="443"/>
      <c r="U1378" s="443"/>
      <c r="V1378" s="443" t="s">
        <v>0</v>
      </c>
      <c r="W1378" s="444"/>
      <c r="X1378" s="440"/>
      <c r="Y1378" s="445"/>
      <c r="Z1378" s="445"/>
      <c r="AA1378" s="445"/>
      <c r="AB1378" s="445"/>
      <c r="AC1378" s="445"/>
      <c r="AD1378" s="445"/>
      <c r="AE1378" s="445"/>
      <c r="AF1378" s="445"/>
      <c r="AG1378" s="445"/>
      <c r="AH1378" s="445"/>
      <c r="AI1378" s="446"/>
      <c r="AJ1378" s="446"/>
      <c r="AK1378" s="446"/>
      <c r="AL1378" s="446"/>
      <c r="AM1378" s="446"/>
      <c r="AN1378" s="446"/>
    </row>
    <row r="1379" spans="1:40" ht="25.5">
      <c r="A1379" s="435">
        <v>260</v>
      </c>
      <c r="B1379" s="436" t="s">
        <v>80</v>
      </c>
      <c r="C1379" s="437" t="s">
        <v>1215</v>
      </c>
      <c r="D1379" s="475" t="s">
        <v>1216</v>
      </c>
      <c r="E1379" s="447">
        <v>6</v>
      </c>
      <c r="F1379" s="445" t="s">
        <v>243</v>
      </c>
      <c r="G1379" s="41"/>
      <c r="H1379" s="448">
        <f>ROUND(E1379*G1379,2)</f>
        <v>0</v>
      </c>
      <c r="I1379" s="448"/>
      <c r="J1379" s="448">
        <f>ROUND(E1379*G1379,2)</f>
        <v>0</v>
      </c>
      <c r="K1379" s="449"/>
      <c r="L1379" s="449">
        <f>E1379*K1379</f>
        <v>0</v>
      </c>
      <c r="M1379" s="447"/>
      <c r="N1379" s="447">
        <f>E1379*M1379</f>
        <v>0</v>
      </c>
      <c r="O1379" s="445">
        <v>20</v>
      </c>
      <c r="P1379" s="445" t="s">
        <v>1199</v>
      </c>
      <c r="Q1379" s="447"/>
      <c r="R1379" s="447"/>
      <c r="S1379" s="447"/>
      <c r="T1379" s="450"/>
      <c r="U1379" s="450"/>
      <c r="V1379" s="450" t="s">
        <v>802</v>
      </c>
      <c r="W1379" s="451"/>
      <c r="X1379" s="437" t="s">
        <v>1215</v>
      </c>
      <c r="Y1379" s="437" t="s">
        <v>1215</v>
      </c>
      <c r="Z1379" s="445" t="s">
        <v>85</v>
      </c>
      <c r="AA1379" s="445"/>
      <c r="AB1379" s="445">
        <v>1</v>
      </c>
      <c r="AC1379" s="445"/>
      <c r="AD1379" s="445"/>
      <c r="AE1379" s="445"/>
      <c r="AF1379" s="445"/>
      <c r="AG1379" s="445"/>
      <c r="AH1379" s="445"/>
      <c r="AI1379" s="446"/>
      <c r="AJ1379" s="446" t="s">
        <v>803</v>
      </c>
      <c r="AK1379" s="446" t="s">
        <v>87</v>
      </c>
      <c r="AL1379" s="446"/>
      <c r="AM1379" s="446"/>
      <c r="AN1379" s="446"/>
    </row>
    <row r="1380" spans="1:40" ht="25.5">
      <c r="A1380" s="435"/>
      <c r="B1380" s="436"/>
      <c r="C1380" s="437"/>
      <c r="D1380" s="438" t="s">
        <v>88</v>
      </c>
      <c r="E1380" s="439"/>
      <c r="F1380" s="440"/>
      <c r="G1380" s="42"/>
      <c r="H1380" s="441"/>
      <c r="I1380" s="441"/>
      <c r="J1380" s="441"/>
      <c r="K1380" s="442"/>
      <c r="L1380" s="442"/>
      <c r="M1380" s="439"/>
      <c r="N1380" s="439"/>
      <c r="O1380" s="440"/>
      <c r="P1380" s="440"/>
      <c r="Q1380" s="439"/>
      <c r="R1380" s="439"/>
      <c r="S1380" s="439"/>
      <c r="T1380" s="443"/>
      <c r="U1380" s="443"/>
      <c r="V1380" s="443" t="s">
        <v>0</v>
      </c>
      <c r="W1380" s="444"/>
      <c r="X1380" s="440"/>
      <c r="Y1380" s="445"/>
      <c r="Z1380" s="445"/>
      <c r="AA1380" s="445"/>
      <c r="AB1380" s="445"/>
      <c r="AC1380" s="445"/>
      <c r="AD1380" s="445"/>
      <c r="AE1380" s="445"/>
      <c r="AF1380" s="445"/>
      <c r="AG1380" s="445"/>
      <c r="AH1380" s="445"/>
      <c r="AI1380" s="446"/>
      <c r="AJ1380" s="446"/>
      <c r="AK1380" s="446"/>
      <c r="AL1380" s="446"/>
      <c r="AM1380" s="446"/>
      <c r="AN1380" s="446"/>
    </row>
    <row r="1381" spans="1:40">
      <c r="A1381" s="435"/>
      <c r="B1381" s="436"/>
      <c r="C1381" s="437"/>
      <c r="D1381" s="438" t="s">
        <v>470</v>
      </c>
      <c r="E1381" s="439"/>
      <c r="F1381" s="440"/>
      <c r="G1381" s="42"/>
      <c r="H1381" s="441"/>
      <c r="I1381" s="441"/>
      <c r="J1381" s="441"/>
      <c r="K1381" s="442"/>
      <c r="L1381" s="442"/>
      <c r="M1381" s="439"/>
      <c r="N1381" s="439"/>
      <c r="O1381" s="440"/>
      <c r="P1381" s="440"/>
      <c r="Q1381" s="439"/>
      <c r="R1381" s="439"/>
      <c r="S1381" s="439"/>
      <c r="T1381" s="443"/>
      <c r="U1381" s="443"/>
      <c r="V1381" s="443" t="s">
        <v>0</v>
      </c>
      <c r="W1381" s="444"/>
      <c r="X1381" s="440"/>
      <c r="Y1381" s="445"/>
      <c r="Z1381" s="445"/>
      <c r="AA1381" s="445"/>
      <c r="AB1381" s="445"/>
      <c r="AC1381" s="445"/>
      <c r="AD1381" s="445"/>
      <c r="AE1381" s="445"/>
      <c r="AF1381" s="445"/>
      <c r="AG1381" s="445"/>
      <c r="AH1381" s="445"/>
      <c r="AI1381" s="446"/>
      <c r="AJ1381" s="446"/>
      <c r="AK1381" s="446"/>
      <c r="AL1381" s="446"/>
      <c r="AM1381" s="446"/>
      <c r="AN1381" s="446"/>
    </row>
    <row r="1382" spans="1:40" ht="25.5">
      <c r="A1382" s="435">
        <v>261</v>
      </c>
      <c r="B1382" s="436" t="s">
        <v>80</v>
      </c>
      <c r="C1382" s="437" t="s">
        <v>1217</v>
      </c>
      <c r="D1382" s="475" t="s">
        <v>1218</v>
      </c>
      <c r="E1382" s="447">
        <v>16</v>
      </c>
      <c r="F1382" s="445" t="s">
        <v>132</v>
      </c>
      <c r="G1382" s="41"/>
      <c r="H1382" s="448">
        <f>ROUND(E1382*G1382,2)</f>
        <v>0</v>
      </c>
      <c r="I1382" s="448"/>
      <c r="J1382" s="448">
        <f>ROUND(E1382*G1382,2)</f>
        <v>0</v>
      </c>
      <c r="K1382" s="449"/>
      <c r="L1382" s="449">
        <f>E1382*K1382</f>
        <v>0</v>
      </c>
      <c r="M1382" s="447"/>
      <c r="N1382" s="447">
        <f>E1382*M1382</f>
        <v>0</v>
      </c>
      <c r="O1382" s="445">
        <v>20</v>
      </c>
      <c r="P1382" s="445" t="s">
        <v>1219</v>
      </c>
      <c r="Q1382" s="447"/>
      <c r="R1382" s="447"/>
      <c r="S1382" s="447"/>
      <c r="T1382" s="450"/>
      <c r="U1382" s="450"/>
      <c r="V1382" s="450" t="s">
        <v>802</v>
      </c>
      <c r="W1382" s="451"/>
      <c r="X1382" s="437" t="s">
        <v>1217</v>
      </c>
      <c r="Y1382" s="437" t="s">
        <v>1217</v>
      </c>
      <c r="Z1382" s="445" t="s">
        <v>85</v>
      </c>
      <c r="AA1382" s="445"/>
      <c r="AB1382" s="445">
        <v>1</v>
      </c>
      <c r="AC1382" s="445"/>
      <c r="AD1382" s="445"/>
      <c r="AE1382" s="445"/>
      <c r="AF1382" s="445"/>
      <c r="AG1382" s="445"/>
      <c r="AH1382" s="445"/>
      <c r="AI1382" s="446"/>
      <c r="AJ1382" s="446" t="s">
        <v>803</v>
      </c>
      <c r="AK1382" s="446" t="s">
        <v>87</v>
      </c>
      <c r="AL1382" s="446"/>
      <c r="AM1382" s="446"/>
      <c r="AN1382" s="446"/>
    </row>
    <row r="1383" spans="1:40" ht="25.5">
      <c r="A1383" s="435"/>
      <c r="B1383" s="436"/>
      <c r="C1383" s="437"/>
      <c r="D1383" s="438" t="s">
        <v>250</v>
      </c>
      <c r="E1383" s="439"/>
      <c r="F1383" s="440"/>
      <c r="G1383" s="42"/>
      <c r="H1383" s="441"/>
      <c r="I1383" s="441"/>
      <c r="J1383" s="441"/>
      <c r="K1383" s="442"/>
      <c r="L1383" s="442"/>
      <c r="M1383" s="439"/>
      <c r="N1383" s="439"/>
      <c r="O1383" s="440"/>
      <c r="P1383" s="440"/>
      <c r="Q1383" s="439"/>
      <c r="R1383" s="439"/>
      <c r="S1383" s="439"/>
      <c r="T1383" s="443"/>
      <c r="U1383" s="443"/>
      <c r="V1383" s="443" t="s">
        <v>0</v>
      </c>
      <c r="W1383" s="444"/>
      <c r="X1383" s="440"/>
      <c r="Y1383" s="445"/>
      <c r="Z1383" s="445"/>
      <c r="AA1383" s="445"/>
      <c r="AB1383" s="445"/>
      <c r="AC1383" s="445"/>
      <c r="AD1383" s="445"/>
      <c r="AE1383" s="445"/>
      <c r="AF1383" s="445"/>
      <c r="AG1383" s="445"/>
      <c r="AH1383" s="445"/>
      <c r="AI1383" s="446"/>
      <c r="AJ1383" s="446"/>
      <c r="AK1383" s="446"/>
      <c r="AL1383" s="446"/>
      <c r="AM1383" s="446"/>
      <c r="AN1383" s="446"/>
    </row>
    <row r="1384" spans="1:40">
      <c r="A1384" s="435"/>
      <c r="B1384" s="436"/>
      <c r="C1384" s="437"/>
      <c r="D1384" s="438" t="s">
        <v>460</v>
      </c>
      <c r="E1384" s="439"/>
      <c r="F1384" s="440"/>
      <c r="G1384" s="42"/>
      <c r="H1384" s="441"/>
      <c r="I1384" s="441"/>
      <c r="J1384" s="441"/>
      <c r="K1384" s="442"/>
      <c r="L1384" s="442"/>
      <c r="M1384" s="439"/>
      <c r="N1384" s="439"/>
      <c r="O1384" s="440"/>
      <c r="P1384" s="440"/>
      <c r="Q1384" s="439"/>
      <c r="R1384" s="439"/>
      <c r="S1384" s="439"/>
      <c r="T1384" s="443"/>
      <c r="U1384" s="443"/>
      <c r="V1384" s="443" t="s">
        <v>0</v>
      </c>
      <c r="W1384" s="444"/>
      <c r="X1384" s="440"/>
      <c r="Y1384" s="445"/>
      <c r="Z1384" s="445"/>
      <c r="AA1384" s="445"/>
      <c r="AB1384" s="445"/>
      <c r="AC1384" s="445"/>
      <c r="AD1384" s="445"/>
      <c r="AE1384" s="445"/>
      <c r="AF1384" s="445"/>
      <c r="AG1384" s="445"/>
      <c r="AH1384" s="445"/>
      <c r="AI1384" s="446"/>
      <c r="AJ1384" s="446"/>
      <c r="AK1384" s="446"/>
      <c r="AL1384" s="446"/>
      <c r="AM1384" s="446"/>
      <c r="AN1384" s="446"/>
    </row>
    <row r="1385" spans="1:40" ht="25.5">
      <c r="A1385" s="435">
        <v>262</v>
      </c>
      <c r="B1385" s="436" t="s">
        <v>1220</v>
      </c>
      <c r="C1385" s="437" t="s">
        <v>1221</v>
      </c>
      <c r="D1385" s="475" t="s">
        <v>1222</v>
      </c>
      <c r="E1385" s="74">
        <v>0</v>
      </c>
      <c r="F1385" s="445" t="s">
        <v>57</v>
      </c>
      <c r="G1385" s="41"/>
      <c r="H1385" s="448">
        <f>ROUND(E1385*G1385,2)</f>
        <v>0</v>
      </c>
      <c r="I1385" s="448"/>
      <c r="J1385" s="448">
        <f>ROUND(E1385*G1385,2)</f>
        <v>0</v>
      </c>
      <c r="K1385" s="449"/>
      <c r="L1385" s="449">
        <f>E1385*K1385</f>
        <v>0</v>
      </c>
      <c r="M1385" s="447"/>
      <c r="N1385" s="447">
        <f>E1385*M1385</f>
        <v>0</v>
      </c>
      <c r="O1385" s="445">
        <v>20</v>
      </c>
      <c r="P1385" s="445" t="s">
        <v>384</v>
      </c>
      <c r="Q1385" s="447"/>
      <c r="R1385" s="447"/>
      <c r="S1385" s="447"/>
      <c r="T1385" s="450"/>
      <c r="U1385" s="450"/>
      <c r="V1385" s="450" t="s">
        <v>802</v>
      </c>
      <c r="W1385" s="451"/>
      <c r="X1385" s="437" t="s">
        <v>1223</v>
      </c>
      <c r="Y1385" s="437" t="s">
        <v>1221</v>
      </c>
      <c r="Z1385" s="445" t="s">
        <v>1224</v>
      </c>
      <c r="AA1385" s="445"/>
      <c r="AB1385" s="445">
        <v>1</v>
      </c>
      <c r="AC1385" s="445"/>
      <c r="AD1385" s="445"/>
      <c r="AE1385" s="445"/>
      <c r="AF1385" s="445"/>
      <c r="AG1385" s="445"/>
      <c r="AH1385" s="445"/>
      <c r="AI1385" s="446"/>
      <c r="AJ1385" s="446" t="s">
        <v>803</v>
      </c>
      <c r="AK1385" s="446" t="s">
        <v>87</v>
      </c>
      <c r="AL1385" s="446"/>
      <c r="AM1385" s="446"/>
      <c r="AN1385" s="446"/>
    </row>
    <row r="1386" spans="1:40">
      <c r="A1386" s="435"/>
      <c r="B1386" s="436"/>
      <c r="C1386" s="437"/>
      <c r="D1386" s="478" t="s">
        <v>1225</v>
      </c>
      <c r="E1386" s="479">
        <f>J1386</f>
        <v>0</v>
      </c>
      <c r="F1386" s="445"/>
      <c r="G1386" s="41"/>
      <c r="H1386" s="479">
        <f>SUM(H1315:H1385)</f>
        <v>0</v>
      </c>
      <c r="I1386" s="479">
        <f>SUM(I1315:I1385)</f>
        <v>0</v>
      </c>
      <c r="J1386" s="479">
        <f>SUM(J1315:J1385)</f>
        <v>0</v>
      </c>
      <c r="K1386" s="449"/>
      <c r="L1386" s="480">
        <f>SUM(L1315:L1385)</f>
        <v>0.2016</v>
      </c>
      <c r="M1386" s="447"/>
      <c r="N1386" s="481">
        <f>SUM(N1315:N1385)</f>
        <v>0</v>
      </c>
      <c r="O1386" s="445"/>
      <c r="P1386" s="445"/>
      <c r="Q1386" s="447"/>
      <c r="R1386" s="447"/>
      <c r="S1386" s="447"/>
      <c r="T1386" s="450"/>
      <c r="U1386" s="450"/>
      <c r="V1386" s="450"/>
      <c r="W1386" s="451">
        <f>SUM(W1315:W1385)</f>
        <v>25.14</v>
      </c>
      <c r="X1386" s="445"/>
      <c r="Y1386" s="445"/>
      <c r="Z1386" s="445"/>
      <c r="AA1386" s="445"/>
      <c r="AB1386" s="445"/>
      <c r="AC1386" s="445"/>
      <c r="AD1386" s="445"/>
      <c r="AE1386" s="445"/>
      <c r="AF1386" s="445"/>
      <c r="AG1386" s="445"/>
      <c r="AH1386" s="445"/>
      <c r="AI1386" s="446"/>
      <c r="AJ1386" s="446"/>
      <c r="AK1386" s="446"/>
      <c r="AL1386" s="446"/>
      <c r="AM1386" s="446"/>
      <c r="AN1386" s="446"/>
    </row>
    <row r="1387" spans="1:40">
      <c r="A1387" s="435"/>
      <c r="B1387" s="436"/>
      <c r="C1387" s="437"/>
      <c r="D1387" s="475"/>
      <c r="E1387" s="447"/>
      <c r="F1387" s="445"/>
      <c r="G1387" s="41"/>
      <c r="H1387" s="448"/>
      <c r="I1387" s="448"/>
      <c r="J1387" s="448"/>
      <c r="K1387" s="449"/>
      <c r="L1387" s="449"/>
      <c r="M1387" s="447"/>
      <c r="N1387" s="447"/>
      <c r="O1387" s="445"/>
      <c r="P1387" s="445"/>
      <c r="Q1387" s="447"/>
      <c r="R1387" s="447"/>
      <c r="S1387" s="447"/>
      <c r="T1387" s="450"/>
      <c r="U1387" s="450"/>
      <c r="V1387" s="450"/>
      <c r="W1387" s="451"/>
      <c r="X1387" s="445"/>
      <c r="Y1387" s="445"/>
      <c r="Z1387" s="445"/>
      <c r="AA1387" s="445"/>
      <c r="AB1387" s="445"/>
      <c r="AC1387" s="445"/>
      <c r="AD1387" s="445"/>
      <c r="AE1387" s="445"/>
      <c r="AF1387" s="445"/>
      <c r="AG1387" s="445"/>
      <c r="AH1387" s="445"/>
      <c r="AI1387" s="446"/>
      <c r="AJ1387" s="446"/>
      <c r="AK1387" s="446"/>
      <c r="AL1387" s="446"/>
      <c r="AM1387" s="446"/>
      <c r="AN1387" s="446"/>
    </row>
    <row r="1388" spans="1:40">
      <c r="A1388" s="435"/>
      <c r="B1388" s="437" t="s">
        <v>1226</v>
      </c>
      <c r="C1388" s="437"/>
      <c r="D1388" s="475"/>
      <c r="E1388" s="447"/>
      <c r="F1388" s="445"/>
      <c r="G1388" s="41"/>
      <c r="H1388" s="448"/>
      <c r="I1388" s="448"/>
      <c r="J1388" s="448"/>
      <c r="K1388" s="449"/>
      <c r="L1388" s="449"/>
      <c r="M1388" s="447"/>
      <c r="N1388" s="447"/>
      <c r="O1388" s="445"/>
      <c r="P1388" s="445"/>
      <c r="Q1388" s="447"/>
      <c r="R1388" s="447"/>
      <c r="S1388" s="447"/>
      <c r="T1388" s="450"/>
      <c r="U1388" s="450"/>
      <c r="V1388" s="450"/>
      <c r="W1388" s="451"/>
      <c r="X1388" s="445"/>
      <c r="Y1388" s="445"/>
      <c r="Z1388" s="445"/>
      <c r="AA1388" s="445"/>
      <c r="AB1388" s="445"/>
      <c r="AC1388" s="445"/>
      <c r="AD1388" s="445"/>
      <c r="AE1388" s="445"/>
      <c r="AF1388" s="445"/>
      <c r="AG1388" s="445"/>
      <c r="AH1388" s="445"/>
      <c r="AI1388" s="446"/>
      <c r="AJ1388" s="446"/>
      <c r="AK1388" s="446"/>
      <c r="AL1388" s="446"/>
      <c r="AM1388" s="446"/>
      <c r="AN1388" s="446"/>
    </row>
    <row r="1389" spans="1:40" ht="25.5">
      <c r="A1389" s="435">
        <v>263</v>
      </c>
      <c r="B1389" s="436" t="s">
        <v>80</v>
      </c>
      <c r="C1389" s="437" t="s">
        <v>1227</v>
      </c>
      <c r="D1389" s="475" t="s">
        <v>1228</v>
      </c>
      <c r="E1389" s="447">
        <v>11.29</v>
      </c>
      <c r="F1389" s="445" t="s">
        <v>83</v>
      </c>
      <c r="G1389" s="41"/>
      <c r="H1389" s="448">
        <f>ROUND(E1389*G1389,2)</f>
        <v>0</v>
      </c>
      <c r="I1389" s="448"/>
      <c r="J1389" s="448">
        <f>ROUND(E1389*G1389,2)</f>
        <v>0</v>
      </c>
      <c r="K1389" s="449"/>
      <c r="L1389" s="449">
        <f>E1389*K1389</f>
        <v>0</v>
      </c>
      <c r="M1389" s="447"/>
      <c r="N1389" s="447">
        <f>E1389*M1389</f>
        <v>0</v>
      </c>
      <c r="O1389" s="445">
        <v>20</v>
      </c>
      <c r="P1389" s="445" t="s">
        <v>1202</v>
      </c>
      <c r="Q1389" s="447"/>
      <c r="R1389" s="447"/>
      <c r="S1389" s="447"/>
      <c r="T1389" s="450"/>
      <c r="U1389" s="450"/>
      <c r="V1389" s="450" t="s">
        <v>802</v>
      </c>
      <c r="W1389" s="451"/>
      <c r="X1389" s="437" t="s">
        <v>1227</v>
      </c>
      <c r="Y1389" s="437" t="s">
        <v>1227</v>
      </c>
      <c r="Z1389" s="445" t="s">
        <v>85</v>
      </c>
      <c r="AA1389" s="445"/>
      <c r="AB1389" s="445">
        <v>1</v>
      </c>
      <c r="AC1389" s="445"/>
      <c r="AD1389" s="445"/>
      <c r="AE1389" s="445"/>
      <c r="AF1389" s="445"/>
      <c r="AG1389" s="445"/>
      <c r="AH1389" s="445"/>
      <c r="AI1389" s="446"/>
      <c r="AJ1389" s="446" t="s">
        <v>803</v>
      </c>
      <c r="AK1389" s="446" t="s">
        <v>87</v>
      </c>
      <c r="AL1389" s="446"/>
      <c r="AM1389" s="446"/>
      <c r="AN1389" s="446"/>
    </row>
    <row r="1390" spans="1:40" ht="25.5">
      <c r="A1390" s="435"/>
      <c r="B1390" s="436"/>
      <c r="C1390" s="437"/>
      <c r="D1390" s="438" t="s">
        <v>88</v>
      </c>
      <c r="E1390" s="439"/>
      <c r="F1390" s="440"/>
      <c r="G1390" s="42"/>
      <c r="H1390" s="441"/>
      <c r="I1390" s="441"/>
      <c r="J1390" s="441"/>
      <c r="K1390" s="442"/>
      <c r="L1390" s="442"/>
      <c r="M1390" s="439"/>
      <c r="N1390" s="439"/>
      <c r="O1390" s="440"/>
      <c r="P1390" s="440"/>
      <c r="Q1390" s="439"/>
      <c r="R1390" s="439"/>
      <c r="S1390" s="439"/>
      <c r="T1390" s="443"/>
      <c r="U1390" s="443"/>
      <c r="V1390" s="443" t="s">
        <v>0</v>
      </c>
      <c r="W1390" s="444"/>
      <c r="X1390" s="440"/>
      <c r="Y1390" s="445"/>
      <c r="Z1390" s="445"/>
      <c r="AA1390" s="445"/>
      <c r="AB1390" s="445"/>
      <c r="AC1390" s="445"/>
      <c r="AD1390" s="445"/>
      <c r="AE1390" s="445"/>
      <c r="AF1390" s="445"/>
      <c r="AG1390" s="445"/>
      <c r="AH1390" s="445"/>
      <c r="AI1390" s="446"/>
      <c r="AJ1390" s="446"/>
      <c r="AK1390" s="446"/>
      <c r="AL1390" s="446"/>
      <c r="AM1390" s="446"/>
      <c r="AN1390" s="446"/>
    </row>
    <row r="1391" spans="1:40">
      <c r="A1391" s="435"/>
      <c r="B1391" s="436"/>
      <c r="C1391" s="437"/>
      <c r="D1391" s="438" t="s">
        <v>1229</v>
      </c>
      <c r="E1391" s="439"/>
      <c r="F1391" s="440"/>
      <c r="G1391" s="42"/>
      <c r="H1391" s="441"/>
      <c r="I1391" s="441"/>
      <c r="J1391" s="441"/>
      <c r="K1391" s="442"/>
      <c r="L1391" s="442"/>
      <c r="M1391" s="439"/>
      <c r="N1391" s="439"/>
      <c r="O1391" s="440"/>
      <c r="P1391" s="440"/>
      <c r="Q1391" s="439"/>
      <c r="R1391" s="439"/>
      <c r="S1391" s="439"/>
      <c r="T1391" s="443"/>
      <c r="U1391" s="443"/>
      <c r="V1391" s="443" t="s">
        <v>0</v>
      </c>
      <c r="W1391" s="444"/>
      <c r="X1391" s="440"/>
      <c r="Y1391" s="445"/>
      <c r="Z1391" s="445"/>
      <c r="AA1391" s="445"/>
      <c r="AB1391" s="445"/>
      <c r="AC1391" s="445"/>
      <c r="AD1391" s="445"/>
      <c r="AE1391" s="445"/>
      <c r="AF1391" s="445"/>
      <c r="AG1391" s="445"/>
      <c r="AH1391" s="445"/>
      <c r="AI1391" s="446"/>
      <c r="AJ1391" s="446"/>
      <c r="AK1391" s="446"/>
      <c r="AL1391" s="446"/>
      <c r="AM1391" s="446"/>
      <c r="AN1391" s="446"/>
    </row>
    <row r="1392" spans="1:40" ht="25.5">
      <c r="A1392" s="435">
        <v>264</v>
      </c>
      <c r="B1392" s="436" t="s">
        <v>80</v>
      </c>
      <c r="C1392" s="437" t="s">
        <v>1230</v>
      </c>
      <c r="D1392" s="475" t="s">
        <v>1231</v>
      </c>
      <c r="E1392" s="447">
        <v>11.29</v>
      </c>
      <c r="F1392" s="445" t="s">
        <v>83</v>
      </c>
      <c r="G1392" s="41"/>
      <c r="H1392" s="448">
        <f>ROUND(E1392*G1392,2)</f>
        <v>0</v>
      </c>
      <c r="I1392" s="448"/>
      <c r="J1392" s="448">
        <f>ROUND(E1392*G1392,2)</f>
        <v>0</v>
      </c>
      <c r="K1392" s="449"/>
      <c r="L1392" s="449">
        <f>E1392*K1392</f>
        <v>0</v>
      </c>
      <c r="M1392" s="447"/>
      <c r="N1392" s="447">
        <f>E1392*M1392</f>
        <v>0</v>
      </c>
      <c r="O1392" s="445">
        <v>20</v>
      </c>
      <c r="P1392" s="445" t="s">
        <v>1205</v>
      </c>
      <c r="Q1392" s="447"/>
      <c r="R1392" s="447"/>
      <c r="S1392" s="447"/>
      <c r="T1392" s="450"/>
      <c r="U1392" s="450"/>
      <c r="V1392" s="450" t="s">
        <v>802</v>
      </c>
      <c r="W1392" s="451"/>
      <c r="X1392" s="437" t="s">
        <v>1230</v>
      </c>
      <c r="Y1392" s="437" t="s">
        <v>1230</v>
      </c>
      <c r="Z1392" s="445" t="s">
        <v>85</v>
      </c>
      <c r="AA1392" s="445"/>
      <c r="AB1392" s="445">
        <v>1</v>
      </c>
      <c r="AC1392" s="445"/>
      <c r="AD1392" s="445"/>
      <c r="AE1392" s="445"/>
      <c r="AF1392" s="445"/>
      <c r="AG1392" s="445"/>
      <c r="AH1392" s="445"/>
      <c r="AI1392" s="446"/>
      <c r="AJ1392" s="446" t="s">
        <v>803</v>
      </c>
      <c r="AK1392" s="446" t="s">
        <v>87</v>
      </c>
      <c r="AL1392" s="446"/>
      <c r="AM1392" s="446"/>
      <c r="AN1392" s="446"/>
    </row>
    <row r="1393" spans="1:40" ht="25.5">
      <c r="A1393" s="435"/>
      <c r="B1393" s="436"/>
      <c r="C1393" s="437"/>
      <c r="D1393" s="438" t="s">
        <v>88</v>
      </c>
      <c r="E1393" s="439"/>
      <c r="F1393" s="440"/>
      <c r="G1393" s="42"/>
      <c r="H1393" s="441"/>
      <c r="I1393" s="441"/>
      <c r="J1393" s="441"/>
      <c r="K1393" s="442"/>
      <c r="L1393" s="442"/>
      <c r="M1393" s="439"/>
      <c r="N1393" s="439"/>
      <c r="O1393" s="440"/>
      <c r="P1393" s="440"/>
      <c r="Q1393" s="439"/>
      <c r="R1393" s="439"/>
      <c r="S1393" s="439"/>
      <c r="T1393" s="443"/>
      <c r="U1393" s="443"/>
      <c r="V1393" s="443" t="s">
        <v>0</v>
      </c>
      <c r="W1393" s="444"/>
      <c r="X1393" s="440"/>
      <c r="Y1393" s="445"/>
      <c r="Z1393" s="445"/>
      <c r="AA1393" s="445"/>
      <c r="AB1393" s="445"/>
      <c r="AC1393" s="445"/>
      <c r="AD1393" s="445"/>
      <c r="AE1393" s="445"/>
      <c r="AF1393" s="445"/>
      <c r="AG1393" s="445"/>
      <c r="AH1393" s="445"/>
      <c r="AI1393" s="446"/>
      <c r="AJ1393" s="446"/>
      <c r="AK1393" s="446"/>
      <c r="AL1393" s="446"/>
      <c r="AM1393" s="446"/>
      <c r="AN1393" s="446"/>
    </row>
    <row r="1394" spans="1:40">
      <c r="A1394" s="435"/>
      <c r="B1394" s="436"/>
      <c r="C1394" s="437"/>
      <c r="D1394" s="438" t="s">
        <v>1229</v>
      </c>
      <c r="E1394" s="439"/>
      <c r="F1394" s="440"/>
      <c r="G1394" s="42"/>
      <c r="H1394" s="441"/>
      <c r="I1394" s="441"/>
      <c r="J1394" s="441"/>
      <c r="K1394" s="442"/>
      <c r="L1394" s="442"/>
      <c r="M1394" s="439"/>
      <c r="N1394" s="439"/>
      <c r="O1394" s="440"/>
      <c r="P1394" s="440"/>
      <c r="Q1394" s="439"/>
      <c r="R1394" s="439"/>
      <c r="S1394" s="439"/>
      <c r="T1394" s="443"/>
      <c r="U1394" s="443"/>
      <c r="V1394" s="443" t="s">
        <v>0</v>
      </c>
      <c r="W1394" s="444"/>
      <c r="X1394" s="440"/>
      <c r="Y1394" s="445"/>
      <c r="Z1394" s="445"/>
      <c r="AA1394" s="445"/>
      <c r="AB1394" s="445"/>
      <c r="AC1394" s="445"/>
      <c r="AD1394" s="445"/>
      <c r="AE1394" s="445"/>
      <c r="AF1394" s="445"/>
      <c r="AG1394" s="445"/>
      <c r="AH1394" s="445"/>
      <c r="AI1394" s="446"/>
      <c r="AJ1394" s="446"/>
      <c r="AK1394" s="446"/>
      <c r="AL1394" s="446"/>
      <c r="AM1394" s="446"/>
      <c r="AN1394" s="446"/>
    </row>
    <row r="1395" spans="1:40">
      <c r="A1395" s="435">
        <v>265</v>
      </c>
      <c r="B1395" s="436" t="s">
        <v>80</v>
      </c>
      <c r="C1395" s="437" t="s">
        <v>1232</v>
      </c>
      <c r="D1395" s="475" t="s">
        <v>1233</v>
      </c>
      <c r="E1395" s="447">
        <v>10</v>
      </c>
      <c r="F1395" s="445" t="s">
        <v>83</v>
      </c>
      <c r="G1395" s="41"/>
      <c r="H1395" s="448">
        <f>ROUND(E1395*G1395,2)</f>
        <v>0</v>
      </c>
      <c r="I1395" s="448"/>
      <c r="J1395" s="448">
        <f>ROUND(E1395*G1395,2)</f>
        <v>0</v>
      </c>
      <c r="K1395" s="449"/>
      <c r="L1395" s="449">
        <f>E1395*K1395</f>
        <v>0</v>
      </c>
      <c r="M1395" s="447"/>
      <c r="N1395" s="447">
        <f>E1395*M1395</f>
        <v>0</v>
      </c>
      <c r="O1395" s="445">
        <v>20</v>
      </c>
      <c r="P1395" s="445" t="s">
        <v>1234</v>
      </c>
      <c r="Q1395" s="447"/>
      <c r="R1395" s="447"/>
      <c r="S1395" s="447"/>
      <c r="T1395" s="450"/>
      <c r="U1395" s="450"/>
      <c r="V1395" s="450" t="s">
        <v>802</v>
      </c>
      <c r="W1395" s="451"/>
      <c r="X1395" s="437" t="s">
        <v>1232</v>
      </c>
      <c r="Y1395" s="437" t="s">
        <v>1232</v>
      </c>
      <c r="Z1395" s="445" t="s">
        <v>85</v>
      </c>
      <c r="AA1395" s="445"/>
      <c r="AB1395" s="445">
        <v>1</v>
      </c>
      <c r="AC1395" s="445"/>
      <c r="AD1395" s="445"/>
      <c r="AE1395" s="445"/>
      <c r="AF1395" s="445"/>
      <c r="AG1395" s="445"/>
      <c r="AH1395" s="445"/>
      <c r="AI1395" s="446"/>
      <c r="AJ1395" s="446" t="s">
        <v>803</v>
      </c>
      <c r="AK1395" s="446" t="s">
        <v>87</v>
      </c>
      <c r="AL1395" s="446"/>
      <c r="AM1395" s="446"/>
      <c r="AN1395" s="446"/>
    </row>
    <row r="1396" spans="1:40" ht="25.5">
      <c r="A1396" s="435"/>
      <c r="B1396" s="436"/>
      <c r="C1396" s="437"/>
      <c r="D1396" s="438" t="s">
        <v>250</v>
      </c>
      <c r="E1396" s="439"/>
      <c r="F1396" s="440"/>
      <c r="G1396" s="42"/>
      <c r="H1396" s="441"/>
      <c r="I1396" s="441"/>
      <c r="J1396" s="441"/>
      <c r="K1396" s="442"/>
      <c r="L1396" s="442"/>
      <c r="M1396" s="439"/>
      <c r="N1396" s="439"/>
      <c r="O1396" s="440"/>
      <c r="P1396" s="440"/>
      <c r="Q1396" s="439"/>
      <c r="R1396" s="439"/>
      <c r="S1396" s="439"/>
      <c r="T1396" s="443"/>
      <c r="U1396" s="443"/>
      <c r="V1396" s="443" t="s">
        <v>0</v>
      </c>
      <c r="W1396" s="444"/>
      <c r="X1396" s="440"/>
      <c r="Y1396" s="445"/>
      <c r="Z1396" s="445"/>
      <c r="AA1396" s="445"/>
      <c r="AB1396" s="445"/>
      <c r="AC1396" s="445"/>
      <c r="AD1396" s="445"/>
      <c r="AE1396" s="445"/>
      <c r="AF1396" s="445"/>
      <c r="AG1396" s="445"/>
      <c r="AH1396" s="445"/>
      <c r="AI1396" s="446"/>
      <c r="AJ1396" s="446"/>
      <c r="AK1396" s="446"/>
      <c r="AL1396" s="446"/>
      <c r="AM1396" s="446"/>
      <c r="AN1396" s="446"/>
    </row>
    <row r="1397" spans="1:40">
      <c r="A1397" s="435"/>
      <c r="B1397" s="436"/>
      <c r="C1397" s="437"/>
      <c r="D1397" s="438" t="s">
        <v>1097</v>
      </c>
      <c r="E1397" s="439"/>
      <c r="F1397" s="440"/>
      <c r="G1397" s="42"/>
      <c r="H1397" s="441"/>
      <c r="I1397" s="441"/>
      <c r="J1397" s="441"/>
      <c r="K1397" s="442"/>
      <c r="L1397" s="442"/>
      <c r="M1397" s="439"/>
      <c r="N1397" s="439"/>
      <c r="O1397" s="440"/>
      <c r="P1397" s="440"/>
      <c r="Q1397" s="439"/>
      <c r="R1397" s="439"/>
      <c r="S1397" s="439"/>
      <c r="T1397" s="443"/>
      <c r="U1397" s="443"/>
      <c r="V1397" s="443" t="s">
        <v>0</v>
      </c>
      <c r="W1397" s="444"/>
      <c r="X1397" s="440"/>
      <c r="Y1397" s="445"/>
      <c r="Z1397" s="445"/>
      <c r="AA1397" s="445"/>
      <c r="AB1397" s="445"/>
      <c r="AC1397" s="445"/>
      <c r="AD1397" s="445"/>
      <c r="AE1397" s="445"/>
      <c r="AF1397" s="445"/>
      <c r="AG1397" s="445"/>
      <c r="AH1397" s="445"/>
      <c r="AI1397" s="446"/>
      <c r="AJ1397" s="446"/>
      <c r="AK1397" s="446"/>
      <c r="AL1397" s="446"/>
      <c r="AM1397" s="446"/>
      <c r="AN1397" s="446"/>
    </row>
    <row r="1398" spans="1:40">
      <c r="A1398" s="435">
        <v>266</v>
      </c>
      <c r="B1398" s="436" t="s">
        <v>192</v>
      </c>
      <c r="C1398" s="437" t="s">
        <v>1235</v>
      </c>
      <c r="D1398" s="475" t="s">
        <v>1236</v>
      </c>
      <c r="E1398" s="447">
        <v>10</v>
      </c>
      <c r="F1398" s="445" t="s">
        <v>83</v>
      </c>
      <c r="G1398" s="41"/>
      <c r="H1398" s="448"/>
      <c r="I1398" s="448">
        <f>ROUND(E1398*G1398,2)</f>
        <v>0</v>
      </c>
      <c r="J1398" s="448">
        <f>ROUND(E1398*G1398,2)</f>
        <v>0</v>
      </c>
      <c r="K1398" s="449"/>
      <c r="L1398" s="449">
        <f>E1398*K1398</f>
        <v>0</v>
      </c>
      <c r="M1398" s="447"/>
      <c r="N1398" s="447">
        <f>E1398*M1398</f>
        <v>0</v>
      </c>
      <c r="O1398" s="445">
        <v>20</v>
      </c>
      <c r="P1398" s="445" t="s">
        <v>1237</v>
      </c>
      <c r="Q1398" s="447"/>
      <c r="R1398" s="447"/>
      <c r="S1398" s="447"/>
      <c r="T1398" s="450"/>
      <c r="U1398" s="450"/>
      <c r="V1398" s="450" t="s">
        <v>66</v>
      </c>
      <c r="W1398" s="451"/>
      <c r="X1398" s="437" t="s">
        <v>1235</v>
      </c>
      <c r="Y1398" s="437" t="s">
        <v>1235</v>
      </c>
      <c r="Z1398" s="445" t="s">
        <v>85</v>
      </c>
      <c r="AA1398" s="437" t="s">
        <v>196</v>
      </c>
      <c r="AB1398" s="445">
        <v>2</v>
      </c>
      <c r="AC1398" s="445"/>
      <c r="AD1398" s="445"/>
      <c r="AE1398" s="445"/>
      <c r="AF1398" s="445"/>
      <c r="AG1398" s="445"/>
      <c r="AH1398" s="445"/>
      <c r="AI1398" s="446"/>
      <c r="AJ1398" s="446" t="s">
        <v>811</v>
      </c>
      <c r="AK1398" s="446" t="s">
        <v>87</v>
      </c>
      <c r="AL1398" s="446"/>
      <c r="AM1398" s="446"/>
      <c r="AN1398" s="446"/>
    </row>
    <row r="1399" spans="1:40" ht="25.5">
      <c r="A1399" s="435"/>
      <c r="B1399" s="436"/>
      <c r="C1399" s="437"/>
      <c r="D1399" s="438" t="s">
        <v>250</v>
      </c>
      <c r="E1399" s="439"/>
      <c r="F1399" s="440"/>
      <c r="G1399" s="42"/>
      <c r="H1399" s="441"/>
      <c r="I1399" s="441"/>
      <c r="J1399" s="441"/>
      <c r="K1399" s="442"/>
      <c r="L1399" s="442"/>
      <c r="M1399" s="439"/>
      <c r="N1399" s="439"/>
      <c r="O1399" s="440"/>
      <c r="P1399" s="440"/>
      <c r="Q1399" s="439"/>
      <c r="R1399" s="439"/>
      <c r="S1399" s="439"/>
      <c r="T1399" s="443"/>
      <c r="U1399" s="443"/>
      <c r="V1399" s="443" t="s">
        <v>0</v>
      </c>
      <c r="W1399" s="444"/>
      <c r="X1399" s="440"/>
      <c r="Y1399" s="445"/>
      <c r="Z1399" s="445"/>
      <c r="AA1399" s="445"/>
      <c r="AB1399" s="445"/>
      <c r="AC1399" s="445"/>
      <c r="AD1399" s="445"/>
      <c r="AE1399" s="445"/>
      <c r="AF1399" s="445"/>
      <c r="AG1399" s="445"/>
      <c r="AH1399" s="445"/>
      <c r="AI1399" s="446"/>
      <c r="AJ1399" s="446"/>
      <c r="AK1399" s="446"/>
      <c r="AL1399" s="446"/>
      <c r="AM1399" s="446"/>
      <c r="AN1399" s="446"/>
    </row>
    <row r="1400" spans="1:40">
      <c r="A1400" s="435"/>
      <c r="B1400" s="436"/>
      <c r="C1400" s="437"/>
      <c r="D1400" s="438" t="s">
        <v>1097</v>
      </c>
      <c r="E1400" s="439"/>
      <c r="F1400" s="440"/>
      <c r="G1400" s="42"/>
      <c r="H1400" s="441"/>
      <c r="I1400" s="441"/>
      <c r="J1400" s="441"/>
      <c r="K1400" s="442"/>
      <c r="L1400" s="442"/>
      <c r="M1400" s="439"/>
      <c r="N1400" s="439"/>
      <c r="O1400" s="440"/>
      <c r="P1400" s="440"/>
      <c r="Q1400" s="439"/>
      <c r="R1400" s="439"/>
      <c r="S1400" s="439"/>
      <c r="T1400" s="443"/>
      <c r="U1400" s="443"/>
      <c r="V1400" s="443" t="s">
        <v>0</v>
      </c>
      <c r="W1400" s="444"/>
      <c r="X1400" s="440"/>
      <c r="Y1400" s="445"/>
      <c r="Z1400" s="445"/>
      <c r="AA1400" s="445"/>
      <c r="AB1400" s="445"/>
      <c r="AC1400" s="445"/>
      <c r="AD1400" s="445"/>
      <c r="AE1400" s="445"/>
      <c r="AF1400" s="445"/>
      <c r="AG1400" s="445"/>
      <c r="AH1400" s="445"/>
      <c r="AI1400" s="446"/>
      <c r="AJ1400" s="446"/>
      <c r="AK1400" s="446"/>
      <c r="AL1400" s="446"/>
      <c r="AM1400" s="446"/>
      <c r="AN1400" s="446"/>
    </row>
    <row r="1401" spans="1:40" ht="25.5">
      <c r="A1401" s="435">
        <v>267</v>
      </c>
      <c r="B1401" s="436" t="s">
        <v>80</v>
      </c>
      <c r="C1401" s="437" t="s">
        <v>1238</v>
      </c>
      <c r="D1401" s="475" t="s">
        <v>1239</v>
      </c>
      <c r="E1401" s="447">
        <v>6.9649999999999999</v>
      </c>
      <c r="F1401" s="445" t="s">
        <v>83</v>
      </c>
      <c r="G1401" s="41"/>
      <c r="H1401" s="448">
        <f>ROUND(E1401*G1401,2)</f>
        <v>0</v>
      </c>
      <c r="I1401" s="448"/>
      <c r="J1401" s="448">
        <f>ROUND(E1401*G1401,2)</f>
        <v>0</v>
      </c>
      <c r="K1401" s="449"/>
      <c r="L1401" s="449">
        <f>E1401*K1401</f>
        <v>0</v>
      </c>
      <c r="M1401" s="447"/>
      <c r="N1401" s="447">
        <f>E1401*M1401</f>
        <v>0</v>
      </c>
      <c r="O1401" s="445">
        <v>20</v>
      </c>
      <c r="P1401" s="445" t="s">
        <v>1208</v>
      </c>
      <c r="Q1401" s="447"/>
      <c r="R1401" s="447"/>
      <c r="S1401" s="447"/>
      <c r="T1401" s="450"/>
      <c r="U1401" s="450"/>
      <c r="V1401" s="450" t="s">
        <v>802</v>
      </c>
      <c r="W1401" s="451"/>
      <c r="X1401" s="437" t="s">
        <v>1238</v>
      </c>
      <c r="Y1401" s="437" t="s">
        <v>1238</v>
      </c>
      <c r="Z1401" s="445" t="s">
        <v>85</v>
      </c>
      <c r="AA1401" s="445"/>
      <c r="AB1401" s="445">
        <v>1</v>
      </c>
      <c r="AC1401" s="445"/>
      <c r="AD1401" s="445"/>
      <c r="AE1401" s="445"/>
      <c r="AF1401" s="445"/>
      <c r="AG1401" s="445"/>
      <c r="AH1401" s="445"/>
      <c r="AI1401" s="446"/>
      <c r="AJ1401" s="446" t="s">
        <v>803</v>
      </c>
      <c r="AK1401" s="446" t="s">
        <v>87</v>
      </c>
      <c r="AL1401" s="446"/>
      <c r="AM1401" s="446"/>
      <c r="AN1401" s="446"/>
    </row>
    <row r="1402" spans="1:40" ht="25.5">
      <c r="A1402" s="435"/>
      <c r="B1402" s="436"/>
      <c r="C1402" s="437"/>
      <c r="D1402" s="438" t="s">
        <v>88</v>
      </c>
      <c r="E1402" s="439"/>
      <c r="F1402" s="440"/>
      <c r="G1402" s="42"/>
      <c r="H1402" s="441"/>
      <c r="I1402" s="441"/>
      <c r="J1402" s="441"/>
      <c r="K1402" s="442"/>
      <c r="L1402" s="442"/>
      <c r="M1402" s="439"/>
      <c r="N1402" s="439"/>
      <c r="O1402" s="440"/>
      <c r="P1402" s="440"/>
      <c r="Q1402" s="439"/>
      <c r="R1402" s="439"/>
      <c r="S1402" s="439"/>
      <c r="T1402" s="443"/>
      <c r="U1402" s="443"/>
      <c r="V1402" s="443" t="s">
        <v>0</v>
      </c>
      <c r="W1402" s="444"/>
      <c r="X1402" s="440"/>
      <c r="Y1402" s="445"/>
      <c r="Z1402" s="445"/>
      <c r="AA1402" s="445"/>
      <c r="AB1402" s="445"/>
      <c r="AC1402" s="445"/>
      <c r="AD1402" s="445"/>
      <c r="AE1402" s="445"/>
      <c r="AF1402" s="445"/>
      <c r="AG1402" s="445"/>
      <c r="AH1402" s="445"/>
      <c r="AI1402" s="446"/>
      <c r="AJ1402" s="446"/>
      <c r="AK1402" s="446"/>
      <c r="AL1402" s="446"/>
      <c r="AM1402" s="446"/>
      <c r="AN1402" s="446"/>
    </row>
    <row r="1403" spans="1:40">
      <c r="A1403" s="435"/>
      <c r="B1403" s="436"/>
      <c r="C1403" s="437"/>
      <c r="D1403" s="438" t="s">
        <v>650</v>
      </c>
      <c r="E1403" s="439"/>
      <c r="F1403" s="440"/>
      <c r="G1403" s="42"/>
      <c r="H1403" s="441"/>
      <c r="I1403" s="441"/>
      <c r="J1403" s="441"/>
      <c r="K1403" s="442"/>
      <c r="L1403" s="442"/>
      <c r="M1403" s="439"/>
      <c r="N1403" s="439"/>
      <c r="O1403" s="440"/>
      <c r="P1403" s="440"/>
      <c r="Q1403" s="439"/>
      <c r="R1403" s="439"/>
      <c r="S1403" s="439"/>
      <c r="T1403" s="443"/>
      <c r="U1403" s="443"/>
      <c r="V1403" s="443" t="s">
        <v>0</v>
      </c>
      <c r="W1403" s="444"/>
      <c r="X1403" s="440"/>
      <c r="Y1403" s="445"/>
      <c r="Z1403" s="445"/>
      <c r="AA1403" s="445"/>
      <c r="AB1403" s="445"/>
      <c r="AC1403" s="445"/>
      <c r="AD1403" s="445"/>
      <c r="AE1403" s="445"/>
      <c r="AF1403" s="445"/>
      <c r="AG1403" s="445"/>
      <c r="AH1403" s="445"/>
      <c r="AI1403" s="446"/>
      <c r="AJ1403" s="446"/>
      <c r="AK1403" s="446"/>
      <c r="AL1403" s="446"/>
      <c r="AM1403" s="446"/>
      <c r="AN1403" s="446"/>
    </row>
    <row r="1404" spans="1:40" ht="25.5">
      <c r="A1404" s="435">
        <v>268</v>
      </c>
      <c r="B1404" s="436" t="s">
        <v>80</v>
      </c>
      <c r="C1404" s="437" t="s">
        <v>1240</v>
      </c>
      <c r="D1404" s="475" t="s">
        <v>1241</v>
      </c>
      <c r="E1404" s="447">
        <v>5</v>
      </c>
      <c r="F1404" s="445" t="s">
        <v>132</v>
      </c>
      <c r="G1404" s="41"/>
      <c r="H1404" s="448">
        <f>ROUND(E1404*G1404,2)</f>
        <v>0</v>
      </c>
      <c r="I1404" s="448"/>
      <c r="J1404" s="448">
        <f>ROUND(E1404*G1404,2)</f>
        <v>0</v>
      </c>
      <c r="K1404" s="449"/>
      <c r="L1404" s="449">
        <f>E1404*K1404</f>
        <v>0</v>
      </c>
      <c r="M1404" s="447"/>
      <c r="N1404" s="447">
        <f>E1404*M1404</f>
        <v>0</v>
      </c>
      <c r="O1404" s="445">
        <v>20</v>
      </c>
      <c r="P1404" s="445" t="s">
        <v>727</v>
      </c>
      <c r="Q1404" s="447"/>
      <c r="R1404" s="447"/>
      <c r="S1404" s="447"/>
      <c r="T1404" s="450"/>
      <c r="U1404" s="450"/>
      <c r="V1404" s="450" t="s">
        <v>802</v>
      </c>
      <c r="W1404" s="451"/>
      <c r="X1404" s="437" t="s">
        <v>1240</v>
      </c>
      <c r="Y1404" s="437" t="s">
        <v>1240</v>
      </c>
      <c r="Z1404" s="445" t="s">
        <v>85</v>
      </c>
      <c r="AA1404" s="445"/>
      <c r="AB1404" s="445">
        <v>1</v>
      </c>
      <c r="AC1404" s="445"/>
      <c r="AD1404" s="445"/>
      <c r="AE1404" s="445"/>
      <c r="AF1404" s="445"/>
      <c r="AG1404" s="445"/>
      <c r="AH1404" s="445"/>
      <c r="AI1404" s="446"/>
      <c r="AJ1404" s="446" t="s">
        <v>803</v>
      </c>
      <c r="AK1404" s="446" t="s">
        <v>87</v>
      </c>
      <c r="AL1404" s="446"/>
      <c r="AM1404" s="446"/>
      <c r="AN1404" s="446"/>
    </row>
    <row r="1405" spans="1:40">
      <c r="A1405" s="435"/>
      <c r="B1405" s="436"/>
      <c r="C1405" s="437"/>
      <c r="D1405" s="438" t="s">
        <v>137</v>
      </c>
      <c r="E1405" s="439"/>
      <c r="F1405" s="440"/>
      <c r="G1405" s="42"/>
      <c r="H1405" s="441"/>
      <c r="I1405" s="441"/>
      <c r="J1405" s="441"/>
      <c r="K1405" s="442"/>
      <c r="L1405" s="442"/>
      <c r="M1405" s="439"/>
      <c r="N1405" s="439"/>
      <c r="O1405" s="440"/>
      <c r="P1405" s="440"/>
      <c r="Q1405" s="439"/>
      <c r="R1405" s="439"/>
      <c r="S1405" s="439"/>
      <c r="T1405" s="443"/>
      <c r="U1405" s="443"/>
      <c r="V1405" s="443" t="s">
        <v>0</v>
      </c>
      <c r="W1405" s="444"/>
      <c r="X1405" s="440"/>
      <c r="Y1405" s="445"/>
      <c r="Z1405" s="445"/>
      <c r="AA1405" s="445"/>
      <c r="AB1405" s="445"/>
      <c r="AC1405" s="445"/>
      <c r="AD1405" s="445"/>
      <c r="AE1405" s="445"/>
      <c r="AF1405" s="445"/>
      <c r="AG1405" s="445"/>
      <c r="AH1405" s="445"/>
      <c r="AI1405" s="446"/>
      <c r="AJ1405" s="446"/>
      <c r="AK1405" s="446"/>
      <c r="AL1405" s="446"/>
      <c r="AM1405" s="446"/>
      <c r="AN1405" s="446"/>
    </row>
    <row r="1406" spans="1:40">
      <c r="A1406" s="435"/>
      <c r="B1406" s="436"/>
      <c r="C1406" s="437"/>
      <c r="D1406" s="438" t="s">
        <v>134</v>
      </c>
      <c r="E1406" s="439"/>
      <c r="F1406" s="440"/>
      <c r="G1406" s="42"/>
      <c r="H1406" s="441"/>
      <c r="I1406" s="441"/>
      <c r="J1406" s="441"/>
      <c r="K1406" s="442"/>
      <c r="L1406" s="442"/>
      <c r="M1406" s="439"/>
      <c r="N1406" s="439"/>
      <c r="O1406" s="440"/>
      <c r="P1406" s="440"/>
      <c r="Q1406" s="439"/>
      <c r="R1406" s="439"/>
      <c r="S1406" s="439"/>
      <c r="T1406" s="443"/>
      <c r="U1406" s="443"/>
      <c r="V1406" s="443" t="s">
        <v>0</v>
      </c>
      <c r="W1406" s="444"/>
      <c r="X1406" s="440"/>
      <c r="Y1406" s="445"/>
      <c r="Z1406" s="445"/>
      <c r="AA1406" s="445"/>
      <c r="AB1406" s="445"/>
      <c r="AC1406" s="445"/>
      <c r="AD1406" s="445"/>
      <c r="AE1406" s="445"/>
      <c r="AF1406" s="445"/>
      <c r="AG1406" s="445"/>
      <c r="AH1406" s="445"/>
      <c r="AI1406" s="446"/>
      <c r="AJ1406" s="446"/>
      <c r="AK1406" s="446"/>
      <c r="AL1406" s="446"/>
      <c r="AM1406" s="446"/>
      <c r="AN1406" s="446"/>
    </row>
    <row r="1407" spans="1:40" ht="25.5">
      <c r="A1407" s="435"/>
      <c r="B1407" s="436"/>
      <c r="C1407" s="437"/>
      <c r="D1407" s="438" t="s">
        <v>133</v>
      </c>
      <c r="E1407" s="439"/>
      <c r="F1407" s="440"/>
      <c r="G1407" s="42"/>
      <c r="H1407" s="441"/>
      <c r="I1407" s="441"/>
      <c r="J1407" s="441"/>
      <c r="K1407" s="442"/>
      <c r="L1407" s="442"/>
      <c r="M1407" s="439"/>
      <c r="N1407" s="439"/>
      <c r="O1407" s="440"/>
      <c r="P1407" s="440"/>
      <c r="Q1407" s="439"/>
      <c r="R1407" s="439"/>
      <c r="S1407" s="439"/>
      <c r="T1407" s="443"/>
      <c r="U1407" s="443"/>
      <c r="V1407" s="443" t="s">
        <v>0</v>
      </c>
      <c r="W1407" s="444"/>
      <c r="X1407" s="440"/>
      <c r="Y1407" s="445"/>
      <c r="Z1407" s="445"/>
      <c r="AA1407" s="445"/>
      <c r="AB1407" s="445"/>
      <c r="AC1407" s="445"/>
      <c r="AD1407" s="445"/>
      <c r="AE1407" s="445"/>
      <c r="AF1407" s="445"/>
      <c r="AG1407" s="445"/>
      <c r="AH1407" s="445"/>
      <c r="AI1407" s="446"/>
      <c r="AJ1407" s="446"/>
      <c r="AK1407" s="446"/>
      <c r="AL1407" s="446"/>
      <c r="AM1407" s="446"/>
      <c r="AN1407" s="446"/>
    </row>
    <row r="1408" spans="1:40">
      <c r="A1408" s="435"/>
      <c r="B1408" s="436"/>
      <c r="C1408" s="437"/>
      <c r="D1408" s="438" t="s">
        <v>626</v>
      </c>
      <c r="E1408" s="439"/>
      <c r="F1408" s="440"/>
      <c r="G1408" s="42"/>
      <c r="H1408" s="441"/>
      <c r="I1408" s="441"/>
      <c r="J1408" s="441"/>
      <c r="K1408" s="442"/>
      <c r="L1408" s="442"/>
      <c r="M1408" s="439"/>
      <c r="N1408" s="439"/>
      <c r="O1408" s="440"/>
      <c r="P1408" s="440"/>
      <c r="Q1408" s="439"/>
      <c r="R1408" s="439"/>
      <c r="S1408" s="439"/>
      <c r="T1408" s="443"/>
      <c r="U1408" s="443"/>
      <c r="V1408" s="443" t="s">
        <v>0</v>
      </c>
      <c r="W1408" s="444"/>
      <c r="X1408" s="440"/>
      <c r="Y1408" s="445"/>
      <c r="Z1408" s="445"/>
      <c r="AA1408" s="445"/>
      <c r="AB1408" s="445"/>
      <c r="AC1408" s="445"/>
      <c r="AD1408" s="445"/>
      <c r="AE1408" s="445"/>
      <c r="AF1408" s="445"/>
      <c r="AG1408" s="445"/>
      <c r="AH1408" s="445"/>
      <c r="AI1408" s="446"/>
      <c r="AJ1408" s="446"/>
      <c r="AK1408" s="446"/>
      <c r="AL1408" s="446"/>
      <c r="AM1408" s="446"/>
      <c r="AN1408" s="446"/>
    </row>
    <row r="1409" spans="1:40" ht="25.5">
      <c r="A1409" s="435">
        <v>269</v>
      </c>
      <c r="B1409" s="436" t="s">
        <v>80</v>
      </c>
      <c r="C1409" s="437" t="s">
        <v>1242</v>
      </c>
      <c r="D1409" s="475" t="s">
        <v>1241</v>
      </c>
      <c r="E1409" s="447">
        <v>1</v>
      </c>
      <c r="F1409" s="445" t="s">
        <v>132</v>
      </c>
      <c r="G1409" s="41"/>
      <c r="H1409" s="448">
        <f>ROUND(E1409*G1409,2)</f>
        <v>0</v>
      </c>
      <c r="I1409" s="448"/>
      <c r="J1409" s="448">
        <f>ROUND(E1409*G1409,2)</f>
        <v>0</v>
      </c>
      <c r="K1409" s="449"/>
      <c r="L1409" s="449">
        <f>E1409*K1409</f>
        <v>0</v>
      </c>
      <c r="M1409" s="447"/>
      <c r="N1409" s="447">
        <f>E1409*M1409</f>
        <v>0</v>
      </c>
      <c r="O1409" s="445">
        <v>20</v>
      </c>
      <c r="P1409" s="445" t="s">
        <v>647</v>
      </c>
      <c r="Q1409" s="447"/>
      <c r="R1409" s="447"/>
      <c r="S1409" s="447"/>
      <c r="T1409" s="450"/>
      <c r="U1409" s="450"/>
      <c r="V1409" s="450" t="s">
        <v>802</v>
      </c>
      <c r="W1409" s="451"/>
      <c r="X1409" s="437" t="s">
        <v>1242</v>
      </c>
      <c r="Y1409" s="437" t="s">
        <v>1242</v>
      </c>
      <c r="Z1409" s="445" t="s">
        <v>85</v>
      </c>
      <c r="AA1409" s="445"/>
      <c r="AB1409" s="445">
        <v>1</v>
      </c>
      <c r="AC1409" s="445"/>
      <c r="AD1409" s="445"/>
      <c r="AE1409" s="445"/>
      <c r="AF1409" s="445"/>
      <c r="AG1409" s="445"/>
      <c r="AH1409" s="445"/>
      <c r="AI1409" s="446"/>
      <c r="AJ1409" s="446" t="s">
        <v>803</v>
      </c>
      <c r="AK1409" s="446" t="s">
        <v>87</v>
      </c>
      <c r="AL1409" s="446"/>
      <c r="AM1409" s="446"/>
      <c r="AN1409" s="446"/>
    </row>
    <row r="1410" spans="1:40" ht="25.5">
      <c r="A1410" s="435"/>
      <c r="B1410" s="436"/>
      <c r="C1410" s="437"/>
      <c r="D1410" s="438" t="s">
        <v>133</v>
      </c>
      <c r="E1410" s="439"/>
      <c r="F1410" s="440"/>
      <c r="G1410" s="42"/>
      <c r="H1410" s="441"/>
      <c r="I1410" s="441"/>
      <c r="J1410" s="441"/>
      <c r="K1410" s="442"/>
      <c r="L1410" s="442"/>
      <c r="M1410" s="439"/>
      <c r="N1410" s="439"/>
      <c r="O1410" s="440"/>
      <c r="P1410" s="440"/>
      <c r="Q1410" s="439"/>
      <c r="R1410" s="439"/>
      <c r="S1410" s="439"/>
      <c r="T1410" s="443"/>
      <c r="U1410" s="443"/>
      <c r="V1410" s="443" t="s">
        <v>0</v>
      </c>
      <c r="W1410" s="444"/>
      <c r="X1410" s="440"/>
      <c r="Y1410" s="445"/>
      <c r="Z1410" s="445"/>
      <c r="AA1410" s="445"/>
      <c r="AB1410" s="445"/>
      <c r="AC1410" s="445"/>
      <c r="AD1410" s="445"/>
      <c r="AE1410" s="445"/>
      <c r="AF1410" s="445"/>
      <c r="AG1410" s="445"/>
      <c r="AH1410" s="445"/>
      <c r="AI1410" s="446"/>
      <c r="AJ1410" s="446"/>
      <c r="AK1410" s="446"/>
      <c r="AL1410" s="446"/>
      <c r="AM1410" s="446"/>
      <c r="AN1410" s="446"/>
    </row>
    <row r="1411" spans="1:40">
      <c r="A1411" s="435"/>
      <c r="B1411" s="436"/>
      <c r="C1411" s="437"/>
      <c r="D1411" s="438" t="s">
        <v>625</v>
      </c>
      <c r="E1411" s="439"/>
      <c r="F1411" s="440"/>
      <c r="G1411" s="42"/>
      <c r="H1411" s="441"/>
      <c r="I1411" s="441"/>
      <c r="J1411" s="441"/>
      <c r="K1411" s="442"/>
      <c r="L1411" s="442"/>
      <c r="M1411" s="439"/>
      <c r="N1411" s="439"/>
      <c r="O1411" s="440"/>
      <c r="P1411" s="440"/>
      <c r="Q1411" s="439"/>
      <c r="R1411" s="439"/>
      <c r="S1411" s="439"/>
      <c r="T1411" s="443"/>
      <c r="U1411" s="443"/>
      <c r="V1411" s="443" t="s">
        <v>0</v>
      </c>
      <c r="W1411" s="444"/>
      <c r="X1411" s="440"/>
      <c r="Y1411" s="445"/>
      <c r="Z1411" s="445"/>
      <c r="AA1411" s="445"/>
      <c r="AB1411" s="445"/>
      <c r="AC1411" s="445"/>
      <c r="AD1411" s="445"/>
      <c r="AE1411" s="445"/>
      <c r="AF1411" s="445"/>
      <c r="AG1411" s="445"/>
      <c r="AH1411" s="445"/>
      <c r="AI1411" s="446"/>
      <c r="AJ1411" s="446"/>
      <c r="AK1411" s="446"/>
      <c r="AL1411" s="446"/>
      <c r="AM1411" s="446"/>
      <c r="AN1411" s="446"/>
    </row>
    <row r="1412" spans="1:40" ht="25.5">
      <c r="A1412" s="435">
        <v>270</v>
      </c>
      <c r="B1412" s="436" t="s">
        <v>80</v>
      </c>
      <c r="C1412" s="437" t="s">
        <v>1243</v>
      </c>
      <c r="D1412" s="475" t="s">
        <v>1241</v>
      </c>
      <c r="E1412" s="447">
        <v>6</v>
      </c>
      <c r="F1412" s="445" t="s">
        <v>132</v>
      </c>
      <c r="G1412" s="41"/>
      <c r="H1412" s="448">
        <f>ROUND(E1412*G1412,2)</f>
        <v>0</v>
      </c>
      <c r="I1412" s="448"/>
      <c r="J1412" s="448">
        <f>ROUND(E1412*G1412,2)</f>
        <v>0</v>
      </c>
      <c r="K1412" s="449"/>
      <c r="L1412" s="449">
        <f>E1412*K1412</f>
        <v>0</v>
      </c>
      <c r="M1412" s="447"/>
      <c r="N1412" s="447">
        <f>E1412*M1412</f>
        <v>0</v>
      </c>
      <c r="O1412" s="445">
        <v>20</v>
      </c>
      <c r="P1412" s="445" t="s">
        <v>653</v>
      </c>
      <c r="Q1412" s="447"/>
      <c r="R1412" s="447"/>
      <c r="S1412" s="447"/>
      <c r="T1412" s="450"/>
      <c r="U1412" s="450"/>
      <c r="V1412" s="450" t="s">
        <v>802</v>
      </c>
      <c r="W1412" s="451"/>
      <c r="X1412" s="437" t="s">
        <v>1243</v>
      </c>
      <c r="Y1412" s="437" t="s">
        <v>1243</v>
      </c>
      <c r="Z1412" s="445" t="s">
        <v>85</v>
      </c>
      <c r="AA1412" s="445"/>
      <c r="AB1412" s="445">
        <v>1</v>
      </c>
      <c r="AC1412" s="445"/>
      <c r="AD1412" s="445"/>
      <c r="AE1412" s="445"/>
      <c r="AF1412" s="445"/>
      <c r="AG1412" s="445"/>
      <c r="AH1412" s="445"/>
      <c r="AI1412" s="446"/>
      <c r="AJ1412" s="446" t="s">
        <v>803</v>
      </c>
      <c r="AK1412" s="446" t="s">
        <v>87</v>
      </c>
      <c r="AL1412" s="446"/>
      <c r="AM1412" s="446"/>
      <c r="AN1412" s="446"/>
    </row>
    <row r="1413" spans="1:40" ht="25.5">
      <c r="A1413" s="435"/>
      <c r="B1413" s="436"/>
      <c r="C1413" s="437"/>
      <c r="D1413" s="438" t="s">
        <v>133</v>
      </c>
      <c r="E1413" s="439"/>
      <c r="F1413" s="440"/>
      <c r="G1413" s="42"/>
      <c r="H1413" s="441"/>
      <c r="I1413" s="441"/>
      <c r="J1413" s="441"/>
      <c r="K1413" s="442"/>
      <c r="L1413" s="442"/>
      <c r="M1413" s="439"/>
      <c r="N1413" s="439"/>
      <c r="O1413" s="440"/>
      <c r="P1413" s="440"/>
      <c r="Q1413" s="439"/>
      <c r="R1413" s="439"/>
      <c r="S1413" s="439"/>
      <c r="T1413" s="443"/>
      <c r="U1413" s="443"/>
      <c r="V1413" s="443" t="s">
        <v>0</v>
      </c>
      <c r="W1413" s="444"/>
      <c r="X1413" s="440"/>
      <c r="Y1413" s="445"/>
      <c r="Z1413" s="445"/>
      <c r="AA1413" s="445"/>
      <c r="AB1413" s="445"/>
      <c r="AC1413" s="445"/>
      <c r="AD1413" s="445"/>
      <c r="AE1413" s="445"/>
      <c r="AF1413" s="445"/>
      <c r="AG1413" s="445"/>
      <c r="AH1413" s="445"/>
      <c r="AI1413" s="446"/>
      <c r="AJ1413" s="446"/>
      <c r="AK1413" s="446"/>
      <c r="AL1413" s="446"/>
      <c r="AM1413" s="446"/>
      <c r="AN1413" s="446"/>
    </row>
    <row r="1414" spans="1:40">
      <c r="A1414" s="435"/>
      <c r="B1414" s="436"/>
      <c r="C1414" s="437"/>
      <c r="D1414" s="438" t="s">
        <v>1244</v>
      </c>
      <c r="E1414" s="439"/>
      <c r="F1414" s="440"/>
      <c r="G1414" s="42"/>
      <c r="H1414" s="441"/>
      <c r="I1414" s="441"/>
      <c r="J1414" s="441"/>
      <c r="K1414" s="442"/>
      <c r="L1414" s="442"/>
      <c r="M1414" s="439"/>
      <c r="N1414" s="439"/>
      <c r="O1414" s="440"/>
      <c r="P1414" s="440"/>
      <c r="Q1414" s="439"/>
      <c r="R1414" s="439"/>
      <c r="S1414" s="439"/>
      <c r="T1414" s="443"/>
      <c r="U1414" s="443"/>
      <c r="V1414" s="443" t="s">
        <v>0</v>
      </c>
      <c r="W1414" s="444"/>
      <c r="X1414" s="440"/>
      <c r="Y1414" s="445"/>
      <c r="Z1414" s="445"/>
      <c r="AA1414" s="445"/>
      <c r="AB1414" s="445"/>
      <c r="AC1414" s="445"/>
      <c r="AD1414" s="445"/>
      <c r="AE1414" s="445"/>
      <c r="AF1414" s="445"/>
      <c r="AG1414" s="445"/>
      <c r="AH1414" s="445"/>
      <c r="AI1414" s="446"/>
      <c r="AJ1414" s="446"/>
      <c r="AK1414" s="446"/>
      <c r="AL1414" s="446"/>
      <c r="AM1414" s="446"/>
      <c r="AN1414" s="446"/>
    </row>
    <row r="1415" spans="1:40" ht="25.5">
      <c r="A1415" s="435">
        <v>271</v>
      </c>
      <c r="B1415" s="436" t="s">
        <v>1245</v>
      </c>
      <c r="C1415" s="437" t="s">
        <v>1246</v>
      </c>
      <c r="D1415" s="475" t="s">
        <v>1247</v>
      </c>
      <c r="E1415" s="447">
        <v>1</v>
      </c>
      <c r="F1415" s="445" t="s">
        <v>132</v>
      </c>
      <c r="G1415" s="41"/>
      <c r="H1415" s="448">
        <f>ROUND(E1415*G1415,2)</f>
        <v>0</v>
      </c>
      <c r="I1415" s="448"/>
      <c r="J1415" s="448">
        <f>ROUND(E1415*G1415,2)</f>
        <v>0</v>
      </c>
      <c r="K1415" s="449"/>
      <c r="L1415" s="449">
        <f>E1415*K1415</f>
        <v>0</v>
      </c>
      <c r="M1415" s="447"/>
      <c r="N1415" s="447">
        <f>E1415*M1415</f>
        <v>0</v>
      </c>
      <c r="O1415" s="445">
        <v>20</v>
      </c>
      <c r="P1415" s="445" t="s">
        <v>417</v>
      </c>
      <c r="Q1415" s="447"/>
      <c r="R1415" s="447"/>
      <c r="S1415" s="447"/>
      <c r="T1415" s="450"/>
      <c r="U1415" s="450"/>
      <c r="V1415" s="450" t="s">
        <v>802</v>
      </c>
      <c r="W1415" s="451"/>
      <c r="X1415" s="437" t="s">
        <v>1246</v>
      </c>
      <c r="Y1415" s="437" t="s">
        <v>1246</v>
      </c>
      <c r="Z1415" s="445" t="s">
        <v>85</v>
      </c>
      <c r="AA1415" s="445"/>
      <c r="AB1415" s="445">
        <v>1</v>
      </c>
      <c r="AC1415" s="445"/>
      <c r="AD1415" s="445"/>
      <c r="AE1415" s="445"/>
      <c r="AF1415" s="445"/>
      <c r="AG1415" s="445"/>
      <c r="AH1415" s="445"/>
      <c r="AI1415" s="446"/>
      <c r="AJ1415" s="446" t="s">
        <v>803</v>
      </c>
      <c r="AK1415" s="446" t="s">
        <v>87</v>
      </c>
      <c r="AL1415" s="446"/>
      <c r="AM1415" s="446"/>
      <c r="AN1415" s="446"/>
    </row>
    <row r="1416" spans="1:40">
      <c r="A1416" s="435"/>
      <c r="B1416" s="436"/>
      <c r="C1416" s="437"/>
      <c r="D1416" s="438" t="s">
        <v>236</v>
      </c>
      <c r="E1416" s="439"/>
      <c r="F1416" s="440"/>
      <c r="G1416" s="42"/>
      <c r="H1416" s="441"/>
      <c r="I1416" s="441"/>
      <c r="J1416" s="441"/>
      <c r="K1416" s="442"/>
      <c r="L1416" s="442"/>
      <c r="M1416" s="439"/>
      <c r="N1416" s="439"/>
      <c r="O1416" s="440"/>
      <c r="P1416" s="440"/>
      <c r="Q1416" s="439"/>
      <c r="R1416" s="439"/>
      <c r="S1416" s="439"/>
      <c r="T1416" s="443"/>
      <c r="U1416" s="443"/>
      <c r="V1416" s="443" t="s">
        <v>0</v>
      </c>
      <c r="W1416" s="444"/>
      <c r="X1416" s="440"/>
      <c r="Y1416" s="445"/>
      <c r="Z1416" s="445"/>
      <c r="AA1416" s="445"/>
      <c r="AB1416" s="445"/>
      <c r="AC1416" s="445"/>
      <c r="AD1416" s="445"/>
      <c r="AE1416" s="445"/>
      <c r="AF1416" s="445"/>
      <c r="AG1416" s="445"/>
      <c r="AH1416" s="445"/>
      <c r="AI1416" s="446"/>
      <c r="AJ1416" s="446"/>
      <c r="AK1416" s="446"/>
      <c r="AL1416" s="446"/>
      <c r="AM1416" s="446"/>
      <c r="AN1416" s="446"/>
    </row>
    <row r="1417" spans="1:40">
      <c r="A1417" s="435"/>
      <c r="B1417" s="436"/>
      <c r="C1417" s="437"/>
      <c r="D1417" s="438" t="s">
        <v>134</v>
      </c>
      <c r="E1417" s="439"/>
      <c r="F1417" s="440"/>
      <c r="G1417" s="42"/>
      <c r="H1417" s="441"/>
      <c r="I1417" s="441"/>
      <c r="J1417" s="441"/>
      <c r="K1417" s="442"/>
      <c r="L1417" s="442"/>
      <c r="M1417" s="439"/>
      <c r="N1417" s="439"/>
      <c r="O1417" s="440"/>
      <c r="P1417" s="440"/>
      <c r="Q1417" s="439"/>
      <c r="R1417" s="439"/>
      <c r="S1417" s="439"/>
      <c r="T1417" s="443"/>
      <c r="U1417" s="443"/>
      <c r="V1417" s="443" t="s">
        <v>0</v>
      </c>
      <c r="W1417" s="444"/>
      <c r="X1417" s="440"/>
      <c r="Y1417" s="445"/>
      <c r="Z1417" s="445"/>
      <c r="AA1417" s="445"/>
      <c r="AB1417" s="445"/>
      <c r="AC1417" s="445"/>
      <c r="AD1417" s="445"/>
      <c r="AE1417" s="445"/>
      <c r="AF1417" s="445"/>
      <c r="AG1417" s="445"/>
      <c r="AH1417" s="445"/>
      <c r="AI1417" s="446"/>
      <c r="AJ1417" s="446"/>
      <c r="AK1417" s="446"/>
      <c r="AL1417" s="446"/>
      <c r="AM1417" s="446"/>
      <c r="AN1417" s="446"/>
    </row>
    <row r="1418" spans="1:40" ht="25.5">
      <c r="A1418" s="435">
        <v>272</v>
      </c>
      <c r="B1418" s="436" t="s">
        <v>80</v>
      </c>
      <c r="C1418" s="437" t="s">
        <v>1248</v>
      </c>
      <c r="D1418" s="475" t="s">
        <v>1241</v>
      </c>
      <c r="E1418" s="447">
        <v>1</v>
      </c>
      <c r="F1418" s="445" t="s">
        <v>132</v>
      </c>
      <c r="G1418" s="41"/>
      <c r="H1418" s="448">
        <f>ROUND(E1418*G1418,2)</f>
        <v>0</v>
      </c>
      <c r="I1418" s="448"/>
      <c r="J1418" s="448">
        <f>ROUND(E1418*G1418,2)</f>
        <v>0</v>
      </c>
      <c r="K1418" s="449"/>
      <c r="L1418" s="449">
        <f>E1418*K1418</f>
        <v>0</v>
      </c>
      <c r="M1418" s="447"/>
      <c r="N1418" s="447">
        <f>E1418*M1418</f>
        <v>0</v>
      </c>
      <c r="O1418" s="445">
        <v>20</v>
      </c>
      <c r="P1418" s="445" t="s">
        <v>679</v>
      </c>
      <c r="Q1418" s="447"/>
      <c r="R1418" s="447"/>
      <c r="S1418" s="447"/>
      <c r="T1418" s="450"/>
      <c r="U1418" s="450"/>
      <c r="V1418" s="450" t="s">
        <v>802</v>
      </c>
      <c r="W1418" s="451"/>
      <c r="X1418" s="437" t="s">
        <v>1248</v>
      </c>
      <c r="Y1418" s="437" t="s">
        <v>1248</v>
      </c>
      <c r="Z1418" s="445" t="s">
        <v>85</v>
      </c>
      <c r="AA1418" s="445"/>
      <c r="AB1418" s="445">
        <v>1</v>
      </c>
      <c r="AC1418" s="445"/>
      <c r="AD1418" s="445"/>
      <c r="AE1418" s="445"/>
      <c r="AF1418" s="445"/>
      <c r="AG1418" s="445"/>
      <c r="AH1418" s="445"/>
      <c r="AI1418" s="446"/>
      <c r="AJ1418" s="446" t="s">
        <v>803</v>
      </c>
      <c r="AK1418" s="446" t="s">
        <v>87</v>
      </c>
      <c r="AL1418" s="446"/>
      <c r="AM1418" s="446"/>
      <c r="AN1418" s="446"/>
    </row>
    <row r="1419" spans="1:40">
      <c r="A1419" s="435"/>
      <c r="B1419" s="436"/>
      <c r="C1419" s="437"/>
      <c r="D1419" s="438" t="s">
        <v>137</v>
      </c>
      <c r="E1419" s="439"/>
      <c r="F1419" s="440"/>
      <c r="G1419" s="42"/>
      <c r="H1419" s="441"/>
      <c r="I1419" s="441"/>
      <c r="J1419" s="441"/>
      <c r="K1419" s="442"/>
      <c r="L1419" s="442"/>
      <c r="M1419" s="439"/>
      <c r="N1419" s="439"/>
      <c r="O1419" s="440"/>
      <c r="P1419" s="440"/>
      <c r="Q1419" s="439"/>
      <c r="R1419" s="439"/>
      <c r="S1419" s="439"/>
      <c r="T1419" s="443"/>
      <c r="U1419" s="443"/>
      <c r="V1419" s="443" t="s">
        <v>0</v>
      </c>
      <c r="W1419" s="444"/>
      <c r="X1419" s="440"/>
      <c r="Y1419" s="445"/>
      <c r="Z1419" s="445"/>
      <c r="AA1419" s="445"/>
      <c r="AB1419" s="445"/>
      <c r="AC1419" s="445"/>
      <c r="AD1419" s="445"/>
      <c r="AE1419" s="445"/>
      <c r="AF1419" s="445"/>
      <c r="AG1419" s="445"/>
      <c r="AH1419" s="445"/>
      <c r="AI1419" s="446"/>
      <c r="AJ1419" s="446"/>
      <c r="AK1419" s="446"/>
      <c r="AL1419" s="446"/>
      <c r="AM1419" s="446"/>
      <c r="AN1419" s="446"/>
    </row>
    <row r="1420" spans="1:40">
      <c r="A1420" s="435"/>
      <c r="B1420" s="436"/>
      <c r="C1420" s="437"/>
      <c r="D1420" s="438" t="s">
        <v>134</v>
      </c>
      <c r="E1420" s="439"/>
      <c r="F1420" s="440"/>
      <c r="G1420" s="42"/>
      <c r="H1420" s="441"/>
      <c r="I1420" s="441"/>
      <c r="J1420" s="441"/>
      <c r="K1420" s="442"/>
      <c r="L1420" s="442"/>
      <c r="M1420" s="439"/>
      <c r="N1420" s="439"/>
      <c r="O1420" s="440"/>
      <c r="P1420" s="440"/>
      <c r="Q1420" s="439"/>
      <c r="R1420" s="439"/>
      <c r="S1420" s="439"/>
      <c r="T1420" s="443"/>
      <c r="U1420" s="443"/>
      <c r="V1420" s="443" t="s">
        <v>0</v>
      </c>
      <c r="W1420" s="444"/>
      <c r="X1420" s="440"/>
      <c r="Y1420" s="445"/>
      <c r="Z1420" s="445"/>
      <c r="AA1420" s="445"/>
      <c r="AB1420" s="445"/>
      <c r="AC1420" s="445"/>
      <c r="AD1420" s="445"/>
      <c r="AE1420" s="445"/>
      <c r="AF1420" s="445"/>
      <c r="AG1420" s="445"/>
      <c r="AH1420" s="445"/>
      <c r="AI1420" s="446"/>
      <c r="AJ1420" s="446"/>
      <c r="AK1420" s="446"/>
      <c r="AL1420" s="446"/>
      <c r="AM1420" s="446"/>
      <c r="AN1420" s="446"/>
    </row>
    <row r="1421" spans="1:40" ht="25.5">
      <c r="A1421" s="435">
        <v>273</v>
      </c>
      <c r="B1421" s="436" t="s">
        <v>80</v>
      </c>
      <c r="C1421" s="437" t="s">
        <v>1249</v>
      </c>
      <c r="D1421" s="475" t="s">
        <v>1241</v>
      </c>
      <c r="E1421" s="447">
        <v>14</v>
      </c>
      <c r="F1421" s="445" t="s">
        <v>132</v>
      </c>
      <c r="G1421" s="41"/>
      <c r="H1421" s="448">
        <f>ROUND(E1421*G1421,2)</f>
        <v>0</v>
      </c>
      <c r="I1421" s="448"/>
      <c r="J1421" s="448">
        <f>ROUND(E1421*G1421,2)</f>
        <v>0</v>
      </c>
      <c r="K1421" s="449"/>
      <c r="L1421" s="449">
        <f>E1421*K1421</f>
        <v>0</v>
      </c>
      <c r="M1421" s="447"/>
      <c r="N1421" s="447">
        <f>E1421*M1421</f>
        <v>0</v>
      </c>
      <c r="O1421" s="445">
        <v>20</v>
      </c>
      <c r="P1421" s="445" t="s">
        <v>1212</v>
      </c>
      <c r="Q1421" s="447"/>
      <c r="R1421" s="447"/>
      <c r="S1421" s="447"/>
      <c r="T1421" s="450"/>
      <c r="U1421" s="450"/>
      <c r="V1421" s="450" t="s">
        <v>802</v>
      </c>
      <c r="W1421" s="451"/>
      <c r="X1421" s="437" t="s">
        <v>1250</v>
      </c>
      <c r="Y1421" s="437" t="s">
        <v>1249</v>
      </c>
      <c r="Z1421" s="445" t="s">
        <v>85</v>
      </c>
      <c r="AA1421" s="445"/>
      <c r="AB1421" s="445">
        <v>1</v>
      </c>
      <c r="AC1421" s="445"/>
      <c r="AD1421" s="445"/>
      <c r="AE1421" s="445"/>
      <c r="AF1421" s="445"/>
      <c r="AG1421" s="445"/>
      <c r="AH1421" s="445"/>
      <c r="AI1421" s="446"/>
      <c r="AJ1421" s="446" t="s">
        <v>803</v>
      </c>
      <c r="AK1421" s="446" t="s">
        <v>87</v>
      </c>
      <c r="AL1421" s="446"/>
      <c r="AM1421" s="446"/>
      <c r="AN1421" s="446"/>
    </row>
    <row r="1422" spans="1:40" ht="25.5">
      <c r="A1422" s="435"/>
      <c r="B1422" s="436"/>
      <c r="C1422" s="437"/>
      <c r="D1422" s="438" t="s">
        <v>88</v>
      </c>
      <c r="E1422" s="439"/>
      <c r="F1422" s="440"/>
      <c r="G1422" s="42"/>
      <c r="H1422" s="441"/>
      <c r="I1422" s="441"/>
      <c r="J1422" s="441"/>
      <c r="K1422" s="442"/>
      <c r="L1422" s="442"/>
      <c r="M1422" s="439"/>
      <c r="N1422" s="439"/>
      <c r="O1422" s="440"/>
      <c r="P1422" s="440"/>
      <c r="Q1422" s="439"/>
      <c r="R1422" s="439"/>
      <c r="S1422" s="439"/>
      <c r="T1422" s="443"/>
      <c r="U1422" s="443"/>
      <c r="V1422" s="443" t="s">
        <v>0</v>
      </c>
      <c r="W1422" s="444"/>
      <c r="X1422" s="440"/>
      <c r="Y1422" s="445"/>
      <c r="Z1422" s="445"/>
      <c r="AA1422" s="445"/>
      <c r="AB1422" s="445"/>
      <c r="AC1422" s="445"/>
      <c r="AD1422" s="445"/>
      <c r="AE1422" s="445"/>
      <c r="AF1422" s="445"/>
      <c r="AG1422" s="445"/>
      <c r="AH1422" s="445"/>
      <c r="AI1422" s="446"/>
      <c r="AJ1422" s="446"/>
      <c r="AK1422" s="446"/>
      <c r="AL1422" s="446"/>
      <c r="AM1422" s="446"/>
      <c r="AN1422" s="446"/>
    </row>
    <row r="1423" spans="1:40">
      <c r="A1423" s="435"/>
      <c r="B1423" s="436"/>
      <c r="C1423" s="437"/>
      <c r="D1423" s="438" t="s">
        <v>906</v>
      </c>
      <c r="E1423" s="439"/>
      <c r="F1423" s="440"/>
      <c r="G1423" s="42"/>
      <c r="H1423" s="441"/>
      <c r="I1423" s="441"/>
      <c r="J1423" s="441"/>
      <c r="K1423" s="442"/>
      <c r="L1423" s="442"/>
      <c r="M1423" s="439"/>
      <c r="N1423" s="439"/>
      <c r="O1423" s="440"/>
      <c r="P1423" s="440"/>
      <c r="Q1423" s="439"/>
      <c r="R1423" s="439"/>
      <c r="S1423" s="439"/>
      <c r="T1423" s="443"/>
      <c r="U1423" s="443"/>
      <c r="V1423" s="443" t="s">
        <v>0</v>
      </c>
      <c r="W1423" s="444"/>
      <c r="X1423" s="440"/>
      <c r="Y1423" s="445"/>
      <c r="Z1423" s="445"/>
      <c r="AA1423" s="445"/>
      <c r="AB1423" s="445"/>
      <c r="AC1423" s="445"/>
      <c r="AD1423" s="445"/>
      <c r="AE1423" s="445"/>
      <c r="AF1423" s="445"/>
      <c r="AG1423" s="445"/>
      <c r="AH1423" s="445"/>
      <c r="AI1423" s="446"/>
      <c r="AJ1423" s="446"/>
      <c r="AK1423" s="446"/>
      <c r="AL1423" s="446"/>
      <c r="AM1423" s="446"/>
      <c r="AN1423" s="446"/>
    </row>
    <row r="1424" spans="1:40" ht="38.25">
      <c r="A1424" s="435">
        <v>274</v>
      </c>
      <c r="B1424" s="436" t="s">
        <v>80</v>
      </c>
      <c r="C1424" s="437" t="s">
        <v>1251</v>
      </c>
      <c r="D1424" s="475" t="s">
        <v>1252</v>
      </c>
      <c r="E1424" s="447">
        <v>19.187000000000001</v>
      </c>
      <c r="F1424" s="445" t="s">
        <v>83</v>
      </c>
      <c r="G1424" s="41"/>
      <c r="H1424" s="448">
        <f>ROUND(E1424*G1424,2)</f>
        <v>0</v>
      </c>
      <c r="I1424" s="448"/>
      <c r="J1424" s="448">
        <f>ROUND(E1424*G1424,2)</f>
        <v>0</v>
      </c>
      <c r="K1424" s="449"/>
      <c r="L1424" s="449">
        <f>E1424*K1424</f>
        <v>0</v>
      </c>
      <c r="M1424" s="447"/>
      <c r="N1424" s="447">
        <f>E1424*M1424</f>
        <v>0</v>
      </c>
      <c r="O1424" s="445">
        <v>20</v>
      </c>
      <c r="P1424" s="445" t="s">
        <v>405</v>
      </c>
      <c r="Q1424" s="447"/>
      <c r="R1424" s="447"/>
      <c r="S1424" s="447"/>
      <c r="T1424" s="450"/>
      <c r="U1424" s="450"/>
      <c r="V1424" s="450" t="s">
        <v>802</v>
      </c>
      <c r="W1424" s="451"/>
      <c r="X1424" s="437" t="s">
        <v>1253</v>
      </c>
      <c r="Y1424" s="437" t="s">
        <v>1251</v>
      </c>
      <c r="Z1424" s="445" t="s">
        <v>85</v>
      </c>
      <c r="AA1424" s="445"/>
      <c r="AB1424" s="445">
        <v>7</v>
      </c>
      <c r="AC1424" s="445"/>
      <c r="AD1424" s="445"/>
      <c r="AE1424" s="445"/>
      <c r="AF1424" s="445"/>
      <c r="AG1424" s="445"/>
      <c r="AH1424" s="445"/>
      <c r="AI1424" s="446"/>
      <c r="AJ1424" s="446" t="s">
        <v>803</v>
      </c>
      <c r="AK1424" s="446" t="s">
        <v>87</v>
      </c>
      <c r="AL1424" s="446"/>
      <c r="AM1424" s="446"/>
      <c r="AN1424" s="446"/>
    </row>
    <row r="1425" spans="1:40">
      <c r="A1425" s="435"/>
      <c r="B1425" s="436"/>
      <c r="C1425" s="437"/>
      <c r="D1425" s="438" t="s">
        <v>1254</v>
      </c>
      <c r="E1425" s="439"/>
      <c r="F1425" s="440"/>
      <c r="G1425" s="42"/>
      <c r="H1425" s="441"/>
      <c r="I1425" s="441"/>
      <c r="J1425" s="441"/>
      <c r="K1425" s="442"/>
      <c r="L1425" s="442"/>
      <c r="M1425" s="439"/>
      <c r="N1425" s="439"/>
      <c r="O1425" s="440"/>
      <c r="P1425" s="440"/>
      <c r="Q1425" s="439"/>
      <c r="R1425" s="439"/>
      <c r="S1425" s="439"/>
      <c r="T1425" s="443"/>
      <c r="U1425" s="443"/>
      <c r="V1425" s="443" t="s">
        <v>0</v>
      </c>
      <c r="W1425" s="444"/>
      <c r="X1425" s="440"/>
      <c r="Y1425" s="445"/>
      <c r="Z1425" s="445"/>
      <c r="AA1425" s="445"/>
      <c r="AB1425" s="445"/>
      <c r="AC1425" s="445"/>
      <c r="AD1425" s="445"/>
      <c r="AE1425" s="445"/>
      <c r="AF1425" s="445"/>
      <c r="AG1425" s="445"/>
      <c r="AH1425" s="445"/>
      <c r="AI1425" s="446"/>
      <c r="AJ1425" s="446"/>
      <c r="AK1425" s="446"/>
      <c r="AL1425" s="446"/>
      <c r="AM1425" s="446"/>
      <c r="AN1425" s="446"/>
    </row>
    <row r="1426" spans="1:40">
      <c r="A1426" s="435"/>
      <c r="B1426" s="436"/>
      <c r="C1426" s="437"/>
      <c r="D1426" s="438" t="s">
        <v>1255</v>
      </c>
      <c r="E1426" s="439"/>
      <c r="F1426" s="440"/>
      <c r="G1426" s="42"/>
      <c r="H1426" s="441"/>
      <c r="I1426" s="441"/>
      <c r="J1426" s="441"/>
      <c r="K1426" s="442"/>
      <c r="L1426" s="442"/>
      <c r="M1426" s="439"/>
      <c r="N1426" s="439"/>
      <c r="O1426" s="440"/>
      <c r="P1426" s="440"/>
      <c r="Q1426" s="439"/>
      <c r="R1426" s="439"/>
      <c r="S1426" s="439"/>
      <c r="T1426" s="443"/>
      <c r="U1426" s="443"/>
      <c r="V1426" s="443" t="s">
        <v>0</v>
      </c>
      <c r="W1426" s="444"/>
      <c r="X1426" s="440"/>
      <c r="Y1426" s="445"/>
      <c r="Z1426" s="445"/>
      <c r="AA1426" s="445"/>
      <c r="AB1426" s="445"/>
      <c r="AC1426" s="445"/>
      <c r="AD1426" s="445"/>
      <c r="AE1426" s="445"/>
      <c r="AF1426" s="445"/>
      <c r="AG1426" s="445"/>
      <c r="AH1426" s="445"/>
      <c r="AI1426" s="446"/>
      <c r="AJ1426" s="446"/>
      <c r="AK1426" s="446"/>
      <c r="AL1426" s="446"/>
      <c r="AM1426" s="446"/>
      <c r="AN1426" s="446"/>
    </row>
    <row r="1427" spans="1:40">
      <c r="A1427" s="435"/>
      <c r="B1427" s="436"/>
      <c r="C1427" s="437"/>
      <c r="D1427" s="438" t="s">
        <v>1256</v>
      </c>
      <c r="E1427" s="439"/>
      <c r="F1427" s="440"/>
      <c r="G1427" s="42"/>
      <c r="H1427" s="441"/>
      <c r="I1427" s="441"/>
      <c r="J1427" s="441"/>
      <c r="K1427" s="442"/>
      <c r="L1427" s="442"/>
      <c r="M1427" s="439"/>
      <c r="N1427" s="439"/>
      <c r="O1427" s="440"/>
      <c r="P1427" s="440"/>
      <c r="Q1427" s="439"/>
      <c r="R1427" s="439"/>
      <c r="S1427" s="439"/>
      <c r="T1427" s="443"/>
      <c r="U1427" s="443"/>
      <c r="V1427" s="443" t="s">
        <v>0</v>
      </c>
      <c r="W1427" s="444"/>
      <c r="X1427" s="440"/>
      <c r="Y1427" s="445"/>
      <c r="Z1427" s="445"/>
      <c r="AA1427" s="445"/>
      <c r="AB1427" s="445"/>
      <c r="AC1427" s="445"/>
      <c r="AD1427" s="445"/>
      <c r="AE1427" s="445"/>
      <c r="AF1427" s="445"/>
      <c r="AG1427" s="445"/>
      <c r="AH1427" s="445"/>
      <c r="AI1427" s="446"/>
      <c r="AJ1427" s="446"/>
      <c r="AK1427" s="446"/>
      <c r="AL1427" s="446"/>
      <c r="AM1427" s="446"/>
      <c r="AN1427" s="446"/>
    </row>
    <row r="1428" spans="1:40">
      <c r="A1428" s="435"/>
      <c r="B1428" s="436"/>
      <c r="C1428" s="437"/>
      <c r="D1428" s="438" t="s">
        <v>1257</v>
      </c>
      <c r="E1428" s="439"/>
      <c r="F1428" s="440"/>
      <c r="G1428" s="42"/>
      <c r="H1428" s="441"/>
      <c r="I1428" s="441"/>
      <c r="J1428" s="441"/>
      <c r="K1428" s="442"/>
      <c r="L1428" s="442"/>
      <c r="M1428" s="439"/>
      <c r="N1428" s="439"/>
      <c r="O1428" s="440"/>
      <c r="P1428" s="440"/>
      <c r="Q1428" s="439"/>
      <c r="R1428" s="439"/>
      <c r="S1428" s="439"/>
      <c r="T1428" s="443"/>
      <c r="U1428" s="443"/>
      <c r="V1428" s="443" t="s">
        <v>0</v>
      </c>
      <c r="W1428" s="444"/>
      <c r="X1428" s="440"/>
      <c r="Y1428" s="445"/>
      <c r="Z1428" s="445"/>
      <c r="AA1428" s="445"/>
      <c r="AB1428" s="445"/>
      <c r="AC1428" s="445"/>
      <c r="AD1428" s="445"/>
      <c r="AE1428" s="445"/>
      <c r="AF1428" s="445"/>
      <c r="AG1428" s="445"/>
      <c r="AH1428" s="445"/>
      <c r="AI1428" s="446"/>
      <c r="AJ1428" s="446"/>
      <c r="AK1428" s="446"/>
      <c r="AL1428" s="446"/>
      <c r="AM1428" s="446"/>
      <c r="AN1428" s="446"/>
    </row>
    <row r="1429" spans="1:40">
      <c r="A1429" s="435"/>
      <c r="B1429" s="436"/>
      <c r="C1429" s="437"/>
      <c r="D1429" s="482" t="s">
        <v>1258</v>
      </c>
      <c r="E1429" s="483"/>
      <c r="F1429" s="484"/>
      <c r="G1429" s="43"/>
      <c r="H1429" s="485"/>
      <c r="I1429" s="485"/>
      <c r="J1429" s="485"/>
      <c r="K1429" s="486"/>
      <c r="L1429" s="486"/>
      <c r="M1429" s="483"/>
      <c r="N1429" s="483"/>
      <c r="O1429" s="484"/>
      <c r="P1429" s="484"/>
      <c r="Q1429" s="483"/>
      <c r="R1429" s="483"/>
      <c r="S1429" s="483"/>
      <c r="T1429" s="487"/>
      <c r="U1429" s="487"/>
      <c r="V1429" s="487" t="s">
        <v>1</v>
      </c>
      <c r="W1429" s="488"/>
      <c r="X1429" s="484"/>
      <c r="Y1429" s="445"/>
      <c r="Z1429" s="445"/>
      <c r="AA1429" s="445"/>
      <c r="AB1429" s="445"/>
      <c r="AC1429" s="445"/>
      <c r="AD1429" s="445"/>
      <c r="AE1429" s="445"/>
      <c r="AF1429" s="445"/>
      <c r="AG1429" s="445"/>
      <c r="AH1429" s="445"/>
      <c r="AI1429" s="446"/>
      <c r="AJ1429" s="446"/>
      <c r="AK1429" s="446"/>
      <c r="AL1429" s="446"/>
      <c r="AM1429" s="446"/>
      <c r="AN1429" s="446"/>
    </row>
    <row r="1430" spans="1:40" ht="25.5">
      <c r="A1430" s="435">
        <v>275</v>
      </c>
      <c r="B1430" s="436" t="s">
        <v>1245</v>
      </c>
      <c r="C1430" s="437" t="s">
        <v>1259</v>
      </c>
      <c r="D1430" s="475" t="s">
        <v>1260</v>
      </c>
      <c r="E1430" s="447">
        <v>1</v>
      </c>
      <c r="F1430" s="445" t="s">
        <v>950</v>
      </c>
      <c r="G1430" s="41"/>
      <c r="H1430" s="448">
        <f>ROUND(E1430*G1430,2)</f>
        <v>0</v>
      </c>
      <c r="I1430" s="448"/>
      <c r="J1430" s="448">
        <f>ROUND(E1430*G1430,2)</f>
        <v>0</v>
      </c>
      <c r="K1430" s="449">
        <v>1.6500000000000001E-2</v>
      </c>
      <c r="L1430" s="449">
        <f>E1430*K1430</f>
        <v>1.6500000000000001E-2</v>
      </c>
      <c r="M1430" s="447"/>
      <c r="N1430" s="447">
        <f>E1430*M1430</f>
        <v>0</v>
      </c>
      <c r="O1430" s="445">
        <v>20</v>
      </c>
      <c r="P1430" s="445" t="s">
        <v>196</v>
      </c>
      <c r="Q1430" s="447"/>
      <c r="R1430" s="447"/>
      <c r="S1430" s="447"/>
      <c r="T1430" s="450"/>
      <c r="U1430" s="450"/>
      <c r="V1430" s="450" t="s">
        <v>802</v>
      </c>
      <c r="W1430" s="451">
        <v>1.63</v>
      </c>
      <c r="X1430" s="437" t="s">
        <v>1261</v>
      </c>
      <c r="Y1430" s="437" t="s">
        <v>1259</v>
      </c>
      <c r="Z1430" s="445" t="s">
        <v>85</v>
      </c>
      <c r="AA1430" s="445"/>
      <c r="AB1430" s="445">
        <v>7</v>
      </c>
      <c r="AC1430" s="445"/>
      <c r="AD1430" s="445"/>
      <c r="AE1430" s="445"/>
      <c r="AF1430" s="445"/>
      <c r="AG1430" s="445"/>
      <c r="AH1430" s="445"/>
      <c r="AI1430" s="446"/>
      <c r="AJ1430" s="446" t="s">
        <v>803</v>
      </c>
      <c r="AK1430" s="446" t="s">
        <v>87</v>
      </c>
      <c r="AL1430" s="446"/>
      <c r="AM1430" s="446"/>
      <c r="AN1430" s="446"/>
    </row>
    <row r="1431" spans="1:40">
      <c r="A1431" s="435">
        <v>276</v>
      </c>
      <c r="B1431" s="436" t="s">
        <v>1245</v>
      </c>
      <c r="C1431" s="437" t="s">
        <v>1262</v>
      </c>
      <c r="D1431" s="475" t="s">
        <v>1263</v>
      </c>
      <c r="E1431" s="447">
        <v>1</v>
      </c>
      <c r="F1431" s="445" t="s">
        <v>950</v>
      </c>
      <c r="G1431" s="41"/>
      <c r="H1431" s="448">
        <f>ROUND(E1431*G1431,2)</f>
        <v>0</v>
      </c>
      <c r="I1431" s="448"/>
      <c r="J1431" s="448">
        <f>ROUND(E1431*G1431,2)</f>
        <v>0</v>
      </c>
      <c r="K1431" s="449">
        <v>1.6500000000000001E-2</v>
      </c>
      <c r="L1431" s="449">
        <f>E1431*K1431</f>
        <v>1.6500000000000001E-2</v>
      </c>
      <c r="M1431" s="447"/>
      <c r="N1431" s="447">
        <f>E1431*M1431</f>
        <v>0</v>
      </c>
      <c r="O1431" s="445">
        <v>20</v>
      </c>
      <c r="P1431" s="445" t="s">
        <v>840</v>
      </c>
      <c r="Q1431" s="447"/>
      <c r="R1431" s="447"/>
      <c r="S1431" s="447"/>
      <c r="T1431" s="450"/>
      <c r="U1431" s="450"/>
      <c r="V1431" s="450" t="s">
        <v>802</v>
      </c>
      <c r="W1431" s="451">
        <v>1.63</v>
      </c>
      <c r="X1431" s="437" t="s">
        <v>1261</v>
      </c>
      <c r="Y1431" s="437" t="s">
        <v>1262</v>
      </c>
      <c r="Z1431" s="445" t="s">
        <v>85</v>
      </c>
      <c r="AA1431" s="445"/>
      <c r="AB1431" s="445">
        <v>7</v>
      </c>
      <c r="AC1431" s="445"/>
      <c r="AD1431" s="445"/>
      <c r="AE1431" s="445"/>
      <c r="AF1431" s="445"/>
      <c r="AG1431" s="445"/>
      <c r="AH1431" s="445"/>
      <c r="AI1431" s="446"/>
      <c r="AJ1431" s="446" t="s">
        <v>803</v>
      </c>
      <c r="AK1431" s="446" t="s">
        <v>87</v>
      </c>
      <c r="AL1431" s="446"/>
      <c r="AM1431" s="446"/>
      <c r="AN1431" s="446"/>
    </row>
    <row r="1432" spans="1:40" ht="25.5">
      <c r="A1432" s="435">
        <v>277</v>
      </c>
      <c r="B1432" s="436" t="s">
        <v>1245</v>
      </c>
      <c r="C1432" s="437" t="s">
        <v>1264</v>
      </c>
      <c r="D1432" s="475" t="s">
        <v>1265</v>
      </c>
      <c r="E1432" s="447">
        <v>1</v>
      </c>
      <c r="F1432" s="445" t="s">
        <v>1266</v>
      </c>
      <c r="G1432" s="41"/>
      <c r="H1432" s="448">
        <f>ROUND(E1432*G1432,2)</f>
        <v>0</v>
      </c>
      <c r="I1432" s="448"/>
      <c r="J1432" s="448">
        <f>ROUND(E1432*G1432,2)</f>
        <v>0</v>
      </c>
      <c r="K1432" s="449">
        <v>2.7E-4</v>
      </c>
      <c r="L1432" s="449">
        <f>E1432*K1432</f>
        <v>2.7E-4</v>
      </c>
      <c r="M1432" s="447"/>
      <c r="N1432" s="447">
        <f>E1432*M1432</f>
        <v>0</v>
      </c>
      <c r="O1432" s="445">
        <v>20</v>
      </c>
      <c r="P1432" s="445" t="s">
        <v>398</v>
      </c>
      <c r="Q1432" s="447"/>
      <c r="R1432" s="447"/>
      <c r="S1432" s="447"/>
      <c r="T1432" s="450"/>
      <c r="U1432" s="450"/>
      <c r="V1432" s="450" t="s">
        <v>802</v>
      </c>
      <c r="W1432" s="451">
        <v>0.52600000000000002</v>
      </c>
      <c r="X1432" s="437" t="s">
        <v>1267</v>
      </c>
      <c r="Y1432" s="437" t="s">
        <v>1264</v>
      </c>
      <c r="Z1432" s="445" t="s">
        <v>85</v>
      </c>
      <c r="AA1432" s="445"/>
      <c r="AB1432" s="445">
        <v>7</v>
      </c>
      <c r="AC1432" s="445"/>
      <c r="AD1432" s="445"/>
      <c r="AE1432" s="445"/>
      <c r="AF1432" s="445"/>
      <c r="AG1432" s="445"/>
      <c r="AH1432" s="445"/>
      <c r="AI1432" s="446"/>
      <c r="AJ1432" s="446" t="s">
        <v>803</v>
      </c>
      <c r="AK1432" s="446" t="s">
        <v>87</v>
      </c>
      <c r="AL1432" s="446"/>
      <c r="AM1432" s="446"/>
      <c r="AN1432" s="446"/>
    </row>
    <row r="1433" spans="1:40" ht="25.5">
      <c r="A1433" s="435">
        <v>278</v>
      </c>
      <c r="B1433" s="436" t="s">
        <v>80</v>
      </c>
      <c r="C1433" s="437" t="s">
        <v>1268</v>
      </c>
      <c r="D1433" s="475" t="s">
        <v>1269</v>
      </c>
      <c r="E1433" s="447">
        <v>35</v>
      </c>
      <c r="F1433" s="445" t="s">
        <v>132</v>
      </c>
      <c r="G1433" s="41"/>
      <c r="H1433" s="448">
        <f>ROUND(E1433*G1433,2)</f>
        <v>0</v>
      </c>
      <c r="I1433" s="448"/>
      <c r="J1433" s="448">
        <f>ROUND(E1433*G1433,2)</f>
        <v>0</v>
      </c>
      <c r="K1433" s="449"/>
      <c r="L1433" s="449">
        <f>E1433*K1433</f>
        <v>0</v>
      </c>
      <c r="M1433" s="447"/>
      <c r="N1433" s="447">
        <f>E1433*M1433</f>
        <v>0</v>
      </c>
      <c r="O1433" s="445">
        <v>20</v>
      </c>
      <c r="P1433" s="445" t="s">
        <v>1270</v>
      </c>
      <c r="Q1433" s="447"/>
      <c r="R1433" s="447"/>
      <c r="S1433" s="447"/>
      <c r="T1433" s="450"/>
      <c r="U1433" s="450"/>
      <c r="V1433" s="450" t="s">
        <v>802</v>
      </c>
      <c r="W1433" s="451"/>
      <c r="X1433" s="437" t="s">
        <v>1250</v>
      </c>
      <c r="Y1433" s="437" t="s">
        <v>1268</v>
      </c>
      <c r="Z1433" s="445" t="s">
        <v>85</v>
      </c>
      <c r="AA1433" s="445"/>
      <c r="AB1433" s="445">
        <v>7</v>
      </c>
      <c r="AC1433" s="445"/>
      <c r="AD1433" s="445"/>
      <c r="AE1433" s="445"/>
      <c r="AF1433" s="445"/>
      <c r="AG1433" s="445"/>
      <c r="AH1433" s="445"/>
      <c r="AI1433" s="446"/>
      <c r="AJ1433" s="446" t="s">
        <v>803</v>
      </c>
      <c r="AK1433" s="446" t="s">
        <v>87</v>
      </c>
      <c r="AL1433" s="446"/>
      <c r="AM1433" s="446"/>
      <c r="AN1433" s="446"/>
    </row>
    <row r="1434" spans="1:40">
      <c r="A1434" s="435"/>
      <c r="B1434" s="436"/>
      <c r="C1434" s="437"/>
      <c r="D1434" s="438" t="s">
        <v>901</v>
      </c>
      <c r="E1434" s="439"/>
      <c r="F1434" s="440"/>
      <c r="G1434" s="42"/>
      <c r="H1434" s="441"/>
      <c r="I1434" s="441"/>
      <c r="J1434" s="441"/>
      <c r="K1434" s="442"/>
      <c r="L1434" s="442"/>
      <c r="M1434" s="439"/>
      <c r="N1434" s="439"/>
      <c r="O1434" s="440"/>
      <c r="P1434" s="440"/>
      <c r="Q1434" s="439"/>
      <c r="R1434" s="439"/>
      <c r="S1434" s="439"/>
      <c r="T1434" s="443"/>
      <c r="U1434" s="443"/>
      <c r="V1434" s="443" t="s">
        <v>0</v>
      </c>
      <c r="W1434" s="444"/>
      <c r="X1434" s="440"/>
      <c r="Y1434" s="445"/>
      <c r="Z1434" s="445"/>
      <c r="AA1434" s="445"/>
      <c r="AB1434" s="445"/>
      <c r="AC1434" s="445"/>
      <c r="AD1434" s="445"/>
      <c r="AE1434" s="445"/>
      <c r="AF1434" s="445"/>
      <c r="AG1434" s="445"/>
      <c r="AH1434" s="445"/>
      <c r="AI1434" s="446"/>
      <c r="AJ1434" s="446"/>
      <c r="AK1434" s="446"/>
      <c r="AL1434" s="446"/>
      <c r="AM1434" s="446"/>
      <c r="AN1434" s="446"/>
    </row>
    <row r="1435" spans="1:40">
      <c r="A1435" s="435"/>
      <c r="B1435" s="436"/>
      <c r="C1435" s="437"/>
      <c r="D1435" s="438" t="s">
        <v>1271</v>
      </c>
      <c r="E1435" s="439"/>
      <c r="F1435" s="440"/>
      <c r="G1435" s="42"/>
      <c r="H1435" s="441"/>
      <c r="I1435" s="441"/>
      <c r="J1435" s="441"/>
      <c r="K1435" s="442"/>
      <c r="L1435" s="442"/>
      <c r="M1435" s="439"/>
      <c r="N1435" s="439"/>
      <c r="O1435" s="440"/>
      <c r="P1435" s="440"/>
      <c r="Q1435" s="439"/>
      <c r="R1435" s="439"/>
      <c r="S1435" s="439"/>
      <c r="T1435" s="443"/>
      <c r="U1435" s="443"/>
      <c r="V1435" s="443" t="s">
        <v>0</v>
      </c>
      <c r="W1435" s="444"/>
      <c r="X1435" s="440"/>
      <c r="Y1435" s="445"/>
      <c r="Z1435" s="445"/>
      <c r="AA1435" s="445"/>
      <c r="AB1435" s="445"/>
      <c r="AC1435" s="445"/>
      <c r="AD1435" s="445"/>
      <c r="AE1435" s="445"/>
      <c r="AF1435" s="445"/>
      <c r="AG1435" s="445"/>
      <c r="AH1435" s="445"/>
      <c r="AI1435" s="446"/>
      <c r="AJ1435" s="446"/>
      <c r="AK1435" s="446"/>
      <c r="AL1435" s="446"/>
      <c r="AM1435" s="446"/>
      <c r="AN1435" s="446"/>
    </row>
    <row r="1436" spans="1:40">
      <c r="A1436" s="435"/>
      <c r="B1436" s="436"/>
      <c r="C1436" s="437"/>
      <c r="D1436" s="438" t="s">
        <v>1272</v>
      </c>
      <c r="E1436" s="439"/>
      <c r="F1436" s="440"/>
      <c r="G1436" s="42"/>
      <c r="H1436" s="441"/>
      <c r="I1436" s="441"/>
      <c r="J1436" s="441"/>
      <c r="K1436" s="442"/>
      <c r="L1436" s="442"/>
      <c r="M1436" s="439"/>
      <c r="N1436" s="439"/>
      <c r="O1436" s="440"/>
      <c r="P1436" s="440"/>
      <c r="Q1436" s="439"/>
      <c r="R1436" s="439"/>
      <c r="S1436" s="439"/>
      <c r="T1436" s="443"/>
      <c r="U1436" s="443"/>
      <c r="V1436" s="443" t="s">
        <v>0</v>
      </c>
      <c r="W1436" s="444"/>
      <c r="X1436" s="440"/>
      <c r="Y1436" s="445"/>
      <c r="Z1436" s="445"/>
      <c r="AA1436" s="445"/>
      <c r="AB1436" s="445"/>
      <c r="AC1436" s="445"/>
      <c r="AD1436" s="445"/>
      <c r="AE1436" s="445"/>
      <c r="AF1436" s="445"/>
      <c r="AG1436" s="445"/>
      <c r="AH1436" s="445"/>
      <c r="AI1436" s="446"/>
      <c r="AJ1436" s="446"/>
      <c r="AK1436" s="446"/>
      <c r="AL1436" s="446"/>
      <c r="AM1436" s="446"/>
      <c r="AN1436" s="446"/>
    </row>
    <row r="1437" spans="1:40" ht="38.25">
      <c r="A1437" s="435"/>
      <c r="B1437" s="436"/>
      <c r="C1437" s="437"/>
      <c r="D1437" s="482" t="s">
        <v>1273</v>
      </c>
      <c r="E1437" s="483"/>
      <c r="F1437" s="484"/>
      <c r="G1437" s="43"/>
      <c r="H1437" s="485"/>
      <c r="I1437" s="485"/>
      <c r="J1437" s="485"/>
      <c r="K1437" s="486"/>
      <c r="L1437" s="486"/>
      <c r="M1437" s="483"/>
      <c r="N1437" s="483"/>
      <c r="O1437" s="484"/>
      <c r="P1437" s="484"/>
      <c r="Q1437" s="483"/>
      <c r="R1437" s="483"/>
      <c r="S1437" s="483"/>
      <c r="T1437" s="487"/>
      <c r="U1437" s="487"/>
      <c r="V1437" s="487" t="s">
        <v>1</v>
      </c>
      <c r="W1437" s="488"/>
      <c r="X1437" s="484"/>
      <c r="Y1437" s="445"/>
      <c r="Z1437" s="445"/>
      <c r="AA1437" s="445"/>
      <c r="AB1437" s="445"/>
      <c r="AC1437" s="445"/>
      <c r="AD1437" s="445"/>
      <c r="AE1437" s="445"/>
      <c r="AF1437" s="445"/>
      <c r="AG1437" s="445"/>
      <c r="AH1437" s="445"/>
      <c r="AI1437" s="446"/>
      <c r="AJ1437" s="446"/>
      <c r="AK1437" s="446"/>
      <c r="AL1437" s="446"/>
      <c r="AM1437" s="446"/>
      <c r="AN1437" s="446"/>
    </row>
    <row r="1438" spans="1:40" ht="25.5">
      <c r="A1438" s="435"/>
      <c r="B1438" s="436"/>
      <c r="C1438" s="437"/>
      <c r="D1438" s="482" t="s">
        <v>1274</v>
      </c>
      <c r="E1438" s="483"/>
      <c r="F1438" s="484"/>
      <c r="G1438" s="43"/>
      <c r="H1438" s="485"/>
      <c r="I1438" s="485"/>
      <c r="J1438" s="485"/>
      <c r="K1438" s="486"/>
      <c r="L1438" s="486"/>
      <c r="M1438" s="483"/>
      <c r="N1438" s="483"/>
      <c r="O1438" s="484"/>
      <c r="P1438" s="484"/>
      <c r="Q1438" s="483"/>
      <c r="R1438" s="483"/>
      <c r="S1438" s="483"/>
      <c r="T1438" s="487"/>
      <c r="U1438" s="487"/>
      <c r="V1438" s="487" t="s">
        <v>1</v>
      </c>
      <c r="W1438" s="488"/>
      <c r="X1438" s="484"/>
      <c r="Y1438" s="445"/>
      <c r="Z1438" s="445"/>
      <c r="AA1438" s="445"/>
      <c r="AB1438" s="445"/>
      <c r="AC1438" s="445"/>
      <c r="AD1438" s="445"/>
      <c r="AE1438" s="445"/>
      <c r="AF1438" s="445"/>
      <c r="AG1438" s="445"/>
      <c r="AH1438" s="445"/>
      <c r="AI1438" s="446"/>
      <c r="AJ1438" s="446"/>
      <c r="AK1438" s="446"/>
      <c r="AL1438" s="446"/>
      <c r="AM1438" s="446"/>
      <c r="AN1438" s="446"/>
    </row>
    <row r="1439" spans="1:40">
      <c r="A1439" s="435"/>
      <c r="B1439" s="436"/>
      <c r="C1439" s="437"/>
      <c r="D1439" s="482" t="s">
        <v>1275</v>
      </c>
      <c r="E1439" s="483"/>
      <c r="F1439" s="484"/>
      <c r="G1439" s="43"/>
      <c r="H1439" s="485"/>
      <c r="I1439" s="485"/>
      <c r="J1439" s="485"/>
      <c r="K1439" s="486"/>
      <c r="L1439" s="486"/>
      <c r="M1439" s="483"/>
      <c r="N1439" s="483"/>
      <c r="O1439" s="484"/>
      <c r="P1439" s="484"/>
      <c r="Q1439" s="483"/>
      <c r="R1439" s="483"/>
      <c r="S1439" s="483"/>
      <c r="T1439" s="487"/>
      <c r="U1439" s="487"/>
      <c r="V1439" s="487" t="s">
        <v>1</v>
      </c>
      <c r="W1439" s="488"/>
      <c r="X1439" s="484"/>
      <c r="Y1439" s="445"/>
      <c r="Z1439" s="445"/>
      <c r="AA1439" s="445"/>
      <c r="AB1439" s="445"/>
      <c r="AC1439" s="445"/>
      <c r="AD1439" s="445"/>
      <c r="AE1439" s="445"/>
      <c r="AF1439" s="445"/>
      <c r="AG1439" s="445"/>
      <c r="AH1439" s="445"/>
      <c r="AI1439" s="446"/>
      <c r="AJ1439" s="446"/>
      <c r="AK1439" s="446"/>
      <c r="AL1439" s="446"/>
      <c r="AM1439" s="446"/>
      <c r="AN1439" s="446"/>
    </row>
    <row r="1440" spans="1:40" ht="25.5">
      <c r="A1440" s="435">
        <v>279</v>
      </c>
      <c r="B1440" s="436" t="s">
        <v>80</v>
      </c>
      <c r="C1440" s="437" t="s">
        <v>1276</v>
      </c>
      <c r="D1440" s="475" t="s">
        <v>1277</v>
      </c>
      <c r="E1440" s="447">
        <v>17</v>
      </c>
      <c r="F1440" s="445" t="s">
        <v>132</v>
      </c>
      <c r="G1440" s="41"/>
      <c r="H1440" s="448">
        <f>ROUND(E1440*G1440,2)</f>
        <v>0</v>
      </c>
      <c r="I1440" s="448"/>
      <c r="J1440" s="448">
        <f>ROUND(E1440*G1440,2)</f>
        <v>0</v>
      </c>
      <c r="K1440" s="449"/>
      <c r="L1440" s="449">
        <f>E1440*K1440</f>
        <v>0</v>
      </c>
      <c r="M1440" s="447"/>
      <c r="N1440" s="447">
        <f>E1440*M1440</f>
        <v>0</v>
      </c>
      <c r="O1440" s="445">
        <v>20</v>
      </c>
      <c r="P1440" s="445" t="s">
        <v>1278</v>
      </c>
      <c r="Q1440" s="447"/>
      <c r="R1440" s="447"/>
      <c r="S1440" s="447"/>
      <c r="T1440" s="450"/>
      <c r="U1440" s="450"/>
      <c r="V1440" s="450" t="s">
        <v>802</v>
      </c>
      <c r="W1440" s="451"/>
      <c r="X1440" s="437" t="s">
        <v>1250</v>
      </c>
      <c r="Y1440" s="437" t="s">
        <v>1276</v>
      </c>
      <c r="Z1440" s="445" t="s">
        <v>85</v>
      </c>
      <c r="AA1440" s="445"/>
      <c r="AB1440" s="445">
        <v>7</v>
      </c>
      <c r="AC1440" s="445"/>
      <c r="AD1440" s="445"/>
      <c r="AE1440" s="445"/>
      <c r="AF1440" s="445"/>
      <c r="AG1440" s="445"/>
      <c r="AH1440" s="445"/>
      <c r="AI1440" s="446"/>
      <c r="AJ1440" s="446" t="s">
        <v>803</v>
      </c>
      <c r="AK1440" s="446" t="s">
        <v>87</v>
      </c>
      <c r="AL1440" s="446"/>
      <c r="AM1440" s="446"/>
      <c r="AN1440" s="446"/>
    </row>
    <row r="1441" spans="1:40">
      <c r="A1441" s="435"/>
      <c r="B1441" s="436"/>
      <c r="C1441" s="437"/>
      <c r="D1441" s="438" t="s">
        <v>901</v>
      </c>
      <c r="E1441" s="439"/>
      <c r="F1441" s="440"/>
      <c r="G1441" s="42"/>
      <c r="H1441" s="441"/>
      <c r="I1441" s="441"/>
      <c r="J1441" s="441"/>
      <c r="K1441" s="442"/>
      <c r="L1441" s="442"/>
      <c r="M1441" s="439"/>
      <c r="N1441" s="439"/>
      <c r="O1441" s="440"/>
      <c r="P1441" s="440"/>
      <c r="Q1441" s="439"/>
      <c r="R1441" s="439"/>
      <c r="S1441" s="439"/>
      <c r="T1441" s="443"/>
      <c r="U1441" s="443"/>
      <c r="V1441" s="443" t="s">
        <v>0</v>
      </c>
      <c r="W1441" s="444"/>
      <c r="X1441" s="440"/>
      <c r="Y1441" s="445"/>
      <c r="Z1441" s="445"/>
      <c r="AA1441" s="445"/>
      <c r="AB1441" s="445"/>
      <c r="AC1441" s="445"/>
      <c r="AD1441" s="445"/>
      <c r="AE1441" s="445"/>
      <c r="AF1441" s="445"/>
      <c r="AG1441" s="445"/>
      <c r="AH1441" s="445"/>
      <c r="AI1441" s="446"/>
      <c r="AJ1441" s="446"/>
      <c r="AK1441" s="446"/>
      <c r="AL1441" s="446"/>
      <c r="AM1441" s="446"/>
      <c r="AN1441" s="446"/>
    </row>
    <row r="1442" spans="1:40">
      <c r="A1442" s="435"/>
      <c r="B1442" s="436"/>
      <c r="C1442" s="437"/>
      <c r="D1442" s="438" t="s">
        <v>1279</v>
      </c>
      <c r="E1442" s="439"/>
      <c r="F1442" s="440"/>
      <c r="G1442" s="42"/>
      <c r="H1442" s="441"/>
      <c r="I1442" s="441"/>
      <c r="J1442" s="441"/>
      <c r="K1442" s="442"/>
      <c r="L1442" s="442"/>
      <c r="M1442" s="439"/>
      <c r="N1442" s="439"/>
      <c r="O1442" s="440"/>
      <c r="P1442" s="440"/>
      <c r="Q1442" s="439"/>
      <c r="R1442" s="439"/>
      <c r="S1442" s="439"/>
      <c r="T1442" s="443"/>
      <c r="U1442" s="443"/>
      <c r="V1442" s="443" t="s">
        <v>0</v>
      </c>
      <c r="W1442" s="444"/>
      <c r="X1442" s="440"/>
      <c r="Y1442" s="445"/>
      <c r="Z1442" s="445"/>
      <c r="AA1442" s="445"/>
      <c r="AB1442" s="445"/>
      <c r="AC1442" s="445"/>
      <c r="AD1442" s="445"/>
      <c r="AE1442" s="445"/>
      <c r="AF1442" s="445"/>
      <c r="AG1442" s="445"/>
      <c r="AH1442" s="445"/>
      <c r="AI1442" s="446"/>
      <c r="AJ1442" s="446"/>
      <c r="AK1442" s="446"/>
      <c r="AL1442" s="446"/>
      <c r="AM1442" s="446"/>
      <c r="AN1442" s="446"/>
    </row>
    <row r="1443" spans="1:40">
      <c r="A1443" s="435"/>
      <c r="B1443" s="436"/>
      <c r="C1443" s="437"/>
      <c r="D1443" s="438" t="s">
        <v>1280</v>
      </c>
      <c r="E1443" s="439"/>
      <c r="F1443" s="440"/>
      <c r="G1443" s="42"/>
      <c r="H1443" s="441"/>
      <c r="I1443" s="441"/>
      <c r="J1443" s="441"/>
      <c r="K1443" s="442"/>
      <c r="L1443" s="442"/>
      <c r="M1443" s="439"/>
      <c r="N1443" s="439"/>
      <c r="O1443" s="440"/>
      <c r="P1443" s="440"/>
      <c r="Q1443" s="439"/>
      <c r="R1443" s="439"/>
      <c r="S1443" s="439"/>
      <c r="T1443" s="443"/>
      <c r="U1443" s="443"/>
      <c r="V1443" s="443" t="s">
        <v>0</v>
      </c>
      <c r="W1443" s="444"/>
      <c r="X1443" s="440"/>
      <c r="Y1443" s="445"/>
      <c r="Z1443" s="445"/>
      <c r="AA1443" s="445"/>
      <c r="AB1443" s="445"/>
      <c r="AC1443" s="445"/>
      <c r="AD1443" s="445"/>
      <c r="AE1443" s="445"/>
      <c r="AF1443" s="445"/>
      <c r="AG1443" s="445"/>
      <c r="AH1443" s="445"/>
      <c r="AI1443" s="446"/>
      <c r="AJ1443" s="446"/>
      <c r="AK1443" s="446"/>
      <c r="AL1443" s="446"/>
      <c r="AM1443" s="446"/>
      <c r="AN1443" s="446"/>
    </row>
    <row r="1444" spans="1:40" ht="38.25">
      <c r="A1444" s="435"/>
      <c r="B1444" s="436"/>
      <c r="C1444" s="437"/>
      <c r="D1444" s="482" t="s">
        <v>1273</v>
      </c>
      <c r="E1444" s="483"/>
      <c r="F1444" s="484"/>
      <c r="G1444" s="43"/>
      <c r="H1444" s="485"/>
      <c r="I1444" s="485"/>
      <c r="J1444" s="485"/>
      <c r="K1444" s="486"/>
      <c r="L1444" s="486"/>
      <c r="M1444" s="483"/>
      <c r="N1444" s="483"/>
      <c r="O1444" s="484"/>
      <c r="P1444" s="484"/>
      <c r="Q1444" s="483"/>
      <c r="R1444" s="483"/>
      <c r="S1444" s="483"/>
      <c r="T1444" s="487"/>
      <c r="U1444" s="487"/>
      <c r="V1444" s="487" t="s">
        <v>1</v>
      </c>
      <c r="W1444" s="488"/>
      <c r="X1444" s="484"/>
      <c r="Y1444" s="445"/>
      <c r="Z1444" s="445"/>
      <c r="AA1444" s="445"/>
      <c r="AB1444" s="445"/>
      <c r="AC1444" s="445"/>
      <c r="AD1444" s="445"/>
      <c r="AE1444" s="445"/>
      <c r="AF1444" s="445"/>
      <c r="AG1444" s="445"/>
      <c r="AH1444" s="445"/>
      <c r="AI1444" s="446"/>
      <c r="AJ1444" s="446"/>
      <c r="AK1444" s="446"/>
      <c r="AL1444" s="446"/>
      <c r="AM1444" s="446"/>
      <c r="AN1444" s="446"/>
    </row>
    <row r="1445" spans="1:40" ht="25.5">
      <c r="A1445" s="435"/>
      <c r="B1445" s="436"/>
      <c r="C1445" s="437"/>
      <c r="D1445" s="482" t="s">
        <v>1274</v>
      </c>
      <c r="E1445" s="483"/>
      <c r="F1445" s="484"/>
      <c r="G1445" s="43"/>
      <c r="H1445" s="485"/>
      <c r="I1445" s="485"/>
      <c r="J1445" s="485"/>
      <c r="K1445" s="486"/>
      <c r="L1445" s="486"/>
      <c r="M1445" s="483"/>
      <c r="N1445" s="483"/>
      <c r="O1445" s="484"/>
      <c r="P1445" s="484"/>
      <c r="Q1445" s="483"/>
      <c r="R1445" s="483"/>
      <c r="S1445" s="483"/>
      <c r="T1445" s="487"/>
      <c r="U1445" s="487"/>
      <c r="V1445" s="487" t="s">
        <v>1</v>
      </c>
      <c r="W1445" s="488"/>
      <c r="X1445" s="484"/>
      <c r="Y1445" s="445"/>
      <c r="Z1445" s="445"/>
      <c r="AA1445" s="445"/>
      <c r="AB1445" s="445"/>
      <c r="AC1445" s="445"/>
      <c r="AD1445" s="445"/>
      <c r="AE1445" s="445"/>
      <c r="AF1445" s="445"/>
      <c r="AG1445" s="445"/>
      <c r="AH1445" s="445"/>
      <c r="AI1445" s="446"/>
      <c r="AJ1445" s="446"/>
      <c r="AK1445" s="446"/>
      <c r="AL1445" s="446"/>
      <c r="AM1445" s="446"/>
      <c r="AN1445" s="446"/>
    </row>
    <row r="1446" spans="1:40">
      <c r="A1446" s="435"/>
      <c r="B1446" s="436"/>
      <c r="C1446" s="437"/>
      <c r="D1446" s="482" t="s">
        <v>1275</v>
      </c>
      <c r="E1446" s="483"/>
      <c r="F1446" s="484"/>
      <c r="G1446" s="43"/>
      <c r="H1446" s="485"/>
      <c r="I1446" s="485"/>
      <c r="J1446" s="485"/>
      <c r="K1446" s="486"/>
      <c r="L1446" s="486"/>
      <c r="M1446" s="483"/>
      <c r="N1446" s="483"/>
      <c r="O1446" s="484"/>
      <c r="P1446" s="484"/>
      <c r="Q1446" s="483"/>
      <c r="R1446" s="483"/>
      <c r="S1446" s="483"/>
      <c r="T1446" s="487"/>
      <c r="U1446" s="487"/>
      <c r="V1446" s="487" t="s">
        <v>1</v>
      </c>
      <c r="W1446" s="488"/>
      <c r="X1446" s="484"/>
      <c r="Y1446" s="445"/>
      <c r="Z1446" s="445"/>
      <c r="AA1446" s="445"/>
      <c r="AB1446" s="445"/>
      <c r="AC1446" s="445"/>
      <c r="AD1446" s="445"/>
      <c r="AE1446" s="445"/>
      <c r="AF1446" s="445"/>
      <c r="AG1446" s="445"/>
      <c r="AH1446" s="445"/>
      <c r="AI1446" s="446"/>
      <c r="AJ1446" s="446"/>
      <c r="AK1446" s="446"/>
      <c r="AL1446" s="446"/>
      <c r="AM1446" s="446"/>
      <c r="AN1446" s="446"/>
    </row>
    <row r="1447" spans="1:40" ht="25.5">
      <c r="A1447" s="435">
        <v>280</v>
      </c>
      <c r="B1447" s="436" t="s">
        <v>80</v>
      </c>
      <c r="C1447" s="437" t="s">
        <v>1281</v>
      </c>
      <c r="D1447" s="475" t="s">
        <v>1269</v>
      </c>
      <c r="E1447" s="447">
        <v>8</v>
      </c>
      <c r="F1447" s="445" t="s">
        <v>132</v>
      </c>
      <c r="G1447" s="41"/>
      <c r="H1447" s="448">
        <f>ROUND(E1447*G1447,2)</f>
        <v>0</v>
      </c>
      <c r="I1447" s="448"/>
      <c r="J1447" s="448">
        <f>ROUND(E1447*G1447,2)</f>
        <v>0</v>
      </c>
      <c r="K1447" s="449"/>
      <c r="L1447" s="449">
        <f>E1447*K1447</f>
        <v>0</v>
      </c>
      <c r="M1447" s="447"/>
      <c r="N1447" s="447">
        <f>E1447*M1447</f>
        <v>0</v>
      </c>
      <c r="O1447" s="445">
        <v>20</v>
      </c>
      <c r="P1447" s="445" t="s">
        <v>801</v>
      </c>
      <c r="Q1447" s="447"/>
      <c r="R1447" s="447"/>
      <c r="S1447" s="447"/>
      <c r="T1447" s="450"/>
      <c r="U1447" s="450"/>
      <c r="V1447" s="450" t="s">
        <v>802</v>
      </c>
      <c r="W1447" s="451"/>
      <c r="X1447" s="437" t="s">
        <v>1250</v>
      </c>
      <c r="Y1447" s="437" t="s">
        <v>1281</v>
      </c>
      <c r="Z1447" s="445" t="s">
        <v>85</v>
      </c>
      <c r="AA1447" s="445"/>
      <c r="AB1447" s="445">
        <v>7</v>
      </c>
      <c r="AC1447" s="445"/>
      <c r="AD1447" s="445"/>
      <c r="AE1447" s="445"/>
      <c r="AF1447" s="445"/>
      <c r="AG1447" s="445"/>
      <c r="AH1447" s="445"/>
      <c r="AI1447" s="446"/>
      <c r="AJ1447" s="446" t="s">
        <v>803</v>
      </c>
      <c r="AK1447" s="446" t="s">
        <v>87</v>
      </c>
      <c r="AL1447" s="446"/>
      <c r="AM1447" s="446"/>
      <c r="AN1447" s="446"/>
    </row>
    <row r="1448" spans="1:40">
      <c r="A1448" s="435"/>
      <c r="B1448" s="436"/>
      <c r="C1448" s="437"/>
      <c r="D1448" s="438" t="s">
        <v>901</v>
      </c>
      <c r="E1448" s="439"/>
      <c r="F1448" s="440"/>
      <c r="G1448" s="42"/>
      <c r="H1448" s="441"/>
      <c r="I1448" s="441"/>
      <c r="J1448" s="441"/>
      <c r="K1448" s="442"/>
      <c r="L1448" s="442"/>
      <c r="M1448" s="439"/>
      <c r="N1448" s="439"/>
      <c r="O1448" s="440"/>
      <c r="P1448" s="440"/>
      <c r="Q1448" s="439"/>
      <c r="R1448" s="439"/>
      <c r="S1448" s="439"/>
      <c r="T1448" s="443"/>
      <c r="U1448" s="443"/>
      <c r="V1448" s="443" t="s">
        <v>0</v>
      </c>
      <c r="W1448" s="444"/>
      <c r="X1448" s="440"/>
      <c r="Y1448" s="445"/>
      <c r="Z1448" s="445"/>
      <c r="AA1448" s="445"/>
      <c r="AB1448" s="445"/>
      <c r="AC1448" s="445"/>
      <c r="AD1448" s="445"/>
      <c r="AE1448" s="445"/>
      <c r="AF1448" s="445"/>
      <c r="AG1448" s="445"/>
      <c r="AH1448" s="445"/>
      <c r="AI1448" s="446"/>
      <c r="AJ1448" s="446"/>
      <c r="AK1448" s="446"/>
      <c r="AL1448" s="446"/>
      <c r="AM1448" s="446"/>
      <c r="AN1448" s="446"/>
    </row>
    <row r="1449" spans="1:40">
      <c r="A1449" s="435"/>
      <c r="B1449" s="436"/>
      <c r="C1449" s="437"/>
      <c r="D1449" s="438" t="s">
        <v>1282</v>
      </c>
      <c r="E1449" s="439"/>
      <c r="F1449" s="440"/>
      <c r="G1449" s="42"/>
      <c r="H1449" s="441"/>
      <c r="I1449" s="441"/>
      <c r="J1449" s="441"/>
      <c r="K1449" s="442"/>
      <c r="L1449" s="442"/>
      <c r="M1449" s="439"/>
      <c r="N1449" s="439"/>
      <c r="O1449" s="440"/>
      <c r="P1449" s="440"/>
      <c r="Q1449" s="439"/>
      <c r="R1449" s="439"/>
      <c r="S1449" s="439"/>
      <c r="T1449" s="443"/>
      <c r="U1449" s="443"/>
      <c r="V1449" s="443" t="s">
        <v>0</v>
      </c>
      <c r="W1449" s="444"/>
      <c r="X1449" s="440"/>
      <c r="Y1449" s="445"/>
      <c r="Z1449" s="445"/>
      <c r="AA1449" s="445"/>
      <c r="AB1449" s="445"/>
      <c r="AC1449" s="445"/>
      <c r="AD1449" s="445"/>
      <c r="AE1449" s="445"/>
      <c r="AF1449" s="445"/>
      <c r="AG1449" s="445"/>
      <c r="AH1449" s="445"/>
      <c r="AI1449" s="446"/>
      <c r="AJ1449" s="446"/>
      <c r="AK1449" s="446"/>
      <c r="AL1449" s="446"/>
      <c r="AM1449" s="446"/>
      <c r="AN1449" s="446"/>
    </row>
    <row r="1450" spans="1:40">
      <c r="A1450" s="435"/>
      <c r="B1450" s="436"/>
      <c r="C1450" s="437"/>
      <c r="D1450" s="438" t="s">
        <v>919</v>
      </c>
      <c r="E1450" s="439"/>
      <c r="F1450" s="440"/>
      <c r="G1450" s="42"/>
      <c r="H1450" s="441"/>
      <c r="I1450" s="441"/>
      <c r="J1450" s="441"/>
      <c r="K1450" s="442"/>
      <c r="L1450" s="442"/>
      <c r="M1450" s="439"/>
      <c r="N1450" s="439"/>
      <c r="O1450" s="440"/>
      <c r="P1450" s="440"/>
      <c r="Q1450" s="439"/>
      <c r="R1450" s="439"/>
      <c r="S1450" s="439"/>
      <c r="T1450" s="443"/>
      <c r="U1450" s="443"/>
      <c r="V1450" s="443" t="s">
        <v>0</v>
      </c>
      <c r="W1450" s="444"/>
      <c r="X1450" s="440"/>
      <c r="Y1450" s="445"/>
      <c r="Z1450" s="445"/>
      <c r="AA1450" s="445"/>
      <c r="AB1450" s="445"/>
      <c r="AC1450" s="445"/>
      <c r="AD1450" s="445"/>
      <c r="AE1450" s="445"/>
      <c r="AF1450" s="445"/>
      <c r="AG1450" s="445"/>
      <c r="AH1450" s="445"/>
      <c r="AI1450" s="446"/>
      <c r="AJ1450" s="446"/>
      <c r="AK1450" s="446"/>
      <c r="AL1450" s="446"/>
      <c r="AM1450" s="446"/>
      <c r="AN1450" s="446"/>
    </row>
    <row r="1451" spans="1:40" ht="38.25">
      <c r="A1451" s="435"/>
      <c r="B1451" s="436"/>
      <c r="C1451" s="437"/>
      <c r="D1451" s="482" t="s">
        <v>1273</v>
      </c>
      <c r="E1451" s="483"/>
      <c r="F1451" s="484"/>
      <c r="G1451" s="43"/>
      <c r="H1451" s="485"/>
      <c r="I1451" s="485"/>
      <c r="J1451" s="485"/>
      <c r="K1451" s="486"/>
      <c r="L1451" s="486"/>
      <c r="M1451" s="483"/>
      <c r="N1451" s="483"/>
      <c r="O1451" s="484"/>
      <c r="P1451" s="484"/>
      <c r="Q1451" s="483"/>
      <c r="R1451" s="483"/>
      <c r="S1451" s="483"/>
      <c r="T1451" s="487"/>
      <c r="U1451" s="487"/>
      <c r="V1451" s="487" t="s">
        <v>1</v>
      </c>
      <c r="W1451" s="488"/>
      <c r="X1451" s="484"/>
      <c r="Y1451" s="445"/>
      <c r="Z1451" s="445"/>
      <c r="AA1451" s="445"/>
      <c r="AB1451" s="445"/>
      <c r="AC1451" s="445"/>
      <c r="AD1451" s="445"/>
      <c r="AE1451" s="445"/>
      <c r="AF1451" s="445"/>
      <c r="AG1451" s="445"/>
      <c r="AH1451" s="445"/>
      <c r="AI1451" s="446"/>
      <c r="AJ1451" s="446"/>
      <c r="AK1451" s="446"/>
      <c r="AL1451" s="446"/>
      <c r="AM1451" s="446"/>
      <c r="AN1451" s="446"/>
    </row>
    <row r="1452" spans="1:40" ht="25.5">
      <c r="A1452" s="435"/>
      <c r="B1452" s="436"/>
      <c r="C1452" s="437"/>
      <c r="D1452" s="482" t="s">
        <v>1274</v>
      </c>
      <c r="E1452" s="483"/>
      <c r="F1452" s="484"/>
      <c r="G1452" s="43"/>
      <c r="H1452" s="485"/>
      <c r="I1452" s="485"/>
      <c r="J1452" s="485"/>
      <c r="K1452" s="486"/>
      <c r="L1452" s="486"/>
      <c r="M1452" s="483"/>
      <c r="N1452" s="483"/>
      <c r="O1452" s="484"/>
      <c r="P1452" s="484"/>
      <c r="Q1452" s="483"/>
      <c r="R1452" s="483"/>
      <c r="S1452" s="483"/>
      <c r="T1452" s="487"/>
      <c r="U1452" s="487"/>
      <c r="V1452" s="487" t="s">
        <v>1</v>
      </c>
      <c r="W1452" s="488"/>
      <c r="X1452" s="484"/>
      <c r="Y1452" s="445"/>
      <c r="Z1452" s="445"/>
      <c r="AA1452" s="445"/>
      <c r="AB1452" s="445"/>
      <c r="AC1452" s="445"/>
      <c r="AD1452" s="445"/>
      <c r="AE1452" s="445"/>
      <c r="AF1452" s="445"/>
      <c r="AG1452" s="445"/>
      <c r="AH1452" s="445"/>
      <c r="AI1452" s="446"/>
      <c r="AJ1452" s="446"/>
      <c r="AK1452" s="446"/>
      <c r="AL1452" s="446"/>
      <c r="AM1452" s="446"/>
      <c r="AN1452" s="446"/>
    </row>
    <row r="1453" spans="1:40">
      <c r="A1453" s="435"/>
      <c r="B1453" s="436"/>
      <c r="C1453" s="437"/>
      <c r="D1453" s="482" t="s">
        <v>1283</v>
      </c>
      <c r="E1453" s="483"/>
      <c r="F1453" s="484"/>
      <c r="G1453" s="43"/>
      <c r="H1453" s="485"/>
      <c r="I1453" s="485"/>
      <c r="J1453" s="485"/>
      <c r="K1453" s="486"/>
      <c r="L1453" s="486"/>
      <c r="M1453" s="483"/>
      <c r="N1453" s="483"/>
      <c r="O1453" s="484"/>
      <c r="P1453" s="484"/>
      <c r="Q1453" s="483"/>
      <c r="R1453" s="483"/>
      <c r="S1453" s="483"/>
      <c r="T1453" s="487"/>
      <c r="U1453" s="487"/>
      <c r="V1453" s="487" t="s">
        <v>1</v>
      </c>
      <c r="W1453" s="488"/>
      <c r="X1453" s="484"/>
      <c r="Y1453" s="445"/>
      <c r="Z1453" s="445"/>
      <c r="AA1453" s="445"/>
      <c r="AB1453" s="445"/>
      <c r="AC1453" s="445"/>
      <c r="AD1453" s="445"/>
      <c r="AE1453" s="445"/>
      <c r="AF1453" s="445"/>
      <c r="AG1453" s="445"/>
      <c r="AH1453" s="445"/>
      <c r="AI1453" s="446"/>
      <c r="AJ1453" s="446"/>
      <c r="AK1453" s="446"/>
      <c r="AL1453" s="446"/>
      <c r="AM1453" s="446"/>
      <c r="AN1453" s="446"/>
    </row>
    <row r="1454" spans="1:40" ht="25.5">
      <c r="A1454" s="435">
        <v>281</v>
      </c>
      <c r="B1454" s="436" t="s">
        <v>80</v>
      </c>
      <c r="C1454" s="437" t="s">
        <v>1284</v>
      </c>
      <c r="D1454" s="475" t="s">
        <v>1285</v>
      </c>
      <c r="E1454" s="447">
        <v>8</v>
      </c>
      <c r="F1454" s="445" t="s">
        <v>132</v>
      </c>
      <c r="G1454" s="41"/>
      <c r="H1454" s="448">
        <f>ROUND(E1454*G1454,2)</f>
        <v>0</v>
      </c>
      <c r="I1454" s="448"/>
      <c r="J1454" s="448">
        <f>ROUND(E1454*G1454,2)</f>
        <v>0</v>
      </c>
      <c r="K1454" s="449"/>
      <c r="L1454" s="449">
        <f>E1454*K1454</f>
        <v>0</v>
      </c>
      <c r="M1454" s="447"/>
      <c r="N1454" s="447">
        <f>E1454*M1454</f>
        <v>0</v>
      </c>
      <c r="O1454" s="445">
        <v>20</v>
      </c>
      <c r="P1454" s="445" t="s">
        <v>857</v>
      </c>
      <c r="Q1454" s="447"/>
      <c r="R1454" s="447"/>
      <c r="S1454" s="447"/>
      <c r="T1454" s="450"/>
      <c r="U1454" s="450"/>
      <c r="V1454" s="450" t="s">
        <v>802</v>
      </c>
      <c r="W1454" s="451"/>
      <c r="X1454" s="437" t="s">
        <v>1250</v>
      </c>
      <c r="Y1454" s="437" t="s">
        <v>1284</v>
      </c>
      <c r="Z1454" s="445" t="s">
        <v>85</v>
      </c>
      <c r="AA1454" s="445"/>
      <c r="AB1454" s="445">
        <v>7</v>
      </c>
      <c r="AC1454" s="445"/>
      <c r="AD1454" s="445"/>
      <c r="AE1454" s="445"/>
      <c r="AF1454" s="445"/>
      <c r="AG1454" s="445"/>
      <c r="AH1454" s="445"/>
      <c r="AI1454" s="446"/>
      <c r="AJ1454" s="446" t="s">
        <v>803</v>
      </c>
      <c r="AK1454" s="446" t="s">
        <v>87</v>
      </c>
      <c r="AL1454" s="446"/>
      <c r="AM1454" s="446"/>
      <c r="AN1454" s="446"/>
    </row>
    <row r="1455" spans="1:40">
      <c r="A1455" s="435"/>
      <c r="B1455" s="436"/>
      <c r="C1455" s="437"/>
      <c r="D1455" s="438" t="s">
        <v>901</v>
      </c>
      <c r="E1455" s="439"/>
      <c r="F1455" s="440"/>
      <c r="G1455" s="42"/>
      <c r="H1455" s="441"/>
      <c r="I1455" s="441"/>
      <c r="J1455" s="441"/>
      <c r="K1455" s="442"/>
      <c r="L1455" s="442"/>
      <c r="M1455" s="439"/>
      <c r="N1455" s="439"/>
      <c r="O1455" s="440"/>
      <c r="P1455" s="440"/>
      <c r="Q1455" s="439"/>
      <c r="R1455" s="439"/>
      <c r="S1455" s="439"/>
      <c r="T1455" s="443"/>
      <c r="U1455" s="443"/>
      <c r="V1455" s="443" t="s">
        <v>0</v>
      </c>
      <c r="W1455" s="444"/>
      <c r="X1455" s="440"/>
      <c r="Y1455" s="445"/>
      <c r="Z1455" s="445"/>
      <c r="AA1455" s="445"/>
      <c r="AB1455" s="445"/>
      <c r="AC1455" s="445"/>
      <c r="AD1455" s="445"/>
      <c r="AE1455" s="445"/>
      <c r="AF1455" s="445"/>
      <c r="AG1455" s="445"/>
      <c r="AH1455" s="445"/>
      <c r="AI1455" s="446"/>
      <c r="AJ1455" s="446"/>
      <c r="AK1455" s="446"/>
      <c r="AL1455" s="446"/>
      <c r="AM1455" s="446"/>
      <c r="AN1455" s="446"/>
    </row>
    <row r="1456" spans="1:40">
      <c r="A1456" s="435"/>
      <c r="B1456" s="436"/>
      <c r="C1456" s="437"/>
      <c r="D1456" s="438" t="s">
        <v>1286</v>
      </c>
      <c r="E1456" s="439"/>
      <c r="F1456" s="440"/>
      <c r="G1456" s="42"/>
      <c r="H1456" s="441"/>
      <c r="I1456" s="441"/>
      <c r="J1456" s="441"/>
      <c r="K1456" s="442"/>
      <c r="L1456" s="442"/>
      <c r="M1456" s="439"/>
      <c r="N1456" s="439"/>
      <c r="O1456" s="440"/>
      <c r="P1456" s="440"/>
      <c r="Q1456" s="439"/>
      <c r="R1456" s="439"/>
      <c r="S1456" s="439"/>
      <c r="T1456" s="443"/>
      <c r="U1456" s="443"/>
      <c r="V1456" s="443" t="s">
        <v>0</v>
      </c>
      <c r="W1456" s="444"/>
      <c r="X1456" s="440"/>
      <c r="Y1456" s="445"/>
      <c r="Z1456" s="445"/>
      <c r="AA1456" s="445"/>
      <c r="AB1456" s="445"/>
      <c r="AC1456" s="445"/>
      <c r="AD1456" s="445"/>
      <c r="AE1456" s="445"/>
      <c r="AF1456" s="445"/>
      <c r="AG1456" s="445"/>
      <c r="AH1456" s="445"/>
      <c r="AI1456" s="446"/>
      <c r="AJ1456" s="446"/>
      <c r="AK1456" s="446"/>
      <c r="AL1456" s="446"/>
      <c r="AM1456" s="446"/>
      <c r="AN1456" s="446"/>
    </row>
    <row r="1457" spans="1:40">
      <c r="A1457" s="435"/>
      <c r="B1457" s="436"/>
      <c r="C1457" s="437"/>
      <c r="D1457" s="438" t="s">
        <v>919</v>
      </c>
      <c r="E1457" s="439"/>
      <c r="F1457" s="440"/>
      <c r="G1457" s="42"/>
      <c r="H1457" s="441"/>
      <c r="I1457" s="441"/>
      <c r="J1457" s="441"/>
      <c r="K1457" s="442"/>
      <c r="L1457" s="442"/>
      <c r="M1457" s="439"/>
      <c r="N1457" s="439"/>
      <c r="O1457" s="440"/>
      <c r="P1457" s="440"/>
      <c r="Q1457" s="439"/>
      <c r="R1457" s="439"/>
      <c r="S1457" s="439"/>
      <c r="T1457" s="443"/>
      <c r="U1457" s="443"/>
      <c r="V1457" s="443" t="s">
        <v>0</v>
      </c>
      <c r="W1457" s="444"/>
      <c r="X1457" s="440"/>
      <c r="Y1457" s="445"/>
      <c r="Z1457" s="445"/>
      <c r="AA1457" s="445"/>
      <c r="AB1457" s="445"/>
      <c r="AC1457" s="445"/>
      <c r="AD1457" s="445"/>
      <c r="AE1457" s="445"/>
      <c r="AF1457" s="445"/>
      <c r="AG1457" s="445"/>
      <c r="AH1457" s="445"/>
      <c r="AI1457" s="446"/>
      <c r="AJ1457" s="446"/>
      <c r="AK1457" s="446"/>
      <c r="AL1457" s="446"/>
      <c r="AM1457" s="446"/>
      <c r="AN1457" s="446"/>
    </row>
    <row r="1458" spans="1:40" ht="38.25">
      <c r="A1458" s="435"/>
      <c r="B1458" s="436"/>
      <c r="C1458" s="437"/>
      <c r="D1458" s="482" t="s">
        <v>1273</v>
      </c>
      <c r="E1458" s="483"/>
      <c r="F1458" s="484"/>
      <c r="G1458" s="43"/>
      <c r="H1458" s="485"/>
      <c r="I1458" s="485"/>
      <c r="J1458" s="485"/>
      <c r="K1458" s="486"/>
      <c r="L1458" s="486"/>
      <c r="M1458" s="483"/>
      <c r="N1458" s="483"/>
      <c r="O1458" s="484"/>
      <c r="P1458" s="484"/>
      <c r="Q1458" s="483"/>
      <c r="R1458" s="483"/>
      <c r="S1458" s="483"/>
      <c r="T1458" s="487"/>
      <c r="U1458" s="487"/>
      <c r="V1458" s="487" t="s">
        <v>1</v>
      </c>
      <c r="W1458" s="488"/>
      <c r="X1458" s="484"/>
      <c r="Y1458" s="445"/>
      <c r="Z1458" s="445"/>
      <c r="AA1458" s="445"/>
      <c r="AB1458" s="445"/>
      <c r="AC1458" s="445"/>
      <c r="AD1458" s="445"/>
      <c r="AE1458" s="445"/>
      <c r="AF1458" s="445"/>
      <c r="AG1458" s="445"/>
      <c r="AH1458" s="445"/>
      <c r="AI1458" s="446"/>
      <c r="AJ1458" s="446"/>
      <c r="AK1458" s="446"/>
      <c r="AL1458" s="446"/>
      <c r="AM1458" s="446"/>
      <c r="AN1458" s="446"/>
    </row>
    <row r="1459" spans="1:40" ht="38.25">
      <c r="A1459" s="435"/>
      <c r="B1459" s="436"/>
      <c r="C1459" s="437"/>
      <c r="D1459" s="482" t="s">
        <v>1287</v>
      </c>
      <c r="E1459" s="483"/>
      <c r="F1459" s="484"/>
      <c r="G1459" s="43"/>
      <c r="H1459" s="485"/>
      <c r="I1459" s="485"/>
      <c r="J1459" s="485"/>
      <c r="K1459" s="486"/>
      <c r="L1459" s="486"/>
      <c r="M1459" s="483"/>
      <c r="N1459" s="483"/>
      <c r="O1459" s="484"/>
      <c r="P1459" s="484"/>
      <c r="Q1459" s="483"/>
      <c r="R1459" s="483"/>
      <c r="S1459" s="483"/>
      <c r="T1459" s="487"/>
      <c r="U1459" s="487"/>
      <c r="V1459" s="487" t="s">
        <v>1</v>
      </c>
      <c r="W1459" s="488"/>
      <c r="X1459" s="484"/>
      <c r="Y1459" s="445"/>
      <c r="Z1459" s="445"/>
      <c r="AA1459" s="445"/>
      <c r="AB1459" s="445"/>
      <c r="AC1459" s="445"/>
      <c r="AD1459" s="445"/>
      <c r="AE1459" s="445"/>
      <c r="AF1459" s="445"/>
      <c r="AG1459" s="445"/>
      <c r="AH1459" s="445"/>
      <c r="AI1459" s="446"/>
      <c r="AJ1459" s="446"/>
      <c r="AK1459" s="446"/>
      <c r="AL1459" s="446"/>
      <c r="AM1459" s="446"/>
      <c r="AN1459" s="446"/>
    </row>
    <row r="1460" spans="1:40">
      <c r="A1460" s="435"/>
      <c r="B1460" s="436"/>
      <c r="C1460" s="437"/>
      <c r="D1460" s="482" t="s">
        <v>1288</v>
      </c>
      <c r="E1460" s="483"/>
      <c r="F1460" s="484"/>
      <c r="G1460" s="43"/>
      <c r="H1460" s="485"/>
      <c r="I1460" s="485"/>
      <c r="J1460" s="485"/>
      <c r="K1460" s="486"/>
      <c r="L1460" s="486"/>
      <c r="M1460" s="483"/>
      <c r="N1460" s="483"/>
      <c r="O1460" s="484"/>
      <c r="P1460" s="484"/>
      <c r="Q1460" s="483"/>
      <c r="R1460" s="483"/>
      <c r="S1460" s="483"/>
      <c r="T1460" s="487"/>
      <c r="U1460" s="487"/>
      <c r="V1460" s="487" t="s">
        <v>1</v>
      </c>
      <c r="W1460" s="488"/>
      <c r="X1460" s="484"/>
      <c r="Y1460" s="445"/>
      <c r="Z1460" s="445"/>
      <c r="AA1460" s="445"/>
      <c r="AB1460" s="445"/>
      <c r="AC1460" s="445"/>
      <c r="AD1460" s="445"/>
      <c r="AE1460" s="445"/>
      <c r="AF1460" s="445"/>
      <c r="AG1460" s="445"/>
      <c r="AH1460" s="445"/>
      <c r="AI1460" s="446"/>
      <c r="AJ1460" s="446"/>
      <c r="AK1460" s="446"/>
      <c r="AL1460" s="446"/>
      <c r="AM1460" s="446"/>
      <c r="AN1460" s="446"/>
    </row>
    <row r="1461" spans="1:40" ht="25.5">
      <c r="A1461" s="435">
        <v>282</v>
      </c>
      <c r="B1461" s="436" t="s">
        <v>80</v>
      </c>
      <c r="C1461" s="437" t="s">
        <v>1289</v>
      </c>
      <c r="D1461" s="475" t="s">
        <v>1290</v>
      </c>
      <c r="E1461" s="447">
        <v>6</v>
      </c>
      <c r="F1461" s="445" t="s">
        <v>132</v>
      </c>
      <c r="G1461" s="41"/>
      <c r="H1461" s="448">
        <f>ROUND(E1461*G1461,2)</f>
        <v>0</v>
      </c>
      <c r="I1461" s="448"/>
      <c r="J1461" s="448">
        <f>ROUND(E1461*G1461,2)</f>
        <v>0</v>
      </c>
      <c r="K1461" s="449"/>
      <c r="L1461" s="449">
        <f>E1461*K1461</f>
        <v>0</v>
      </c>
      <c r="M1461" s="447"/>
      <c r="N1461" s="447">
        <f>E1461*M1461</f>
        <v>0</v>
      </c>
      <c r="O1461" s="445">
        <v>20</v>
      </c>
      <c r="P1461" s="445" t="s">
        <v>806</v>
      </c>
      <c r="Q1461" s="447"/>
      <c r="R1461" s="447"/>
      <c r="S1461" s="447"/>
      <c r="T1461" s="450"/>
      <c r="U1461" s="450"/>
      <c r="V1461" s="450" t="s">
        <v>802</v>
      </c>
      <c r="W1461" s="451"/>
      <c r="X1461" s="437" t="s">
        <v>1250</v>
      </c>
      <c r="Y1461" s="437" t="s">
        <v>1289</v>
      </c>
      <c r="Z1461" s="445" t="s">
        <v>85</v>
      </c>
      <c r="AA1461" s="445"/>
      <c r="AB1461" s="445">
        <v>7</v>
      </c>
      <c r="AC1461" s="445"/>
      <c r="AD1461" s="445"/>
      <c r="AE1461" s="445"/>
      <c r="AF1461" s="445"/>
      <c r="AG1461" s="445"/>
      <c r="AH1461" s="445"/>
      <c r="AI1461" s="446"/>
      <c r="AJ1461" s="446" t="s">
        <v>803</v>
      </c>
      <c r="AK1461" s="446" t="s">
        <v>87</v>
      </c>
      <c r="AL1461" s="446"/>
      <c r="AM1461" s="446"/>
      <c r="AN1461" s="446"/>
    </row>
    <row r="1462" spans="1:40">
      <c r="A1462" s="435"/>
      <c r="B1462" s="436"/>
      <c r="C1462" s="437"/>
      <c r="D1462" s="438" t="s">
        <v>901</v>
      </c>
      <c r="E1462" s="439"/>
      <c r="F1462" s="440"/>
      <c r="G1462" s="42"/>
      <c r="H1462" s="441"/>
      <c r="I1462" s="441"/>
      <c r="J1462" s="441"/>
      <c r="K1462" s="442"/>
      <c r="L1462" s="442"/>
      <c r="M1462" s="439"/>
      <c r="N1462" s="439"/>
      <c r="O1462" s="440"/>
      <c r="P1462" s="440"/>
      <c r="Q1462" s="439"/>
      <c r="R1462" s="439"/>
      <c r="S1462" s="439"/>
      <c r="T1462" s="443"/>
      <c r="U1462" s="443"/>
      <c r="V1462" s="443" t="s">
        <v>0</v>
      </c>
      <c r="W1462" s="444"/>
      <c r="X1462" s="440"/>
      <c r="Y1462" s="445"/>
      <c r="Z1462" s="445"/>
      <c r="AA1462" s="445"/>
      <c r="AB1462" s="445"/>
      <c r="AC1462" s="445"/>
      <c r="AD1462" s="445"/>
      <c r="AE1462" s="445"/>
      <c r="AF1462" s="445"/>
      <c r="AG1462" s="445"/>
      <c r="AH1462" s="445"/>
      <c r="AI1462" s="446"/>
      <c r="AJ1462" s="446"/>
      <c r="AK1462" s="446"/>
      <c r="AL1462" s="446"/>
      <c r="AM1462" s="446"/>
      <c r="AN1462" s="446"/>
    </row>
    <row r="1463" spans="1:40">
      <c r="A1463" s="435"/>
      <c r="B1463" s="436"/>
      <c r="C1463" s="437"/>
      <c r="D1463" s="438" t="s">
        <v>1291</v>
      </c>
      <c r="E1463" s="439"/>
      <c r="F1463" s="440"/>
      <c r="G1463" s="42"/>
      <c r="H1463" s="441"/>
      <c r="I1463" s="441"/>
      <c r="J1463" s="441"/>
      <c r="K1463" s="442"/>
      <c r="L1463" s="442"/>
      <c r="M1463" s="439"/>
      <c r="N1463" s="439"/>
      <c r="O1463" s="440"/>
      <c r="P1463" s="440"/>
      <c r="Q1463" s="439"/>
      <c r="R1463" s="439"/>
      <c r="S1463" s="439"/>
      <c r="T1463" s="443"/>
      <c r="U1463" s="443"/>
      <c r="V1463" s="443" t="s">
        <v>0</v>
      </c>
      <c r="W1463" s="444"/>
      <c r="X1463" s="440"/>
      <c r="Y1463" s="445"/>
      <c r="Z1463" s="445"/>
      <c r="AA1463" s="445"/>
      <c r="AB1463" s="445"/>
      <c r="AC1463" s="445"/>
      <c r="AD1463" s="445"/>
      <c r="AE1463" s="445"/>
      <c r="AF1463" s="445"/>
      <c r="AG1463" s="445"/>
      <c r="AH1463" s="445"/>
      <c r="AI1463" s="446"/>
      <c r="AJ1463" s="446"/>
      <c r="AK1463" s="446"/>
      <c r="AL1463" s="446"/>
      <c r="AM1463" s="446"/>
      <c r="AN1463" s="446"/>
    </row>
    <row r="1464" spans="1:40">
      <c r="A1464" s="435"/>
      <c r="B1464" s="436"/>
      <c r="C1464" s="437"/>
      <c r="D1464" s="438" t="s">
        <v>470</v>
      </c>
      <c r="E1464" s="439"/>
      <c r="F1464" s="440"/>
      <c r="G1464" s="42"/>
      <c r="H1464" s="441"/>
      <c r="I1464" s="441"/>
      <c r="J1464" s="441"/>
      <c r="K1464" s="442"/>
      <c r="L1464" s="442"/>
      <c r="M1464" s="439"/>
      <c r="N1464" s="439"/>
      <c r="O1464" s="440"/>
      <c r="P1464" s="440"/>
      <c r="Q1464" s="439"/>
      <c r="R1464" s="439"/>
      <c r="S1464" s="439"/>
      <c r="T1464" s="443"/>
      <c r="U1464" s="443"/>
      <c r="V1464" s="443" t="s">
        <v>0</v>
      </c>
      <c r="W1464" s="444"/>
      <c r="X1464" s="440"/>
      <c r="Y1464" s="445"/>
      <c r="Z1464" s="445"/>
      <c r="AA1464" s="445"/>
      <c r="AB1464" s="445"/>
      <c r="AC1464" s="445"/>
      <c r="AD1464" s="445"/>
      <c r="AE1464" s="445"/>
      <c r="AF1464" s="445"/>
      <c r="AG1464" s="445"/>
      <c r="AH1464" s="445"/>
      <c r="AI1464" s="446"/>
      <c r="AJ1464" s="446"/>
      <c r="AK1464" s="446"/>
      <c r="AL1464" s="446"/>
      <c r="AM1464" s="446"/>
      <c r="AN1464" s="446"/>
    </row>
    <row r="1465" spans="1:40" ht="38.25">
      <c r="A1465" s="435"/>
      <c r="B1465" s="436"/>
      <c r="C1465" s="437"/>
      <c r="D1465" s="482" t="s">
        <v>1273</v>
      </c>
      <c r="E1465" s="483"/>
      <c r="F1465" s="484"/>
      <c r="G1465" s="43"/>
      <c r="H1465" s="485"/>
      <c r="I1465" s="485"/>
      <c r="J1465" s="485"/>
      <c r="K1465" s="486"/>
      <c r="L1465" s="486"/>
      <c r="M1465" s="483"/>
      <c r="N1465" s="483"/>
      <c r="O1465" s="484"/>
      <c r="P1465" s="484"/>
      <c r="Q1465" s="483"/>
      <c r="R1465" s="483"/>
      <c r="S1465" s="483"/>
      <c r="T1465" s="487"/>
      <c r="U1465" s="487"/>
      <c r="V1465" s="487" t="s">
        <v>1</v>
      </c>
      <c r="W1465" s="488"/>
      <c r="X1465" s="484"/>
      <c r="Y1465" s="445"/>
      <c r="Z1465" s="445"/>
      <c r="AA1465" s="445"/>
      <c r="AB1465" s="445"/>
      <c r="AC1465" s="445"/>
      <c r="AD1465" s="445"/>
      <c r="AE1465" s="445"/>
      <c r="AF1465" s="445"/>
      <c r="AG1465" s="445"/>
      <c r="AH1465" s="445"/>
      <c r="AI1465" s="446"/>
      <c r="AJ1465" s="446"/>
      <c r="AK1465" s="446"/>
      <c r="AL1465" s="446"/>
      <c r="AM1465" s="446"/>
      <c r="AN1465" s="446"/>
    </row>
    <row r="1466" spans="1:40" ht="38.25">
      <c r="A1466" s="435"/>
      <c r="B1466" s="436"/>
      <c r="C1466" s="437"/>
      <c r="D1466" s="482" t="s">
        <v>1287</v>
      </c>
      <c r="E1466" s="483"/>
      <c r="F1466" s="484"/>
      <c r="G1466" s="43"/>
      <c r="H1466" s="485"/>
      <c r="I1466" s="485"/>
      <c r="J1466" s="485"/>
      <c r="K1466" s="486"/>
      <c r="L1466" s="486"/>
      <c r="M1466" s="483"/>
      <c r="N1466" s="483"/>
      <c r="O1466" s="484"/>
      <c r="P1466" s="484"/>
      <c r="Q1466" s="483"/>
      <c r="R1466" s="483"/>
      <c r="S1466" s="483"/>
      <c r="T1466" s="487"/>
      <c r="U1466" s="487"/>
      <c r="V1466" s="487" t="s">
        <v>1</v>
      </c>
      <c r="W1466" s="488"/>
      <c r="X1466" s="484"/>
      <c r="Y1466" s="445"/>
      <c r="Z1466" s="445"/>
      <c r="AA1466" s="445"/>
      <c r="AB1466" s="445"/>
      <c r="AC1466" s="445"/>
      <c r="AD1466" s="445"/>
      <c r="AE1466" s="445"/>
      <c r="AF1466" s="445"/>
      <c r="AG1466" s="445"/>
      <c r="AH1466" s="445"/>
      <c r="AI1466" s="446"/>
      <c r="AJ1466" s="446"/>
      <c r="AK1466" s="446"/>
      <c r="AL1466" s="446"/>
      <c r="AM1466" s="446"/>
      <c r="AN1466" s="446"/>
    </row>
    <row r="1467" spans="1:40">
      <c r="A1467" s="435"/>
      <c r="B1467" s="436"/>
      <c r="C1467" s="437"/>
      <c r="D1467" s="482" t="s">
        <v>1288</v>
      </c>
      <c r="E1467" s="483"/>
      <c r="F1467" s="484"/>
      <c r="G1467" s="43"/>
      <c r="H1467" s="485"/>
      <c r="I1467" s="485"/>
      <c r="J1467" s="485"/>
      <c r="K1467" s="486"/>
      <c r="L1467" s="486"/>
      <c r="M1467" s="483"/>
      <c r="N1467" s="483"/>
      <c r="O1467" s="484"/>
      <c r="P1467" s="484"/>
      <c r="Q1467" s="483"/>
      <c r="R1467" s="483"/>
      <c r="S1467" s="483"/>
      <c r="T1467" s="487"/>
      <c r="U1467" s="487"/>
      <c r="V1467" s="487" t="s">
        <v>1</v>
      </c>
      <c r="W1467" s="488"/>
      <c r="X1467" s="484"/>
      <c r="Y1467" s="445"/>
      <c r="Z1467" s="445"/>
      <c r="AA1467" s="445"/>
      <c r="AB1467" s="445"/>
      <c r="AC1467" s="445"/>
      <c r="AD1467" s="445"/>
      <c r="AE1467" s="445"/>
      <c r="AF1467" s="445"/>
      <c r="AG1467" s="445"/>
      <c r="AH1467" s="445"/>
      <c r="AI1467" s="446"/>
      <c r="AJ1467" s="446"/>
      <c r="AK1467" s="446"/>
      <c r="AL1467" s="446"/>
      <c r="AM1467" s="446"/>
      <c r="AN1467" s="446"/>
    </row>
    <row r="1468" spans="1:40" ht="25.5">
      <c r="A1468" s="435">
        <v>283</v>
      </c>
      <c r="B1468" s="436" t="s">
        <v>80</v>
      </c>
      <c r="C1468" s="437" t="s">
        <v>1292</v>
      </c>
      <c r="D1468" s="475" t="s">
        <v>1293</v>
      </c>
      <c r="E1468" s="447">
        <v>14</v>
      </c>
      <c r="F1468" s="445" t="s">
        <v>132</v>
      </c>
      <c r="G1468" s="41"/>
      <c r="H1468" s="448">
        <f>ROUND(E1468*G1468,2)</f>
        <v>0</v>
      </c>
      <c r="I1468" s="448"/>
      <c r="J1468" s="448">
        <f>ROUND(E1468*G1468,2)</f>
        <v>0</v>
      </c>
      <c r="K1468" s="449"/>
      <c r="L1468" s="449">
        <f>E1468*K1468</f>
        <v>0</v>
      </c>
      <c r="M1468" s="447"/>
      <c r="N1468" s="447">
        <f>E1468*M1468</f>
        <v>0</v>
      </c>
      <c r="O1468" s="445">
        <v>20</v>
      </c>
      <c r="P1468" s="445" t="s">
        <v>810</v>
      </c>
      <c r="Q1468" s="447"/>
      <c r="R1468" s="447"/>
      <c r="S1468" s="447"/>
      <c r="T1468" s="450"/>
      <c r="U1468" s="450"/>
      <c r="V1468" s="450" t="s">
        <v>802</v>
      </c>
      <c r="W1468" s="451"/>
      <c r="X1468" s="437" t="s">
        <v>1250</v>
      </c>
      <c r="Y1468" s="437" t="s">
        <v>1292</v>
      </c>
      <c r="Z1468" s="445" t="s">
        <v>85</v>
      </c>
      <c r="AA1468" s="445"/>
      <c r="AB1468" s="445">
        <v>7</v>
      </c>
      <c r="AC1468" s="445"/>
      <c r="AD1468" s="445"/>
      <c r="AE1468" s="445"/>
      <c r="AF1468" s="445"/>
      <c r="AG1468" s="445"/>
      <c r="AH1468" s="445"/>
      <c r="AI1468" s="446"/>
      <c r="AJ1468" s="446" t="s">
        <v>803</v>
      </c>
      <c r="AK1468" s="446" t="s">
        <v>87</v>
      </c>
      <c r="AL1468" s="446"/>
      <c r="AM1468" s="446"/>
      <c r="AN1468" s="446"/>
    </row>
    <row r="1469" spans="1:40">
      <c r="A1469" s="435"/>
      <c r="B1469" s="436"/>
      <c r="C1469" s="437"/>
      <c r="D1469" s="438" t="s">
        <v>901</v>
      </c>
      <c r="E1469" s="439"/>
      <c r="F1469" s="440"/>
      <c r="G1469" s="42"/>
      <c r="H1469" s="441"/>
      <c r="I1469" s="441"/>
      <c r="J1469" s="441"/>
      <c r="K1469" s="442"/>
      <c r="L1469" s="442"/>
      <c r="M1469" s="439"/>
      <c r="N1469" s="439"/>
      <c r="O1469" s="440"/>
      <c r="P1469" s="440"/>
      <c r="Q1469" s="439"/>
      <c r="R1469" s="439"/>
      <c r="S1469" s="439"/>
      <c r="T1469" s="443"/>
      <c r="U1469" s="443"/>
      <c r="V1469" s="443" t="s">
        <v>0</v>
      </c>
      <c r="W1469" s="444"/>
      <c r="X1469" s="440"/>
      <c r="Y1469" s="445"/>
      <c r="Z1469" s="445"/>
      <c r="AA1469" s="445"/>
      <c r="AB1469" s="445"/>
      <c r="AC1469" s="445"/>
      <c r="AD1469" s="445"/>
      <c r="AE1469" s="445"/>
      <c r="AF1469" s="445"/>
      <c r="AG1469" s="445"/>
      <c r="AH1469" s="445"/>
      <c r="AI1469" s="446"/>
      <c r="AJ1469" s="446"/>
      <c r="AK1469" s="446"/>
      <c r="AL1469" s="446"/>
      <c r="AM1469" s="446"/>
      <c r="AN1469" s="446"/>
    </row>
    <row r="1470" spans="1:40">
      <c r="A1470" s="435"/>
      <c r="B1470" s="436"/>
      <c r="C1470" s="437"/>
      <c r="D1470" s="438" t="s">
        <v>1294</v>
      </c>
      <c r="E1470" s="439"/>
      <c r="F1470" s="440"/>
      <c r="G1470" s="42"/>
      <c r="H1470" s="441"/>
      <c r="I1470" s="441"/>
      <c r="J1470" s="441"/>
      <c r="K1470" s="442"/>
      <c r="L1470" s="442"/>
      <c r="M1470" s="439"/>
      <c r="N1470" s="439"/>
      <c r="O1470" s="440"/>
      <c r="P1470" s="440"/>
      <c r="Q1470" s="439"/>
      <c r="R1470" s="439"/>
      <c r="S1470" s="439"/>
      <c r="T1470" s="443"/>
      <c r="U1470" s="443"/>
      <c r="V1470" s="443" t="s">
        <v>0</v>
      </c>
      <c r="W1470" s="444"/>
      <c r="X1470" s="440"/>
      <c r="Y1470" s="445"/>
      <c r="Z1470" s="445"/>
      <c r="AA1470" s="445"/>
      <c r="AB1470" s="445"/>
      <c r="AC1470" s="445"/>
      <c r="AD1470" s="445"/>
      <c r="AE1470" s="445"/>
      <c r="AF1470" s="445"/>
      <c r="AG1470" s="445"/>
      <c r="AH1470" s="445"/>
      <c r="AI1470" s="446"/>
      <c r="AJ1470" s="446"/>
      <c r="AK1470" s="446"/>
      <c r="AL1470" s="446"/>
      <c r="AM1470" s="446"/>
      <c r="AN1470" s="446"/>
    </row>
    <row r="1471" spans="1:40">
      <c r="A1471" s="435"/>
      <c r="B1471" s="436"/>
      <c r="C1471" s="437"/>
      <c r="D1471" s="438" t="s">
        <v>643</v>
      </c>
      <c r="E1471" s="439"/>
      <c r="F1471" s="440"/>
      <c r="G1471" s="42"/>
      <c r="H1471" s="441"/>
      <c r="I1471" s="441"/>
      <c r="J1471" s="441"/>
      <c r="K1471" s="442"/>
      <c r="L1471" s="442"/>
      <c r="M1471" s="439"/>
      <c r="N1471" s="439"/>
      <c r="O1471" s="440"/>
      <c r="P1471" s="440"/>
      <c r="Q1471" s="439"/>
      <c r="R1471" s="439"/>
      <c r="S1471" s="439"/>
      <c r="T1471" s="443"/>
      <c r="U1471" s="443"/>
      <c r="V1471" s="443" t="s">
        <v>0</v>
      </c>
      <c r="W1471" s="444"/>
      <c r="X1471" s="440"/>
      <c r="Y1471" s="445"/>
      <c r="Z1471" s="445"/>
      <c r="AA1471" s="445"/>
      <c r="AB1471" s="445"/>
      <c r="AC1471" s="445"/>
      <c r="AD1471" s="445"/>
      <c r="AE1471" s="445"/>
      <c r="AF1471" s="445"/>
      <c r="AG1471" s="445"/>
      <c r="AH1471" s="445"/>
      <c r="AI1471" s="446"/>
      <c r="AJ1471" s="446"/>
      <c r="AK1471" s="446"/>
      <c r="AL1471" s="446"/>
      <c r="AM1471" s="446"/>
      <c r="AN1471" s="446"/>
    </row>
    <row r="1472" spans="1:40">
      <c r="A1472" s="435"/>
      <c r="B1472" s="436"/>
      <c r="C1472" s="437"/>
      <c r="D1472" s="438" t="s">
        <v>1295</v>
      </c>
      <c r="E1472" s="439"/>
      <c r="F1472" s="440"/>
      <c r="G1472" s="42"/>
      <c r="H1472" s="441"/>
      <c r="I1472" s="441"/>
      <c r="J1472" s="441"/>
      <c r="K1472" s="442"/>
      <c r="L1472" s="442"/>
      <c r="M1472" s="439"/>
      <c r="N1472" s="439"/>
      <c r="O1472" s="440"/>
      <c r="P1472" s="440"/>
      <c r="Q1472" s="439"/>
      <c r="R1472" s="439"/>
      <c r="S1472" s="439"/>
      <c r="T1472" s="443"/>
      <c r="U1472" s="443"/>
      <c r="V1472" s="443" t="s">
        <v>0</v>
      </c>
      <c r="W1472" s="444"/>
      <c r="X1472" s="440"/>
      <c r="Y1472" s="445"/>
      <c r="Z1472" s="445"/>
      <c r="AA1472" s="445"/>
      <c r="AB1472" s="445"/>
      <c r="AC1472" s="445"/>
      <c r="AD1472" s="445"/>
      <c r="AE1472" s="445"/>
      <c r="AF1472" s="445"/>
      <c r="AG1472" s="445"/>
      <c r="AH1472" s="445"/>
      <c r="AI1472" s="446"/>
      <c r="AJ1472" s="446"/>
      <c r="AK1472" s="446"/>
      <c r="AL1472" s="446"/>
      <c r="AM1472" s="446"/>
      <c r="AN1472" s="446"/>
    </row>
    <row r="1473" spans="1:40">
      <c r="A1473" s="435"/>
      <c r="B1473" s="436"/>
      <c r="C1473" s="437"/>
      <c r="D1473" s="438" t="s">
        <v>177</v>
      </c>
      <c r="E1473" s="439"/>
      <c r="F1473" s="440"/>
      <c r="G1473" s="42"/>
      <c r="H1473" s="441"/>
      <c r="I1473" s="441"/>
      <c r="J1473" s="441"/>
      <c r="K1473" s="442"/>
      <c r="L1473" s="442"/>
      <c r="M1473" s="439"/>
      <c r="N1473" s="439"/>
      <c r="O1473" s="440"/>
      <c r="P1473" s="440"/>
      <c r="Q1473" s="439"/>
      <c r="R1473" s="439"/>
      <c r="S1473" s="439"/>
      <c r="T1473" s="443"/>
      <c r="U1473" s="443"/>
      <c r="V1473" s="443" t="s">
        <v>0</v>
      </c>
      <c r="W1473" s="444"/>
      <c r="X1473" s="440"/>
      <c r="Y1473" s="445"/>
      <c r="Z1473" s="445"/>
      <c r="AA1473" s="445"/>
      <c r="AB1473" s="445"/>
      <c r="AC1473" s="445"/>
      <c r="AD1473" s="445"/>
      <c r="AE1473" s="445"/>
      <c r="AF1473" s="445"/>
      <c r="AG1473" s="445"/>
      <c r="AH1473" s="445"/>
      <c r="AI1473" s="446"/>
      <c r="AJ1473" s="446"/>
      <c r="AK1473" s="446"/>
      <c r="AL1473" s="446"/>
      <c r="AM1473" s="446"/>
      <c r="AN1473" s="446"/>
    </row>
    <row r="1474" spans="1:40" ht="38.25">
      <c r="A1474" s="435"/>
      <c r="B1474" s="436"/>
      <c r="C1474" s="437"/>
      <c r="D1474" s="482" t="s">
        <v>1273</v>
      </c>
      <c r="E1474" s="483"/>
      <c r="F1474" s="484"/>
      <c r="G1474" s="43"/>
      <c r="H1474" s="485"/>
      <c r="I1474" s="485"/>
      <c r="J1474" s="485"/>
      <c r="K1474" s="486"/>
      <c r="L1474" s="486"/>
      <c r="M1474" s="483"/>
      <c r="N1474" s="483"/>
      <c r="O1474" s="484"/>
      <c r="P1474" s="484"/>
      <c r="Q1474" s="483"/>
      <c r="R1474" s="483"/>
      <c r="S1474" s="483"/>
      <c r="T1474" s="487"/>
      <c r="U1474" s="487"/>
      <c r="V1474" s="487" t="s">
        <v>1</v>
      </c>
      <c r="W1474" s="488"/>
      <c r="X1474" s="484"/>
      <c r="Y1474" s="445"/>
      <c r="Z1474" s="445"/>
      <c r="AA1474" s="445"/>
      <c r="AB1474" s="445"/>
      <c r="AC1474" s="445"/>
      <c r="AD1474" s="445"/>
      <c r="AE1474" s="445"/>
      <c r="AF1474" s="445"/>
      <c r="AG1474" s="445"/>
      <c r="AH1474" s="445"/>
      <c r="AI1474" s="446"/>
      <c r="AJ1474" s="446"/>
      <c r="AK1474" s="446"/>
      <c r="AL1474" s="446"/>
      <c r="AM1474" s="446"/>
      <c r="AN1474" s="446"/>
    </row>
    <row r="1475" spans="1:40" ht="25.5">
      <c r="A1475" s="435"/>
      <c r="B1475" s="436"/>
      <c r="C1475" s="437"/>
      <c r="D1475" s="482" t="s">
        <v>1274</v>
      </c>
      <c r="E1475" s="483"/>
      <c r="F1475" s="484"/>
      <c r="G1475" s="43"/>
      <c r="H1475" s="485"/>
      <c r="I1475" s="485"/>
      <c r="J1475" s="485"/>
      <c r="K1475" s="486"/>
      <c r="L1475" s="486"/>
      <c r="M1475" s="483"/>
      <c r="N1475" s="483"/>
      <c r="O1475" s="484"/>
      <c r="P1475" s="484"/>
      <c r="Q1475" s="483"/>
      <c r="R1475" s="483"/>
      <c r="S1475" s="483"/>
      <c r="T1475" s="487"/>
      <c r="U1475" s="487"/>
      <c r="V1475" s="487" t="s">
        <v>1</v>
      </c>
      <c r="W1475" s="488"/>
      <c r="X1475" s="484"/>
      <c r="Y1475" s="445"/>
      <c r="Z1475" s="445"/>
      <c r="AA1475" s="445"/>
      <c r="AB1475" s="445"/>
      <c r="AC1475" s="445"/>
      <c r="AD1475" s="445"/>
      <c r="AE1475" s="445"/>
      <c r="AF1475" s="445"/>
      <c r="AG1475" s="445"/>
      <c r="AH1475" s="445"/>
      <c r="AI1475" s="446"/>
      <c r="AJ1475" s="446"/>
      <c r="AK1475" s="446"/>
      <c r="AL1475" s="446"/>
      <c r="AM1475" s="446"/>
      <c r="AN1475" s="446"/>
    </row>
    <row r="1476" spans="1:40">
      <c r="A1476" s="435"/>
      <c r="B1476" s="436"/>
      <c r="C1476" s="437"/>
      <c r="D1476" s="482" t="s">
        <v>1275</v>
      </c>
      <c r="E1476" s="483"/>
      <c r="F1476" s="484"/>
      <c r="G1476" s="43"/>
      <c r="H1476" s="485"/>
      <c r="I1476" s="485"/>
      <c r="J1476" s="485"/>
      <c r="K1476" s="486"/>
      <c r="L1476" s="486"/>
      <c r="M1476" s="483"/>
      <c r="N1476" s="483"/>
      <c r="O1476" s="484"/>
      <c r="P1476" s="484"/>
      <c r="Q1476" s="483"/>
      <c r="R1476" s="483"/>
      <c r="S1476" s="483"/>
      <c r="T1476" s="487"/>
      <c r="U1476" s="487"/>
      <c r="V1476" s="487" t="s">
        <v>1</v>
      </c>
      <c r="W1476" s="488"/>
      <c r="X1476" s="484"/>
      <c r="Y1476" s="445"/>
      <c r="Z1476" s="445"/>
      <c r="AA1476" s="445"/>
      <c r="AB1476" s="445"/>
      <c r="AC1476" s="445"/>
      <c r="AD1476" s="445"/>
      <c r="AE1476" s="445"/>
      <c r="AF1476" s="445"/>
      <c r="AG1476" s="445"/>
      <c r="AH1476" s="445"/>
      <c r="AI1476" s="446"/>
      <c r="AJ1476" s="446"/>
      <c r="AK1476" s="446"/>
      <c r="AL1476" s="446"/>
      <c r="AM1476" s="446"/>
      <c r="AN1476" s="446"/>
    </row>
    <row r="1477" spans="1:40" ht="25.5">
      <c r="A1477" s="435">
        <v>284</v>
      </c>
      <c r="B1477" s="436" t="s">
        <v>80</v>
      </c>
      <c r="C1477" s="437" t="s">
        <v>1296</v>
      </c>
      <c r="D1477" s="475" t="s">
        <v>1297</v>
      </c>
      <c r="E1477" s="447">
        <v>1</v>
      </c>
      <c r="F1477" s="445" t="s">
        <v>132</v>
      </c>
      <c r="G1477" s="41"/>
      <c r="H1477" s="448">
        <f>ROUND(E1477*G1477,2)</f>
        <v>0</v>
      </c>
      <c r="I1477" s="448"/>
      <c r="J1477" s="448">
        <f>ROUND(E1477*G1477,2)</f>
        <v>0</v>
      </c>
      <c r="K1477" s="449"/>
      <c r="L1477" s="449">
        <f>E1477*K1477</f>
        <v>0</v>
      </c>
      <c r="M1477" s="447"/>
      <c r="N1477" s="447">
        <f>E1477*M1477</f>
        <v>0</v>
      </c>
      <c r="O1477" s="445">
        <v>20</v>
      </c>
      <c r="P1477" s="445" t="s">
        <v>832</v>
      </c>
      <c r="Q1477" s="447"/>
      <c r="R1477" s="447"/>
      <c r="S1477" s="447"/>
      <c r="T1477" s="450"/>
      <c r="U1477" s="450"/>
      <c r="V1477" s="450" t="s">
        <v>802</v>
      </c>
      <c r="W1477" s="451"/>
      <c r="X1477" s="437" t="s">
        <v>1250</v>
      </c>
      <c r="Y1477" s="437" t="s">
        <v>1296</v>
      </c>
      <c r="Z1477" s="445" t="s">
        <v>85</v>
      </c>
      <c r="AA1477" s="445"/>
      <c r="AB1477" s="445">
        <v>7</v>
      </c>
      <c r="AC1477" s="445"/>
      <c r="AD1477" s="445"/>
      <c r="AE1477" s="445"/>
      <c r="AF1477" s="445"/>
      <c r="AG1477" s="445"/>
      <c r="AH1477" s="445"/>
      <c r="AI1477" s="446"/>
      <c r="AJ1477" s="446" t="s">
        <v>803</v>
      </c>
      <c r="AK1477" s="446" t="s">
        <v>87</v>
      </c>
      <c r="AL1477" s="446"/>
      <c r="AM1477" s="446"/>
      <c r="AN1477" s="446"/>
    </row>
    <row r="1478" spans="1:40">
      <c r="A1478" s="435"/>
      <c r="B1478" s="436"/>
      <c r="C1478" s="437"/>
      <c r="D1478" s="438" t="s">
        <v>901</v>
      </c>
      <c r="E1478" s="439"/>
      <c r="F1478" s="440"/>
      <c r="G1478" s="42"/>
      <c r="H1478" s="441"/>
      <c r="I1478" s="441"/>
      <c r="J1478" s="441"/>
      <c r="K1478" s="442"/>
      <c r="L1478" s="442"/>
      <c r="M1478" s="439"/>
      <c r="N1478" s="439"/>
      <c r="O1478" s="440"/>
      <c r="P1478" s="440"/>
      <c r="Q1478" s="439"/>
      <c r="R1478" s="439"/>
      <c r="S1478" s="439"/>
      <c r="T1478" s="443"/>
      <c r="U1478" s="443"/>
      <c r="V1478" s="443" t="s">
        <v>0</v>
      </c>
      <c r="W1478" s="444"/>
      <c r="X1478" s="440"/>
      <c r="Y1478" s="445"/>
      <c r="Z1478" s="445"/>
      <c r="AA1478" s="445"/>
      <c r="AB1478" s="445"/>
      <c r="AC1478" s="445"/>
      <c r="AD1478" s="445"/>
      <c r="AE1478" s="445"/>
      <c r="AF1478" s="445"/>
      <c r="AG1478" s="445"/>
      <c r="AH1478" s="445"/>
      <c r="AI1478" s="446"/>
      <c r="AJ1478" s="446"/>
      <c r="AK1478" s="446"/>
      <c r="AL1478" s="446"/>
      <c r="AM1478" s="446"/>
      <c r="AN1478" s="446"/>
    </row>
    <row r="1479" spans="1:40">
      <c r="A1479" s="435"/>
      <c r="B1479" s="436"/>
      <c r="C1479" s="437"/>
      <c r="D1479" s="438" t="s">
        <v>1294</v>
      </c>
      <c r="E1479" s="439"/>
      <c r="F1479" s="440"/>
      <c r="G1479" s="42"/>
      <c r="H1479" s="441"/>
      <c r="I1479" s="441"/>
      <c r="J1479" s="441"/>
      <c r="K1479" s="442"/>
      <c r="L1479" s="442"/>
      <c r="M1479" s="439"/>
      <c r="N1479" s="439"/>
      <c r="O1479" s="440"/>
      <c r="P1479" s="440"/>
      <c r="Q1479" s="439"/>
      <c r="R1479" s="439"/>
      <c r="S1479" s="439"/>
      <c r="T1479" s="443"/>
      <c r="U1479" s="443"/>
      <c r="V1479" s="443" t="s">
        <v>0</v>
      </c>
      <c r="W1479" s="444"/>
      <c r="X1479" s="440"/>
      <c r="Y1479" s="445"/>
      <c r="Z1479" s="445"/>
      <c r="AA1479" s="445"/>
      <c r="AB1479" s="445"/>
      <c r="AC1479" s="445"/>
      <c r="AD1479" s="445"/>
      <c r="AE1479" s="445"/>
      <c r="AF1479" s="445"/>
      <c r="AG1479" s="445"/>
      <c r="AH1479" s="445"/>
      <c r="AI1479" s="446"/>
      <c r="AJ1479" s="446"/>
      <c r="AK1479" s="446"/>
      <c r="AL1479" s="446"/>
      <c r="AM1479" s="446"/>
      <c r="AN1479" s="446"/>
    </row>
    <row r="1480" spans="1:40">
      <c r="A1480" s="435"/>
      <c r="B1480" s="436"/>
      <c r="C1480" s="437"/>
      <c r="D1480" s="438" t="s">
        <v>134</v>
      </c>
      <c r="E1480" s="439"/>
      <c r="F1480" s="440"/>
      <c r="G1480" s="42"/>
      <c r="H1480" s="441"/>
      <c r="I1480" s="441"/>
      <c r="J1480" s="441"/>
      <c r="K1480" s="442"/>
      <c r="L1480" s="442"/>
      <c r="M1480" s="439"/>
      <c r="N1480" s="439"/>
      <c r="O1480" s="440"/>
      <c r="P1480" s="440"/>
      <c r="Q1480" s="439"/>
      <c r="R1480" s="439"/>
      <c r="S1480" s="439"/>
      <c r="T1480" s="443"/>
      <c r="U1480" s="443"/>
      <c r="V1480" s="443" t="s">
        <v>0</v>
      </c>
      <c r="W1480" s="444"/>
      <c r="X1480" s="440"/>
      <c r="Y1480" s="445"/>
      <c r="Z1480" s="445"/>
      <c r="AA1480" s="445"/>
      <c r="AB1480" s="445"/>
      <c r="AC1480" s="445"/>
      <c r="AD1480" s="445"/>
      <c r="AE1480" s="445"/>
      <c r="AF1480" s="445"/>
      <c r="AG1480" s="445"/>
      <c r="AH1480" s="445"/>
      <c r="AI1480" s="446"/>
      <c r="AJ1480" s="446"/>
      <c r="AK1480" s="446"/>
      <c r="AL1480" s="446"/>
      <c r="AM1480" s="446"/>
      <c r="AN1480" s="446"/>
    </row>
    <row r="1481" spans="1:40" ht="38.25">
      <c r="A1481" s="435"/>
      <c r="B1481" s="436"/>
      <c r="C1481" s="437"/>
      <c r="D1481" s="482" t="s">
        <v>1273</v>
      </c>
      <c r="E1481" s="483"/>
      <c r="F1481" s="484"/>
      <c r="G1481" s="43"/>
      <c r="H1481" s="485"/>
      <c r="I1481" s="485"/>
      <c r="J1481" s="485"/>
      <c r="K1481" s="486"/>
      <c r="L1481" s="486"/>
      <c r="M1481" s="483"/>
      <c r="N1481" s="483"/>
      <c r="O1481" s="484"/>
      <c r="P1481" s="484"/>
      <c r="Q1481" s="483"/>
      <c r="R1481" s="483"/>
      <c r="S1481" s="483"/>
      <c r="T1481" s="487"/>
      <c r="U1481" s="487"/>
      <c r="V1481" s="487" t="s">
        <v>1</v>
      </c>
      <c r="W1481" s="488"/>
      <c r="X1481" s="484"/>
      <c r="Y1481" s="445"/>
      <c r="Z1481" s="445"/>
      <c r="AA1481" s="445"/>
      <c r="AB1481" s="445"/>
      <c r="AC1481" s="445"/>
      <c r="AD1481" s="445"/>
      <c r="AE1481" s="445"/>
      <c r="AF1481" s="445"/>
      <c r="AG1481" s="445"/>
      <c r="AH1481" s="445"/>
      <c r="AI1481" s="446"/>
      <c r="AJ1481" s="446"/>
      <c r="AK1481" s="446"/>
      <c r="AL1481" s="446"/>
      <c r="AM1481" s="446"/>
      <c r="AN1481" s="446"/>
    </row>
    <row r="1482" spans="1:40" ht="25.5">
      <c r="A1482" s="435"/>
      <c r="B1482" s="436"/>
      <c r="C1482" s="437"/>
      <c r="D1482" s="482" t="s">
        <v>1274</v>
      </c>
      <c r="E1482" s="483"/>
      <c r="F1482" s="484"/>
      <c r="G1482" s="43"/>
      <c r="H1482" s="485"/>
      <c r="I1482" s="485"/>
      <c r="J1482" s="485"/>
      <c r="K1482" s="486"/>
      <c r="L1482" s="486"/>
      <c r="M1482" s="483"/>
      <c r="N1482" s="483"/>
      <c r="O1482" s="484"/>
      <c r="P1482" s="484"/>
      <c r="Q1482" s="483"/>
      <c r="R1482" s="483"/>
      <c r="S1482" s="483"/>
      <c r="T1482" s="487"/>
      <c r="U1482" s="487"/>
      <c r="V1482" s="487" t="s">
        <v>1</v>
      </c>
      <c r="W1482" s="488"/>
      <c r="X1482" s="484"/>
      <c r="Y1482" s="445"/>
      <c r="Z1482" s="445"/>
      <c r="AA1482" s="445"/>
      <c r="AB1482" s="445"/>
      <c r="AC1482" s="445"/>
      <c r="AD1482" s="445"/>
      <c r="AE1482" s="445"/>
      <c r="AF1482" s="445"/>
      <c r="AG1482" s="445"/>
      <c r="AH1482" s="445"/>
      <c r="AI1482" s="446"/>
      <c r="AJ1482" s="446"/>
      <c r="AK1482" s="446"/>
      <c r="AL1482" s="446"/>
      <c r="AM1482" s="446"/>
      <c r="AN1482" s="446"/>
    </row>
    <row r="1483" spans="1:40">
      <c r="A1483" s="435"/>
      <c r="B1483" s="436"/>
      <c r="C1483" s="437"/>
      <c r="D1483" s="482" t="s">
        <v>1275</v>
      </c>
      <c r="E1483" s="483"/>
      <c r="F1483" s="484"/>
      <c r="G1483" s="43"/>
      <c r="H1483" s="485"/>
      <c r="I1483" s="485"/>
      <c r="J1483" s="485"/>
      <c r="K1483" s="486"/>
      <c r="L1483" s="486"/>
      <c r="M1483" s="483"/>
      <c r="N1483" s="483"/>
      <c r="O1483" s="484"/>
      <c r="P1483" s="484"/>
      <c r="Q1483" s="483"/>
      <c r="R1483" s="483"/>
      <c r="S1483" s="483"/>
      <c r="T1483" s="487"/>
      <c r="U1483" s="487"/>
      <c r="V1483" s="487" t="s">
        <v>1</v>
      </c>
      <c r="W1483" s="488"/>
      <c r="X1483" s="484"/>
      <c r="Y1483" s="445"/>
      <c r="Z1483" s="445"/>
      <c r="AA1483" s="445"/>
      <c r="AB1483" s="445"/>
      <c r="AC1483" s="445"/>
      <c r="AD1483" s="445"/>
      <c r="AE1483" s="445"/>
      <c r="AF1483" s="445"/>
      <c r="AG1483" s="445"/>
      <c r="AH1483" s="445"/>
      <c r="AI1483" s="446"/>
      <c r="AJ1483" s="446"/>
      <c r="AK1483" s="446"/>
      <c r="AL1483" s="446"/>
      <c r="AM1483" s="446"/>
      <c r="AN1483" s="446"/>
    </row>
    <row r="1484" spans="1:40">
      <c r="A1484" s="435">
        <v>285</v>
      </c>
      <c r="B1484" s="436" t="s">
        <v>80</v>
      </c>
      <c r="C1484" s="437" t="s">
        <v>1298</v>
      </c>
      <c r="D1484" s="475" t="s">
        <v>1299</v>
      </c>
      <c r="E1484" s="447">
        <v>6</v>
      </c>
      <c r="F1484" s="445" t="s">
        <v>132</v>
      </c>
      <c r="G1484" s="41"/>
      <c r="H1484" s="448">
        <f>ROUND(E1484*G1484,2)</f>
        <v>0</v>
      </c>
      <c r="I1484" s="448"/>
      <c r="J1484" s="448">
        <f>ROUND(E1484*G1484,2)</f>
        <v>0</v>
      </c>
      <c r="K1484" s="449"/>
      <c r="L1484" s="449">
        <f>E1484*K1484</f>
        <v>0</v>
      </c>
      <c r="M1484" s="447"/>
      <c r="N1484" s="447">
        <f>E1484*M1484</f>
        <v>0</v>
      </c>
      <c r="O1484" s="445">
        <v>20</v>
      </c>
      <c r="P1484" s="445" t="s">
        <v>836</v>
      </c>
      <c r="Q1484" s="447"/>
      <c r="R1484" s="447"/>
      <c r="S1484" s="447"/>
      <c r="T1484" s="450"/>
      <c r="U1484" s="450"/>
      <c r="V1484" s="450" t="s">
        <v>802</v>
      </c>
      <c r="W1484" s="451"/>
      <c r="X1484" s="437" t="s">
        <v>1250</v>
      </c>
      <c r="Y1484" s="437" t="s">
        <v>1298</v>
      </c>
      <c r="Z1484" s="445" t="s">
        <v>85</v>
      </c>
      <c r="AA1484" s="445"/>
      <c r="AB1484" s="445">
        <v>7</v>
      </c>
      <c r="AC1484" s="445"/>
      <c r="AD1484" s="445"/>
      <c r="AE1484" s="445"/>
      <c r="AF1484" s="445"/>
      <c r="AG1484" s="445"/>
      <c r="AH1484" s="445"/>
      <c r="AI1484" s="446"/>
      <c r="AJ1484" s="446" t="s">
        <v>803</v>
      </c>
      <c r="AK1484" s="446" t="s">
        <v>87</v>
      </c>
      <c r="AL1484" s="446"/>
      <c r="AM1484" s="446"/>
      <c r="AN1484" s="446"/>
    </row>
    <row r="1485" spans="1:40">
      <c r="A1485" s="435"/>
      <c r="B1485" s="436"/>
      <c r="C1485" s="437"/>
      <c r="D1485" s="438" t="s">
        <v>901</v>
      </c>
      <c r="E1485" s="439"/>
      <c r="F1485" s="440"/>
      <c r="G1485" s="42"/>
      <c r="H1485" s="441"/>
      <c r="I1485" s="441"/>
      <c r="J1485" s="441"/>
      <c r="K1485" s="442"/>
      <c r="L1485" s="442"/>
      <c r="M1485" s="439"/>
      <c r="N1485" s="439"/>
      <c r="O1485" s="440"/>
      <c r="P1485" s="440"/>
      <c r="Q1485" s="439"/>
      <c r="R1485" s="439"/>
      <c r="S1485" s="439"/>
      <c r="T1485" s="443"/>
      <c r="U1485" s="443"/>
      <c r="V1485" s="443" t="s">
        <v>0</v>
      </c>
      <c r="W1485" s="444"/>
      <c r="X1485" s="440"/>
      <c r="Y1485" s="445"/>
      <c r="Z1485" s="445"/>
      <c r="AA1485" s="445"/>
      <c r="AB1485" s="445"/>
      <c r="AC1485" s="445"/>
      <c r="AD1485" s="445"/>
      <c r="AE1485" s="445"/>
      <c r="AF1485" s="445"/>
      <c r="AG1485" s="445"/>
      <c r="AH1485" s="445"/>
      <c r="AI1485" s="446"/>
      <c r="AJ1485" s="446"/>
      <c r="AK1485" s="446"/>
      <c r="AL1485" s="446"/>
      <c r="AM1485" s="446"/>
      <c r="AN1485" s="446"/>
    </row>
    <row r="1486" spans="1:40">
      <c r="A1486" s="435"/>
      <c r="B1486" s="436"/>
      <c r="C1486" s="437"/>
      <c r="D1486" s="438" t="s">
        <v>1300</v>
      </c>
      <c r="E1486" s="439"/>
      <c r="F1486" s="440"/>
      <c r="G1486" s="42"/>
      <c r="H1486" s="441"/>
      <c r="I1486" s="441"/>
      <c r="J1486" s="441"/>
      <c r="K1486" s="442"/>
      <c r="L1486" s="442"/>
      <c r="M1486" s="439"/>
      <c r="N1486" s="439"/>
      <c r="O1486" s="440"/>
      <c r="P1486" s="440"/>
      <c r="Q1486" s="439"/>
      <c r="R1486" s="439"/>
      <c r="S1486" s="439"/>
      <c r="T1486" s="443"/>
      <c r="U1486" s="443"/>
      <c r="V1486" s="443" t="s">
        <v>0</v>
      </c>
      <c r="W1486" s="444"/>
      <c r="X1486" s="440"/>
      <c r="Y1486" s="445"/>
      <c r="Z1486" s="445"/>
      <c r="AA1486" s="445"/>
      <c r="AB1486" s="445"/>
      <c r="AC1486" s="445"/>
      <c r="AD1486" s="445"/>
      <c r="AE1486" s="445"/>
      <c r="AF1486" s="445"/>
      <c r="AG1486" s="445"/>
      <c r="AH1486" s="445"/>
      <c r="AI1486" s="446"/>
      <c r="AJ1486" s="446"/>
      <c r="AK1486" s="446"/>
      <c r="AL1486" s="446"/>
      <c r="AM1486" s="446"/>
      <c r="AN1486" s="446"/>
    </row>
    <row r="1487" spans="1:40">
      <c r="A1487" s="435"/>
      <c r="B1487" s="436"/>
      <c r="C1487" s="437"/>
      <c r="D1487" s="438" t="s">
        <v>470</v>
      </c>
      <c r="E1487" s="439"/>
      <c r="F1487" s="440"/>
      <c r="G1487" s="42"/>
      <c r="H1487" s="441"/>
      <c r="I1487" s="441"/>
      <c r="J1487" s="441"/>
      <c r="K1487" s="442"/>
      <c r="L1487" s="442"/>
      <c r="M1487" s="439"/>
      <c r="N1487" s="439"/>
      <c r="O1487" s="440"/>
      <c r="P1487" s="440"/>
      <c r="Q1487" s="439"/>
      <c r="R1487" s="439"/>
      <c r="S1487" s="439"/>
      <c r="T1487" s="443"/>
      <c r="U1487" s="443"/>
      <c r="V1487" s="443" t="s">
        <v>0</v>
      </c>
      <c r="W1487" s="444"/>
      <c r="X1487" s="440"/>
      <c r="Y1487" s="445"/>
      <c r="Z1487" s="445"/>
      <c r="AA1487" s="445"/>
      <c r="AB1487" s="445"/>
      <c r="AC1487" s="445"/>
      <c r="AD1487" s="445"/>
      <c r="AE1487" s="445"/>
      <c r="AF1487" s="445"/>
      <c r="AG1487" s="445"/>
      <c r="AH1487" s="445"/>
      <c r="AI1487" s="446"/>
      <c r="AJ1487" s="446"/>
      <c r="AK1487" s="446"/>
      <c r="AL1487" s="446"/>
      <c r="AM1487" s="446"/>
      <c r="AN1487" s="446"/>
    </row>
    <row r="1488" spans="1:40" ht="38.25">
      <c r="A1488" s="435"/>
      <c r="B1488" s="436"/>
      <c r="C1488" s="437"/>
      <c r="D1488" s="482" t="s">
        <v>1301</v>
      </c>
      <c r="E1488" s="483"/>
      <c r="F1488" s="484"/>
      <c r="G1488" s="43"/>
      <c r="H1488" s="485"/>
      <c r="I1488" s="485"/>
      <c r="J1488" s="485"/>
      <c r="K1488" s="486"/>
      <c r="L1488" s="486"/>
      <c r="M1488" s="483"/>
      <c r="N1488" s="483"/>
      <c r="O1488" s="484"/>
      <c r="P1488" s="484"/>
      <c r="Q1488" s="483"/>
      <c r="R1488" s="483"/>
      <c r="S1488" s="483"/>
      <c r="T1488" s="487"/>
      <c r="U1488" s="487"/>
      <c r="V1488" s="487" t="s">
        <v>1</v>
      </c>
      <c r="W1488" s="488"/>
      <c r="X1488" s="484"/>
      <c r="Y1488" s="445"/>
      <c r="Z1488" s="445"/>
      <c r="AA1488" s="445"/>
      <c r="AB1488" s="445"/>
      <c r="AC1488" s="445"/>
      <c r="AD1488" s="445"/>
      <c r="AE1488" s="445"/>
      <c r="AF1488" s="445"/>
      <c r="AG1488" s="445"/>
      <c r="AH1488" s="445"/>
      <c r="AI1488" s="446"/>
      <c r="AJ1488" s="446"/>
      <c r="AK1488" s="446"/>
      <c r="AL1488" s="446"/>
      <c r="AM1488" s="446"/>
      <c r="AN1488" s="446"/>
    </row>
    <row r="1489" spans="1:40">
      <c r="A1489" s="435"/>
      <c r="B1489" s="436"/>
      <c r="C1489" s="437"/>
      <c r="D1489" s="482" t="s">
        <v>1302</v>
      </c>
      <c r="E1489" s="483"/>
      <c r="F1489" s="484"/>
      <c r="G1489" s="43"/>
      <c r="H1489" s="485"/>
      <c r="I1489" s="485"/>
      <c r="J1489" s="485"/>
      <c r="K1489" s="486"/>
      <c r="L1489" s="486"/>
      <c r="M1489" s="483"/>
      <c r="N1489" s="483"/>
      <c r="O1489" s="484"/>
      <c r="P1489" s="484"/>
      <c r="Q1489" s="483"/>
      <c r="R1489" s="483"/>
      <c r="S1489" s="483"/>
      <c r="T1489" s="487"/>
      <c r="U1489" s="487"/>
      <c r="V1489" s="487" t="s">
        <v>1</v>
      </c>
      <c r="W1489" s="488"/>
      <c r="X1489" s="484"/>
      <c r="Y1489" s="445"/>
      <c r="Z1489" s="445"/>
      <c r="AA1489" s="445"/>
      <c r="AB1489" s="445"/>
      <c r="AC1489" s="445"/>
      <c r="AD1489" s="445"/>
      <c r="AE1489" s="445"/>
      <c r="AF1489" s="445"/>
      <c r="AG1489" s="445"/>
      <c r="AH1489" s="445"/>
      <c r="AI1489" s="446"/>
      <c r="AJ1489" s="446"/>
      <c r="AK1489" s="446"/>
      <c r="AL1489" s="446"/>
      <c r="AM1489" s="446"/>
      <c r="AN1489" s="446"/>
    </row>
    <row r="1490" spans="1:40" ht="25.5">
      <c r="A1490" s="435"/>
      <c r="B1490" s="436"/>
      <c r="C1490" s="437"/>
      <c r="D1490" s="482" t="s">
        <v>1303</v>
      </c>
      <c r="E1490" s="483"/>
      <c r="F1490" s="484"/>
      <c r="G1490" s="43"/>
      <c r="H1490" s="485"/>
      <c r="I1490" s="485"/>
      <c r="J1490" s="485"/>
      <c r="K1490" s="486"/>
      <c r="L1490" s="486"/>
      <c r="M1490" s="483"/>
      <c r="N1490" s="483"/>
      <c r="O1490" s="484"/>
      <c r="P1490" s="484"/>
      <c r="Q1490" s="483"/>
      <c r="R1490" s="483"/>
      <c r="S1490" s="483"/>
      <c r="T1490" s="487"/>
      <c r="U1490" s="487"/>
      <c r="V1490" s="487" t="s">
        <v>1</v>
      </c>
      <c r="W1490" s="488"/>
      <c r="X1490" s="484"/>
      <c r="Y1490" s="445"/>
      <c r="Z1490" s="445"/>
      <c r="AA1490" s="445"/>
      <c r="AB1490" s="445"/>
      <c r="AC1490" s="445"/>
      <c r="AD1490" s="445"/>
      <c r="AE1490" s="445"/>
      <c r="AF1490" s="445"/>
      <c r="AG1490" s="445"/>
      <c r="AH1490" s="445"/>
      <c r="AI1490" s="446"/>
      <c r="AJ1490" s="446"/>
      <c r="AK1490" s="446"/>
      <c r="AL1490" s="446"/>
      <c r="AM1490" s="446"/>
      <c r="AN1490" s="446"/>
    </row>
    <row r="1491" spans="1:40" ht="38.25">
      <c r="A1491" s="435"/>
      <c r="B1491" s="436"/>
      <c r="C1491" s="437"/>
      <c r="D1491" s="482" t="s">
        <v>1304</v>
      </c>
      <c r="E1491" s="483"/>
      <c r="F1491" s="484"/>
      <c r="G1491" s="43"/>
      <c r="H1491" s="485"/>
      <c r="I1491" s="485"/>
      <c r="J1491" s="485"/>
      <c r="K1491" s="486"/>
      <c r="L1491" s="486"/>
      <c r="M1491" s="483"/>
      <c r="N1491" s="483"/>
      <c r="O1491" s="484"/>
      <c r="P1491" s="484"/>
      <c r="Q1491" s="483"/>
      <c r="R1491" s="483"/>
      <c r="S1491" s="483"/>
      <c r="T1491" s="487"/>
      <c r="U1491" s="487"/>
      <c r="V1491" s="487" t="s">
        <v>1</v>
      </c>
      <c r="W1491" s="488"/>
      <c r="X1491" s="484"/>
      <c r="Y1491" s="445"/>
      <c r="Z1491" s="445"/>
      <c r="AA1491" s="445"/>
      <c r="AB1491" s="445"/>
      <c r="AC1491" s="445"/>
      <c r="AD1491" s="445"/>
      <c r="AE1491" s="445"/>
      <c r="AF1491" s="445"/>
      <c r="AG1491" s="445"/>
      <c r="AH1491" s="445"/>
      <c r="AI1491" s="446"/>
      <c r="AJ1491" s="446"/>
      <c r="AK1491" s="446"/>
      <c r="AL1491" s="446"/>
      <c r="AM1491" s="446"/>
      <c r="AN1491" s="446"/>
    </row>
    <row r="1492" spans="1:40">
      <c r="A1492" s="435">
        <v>286</v>
      </c>
      <c r="B1492" s="436" t="s">
        <v>80</v>
      </c>
      <c r="C1492" s="437" t="s">
        <v>1305</v>
      </c>
      <c r="D1492" s="475" t="s">
        <v>1306</v>
      </c>
      <c r="E1492" s="447">
        <v>116.9</v>
      </c>
      <c r="F1492" s="445" t="s">
        <v>249</v>
      </c>
      <c r="G1492" s="41"/>
      <c r="H1492" s="448">
        <f>ROUND(E1492*G1492,2)</f>
        <v>0</v>
      </c>
      <c r="I1492" s="448"/>
      <c r="J1492" s="448">
        <f>ROUND(E1492*G1492,2)</f>
        <v>0</v>
      </c>
      <c r="K1492" s="449"/>
      <c r="L1492" s="449">
        <f>E1492*K1492</f>
        <v>0</v>
      </c>
      <c r="M1492" s="447"/>
      <c r="N1492" s="447">
        <f>E1492*M1492</f>
        <v>0</v>
      </c>
      <c r="O1492" s="445">
        <v>20</v>
      </c>
      <c r="P1492" s="445" t="s">
        <v>1307</v>
      </c>
      <c r="Q1492" s="447"/>
      <c r="R1492" s="447"/>
      <c r="S1492" s="447"/>
      <c r="T1492" s="450"/>
      <c r="U1492" s="450"/>
      <c r="V1492" s="450" t="s">
        <v>802</v>
      </c>
      <c r="W1492" s="451"/>
      <c r="X1492" s="437" t="s">
        <v>1305</v>
      </c>
      <c r="Y1492" s="437" t="s">
        <v>1305</v>
      </c>
      <c r="Z1492" s="445" t="s">
        <v>85</v>
      </c>
      <c r="AA1492" s="445"/>
      <c r="AB1492" s="445">
        <v>1</v>
      </c>
      <c r="AC1492" s="445"/>
      <c r="AD1492" s="445"/>
      <c r="AE1492" s="445"/>
      <c r="AF1492" s="445"/>
      <c r="AG1492" s="445"/>
      <c r="AH1492" s="445"/>
      <c r="AI1492" s="446"/>
      <c r="AJ1492" s="446" t="s">
        <v>803</v>
      </c>
      <c r="AK1492" s="446" t="s">
        <v>87</v>
      </c>
      <c r="AL1492" s="446"/>
      <c r="AM1492" s="446"/>
      <c r="AN1492" s="446"/>
    </row>
    <row r="1493" spans="1:40" ht="25.5">
      <c r="A1493" s="435"/>
      <c r="B1493" s="436"/>
      <c r="C1493" s="437"/>
      <c r="D1493" s="438" t="s">
        <v>250</v>
      </c>
      <c r="E1493" s="439"/>
      <c r="F1493" s="440"/>
      <c r="G1493" s="42"/>
      <c r="H1493" s="441"/>
      <c r="I1493" s="441"/>
      <c r="J1493" s="441"/>
      <c r="K1493" s="442"/>
      <c r="L1493" s="442"/>
      <c r="M1493" s="439"/>
      <c r="N1493" s="439"/>
      <c r="O1493" s="440"/>
      <c r="P1493" s="440"/>
      <c r="Q1493" s="439"/>
      <c r="R1493" s="439"/>
      <c r="S1493" s="439"/>
      <c r="T1493" s="443"/>
      <c r="U1493" s="443"/>
      <c r="V1493" s="443" t="s">
        <v>0</v>
      </c>
      <c r="W1493" s="444"/>
      <c r="X1493" s="440"/>
      <c r="Y1493" s="445"/>
      <c r="Z1493" s="445"/>
      <c r="AA1493" s="445"/>
      <c r="AB1493" s="445"/>
      <c r="AC1493" s="445"/>
      <c r="AD1493" s="445"/>
      <c r="AE1493" s="445"/>
      <c r="AF1493" s="445"/>
      <c r="AG1493" s="445"/>
      <c r="AH1493" s="445"/>
      <c r="AI1493" s="446"/>
      <c r="AJ1493" s="446"/>
      <c r="AK1493" s="446"/>
      <c r="AL1493" s="446"/>
      <c r="AM1493" s="446"/>
      <c r="AN1493" s="446"/>
    </row>
    <row r="1494" spans="1:40">
      <c r="A1494" s="435"/>
      <c r="B1494" s="436"/>
      <c r="C1494" s="437"/>
      <c r="D1494" s="438" t="s">
        <v>1308</v>
      </c>
      <c r="E1494" s="439"/>
      <c r="F1494" s="440"/>
      <c r="G1494" s="42"/>
      <c r="H1494" s="441"/>
      <c r="I1494" s="441"/>
      <c r="J1494" s="441"/>
      <c r="K1494" s="442"/>
      <c r="L1494" s="442"/>
      <c r="M1494" s="439"/>
      <c r="N1494" s="439"/>
      <c r="O1494" s="440"/>
      <c r="P1494" s="440"/>
      <c r="Q1494" s="439"/>
      <c r="R1494" s="439"/>
      <c r="S1494" s="439"/>
      <c r="T1494" s="443"/>
      <c r="U1494" s="443"/>
      <c r="V1494" s="443" t="s">
        <v>0</v>
      </c>
      <c r="W1494" s="444"/>
      <c r="X1494" s="440"/>
      <c r="Y1494" s="445"/>
      <c r="Z1494" s="445"/>
      <c r="AA1494" s="445"/>
      <c r="AB1494" s="445"/>
      <c r="AC1494" s="445"/>
      <c r="AD1494" s="445"/>
      <c r="AE1494" s="445"/>
      <c r="AF1494" s="445"/>
      <c r="AG1494" s="445"/>
      <c r="AH1494" s="445"/>
      <c r="AI1494" s="446"/>
      <c r="AJ1494" s="446"/>
      <c r="AK1494" s="446"/>
      <c r="AL1494" s="446"/>
      <c r="AM1494" s="446"/>
      <c r="AN1494" s="446"/>
    </row>
    <row r="1495" spans="1:40" ht="25.5">
      <c r="A1495" s="435">
        <v>287</v>
      </c>
      <c r="B1495" s="436" t="s">
        <v>192</v>
      </c>
      <c r="C1495" s="437" t="s">
        <v>1309</v>
      </c>
      <c r="D1495" s="475" t="s">
        <v>1310</v>
      </c>
      <c r="E1495" s="447">
        <v>18.2</v>
      </c>
      <c r="F1495" s="445" t="s">
        <v>243</v>
      </c>
      <c r="G1495" s="41"/>
      <c r="H1495" s="448"/>
      <c r="I1495" s="448">
        <f>ROUND(E1495*G1495,2)</f>
        <v>0</v>
      </c>
      <c r="J1495" s="448">
        <f>ROUND(E1495*G1495,2)</f>
        <v>0</v>
      </c>
      <c r="K1495" s="449"/>
      <c r="L1495" s="449">
        <f>E1495*K1495</f>
        <v>0</v>
      </c>
      <c r="M1495" s="447"/>
      <c r="N1495" s="447">
        <f>E1495*M1495</f>
        <v>0</v>
      </c>
      <c r="O1495" s="445">
        <v>20</v>
      </c>
      <c r="P1495" s="445" t="s">
        <v>1311</v>
      </c>
      <c r="Q1495" s="447"/>
      <c r="R1495" s="447"/>
      <c r="S1495" s="447"/>
      <c r="T1495" s="450"/>
      <c r="U1495" s="450"/>
      <c r="V1495" s="450" t="s">
        <v>66</v>
      </c>
      <c r="W1495" s="451"/>
      <c r="X1495" s="437" t="s">
        <v>1309</v>
      </c>
      <c r="Y1495" s="437" t="s">
        <v>1309</v>
      </c>
      <c r="Z1495" s="445" t="s">
        <v>85</v>
      </c>
      <c r="AA1495" s="437" t="s">
        <v>196</v>
      </c>
      <c r="AB1495" s="445">
        <v>2</v>
      </c>
      <c r="AC1495" s="445"/>
      <c r="AD1495" s="445"/>
      <c r="AE1495" s="445"/>
      <c r="AF1495" s="445"/>
      <c r="AG1495" s="445"/>
      <c r="AH1495" s="445"/>
      <c r="AI1495" s="446"/>
      <c r="AJ1495" s="446" t="s">
        <v>811</v>
      </c>
      <c r="AK1495" s="446" t="s">
        <v>87</v>
      </c>
      <c r="AL1495" s="446"/>
      <c r="AM1495" s="446"/>
      <c r="AN1495" s="446"/>
    </row>
    <row r="1496" spans="1:40" ht="25.5">
      <c r="A1496" s="435"/>
      <c r="B1496" s="436"/>
      <c r="C1496" s="437"/>
      <c r="D1496" s="438" t="s">
        <v>250</v>
      </c>
      <c r="E1496" s="439"/>
      <c r="F1496" s="440"/>
      <c r="G1496" s="42"/>
      <c r="H1496" s="441"/>
      <c r="I1496" s="441"/>
      <c r="J1496" s="441"/>
      <c r="K1496" s="442"/>
      <c r="L1496" s="442"/>
      <c r="M1496" s="439"/>
      <c r="N1496" s="439"/>
      <c r="O1496" s="440"/>
      <c r="P1496" s="440"/>
      <c r="Q1496" s="439"/>
      <c r="R1496" s="439"/>
      <c r="S1496" s="439"/>
      <c r="T1496" s="443"/>
      <c r="U1496" s="443"/>
      <c r="V1496" s="443" t="s">
        <v>0</v>
      </c>
      <c r="W1496" s="444"/>
      <c r="X1496" s="440"/>
      <c r="Y1496" s="445"/>
      <c r="Z1496" s="445"/>
      <c r="AA1496" s="445"/>
      <c r="AB1496" s="445"/>
      <c r="AC1496" s="445"/>
      <c r="AD1496" s="445"/>
      <c r="AE1496" s="445"/>
      <c r="AF1496" s="445"/>
      <c r="AG1496" s="445"/>
      <c r="AH1496" s="445"/>
      <c r="AI1496" s="446"/>
      <c r="AJ1496" s="446"/>
      <c r="AK1496" s="446"/>
      <c r="AL1496" s="446"/>
      <c r="AM1496" s="446"/>
      <c r="AN1496" s="446"/>
    </row>
    <row r="1497" spans="1:40">
      <c r="A1497" s="435"/>
      <c r="B1497" s="436"/>
      <c r="C1497" s="437"/>
      <c r="D1497" s="438" t="s">
        <v>1312</v>
      </c>
      <c r="E1497" s="439"/>
      <c r="F1497" s="440"/>
      <c r="G1497" s="42"/>
      <c r="H1497" s="441"/>
      <c r="I1497" s="441"/>
      <c r="J1497" s="441"/>
      <c r="K1497" s="442"/>
      <c r="L1497" s="442"/>
      <c r="M1497" s="439"/>
      <c r="N1497" s="439"/>
      <c r="O1497" s="440"/>
      <c r="P1497" s="440"/>
      <c r="Q1497" s="439"/>
      <c r="R1497" s="439"/>
      <c r="S1497" s="439"/>
      <c r="T1497" s="443"/>
      <c r="U1497" s="443"/>
      <c r="V1497" s="443" t="s">
        <v>0</v>
      </c>
      <c r="W1497" s="444"/>
      <c r="X1497" s="440"/>
      <c r="Y1497" s="445"/>
      <c r="Z1497" s="445"/>
      <c r="AA1497" s="445"/>
      <c r="AB1497" s="445"/>
      <c r="AC1497" s="445"/>
      <c r="AD1497" s="445"/>
      <c r="AE1497" s="445"/>
      <c r="AF1497" s="445"/>
      <c r="AG1497" s="445"/>
      <c r="AH1497" s="445"/>
      <c r="AI1497" s="446"/>
      <c r="AJ1497" s="446"/>
      <c r="AK1497" s="446"/>
      <c r="AL1497" s="446"/>
      <c r="AM1497" s="446"/>
      <c r="AN1497" s="446"/>
    </row>
    <row r="1498" spans="1:40" ht="25.5">
      <c r="A1498" s="435">
        <v>288</v>
      </c>
      <c r="B1498" s="436" t="s">
        <v>192</v>
      </c>
      <c r="C1498" s="437" t="s">
        <v>1313</v>
      </c>
      <c r="D1498" s="475" t="s">
        <v>1314</v>
      </c>
      <c r="E1498" s="447">
        <v>55.9</v>
      </c>
      <c r="F1498" s="445" t="s">
        <v>243</v>
      </c>
      <c r="G1498" s="41"/>
      <c r="H1498" s="448"/>
      <c r="I1498" s="448">
        <f>ROUND(E1498*G1498,2)</f>
        <v>0</v>
      </c>
      <c r="J1498" s="448">
        <f>ROUND(E1498*G1498,2)</f>
        <v>0</v>
      </c>
      <c r="K1498" s="449"/>
      <c r="L1498" s="449">
        <f>E1498*K1498</f>
        <v>0</v>
      </c>
      <c r="M1498" s="447"/>
      <c r="N1498" s="447">
        <f>E1498*M1498</f>
        <v>0</v>
      </c>
      <c r="O1498" s="445">
        <v>20</v>
      </c>
      <c r="P1498" s="445" t="s">
        <v>1315</v>
      </c>
      <c r="Q1498" s="447"/>
      <c r="R1498" s="447"/>
      <c r="S1498" s="447"/>
      <c r="T1498" s="450"/>
      <c r="U1498" s="450"/>
      <c r="V1498" s="450" t="s">
        <v>66</v>
      </c>
      <c r="W1498" s="451"/>
      <c r="X1498" s="437" t="s">
        <v>1313</v>
      </c>
      <c r="Y1498" s="437" t="s">
        <v>1313</v>
      </c>
      <c r="Z1498" s="445" t="s">
        <v>85</v>
      </c>
      <c r="AA1498" s="437" t="s">
        <v>196</v>
      </c>
      <c r="AB1498" s="445">
        <v>2</v>
      </c>
      <c r="AC1498" s="445"/>
      <c r="AD1498" s="445"/>
      <c r="AE1498" s="445"/>
      <c r="AF1498" s="445"/>
      <c r="AG1498" s="445"/>
      <c r="AH1498" s="445"/>
      <c r="AI1498" s="446"/>
      <c r="AJ1498" s="446" t="s">
        <v>811</v>
      </c>
      <c r="AK1498" s="446" t="s">
        <v>87</v>
      </c>
      <c r="AL1498" s="446"/>
      <c r="AM1498" s="446"/>
      <c r="AN1498" s="446"/>
    </row>
    <row r="1499" spans="1:40" ht="25.5">
      <c r="A1499" s="435"/>
      <c r="B1499" s="436"/>
      <c r="C1499" s="437"/>
      <c r="D1499" s="438" t="s">
        <v>250</v>
      </c>
      <c r="E1499" s="439"/>
      <c r="F1499" s="440"/>
      <c r="G1499" s="42"/>
      <c r="H1499" s="441"/>
      <c r="I1499" s="441"/>
      <c r="J1499" s="441"/>
      <c r="K1499" s="442"/>
      <c r="L1499" s="442"/>
      <c r="M1499" s="439"/>
      <c r="N1499" s="439"/>
      <c r="O1499" s="440"/>
      <c r="P1499" s="440"/>
      <c r="Q1499" s="439"/>
      <c r="R1499" s="439"/>
      <c r="S1499" s="439"/>
      <c r="T1499" s="443"/>
      <c r="U1499" s="443"/>
      <c r="V1499" s="443" t="s">
        <v>0</v>
      </c>
      <c r="W1499" s="444"/>
      <c r="X1499" s="440"/>
      <c r="Y1499" s="445"/>
      <c r="Z1499" s="445"/>
      <c r="AA1499" s="445"/>
      <c r="AB1499" s="445"/>
      <c r="AC1499" s="445"/>
      <c r="AD1499" s="445"/>
      <c r="AE1499" s="445"/>
      <c r="AF1499" s="445"/>
      <c r="AG1499" s="445"/>
      <c r="AH1499" s="445"/>
      <c r="AI1499" s="446"/>
      <c r="AJ1499" s="446"/>
      <c r="AK1499" s="446"/>
      <c r="AL1499" s="446"/>
      <c r="AM1499" s="446"/>
      <c r="AN1499" s="446"/>
    </row>
    <row r="1500" spans="1:40">
      <c r="A1500" s="435"/>
      <c r="B1500" s="436"/>
      <c r="C1500" s="437"/>
      <c r="D1500" s="438" t="s">
        <v>1316</v>
      </c>
      <c r="E1500" s="439"/>
      <c r="F1500" s="440"/>
      <c r="G1500" s="42"/>
      <c r="H1500" s="441"/>
      <c r="I1500" s="441"/>
      <c r="J1500" s="441"/>
      <c r="K1500" s="442"/>
      <c r="L1500" s="442"/>
      <c r="M1500" s="439"/>
      <c r="N1500" s="439"/>
      <c r="O1500" s="440"/>
      <c r="P1500" s="440"/>
      <c r="Q1500" s="439"/>
      <c r="R1500" s="439"/>
      <c r="S1500" s="439"/>
      <c r="T1500" s="443"/>
      <c r="U1500" s="443"/>
      <c r="V1500" s="443" t="s">
        <v>0</v>
      </c>
      <c r="W1500" s="444"/>
      <c r="X1500" s="440"/>
      <c r="Y1500" s="445"/>
      <c r="Z1500" s="445"/>
      <c r="AA1500" s="445"/>
      <c r="AB1500" s="445"/>
      <c r="AC1500" s="445"/>
      <c r="AD1500" s="445"/>
      <c r="AE1500" s="445"/>
      <c r="AF1500" s="445"/>
      <c r="AG1500" s="445"/>
      <c r="AH1500" s="445"/>
      <c r="AI1500" s="446"/>
      <c r="AJ1500" s="446"/>
      <c r="AK1500" s="446"/>
      <c r="AL1500" s="446"/>
      <c r="AM1500" s="446"/>
      <c r="AN1500" s="446"/>
    </row>
    <row r="1501" spans="1:40" ht="25.5">
      <c r="A1501" s="435">
        <v>289</v>
      </c>
      <c r="B1501" s="436" t="s">
        <v>192</v>
      </c>
      <c r="C1501" s="437" t="s">
        <v>1317</v>
      </c>
      <c r="D1501" s="475" t="s">
        <v>1318</v>
      </c>
      <c r="E1501" s="447">
        <v>38.5</v>
      </c>
      <c r="F1501" s="445" t="s">
        <v>243</v>
      </c>
      <c r="G1501" s="41"/>
      <c r="H1501" s="448"/>
      <c r="I1501" s="448">
        <f>ROUND(E1501*G1501,2)</f>
        <v>0</v>
      </c>
      <c r="J1501" s="448">
        <f>ROUND(E1501*G1501,2)</f>
        <v>0</v>
      </c>
      <c r="K1501" s="449"/>
      <c r="L1501" s="449">
        <f>E1501*K1501</f>
        <v>0</v>
      </c>
      <c r="M1501" s="447"/>
      <c r="N1501" s="447">
        <f>E1501*M1501</f>
        <v>0</v>
      </c>
      <c r="O1501" s="445">
        <v>20</v>
      </c>
      <c r="P1501" s="445" t="s">
        <v>1319</v>
      </c>
      <c r="Q1501" s="447"/>
      <c r="R1501" s="447"/>
      <c r="S1501" s="447"/>
      <c r="T1501" s="450"/>
      <c r="U1501" s="450"/>
      <c r="V1501" s="450" t="s">
        <v>66</v>
      </c>
      <c r="W1501" s="451"/>
      <c r="X1501" s="437" t="s">
        <v>1317</v>
      </c>
      <c r="Y1501" s="437" t="s">
        <v>1317</v>
      </c>
      <c r="Z1501" s="445" t="s">
        <v>85</v>
      </c>
      <c r="AA1501" s="437" t="s">
        <v>196</v>
      </c>
      <c r="AB1501" s="445">
        <v>2</v>
      </c>
      <c r="AC1501" s="445"/>
      <c r="AD1501" s="445"/>
      <c r="AE1501" s="445"/>
      <c r="AF1501" s="445"/>
      <c r="AG1501" s="445"/>
      <c r="AH1501" s="445"/>
      <c r="AI1501" s="446"/>
      <c r="AJ1501" s="446" t="s">
        <v>811</v>
      </c>
      <c r="AK1501" s="446" t="s">
        <v>87</v>
      </c>
      <c r="AL1501" s="446"/>
      <c r="AM1501" s="446"/>
      <c r="AN1501" s="446"/>
    </row>
    <row r="1502" spans="1:40" ht="25.5">
      <c r="A1502" s="435"/>
      <c r="B1502" s="436"/>
      <c r="C1502" s="437"/>
      <c r="D1502" s="438" t="s">
        <v>250</v>
      </c>
      <c r="E1502" s="439"/>
      <c r="F1502" s="440"/>
      <c r="G1502" s="42"/>
      <c r="H1502" s="441"/>
      <c r="I1502" s="441"/>
      <c r="J1502" s="441"/>
      <c r="K1502" s="442"/>
      <c r="L1502" s="442"/>
      <c r="M1502" s="439"/>
      <c r="N1502" s="439"/>
      <c r="O1502" s="440"/>
      <c r="P1502" s="440"/>
      <c r="Q1502" s="439"/>
      <c r="R1502" s="439"/>
      <c r="S1502" s="439"/>
      <c r="T1502" s="443"/>
      <c r="U1502" s="443"/>
      <c r="V1502" s="443" t="s">
        <v>0</v>
      </c>
      <c r="W1502" s="444"/>
      <c r="X1502" s="440"/>
      <c r="Y1502" s="445"/>
      <c r="Z1502" s="445"/>
      <c r="AA1502" s="445"/>
      <c r="AB1502" s="445"/>
      <c r="AC1502" s="445"/>
      <c r="AD1502" s="445"/>
      <c r="AE1502" s="445"/>
      <c r="AF1502" s="445"/>
      <c r="AG1502" s="445"/>
      <c r="AH1502" s="445"/>
      <c r="AI1502" s="446"/>
      <c r="AJ1502" s="446"/>
      <c r="AK1502" s="446"/>
      <c r="AL1502" s="446"/>
      <c r="AM1502" s="446"/>
      <c r="AN1502" s="446"/>
    </row>
    <row r="1503" spans="1:40">
      <c r="A1503" s="435"/>
      <c r="B1503" s="436"/>
      <c r="C1503" s="437"/>
      <c r="D1503" s="438" t="s">
        <v>1320</v>
      </c>
      <c r="E1503" s="439"/>
      <c r="F1503" s="440"/>
      <c r="G1503" s="42"/>
      <c r="H1503" s="441"/>
      <c r="I1503" s="441"/>
      <c r="J1503" s="441"/>
      <c r="K1503" s="442"/>
      <c r="L1503" s="442"/>
      <c r="M1503" s="439"/>
      <c r="N1503" s="439"/>
      <c r="O1503" s="440"/>
      <c r="P1503" s="440"/>
      <c r="Q1503" s="439"/>
      <c r="R1503" s="439"/>
      <c r="S1503" s="439"/>
      <c r="T1503" s="443"/>
      <c r="U1503" s="443"/>
      <c r="V1503" s="443" t="s">
        <v>0</v>
      </c>
      <c r="W1503" s="444"/>
      <c r="X1503" s="440"/>
      <c r="Y1503" s="445"/>
      <c r="Z1503" s="445"/>
      <c r="AA1503" s="445"/>
      <c r="AB1503" s="445"/>
      <c r="AC1503" s="445"/>
      <c r="AD1503" s="445"/>
      <c r="AE1503" s="445"/>
      <c r="AF1503" s="445"/>
      <c r="AG1503" s="445"/>
      <c r="AH1503" s="445"/>
      <c r="AI1503" s="446"/>
      <c r="AJ1503" s="446"/>
      <c r="AK1503" s="446"/>
      <c r="AL1503" s="446"/>
      <c r="AM1503" s="446"/>
      <c r="AN1503" s="446"/>
    </row>
    <row r="1504" spans="1:40" ht="25.5">
      <c r="A1504" s="435">
        <v>290</v>
      </c>
      <c r="B1504" s="436" t="s">
        <v>192</v>
      </c>
      <c r="C1504" s="437" t="s">
        <v>1321</v>
      </c>
      <c r="D1504" s="475" t="s">
        <v>1322</v>
      </c>
      <c r="E1504" s="447">
        <v>4.3</v>
      </c>
      <c r="F1504" s="445" t="s">
        <v>243</v>
      </c>
      <c r="G1504" s="41"/>
      <c r="H1504" s="448"/>
      <c r="I1504" s="448">
        <f>ROUND(E1504*G1504,2)</f>
        <v>0</v>
      </c>
      <c r="J1504" s="448">
        <f>ROUND(E1504*G1504,2)</f>
        <v>0</v>
      </c>
      <c r="K1504" s="449"/>
      <c r="L1504" s="449">
        <f>E1504*K1504</f>
        <v>0</v>
      </c>
      <c r="M1504" s="447"/>
      <c r="N1504" s="447">
        <f>E1504*M1504</f>
        <v>0</v>
      </c>
      <c r="O1504" s="445">
        <v>20</v>
      </c>
      <c r="P1504" s="445" t="s">
        <v>1323</v>
      </c>
      <c r="Q1504" s="447"/>
      <c r="R1504" s="447"/>
      <c r="S1504" s="447"/>
      <c r="T1504" s="450"/>
      <c r="U1504" s="450"/>
      <c r="V1504" s="450" t="s">
        <v>66</v>
      </c>
      <c r="W1504" s="451"/>
      <c r="X1504" s="437" t="s">
        <v>1321</v>
      </c>
      <c r="Y1504" s="437" t="s">
        <v>1321</v>
      </c>
      <c r="Z1504" s="445" t="s">
        <v>85</v>
      </c>
      <c r="AA1504" s="437" t="s">
        <v>196</v>
      </c>
      <c r="AB1504" s="445">
        <v>2</v>
      </c>
      <c r="AC1504" s="445"/>
      <c r="AD1504" s="445"/>
      <c r="AE1504" s="445"/>
      <c r="AF1504" s="445"/>
      <c r="AG1504" s="445"/>
      <c r="AH1504" s="445"/>
      <c r="AI1504" s="446"/>
      <c r="AJ1504" s="446" t="s">
        <v>811</v>
      </c>
      <c r="AK1504" s="446" t="s">
        <v>87</v>
      </c>
      <c r="AL1504" s="446"/>
      <c r="AM1504" s="446"/>
      <c r="AN1504" s="446"/>
    </row>
    <row r="1505" spans="1:40" ht="25.5">
      <c r="A1505" s="435"/>
      <c r="B1505" s="436"/>
      <c r="C1505" s="437"/>
      <c r="D1505" s="438" t="s">
        <v>250</v>
      </c>
      <c r="E1505" s="439"/>
      <c r="F1505" s="440"/>
      <c r="G1505" s="42"/>
      <c r="H1505" s="441"/>
      <c r="I1505" s="441"/>
      <c r="J1505" s="441"/>
      <c r="K1505" s="442"/>
      <c r="L1505" s="442"/>
      <c r="M1505" s="439"/>
      <c r="N1505" s="439"/>
      <c r="O1505" s="440"/>
      <c r="P1505" s="440"/>
      <c r="Q1505" s="439"/>
      <c r="R1505" s="439"/>
      <c r="S1505" s="439"/>
      <c r="T1505" s="443"/>
      <c r="U1505" s="443"/>
      <c r="V1505" s="443" t="s">
        <v>0</v>
      </c>
      <c r="W1505" s="444"/>
      <c r="X1505" s="440"/>
      <c r="Y1505" s="445"/>
      <c r="Z1505" s="445"/>
      <c r="AA1505" s="445"/>
      <c r="AB1505" s="445"/>
      <c r="AC1505" s="445"/>
      <c r="AD1505" s="445"/>
      <c r="AE1505" s="445"/>
      <c r="AF1505" s="445"/>
      <c r="AG1505" s="445"/>
      <c r="AH1505" s="445"/>
      <c r="AI1505" s="446"/>
      <c r="AJ1505" s="446"/>
      <c r="AK1505" s="446"/>
      <c r="AL1505" s="446"/>
      <c r="AM1505" s="446"/>
      <c r="AN1505" s="446"/>
    </row>
    <row r="1506" spans="1:40">
      <c r="A1506" s="435"/>
      <c r="B1506" s="436"/>
      <c r="C1506" s="437"/>
      <c r="D1506" s="438" t="s">
        <v>1324</v>
      </c>
      <c r="E1506" s="439"/>
      <c r="F1506" s="440"/>
      <c r="G1506" s="42"/>
      <c r="H1506" s="441"/>
      <c r="I1506" s="441"/>
      <c r="J1506" s="441"/>
      <c r="K1506" s="442"/>
      <c r="L1506" s="442"/>
      <c r="M1506" s="439"/>
      <c r="N1506" s="439"/>
      <c r="O1506" s="440"/>
      <c r="P1506" s="440"/>
      <c r="Q1506" s="439"/>
      <c r="R1506" s="439"/>
      <c r="S1506" s="439"/>
      <c r="T1506" s="443"/>
      <c r="U1506" s="443"/>
      <c r="V1506" s="443" t="s">
        <v>0</v>
      </c>
      <c r="W1506" s="444"/>
      <c r="X1506" s="440"/>
      <c r="Y1506" s="445"/>
      <c r="Z1506" s="445"/>
      <c r="AA1506" s="445"/>
      <c r="AB1506" s="445"/>
      <c r="AC1506" s="445"/>
      <c r="AD1506" s="445"/>
      <c r="AE1506" s="445"/>
      <c r="AF1506" s="445"/>
      <c r="AG1506" s="445"/>
      <c r="AH1506" s="445"/>
      <c r="AI1506" s="446"/>
      <c r="AJ1506" s="446"/>
      <c r="AK1506" s="446"/>
      <c r="AL1506" s="446"/>
      <c r="AM1506" s="446"/>
      <c r="AN1506" s="446"/>
    </row>
    <row r="1507" spans="1:40">
      <c r="A1507" s="435">
        <v>291</v>
      </c>
      <c r="B1507" s="436" t="s">
        <v>192</v>
      </c>
      <c r="C1507" s="437" t="s">
        <v>1325</v>
      </c>
      <c r="D1507" s="475" t="s">
        <v>1326</v>
      </c>
      <c r="E1507" s="447">
        <v>91</v>
      </c>
      <c r="F1507" s="445" t="s">
        <v>1327</v>
      </c>
      <c r="G1507" s="41"/>
      <c r="H1507" s="448"/>
      <c r="I1507" s="448">
        <f>ROUND(E1507*G1507,2)</f>
        <v>0</v>
      </c>
      <c r="J1507" s="448">
        <f>ROUND(E1507*G1507,2)</f>
        <v>0</v>
      </c>
      <c r="K1507" s="449"/>
      <c r="L1507" s="449">
        <f>E1507*K1507</f>
        <v>0</v>
      </c>
      <c r="M1507" s="447"/>
      <c r="N1507" s="447">
        <f>E1507*M1507</f>
        <v>0</v>
      </c>
      <c r="O1507" s="445">
        <v>20</v>
      </c>
      <c r="P1507" s="445" t="s">
        <v>1328</v>
      </c>
      <c r="Q1507" s="447"/>
      <c r="R1507" s="447"/>
      <c r="S1507" s="447"/>
      <c r="T1507" s="450"/>
      <c r="U1507" s="450"/>
      <c r="V1507" s="450" t="s">
        <v>66</v>
      </c>
      <c r="W1507" s="451"/>
      <c r="X1507" s="437" t="s">
        <v>1325</v>
      </c>
      <c r="Y1507" s="437" t="s">
        <v>1325</v>
      </c>
      <c r="Z1507" s="445" t="s">
        <v>85</v>
      </c>
      <c r="AA1507" s="437" t="s">
        <v>196</v>
      </c>
      <c r="AB1507" s="445">
        <v>2</v>
      </c>
      <c r="AC1507" s="445"/>
      <c r="AD1507" s="445"/>
      <c r="AE1507" s="445"/>
      <c r="AF1507" s="445"/>
      <c r="AG1507" s="445"/>
      <c r="AH1507" s="445"/>
      <c r="AI1507" s="446"/>
      <c r="AJ1507" s="446" t="s">
        <v>811</v>
      </c>
      <c r="AK1507" s="446" t="s">
        <v>87</v>
      </c>
      <c r="AL1507" s="446"/>
      <c r="AM1507" s="446"/>
      <c r="AN1507" s="446"/>
    </row>
    <row r="1508" spans="1:40" ht="25.5">
      <c r="A1508" s="435"/>
      <c r="B1508" s="436"/>
      <c r="C1508" s="437"/>
      <c r="D1508" s="438" t="s">
        <v>250</v>
      </c>
      <c r="E1508" s="439"/>
      <c r="F1508" s="440"/>
      <c r="G1508" s="42"/>
      <c r="H1508" s="441"/>
      <c r="I1508" s="441"/>
      <c r="J1508" s="441"/>
      <c r="K1508" s="442"/>
      <c r="L1508" s="442"/>
      <c r="M1508" s="439"/>
      <c r="N1508" s="439"/>
      <c r="O1508" s="440"/>
      <c r="P1508" s="440"/>
      <c r="Q1508" s="439"/>
      <c r="R1508" s="439"/>
      <c r="S1508" s="439"/>
      <c r="T1508" s="443"/>
      <c r="U1508" s="443"/>
      <c r="V1508" s="443" t="s">
        <v>0</v>
      </c>
      <c r="W1508" s="444"/>
      <c r="X1508" s="440"/>
      <c r="Y1508" s="445"/>
      <c r="Z1508" s="445"/>
      <c r="AA1508" s="445"/>
      <c r="AB1508" s="445"/>
      <c r="AC1508" s="445"/>
      <c r="AD1508" s="445"/>
      <c r="AE1508" s="445"/>
      <c r="AF1508" s="445"/>
      <c r="AG1508" s="445"/>
      <c r="AH1508" s="445"/>
      <c r="AI1508" s="446"/>
      <c r="AJ1508" s="446"/>
      <c r="AK1508" s="446"/>
      <c r="AL1508" s="446"/>
      <c r="AM1508" s="446"/>
      <c r="AN1508" s="446"/>
    </row>
    <row r="1509" spans="1:40">
      <c r="A1509" s="435"/>
      <c r="B1509" s="436"/>
      <c r="C1509" s="437"/>
      <c r="D1509" s="438" t="s">
        <v>1329</v>
      </c>
      <c r="E1509" s="439"/>
      <c r="F1509" s="440"/>
      <c r="G1509" s="42"/>
      <c r="H1509" s="441"/>
      <c r="I1509" s="441"/>
      <c r="J1509" s="441"/>
      <c r="K1509" s="442"/>
      <c r="L1509" s="442"/>
      <c r="M1509" s="439"/>
      <c r="N1509" s="439"/>
      <c r="O1509" s="440"/>
      <c r="P1509" s="440"/>
      <c r="Q1509" s="439"/>
      <c r="R1509" s="439"/>
      <c r="S1509" s="439"/>
      <c r="T1509" s="443"/>
      <c r="U1509" s="443"/>
      <c r="V1509" s="443" t="s">
        <v>0</v>
      </c>
      <c r="W1509" s="444"/>
      <c r="X1509" s="440"/>
      <c r="Y1509" s="445"/>
      <c r="Z1509" s="445"/>
      <c r="AA1509" s="445"/>
      <c r="AB1509" s="445"/>
      <c r="AC1509" s="445"/>
      <c r="AD1509" s="445"/>
      <c r="AE1509" s="445"/>
      <c r="AF1509" s="445"/>
      <c r="AG1509" s="445"/>
      <c r="AH1509" s="445"/>
      <c r="AI1509" s="446"/>
      <c r="AJ1509" s="446"/>
      <c r="AK1509" s="446"/>
      <c r="AL1509" s="446"/>
      <c r="AM1509" s="446"/>
      <c r="AN1509" s="446"/>
    </row>
    <row r="1510" spans="1:40" ht="25.5">
      <c r="A1510" s="435">
        <v>292</v>
      </c>
      <c r="B1510" s="436" t="s">
        <v>80</v>
      </c>
      <c r="C1510" s="437" t="s">
        <v>1330</v>
      </c>
      <c r="D1510" s="475" t="s">
        <v>1331</v>
      </c>
      <c r="E1510" s="447">
        <v>13</v>
      </c>
      <c r="F1510" s="445" t="s">
        <v>132</v>
      </c>
      <c r="G1510" s="41"/>
      <c r="H1510" s="448">
        <f>ROUND(E1510*G1510,2)</f>
        <v>0</v>
      </c>
      <c r="I1510" s="448"/>
      <c r="J1510" s="448">
        <f>ROUND(E1510*G1510,2)</f>
        <v>0</v>
      </c>
      <c r="K1510" s="449"/>
      <c r="L1510" s="449">
        <f>E1510*K1510</f>
        <v>0</v>
      </c>
      <c r="M1510" s="447"/>
      <c r="N1510" s="447">
        <f>E1510*M1510</f>
        <v>0</v>
      </c>
      <c r="O1510" s="445">
        <v>20</v>
      </c>
      <c r="P1510" s="445" t="s">
        <v>682</v>
      </c>
      <c r="Q1510" s="447"/>
      <c r="R1510" s="447"/>
      <c r="S1510" s="447"/>
      <c r="T1510" s="450"/>
      <c r="U1510" s="450"/>
      <c r="V1510" s="450" t="s">
        <v>802</v>
      </c>
      <c r="W1510" s="451"/>
      <c r="X1510" s="437" t="s">
        <v>1330</v>
      </c>
      <c r="Y1510" s="437" t="s">
        <v>1330</v>
      </c>
      <c r="Z1510" s="445" t="s">
        <v>85</v>
      </c>
      <c r="AA1510" s="445"/>
      <c r="AB1510" s="445">
        <v>1</v>
      </c>
      <c r="AC1510" s="445"/>
      <c r="AD1510" s="445"/>
      <c r="AE1510" s="445"/>
      <c r="AF1510" s="445"/>
      <c r="AG1510" s="445"/>
      <c r="AH1510" s="445"/>
      <c r="AI1510" s="446"/>
      <c r="AJ1510" s="446" t="s">
        <v>803</v>
      </c>
      <c r="AK1510" s="446" t="s">
        <v>87</v>
      </c>
      <c r="AL1510" s="446"/>
      <c r="AM1510" s="446"/>
      <c r="AN1510" s="446"/>
    </row>
    <row r="1511" spans="1:40">
      <c r="A1511" s="435"/>
      <c r="B1511" s="436"/>
      <c r="C1511" s="437"/>
      <c r="D1511" s="438" t="s">
        <v>137</v>
      </c>
      <c r="E1511" s="439"/>
      <c r="F1511" s="440"/>
      <c r="G1511" s="42"/>
      <c r="H1511" s="441"/>
      <c r="I1511" s="441"/>
      <c r="J1511" s="441"/>
      <c r="K1511" s="442"/>
      <c r="L1511" s="442"/>
      <c r="M1511" s="439"/>
      <c r="N1511" s="439"/>
      <c r="O1511" s="440"/>
      <c r="P1511" s="440"/>
      <c r="Q1511" s="439"/>
      <c r="R1511" s="439"/>
      <c r="S1511" s="439"/>
      <c r="T1511" s="443"/>
      <c r="U1511" s="443"/>
      <c r="V1511" s="443" t="s">
        <v>0</v>
      </c>
      <c r="W1511" s="444"/>
      <c r="X1511" s="440"/>
      <c r="Y1511" s="445"/>
      <c r="Z1511" s="445"/>
      <c r="AA1511" s="445"/>
      <c r="AB1511" s="445"/>
      <c r="AC1511" s="445"/>
      <c r="AD1511" s="445"/>
      <c r="AE1511" s="445"/>
      <c r="AF1511" s="445"/>
      <c r="AG1511" s="445"/>
      <c r="AH1511" s="445"/>
      <c r="AI1511" s="446"/>
      <c r="AJ1511" s="446"/>
      <c r="AK1511" s="446"/>
      <c r="AL1511" s="446"/>
      <c r="AM1511" s="446"/>
      <c r="AN1511" s="446"/>
    </row>
    <row r="1512" spans="1:40">
      <c r="A1512" s="435"/>
      <c r="B1512" s="436"/>
      <c r="C1512" s="437"/>
      <c r="D1512" s="438" t="s">
        <v>134</v>
      </c>
      <c r="E1512" s="439"/>
      <c r="F1512" s="440"/>
      <c r="G1512" s="42"/>
      <c r="H1512" s="441"/>
      <c r="I1512" s="441"/>
      <c r="J1512" s="441"/>
      <c r="K1512" s="442"/>
      <c r="L1512" s="442"/>
      <c r="M1512" s="439"/>
      <c r="N1512" s="439"/>
      <c r="O1512" s="440"/>
      <c r="P1512" s="440"/>
      <c r="Q1512" s="439"/>
      <c r="R1512" s="439"/>
      <c r="S1512" s="439"/>
      <c r="T1512" s="443"/>
      <c r="U1512" s="443"/>
      <c r="V1512" s="443" t="s">
        <v>0</v>
      </c>
      <c r="W1512" s="444"/>
      <c r="X1512" s="440"/>
      <c r="Y1512" s="445"/>
      <c r="Z1512" s="445"/>
      <c r="AA1512" s="445"/>
      <c r="AB1512" s="445"/>
      <c r="AC1512" s="445"/>
      <c r="AD1512" s="445"/>
      <c r="AE1512" s="445"/>
      <c r="AF1512" s="445"/>
      <c r="AG1512" s="445"/>
      <c r="AH1512" s="445"/>
      <c r="AI1512" s="446"/>
      <c r="AJ1512" s="446"/>
      <c r="AK1512" s="446"/>
      <c r="AL1512" s="446"/>
      <c r="AM1512" s="446"/>
      <c r="AN1512" s="446"/>
    </row>
    <row r="1513" spans="1:40">
      <c r="A1513" s="435"/>
      <c r="B1513" s="436"/>
      <c r="C1513" s="437"/>
      <c r="D1513" s="438" t="s">
        <v>236</v>
      </c>
      <c r="E1513" s="439"/>
      <c r="F1513" s="440"/>
      <c r="G1513" s="42"/>
      <c r="H1513" s="441"/>
      <c r="I1513" s="441"/>
      <c r="J1513" s="441"/>
      <c r="K1513" s="442"/>
      <c r="L1513" s="442"/>
      <c r="M1513" s="439"/>
      <c r="N1513" s="439"/>
      <c r="O1513" s="440"/>
      <c r="P1513" s="440"/>
      <c r="Q1513" s="439"/>
      <c r="R1513" s="439"/>
      <c r="S1513" s="439"/>
      <c r="T1513" s="443"/>
      <c r="U1513" s="443"/>
      <c r="V1513" s="443" t="s">
        <v>0</v>
      </c>
      <c r="W1513" s="444"/>
      <c r="X1513" s="440"/>
      <c r="Y1513" s="445"/>
      <c r="Z1513" s="445"/>
      <c r="AA1513" s="445"/>
      <c r="AB1513" s="445"/>
      <c r="AC1513" s="445"/>
      <c r="AD1513" s="445"/>
      <c r="AE1513" s="445"/>
      <c r="AF1513" s="445"/>
      <c r="AG1513" s="445"/>
      <c r="AH1513" s="445"/>
      <c r="AI1513" s="446"/>
      <c r="AJ1513" s="446"/>
      <c r="AK1513" s="446"/>
      <c r="AL1513" s="446"/>
      <c r="AM1513" s="446"/>
      <c r="AN1513" s="446"/>
    </row>
    <row r="1514" spans="1:40">
      <c r="A1514" s="435"/>
      <c r="B1514" s="436"/>
      <c r="C1514" s="437"/>
      <c r="D1514" s="438" t="s">
        <v>134</v>
      </c>
      <c r="E1514" s="439"/>
      <c r="F1514" s="440"/>
      <c r="G1514" s="42"/>
      <c r="H1514" s="441"/>
      <c r="I1514" s="441"/>
      <c r="J1514" s="441"/>
      <c r="K1514" s="442"/>
      <c r="L1514" s="442"/>
      <c r="M1514" s="439"/>
      <c r="N1514" s="439"/>
      <c r="O1514" s="440"/>
      <c r="P1514" s="440"/>
      <c r="Q1514" s="439"/>
      <c r="R1514" s="439"/>
      <c r="S1514" s="439"/>
      <c r="T1514" s="443"/>
      <c r="U1514" s="443"/>
      <c r="V1514" s="443" t="s">
        <v>0</v>
      </c>
      <c r="W1514" s="444"/>
      <c r="X1514" s="440"/>
      <c r="Y1514" s="445"/>
      <c r="Z1514" s="445"/>
      <c r="AA1514" s="445"/>
      <c r="AB1514" s="445"/>
      <c r="AC1514" s="445"/>
      <c r="AD1514" s="445"/>
      <c r="AE1514" s="445"/>
      <c r="AF1514" s="445"/>
      <c r="AG1514" s="445"/>
      <c r="AH1514" s="445"/>
      <c r="AI1514" s="446"/>
      <c r="AJ1514" s="446"/>
      <c r="AK1514" s="446"/>
      <c r="AL1514" s="446"/>
      <c r="AM1514" s="446"/>
      <c r="AN1514" s="446"/>
    </row>
    <row r="1515" spans="1:40" ht="25.5">
      <c r="A1515" s="435"/>
      <c r="B1515" s="436"/>
      <c r="C1515" s="437"/>
      <c r="D1515" s="438" t="s">
        <v>133</v>
      </c>
      <c r="E1515" s="439"/>
      <c r="F1515" s="440"/>
      <c r="G1515" s="42"/>
      <c r="H1515" s="441"/>
      <c r="I1515" s="441"/>
      <c r="J1515" s="441"/>
      <c r="K1515" s="442"/>
      <c r="L1515" s="442"/>
      <c r="M1515" s="439"/>
      <c r="N1515" s="439"/>
      <c r="O1515" s="440"/>
      <c r="P1515" s="440"/>
      <c r="Q1515" s="439"/>
      <c r="R1515" s="439"/>
      <c r="S1515" s="439"/>
      <c r="T1515" s="443"/>
      <c r="U1515" s="443"/>
      <c r="V1515" s="443" t="s">
        <v>0</v>
      </c>
      <c r="W1515" s="444"/>
      <c r="X1515" s="440"/>
      <c r="Y1515" s="445"/>
      <c r="Z1515" s="445"/>
      <c r="AA1515" s="445"/>
      <c r="AB1515" s="445"/>
      <c r="AC1515" s="445"/>
      <c r="AD1515" s="445"/>
      <c r="AE1515" s="445"/>
      <c r="AF1515" s="445"/>
      <c r="AG1515" s="445"/>
      <c r="AH1515" s="445"/>
      <c r="AI1515" s="446"/>
      <c r="AJ1515" s="446"/>
      <c r="AK1515" s="446"/>
      <c r="AL1515" s="446"/>
      <c r="AM1515" s="446"/>
      <c r="AN1515" s="446"/>
    </row>
    <row r="1516" spans="1:40">
      <c r="A1516" s="435"/>
      <c r="B1516" s="436"/>
      <c r="C1516" s="437"/>
      <c r="D1516" s="438" t="s">
        <v>1332</v>
      </c>
      <c r="E1516" s="439"/>
      <c r="F1516" s="440"/>
      <c r="G1516" s="42"/>
      <c r="H1516" s="441"/>
      <c r="I1516" s="441"/>
      <c r="J1516" s="441"/>
      <c r="K1516" s="442"/>
      <c r="L1516" s="442"/>
      <c r="M1516" s="439"/>
      <c r="N1516" s="439"/>
      <c r="O1516" s="440"/>
      <c r="P1516" s="440"/>
      <c r="Q1516" s="439"/>
      <c r="R1516" s="439"/>
      <c r="S1516" s="439"/>
      <c r="T1516" s="443"/>
      <c r="U1516" s="443"/>
      <c r="V1516" s="443" t="s">
        <v>0</v>
      </c>
      <c r="W1516" s="444"/>
      <c r="X1516" s="440"/>
      <c r="Y1516" s="445"/>
      <c r="Z1516" s="445"/>
      <c r="AA1516" s="445"/>
      <c r="AB1516" s="445"/>
      <c r="AC1516" s="445"/>
      <c r="AD1516" s="445"/>
      <c r="AE1516" s="445"/>
      <c r="AF1516" s="445"/>
      <c r="AG1516" s="445"/>
      <c r="AH1516" s="445"/>
      <c r="AI1516" s="446"/>
      <c r="AJ1516" s="446"/>
      <c r="AK1516" s="446"/>
      <c r="AL1516" s="446"/>
      <c r="AM1516" s="446"/>
      <c r="AN1516" s="446"/>
    </row>
    <row r="1517" spans="1:40" ht="25.5">
      <c r="A1517" s="435">
        <v>293</v>
      </c>
      <c r="B1517" s="436" t="s">
        <v>192</v>
      </c>
      <c r="C1517" s="437" t="s">
        <v>1333</v>
      </c>
      <c r="D1517" s="475" t="s">
        <v>1334</v>
      </c>
      <c r="E1517" s="447">
        <v>13</v>
      </c>
      <c r="F1517" s="445" t="s">
        <v>132</v>
      </c>
      <c r="G1517" s="41"/>
      <c r="H1517" s="448"/>
      <c r="I1517" s="448">
        <f>ROUND(E1517*G1517,2)</f>
        <v>0</v>
      </c>
      <c r="J1517" s="448">
        <f>ROUND(E1517*G1517,2)</f>
        <v>0</v>
      </c>
      <c r="K1517" s="449"/>
      <c r="L1517" s="449">
        <f>E1517*K1517</f>
        <v>0</v>
      </c>
      <c r="M1517" s="447"/>
      <c r="N1517" s="447">
        <f>E1517*M1517</f>
        <v>0</v>
      </c>
      <c r="O1517" s="445">
        <v>20</v>
      </c>
      <c r="P1517" s="445" t="s">
        <v>719</v>
      </c>
      <c r="Q1517" s="447"/>
      <c r="R1517" s="447"/>
      <c r="S1517" s="447"/>
      <c r="T1517" s="450"/>
      <c r="U1517" s="450"/>
      <c r="V1517" s="450" t="s">
        <v>66</v>
      </c>
      <c r="W1517" s="451"/>
      <c r="X1517" s="437" t="s">
        <v>1333</v>
      </c>
      <c r="Y1517" s="437" t="s">
        <v>1333</v>
      </c>
      <c r="Z1517" s="445" t="s">
        <v>85</v>
      </c>
      <c r="AA1517" s="437" t="s">
        <v>196</v>
      </c>
      <c r="AB1517" s="445">
        <v>2</v>
      </c>
      <c r="AC1517" s="445"/>
      <c r="AD1517" s="445"/>
      <c r="AE1517" s="445"/>
      <c r="AF1517" s="445"/>
      <c r="AG1517" s="445"/>
      <c r="AH1517" s="445"/>
      <c r="AI1517" s="446"/>
      <c r="AJ1517" s="446" t="s">
        <v>811</v>
      </c>
      <c r="AK1517" s="446" t="s">
        <v>87</v>
      </c>
      <c r="AL1517" s="446"/>
      <c r="AM1517" s="446"/>
      <c r="AN1517" s="446"/>
    </row>
    <row r="1518" spans="1:40">
      <c r="A1518" s="435"/>
      <c r="B1518" s="436"/>
      <c r="C1518" s="437"/>
      <c r="D1518" s="438" t="s">
        <v>137</v>
      </c>
      <c r="E1518" s="439"/>
      <c r="F1518" s="440"/>
      <c r="G1518" s="42"/>
      <c r="H1518" s="441"/>
      <c r="I1518" s="441"/>
      <c r="J1518" s="441"/>
      <c r="K1518" s="442"/>
      <c r="L1518" s="442"/>
      <c r="M1518" s="439"/>
      <c r="N1518" s="439"/>
      <c r="O1518" s="440"/>
      <c r="P1518" s="440"/>
      <c r="Q1518" s="439"/>
      <c r="R1518" s="439"/>
      <c r="S1518" s="439"/>
      <c r="T1518" s="443"/>
      <c r="U1518" s="443"/>
      <c r="V1518" s="443" t="s">
        <v>0</v>
      </c>
      <c r="W1518" s="444"/>
      <c r="X1518" s="440"/>
      <c r="Y1518" s="445"/>
      <c r="Z1518" s="445"/>
      <c r="AA1518" s="445"/>
      <c r="AB1518" s="445"/>
      <c r="AC1518" s="445"/>
      <c r="AD1518" s="445"/>
      <c r="AE1518" s="445"/>
      <c r="AF1518" s="445"/>
      <c r="AG1518" s="445"/>
      <c r="AH1518" s="445"/>
      <c r="AI1518" s="446"/>
      <c r="AJ1518" s="446"/>
      <c r="AK1518" s="446"/>
      <c r="AL1518" s="446"/>
      <c r="AM1518" s="446"/>
      <c r="AN1518" s="446"/>
    </row>
    <row r="1519" spans="1:40">
      <c r="A1519" s="435"/>
      <c r="B1519" s="436"/>
      <c r="C1519" s="437"/>
      <c r="D1519" s="438" t="s">
        <v>134</v>
      </c>
      <c r="E1519" s="439"/>
      <c r="F1519" s="440"/>
      <c r="G1519" s="42"/>
      <c r="H1519" s="441"/>
      <c r="I1519" s="441"/>
      <c r="J1519" s="441"/>
      <c r="K1519" s="442"/>
      <c r="L1519" s="442"/>
      <c r="M1519" s="439"/>
      <c r="N1519" s="439"/>
      <c r="O1519" s="440"/>
      <c r="P1519" s="440"/>
      <c r="Q1519" s="439"/>
      <c r="R1519" s="439"/>
      <c r="S1519" s="439"/>
      <c r="T1519" s="443"/>
      <c r="U1519" s="443"/>
      <c r="V1519" s="443" t="s">
        <v>0</v>
      </c>
      <c r="W1519" s="444"/>
      <c r="X1519" s="440"/>
      <c r="Y1519" s="445"/>
      <c r="Z1519" s="445"/>
      <c r="AA1519" s="445"/>
      <c r="AB1519" s="445"/>
      <c r="AC1519" s="445"/>
      <c r="AD1519" s="445"/>
      <c r="AE1519" s="445"/>
      <c r="AF1519" s="445"/>
      <c r="AG1519" s="445"/>
      <c r="AH1519" s="445"/>
      <c r="AI1519" s="446"/>
      <c r="AJ1519" s="446"/>
      <c r="AK1519" s="446"/>
      <c r="AL1519" s="446"/>
      <c r="AM1519" s="446"/>
      <c r="AN1519" s="446"/>
    </row>
    <row r="1520" spans="1:40">
      <c r="A1520" s="435"/>
      <c r="B1520" s="436"/>
      <c r="C1520" s="437"/>
      <c r="D1520" s="438" t="s">
        <v>236</v>
      </c>
      <c r="E1520" s="439"/>
      <c r="F1520" s="440"/>
      <c r="G1520" s="42"/>
      <c r="H1520" s="441"/>
      <c r="I1520" s="441"/>
      <c r="J1520" s="441"/>
      <c r="K1520" s="442"/>
      <c r="L1520" s="442"/>
      <c r="M1520" s="439"/>
      <c r="N1520" s="439"/>
      <c r="O1520" s="440"/>
      <c r="P1520" s="440"/>
      <c r="Q1520" s="439"/>
      <c r="R1520" s="439"/>
      <c r="S1520" s="439"/>
      <c r="T1520" s="443"/>
      <c r="U1520" s="443"/>
      <c r="V1520" s="443" t="s">
        <v>0</v>
      </c>
      <c r="W1520" s="444"/>
      <c r="X1520" s="440"/>
      <c r="Y1520" s="445"/>
      <c r="Z1520" s="445"/>
      <c r="AA1520" s="445"/>
      <c r="AB1520" s="445"/>
      <c r="AC1520" s="445"/>
      <c r="AD1520" s="445"/>
      <c r="AE1520" s="445"/>
      <c r="AF1520" s="445"/>
      <c r="AG1520" s="445"/>
      <c r="AH1520" s="445"/>
      <c r="AI1520" s="446"/>
      <c r="AJ1520" s="446"/>
      <c r="AK1520" s="446"/>
      <c r="AL1520" s="446"/>
      <c r="AM1520" s="446"/>
      <c r="AN1520" s="446"/>
    </row>
    <row r="1521" spans="1:40">
      <c r="A1521" s="435"/>
      <c r="B1521" s="436"/>
      <c r="C1521" s="437"/>
      <c r="D1521" s="438" t="s">
        <v>134</v>
      </c>
      <c r="E1521" s="439"/>
      <c r="F1521" s="440"/>
      <c r="G1521" s="42"/>
      <c r="H1521" s="441"/>
      <c r="I1521" s="441"/>
      <c r="J1521" s="441"/>
      <c r="K1521" s="442"/>
      <c r="L1521" s="442"/>
      <c r="M1521" s="439"/>
      <c r="N1521" s="439"/>
      <c r="O1521" s="440"/>
      <c r="P1521" s="440"/>
      <c r="Q1521" s="439"/>
      <c r="R1521" s="439"/>
      <c r="S1521" s="439"/>
      <c r="T1521" s="443"/>
      <c r="U1521" s="443"/>
      <c r="V1521" s="443" t="s">
        <v>0</v>
      </c>
      <c r="W1521" s="444"/>
      <c r="X1521" s="440"/>
      <c r="Y1521" s="445"/>
      <c r="Z1521" s="445"/>
      <c r="AA1521" s="445"/>
      <c r="AB1521" s="445"/>
      <c r="AC1521" s="445"/>
      <c r="AD1521" s="445"/>
      <c r="AE1521" s="445"/>
      <c r="AF1521" s="445"/>
      <c r="AG1521" s="445"/>
      <c r="AH1521" s="445"/>
      <c r="AI1521" s="446"/>
      <c r="AJ1521" s="446"/>
      <c r="AK1521" s="446"/>
      <c r="AL1521" s="446"/>
      <c r="AM1521" s="446"/>
      <c r="AN1521" s="446"/>
    </row>
    <row r="1522" spans="1:40" ht="25.5">
      <c r="A1522" s="435"/>
      <c r="B1522" s="436"/>
      <c r="C1522" s="437"/>
      <c r="D1522" s="438" t="s">
        <v>133</v>
      </c>
      <c r="E1522" s="439"/>
      <c r="F1522" s="440"/>
      <c r="G1522" s="42"/>
      <c r="H1522" s="441"/>
      <c r="I1522" s="441"/>
      <c r="J1522" s="441"/>
      <c r="K1522" s="442"/>
      <c r="L1522" s="442"/>
      <c r="M1522" s="439"/>
      <c r="N1522" s="439"/>
      <c r="O1522" s="440"/>
      <c r="P1522" s="440"/>
      <c r="Q1522" s="439"/>
      <c r="R1522" s="439"/>
      <c r="S1522" s="439"/>
      <c r="T1522" s="443"/>
      <c r="U1522" s="443"/>
      <c r="V1522" s="443" t="s">
        <v>0</v>
      </c>
      <c r="W1522" s="444"/>
      <c r="X1522" s="440"/>
      <c r="Y1522" s="445"/>
      <c r="Z1522" s="445"/>
      <c r="AA1522" s="445"/>
      <c r="AB1522" s="445"/>
      <c r="AC1522" s="445"/>
      <c r="AD1522" s="445"/>
      <c r="AE1522" s="445"/>
      <c r="AF1522" s="445"/>
      <c r="AG1522" s="445"/>
      <c r="AH1522" s="445"/>
      <c r="AI1522" s="446"/>
      <c r="AJ1522" s="446"/>
      <c r="AK1522" s="446"/>
      <c r="AL1522" s="446"/>
      <c r="AM1522" s="446"/>
      <c r="AN1522" s="446"/>
    </row>
    <row r="1523" spans="1:40" s="446" customFormat="1">
      <c r="A1523" s="435"/>
      <c r="B1523" s="436"/>
      <c r="C1523" s="437"/>
      <c r="D1523" s="438" t="s">
        <v>1332</v>
      </c>
      <c r="E1523" s="439"/>
      <c r="F1523" s="440"/>
      <c r="G1523" s="42"/>
      <c r="H1523" s="441"/>
      <c r="I1523" s="441"/>
      <c r="J1523" s="441"/>
      <c r="K1523" s="442"/>
      <c r="L1523" s="442"/>
      <c r="M1523" s="439"/>
      <c r="N1523" s="439"/>
      <c r="O1523" s="440"/>
      <c r="P1523" s="440"/>
      <c r="Q1523" s="439"/>
      <c r="R1523" s="439"/>
      <c r="S1523" s="439"/>
      <c r="T1523" s="443"/>
      <c r="U1523" s="443"/>
      <c r="V1523" s="443" t="s">
        <v>0</v>
      </c>
      <c r="W1523" s="444"/>
      <c r="X1523" s="440"/>
      <c r="Y1523" s="445"/>
      <c r="Z1523" s="445"/>
      <c r="AA1523" s="445"/>
      <c r="AB1523" s="445"/>
      <c r="AC1523" s="445"/>
      <c r="AD1523" s="445"/>
      <c r="AE1523" s="445"/>
      <c r="AF1523" s="445"/>
      <c r="AG1523" s="445"/>
      <c r="AH1523" s="445"/>
    </row>
    <row r="1524" spans="1:40" s="446" customFormat="1" ht="25.5">
      <c r="A1524" s="435">
        <v>294</v>
      </c>
      <c r="B1524" s="436" t="s">
        <v>1245</v>
      </c>
      <c r="C1524" s="437" t="s">
        <v>1335</v>
      </c>
      <c r="D1524" s="475" t="s">
        <v>1336</v>
      </c>
      <c r="E1524" s="447">
        <v>1</v>
      </c>
      <c r="F1524" s="445" t="s">
        <v>1337</v>
      </c>
      <c r="G1524" s="41"/>
      <c r="H1524" s="448">
        <f>ROUND(E1524*G1524,2)</f>
        <v>0</v>
      </c>
      <c r="I1524" s="448"/>
      <c r="J1524" s="448">
        <f>ROUND(E1524*G1524,2)</f>
        <v>0</v>
      </c>
      <c r="K1524" s="449"/>
      <c r="L1524" s="449">
        <f>E1524*K1524</f>
        <v>0</v>
      </c>
      <c r="M1524" s="447"/>
      <c r="N1524" s="447">
        <f>E1524*M1524</f>
        <v>0</v>
      </c>
      <c r="O1524" s="445">
        <v>20</v>
      </c>
      <c r="P1524" s="445" t="s">
        <v>810</v>
      </c>
      <c r="Q1524" s="447"/>
      <c r="R1524" s="447"/>
      <c r="S1524" s="447"/>
      <c r="T1524" s="450"/>
      <c r="U1524" s="450"/>
      <c r="V1524" s="450" t="s">
        <v>802</v>
      </c>
      <c r="W1524" s="451">
        <v>5.0339999999999998</v>
      </c>
      <c r="X1524" s="437" t="s">
        <v>1338</v>
      </c>
      <c r="Y1524" s="437" t="s">
        <v>1335</v>
      </c>
      <c r="Z1524" s="445" t="s">
        <v>946</v>
      </c>
      <c r="AA1524" s="445"/>
      <c r="AB1524" s="445">
        <v>7</v>
      </c>
      <c r="AC1524" s="445"/>
      <c r="AD1524" s="445"/>
      <c r="AE1524" s="445"/>
      <c r="AF1524" s="445"/>
      <c r="AG1524" s="445"/>
      <c r="AH1524" s="445"/>
      <c r="AJ1524" s="446" t="s">
        <v>803</v>
      </c>
      <c r="AK1524" s="446" t="s">
        <v>87</v>
      </c>
    </row>
    <row r="1525" spans="1:40" s="446" customFormat="1">
      <c r="A1525" s="435"/>
      <c r="B1525" s="436"/>
      <c r="C1525" s="437"/>
      <c r="D1525" s="438" t="s">
        <v>3469</v>
      </c>
      <c r="E1525" s="439"/>
      <c r="F1525" s="440"/>
      <c r="G1525" s="42"/>
      <c r="H1525" s="441"/>
      <c r="I1525" s="441"/>
      <c r="J1525" s="441"/>
      <c r="K1525" s="442"/>
      <c r="L1525" s="442"/>
      <c r="M1525" s="439"/>
      <c r="N1525" s="439"/>
      <c r="O1525" s="440"/>
      <c r="P1525" s="440"/>
      <c r="Q1525" s="439"/>
      <c r="R1525" s="439"/>
      <c r="S1525" s="439"/>
      <c r="T1525" s="443"/>
      <c r="U1525" s="443"/>
      <c r="V1525" s="443" t="s">
        <v>0</v>
      </c>
      <c r="W1525" s="444"/>
      <c r="X1525" s="440"/>
      <c r="Y1525" s="445"/>
      <c r="Z1525" s="445"/>
      <c r="AA1525" s="445"/>
      <c r="AB1525" s="445"/>
      <c r="AC1525" s="445"/>
      <c r="AD1525" s="445"/>
      <c r="AE1525" s="445"/>
      <c r="AF1525" s="445"/>
      <c r="AG1525" s="445"/>
      <c r="AH1525" s="445"/>
    </row>
    <row r="1526" spans="1:40" s="446" customFormat="1">
      <c r="A1526" s="435"/>
      <c r="B1526" s="436"/>
      <c r="C1526" s="437"/>
      <c r="D1526" s="438" t="s">
        <v>3470</v>
      </c>
      <c r="E1526" s="439"/>
      <c r="F1526" s="440"/>
      <c r="G1526" s="42"/>
      <c r="H1526" s="441"/>
      <c r="I1526" s="441"/>
      <c r="J1526" s="441"/>
      <c r="K1526" s="442"/>
      <c r="L1526" s="442"/>
      <c r="M1526" s="439"/>
      <c r="N1526" s="439"/>
      <c r="O1526" s="440"/>
      <c r="P1526" s="440"/>
      <c r="Q1526" s="439"/>
      <c r="R1526" s="439"/>
      <c r="S1526" s="439"/>
      <c r="T1526" s="443"/>
      <c r="U1526" s="443"/>
      <c r="V1526" s="443" t="s">
        <v>0</v>
      </c>
      <c r="W1526" s="444"/>
      <c r="X1526" s="440"/>
      <c r="Y1526" s="445"/>
      <c r="Z1526" s="445"/>
      <c r="AA1526" s="445"/>
      <c r="AB1526" s="445"/>
      <c r="AC1526" s="445"/>
      <c r="AD1526" s="445"/>
      <c r="AE1526" s="445"/>
      <c r="AF1526" s="445"/>
      <c r="AG1526" s="445"/>
      <c r="AH1526" s="445"/>
    </row>
    <row r="1527" spans="1:40" s="446" customFormat="1">
      <c r="A1527" s="435"/>
      <c r="B1527" s="436"/>
      <c r="C1527" s="437"/>
      <c r="D1527" s="438" t="s">
        <v>3471</v>
      </c>
      <c r="E1527" s="439"/>
      <c r="F1527" s="440"/>
      <c r="G1527" s="42"/>
      <c r="H1527" s="441"/>
      <c r="I1527" s="441"/>
      <c r="J1527" s="441"/>
      <c r="K1527" s="442"/>
      <c r="L1527" s="442"/>
      <c r="M1527" s="439"/>
      <c r="N1527" s="439"/>
      <c r="O1527" s="440"/>
      <c r="P1527" s="440"/>
      <c r="Q1527" s="439"/>
      <c r="R1527" s="439"/>
      <c r="S1527" s="439"/>
      <c r="T1527" s="443"/>
      <c r="U1527" s="443"/>
      <c r="V1527" s="443" t="s">
        <v>0</v>
      </c>
      <c r="W1527" s="444"/>
      <c r="X1527" s="440"/>
      <c r="Y1527" s="445"/>
      <c r="Z1527" s="445"/>
      <c r="AA1527" s="445"/>
      <c r="AB1527" s="445"/>
      <c r="AC1527" s="445"/>
      <c r="AD1527" s="445"/>
      <c r="AE1527" s="445"/>
      <c r="AF1527" s="445"/>
      <c r="AG1527" s="445"/>
      <c r="AH1527" s="445"/>
    </row>
    <row r="1528" spans="1:40" s="446" customFormat="1">
      <c r="A1528" s="435"/>
      <c r="B1528" s="436"/>
      <c r="C1528" s="437"/>
      <c r="D1528" s="438" t="s">
        <v>3472</v>
      </c>
      <c r="E1528" s="439"/>
      <c r="F1528" s="440"/>
      <c r="G1528" s="42"/>
      <c r="H1528" s="441"/>
      <c r="I1528" s="441"/>
      <c r="J1528" s="441"/>
      <c r="K1528" s="442"/>
      <c r="L1528" s="442"/>
      <c r="M1528" s="439"/>
      <c r="N1528" s="439"/>
      <c r="O1528" s="440"/>
      <c r="P1528" s="440"/>
      <c r="Q1528" s="439"/>
      <c r="R1528" s="439"/>
      <c r="S1528" s="439"/>
      <c r="T1528" s="443"/>
      <c r="U1528" s="443"/>
      <c r="V1528" s="443" t="s">
        <v>0</v>
      </c>
      <c r="W1528" s="444"/>
      <c r="X1528" s="440"/>
      <c r="Y1528" s="445"/>
      <c r="Z1528" s="445"/>
      <c r="AA1528" s="445"/>
      <c r="AB1528" s="445"/>
      <c r="AC1528" s="445"/>
      <c r="AD1528" s="445"/>
      <c r="AE1528" s="445"/>
      <c r="AF1528" s="445"/>
      <c r="AG1528" s="445"/>
      <c r="AH1528" s="445"/>
    </row>
    <row r="1529" spans="1:40" s="446" customFormat="1">
      <c r="A1529" s="435"/>
      <c r="B1529" s="436"/>
      <c r="C1529" s="437"/>
      <c r="D1529" s="438" t="s">
        <v>3473</v>
      </c>
      <c r="E1529" s="439"/>
      <c r="F1529" s="440"/>
      <c r="G1529" s="42"/>
      <c r="H1529" s="441"/>
      <c r="I1529" s="441"/>
      <c r="J1529" s="441"/>
      <c r="K1529" s="442"/>
      <c r="L1529" s="442"/>
      <c r="M1529" s="439"/>
      <c r="N1529" s="439"/>
      <c r="O1529" s="440"/>
      <c r="P1529" s="440"/>
      <c r="Q1529" s="439"/>
      <c r="R1529" s="439"/>
      <c r="S1529" s="439"/>
      <c r="T1529" s="443"/>
      <c r="U1529" s="443"/>
      <c r="V1529" s="443" t="s">
        <v>0</v>
      </c>
      <c r="W1529" s="444"/>
      <c r="X1529" s="440"/>
      <c r="Y1529" s="445"/>
      <c r="Z1529" s="445"/>
      <c r="AA1529" s="445"/>
      <c r="AB1529" s="445"/>
      <c r="AC1529" s="445"/>
      <c r="AD1529" s="445"/>
      <c r="AE1529" s="445"/>
      <c r="AF1529" s="445"/>
      <c r="AG1529" s="445"/>
      <c r="AH1529" s="445"/>
    </row>
    <row r="1530" spans="1:40">
      <c r="A1530" s="435"/>
      <c r="B1530" s="436"/>
      <c r="C1530" s="437"/>
      <c r="D1530" s="438" t="s">
        <v>3474</v>
      </c>
      <c r="E1530" s="439"/>
      <c r="F1530" s="440"/>
      <c r="G1530" s="42"/>
      <c r="H1530" s="441"/>
      <c r="I1530" s="441"/>
      <c r="J1530" s="441"/>
      <c r="K1530" s="442"/>
      <c r="L1530" s="442"/>
      <c r="M1530" s="439"/>
      <c r="N1530" s="439"/>
      <c r="O1530" s="440"/>
      <c r="P1530" s="440"/>
      <c r="Q1530" s="439"/>
      <c r="R1530" s="439"/>
      <c r="S1530" s="439"/>
      <c r="T1530" s="443"/>
      <c r="U1530" s="443"/>
      <c r="V1530" s="443" t="s">
        <v>0</v>
      </c>
      <c r="W1530" s="444"/>
      <c r="X1530" s="440"/>
      <c r="Y1530" s="445"/>
      <c r="Z1530" s="445"/>
      <c r="AA1530" s="445"/>
      <c r="AB1530" s="445"/>
      <c r="AC1530" s="445"/>
      <c r="AD1530" s="445"/>
      <c r="AE1530" s="445"/>
      <c r="AF1530" s="445"/>
      <c r="AG1530" s="445"/>
      <c r="AH1530" s="445"/>
      <c r="AI1530" s="446"/>
      <c r="AJ1530" s="446"/>
      <c r="AK1530" s="446"/>
      <c r="AL1530" s="446"/>
      <c r="AM1530" s="446"/>
      <c r="AN1530" s="446"/>
    </row>
    <row r="1531" spans="1:40">
      <c r="A1531" s="435"/>
      <c r="B1531" s="436"/>
      <c r="C1531" s="437"/>
      <c r="D1531" s="438" t="s">
        <v>3475</v>
      </c>
      <c r="E1531" s="447"/>
      <c r="F1531" s="445"/>
      <c r="G1531" s="41"/>
      <c r="H1531" s="448"/>
      <c r="I1531" s="448"/>
      <c r="J1531" s="448"/>
      <c r="K1531" s="449"/>
      <c r="L1531" s="449"/>
      <c r="M1531" s="447"/>
      <c r="N1531" s="447"/>
      <c r="O1531" s="445"/>
      <c r="P1531" s="445"/>
      <c r="Q1531" s="447"/>
      <c r="R1531" s="447"/>
      <c r="S1531" s="447"/>
      <c r="T1531" s="450"/>
      <c r="U1531" s="450"/>
      <c r="V1531" s="450"/>
      <c r="W1531" s="451"/>
      <c r="X1531" s="437"/>
      <c r="Y1531" s="437"/>
      <c r="Z1531" s="445"/>
      <c r="AA1531" s="445"/>
      <c r="AB1531" s="445"/>
      <c r="AC1531" s="445"/>
      <c r="AD1531" s="445"/>
      <c r="AE1531" s="445"/>
      <c r="AF1531" s="445"/>
      <c r="AG1531" s="445"/>
      <c r="AH1531" s="445"/>
      <c r="AI1531" s="446"/>
      <c r="AJ1531" s="446"/>
      <c r="AK1531" s="446"/>
      <c r="AL1531" s="446"/>
      <c r="AM1531" s="446"/>
      <c r="AN1531" s="446"/>
    </row>
    <row r="1532" spans="1:40" ht="38.25">
      <c r="A1532" s="435">
        <v>295</v>
      </c>
      <c r="B1532" s="436" t="s">
        <v>1245</v>
      </c>
      <c r="C1532" s="437" t="s">
        <v>1339</v>
      </c>
      <c r="D1532" s="475" t="s">
        <v>1340</v>
      </c>
      <c r="E1532" s="447">
        <v>6</v>
      </c>
      <c r="F1532" s="445" t="s">
        <v>950</v>
      </c>
      <c r="G1532" s="41"/>
      <c r="H1532" s="448">
        <f>ROUND(E1532*G1532,2)</f>
        <v>0</v>
      </c>
      <c r="I1532" s="448"/>
      <c r="J1532" s="448">
        <f>ROUND(E1532*G1532,2)</f>
        <v>0</v>
      </c>
      <c r="K1532" s="449"/>
      <c r="L1532" s="449">
        <f>E1532*K1532</f>
        <v>0</v>
      </c>
      <c r="M1532" s="447">
        <v>0.13100000000000001</v>
      </c>
      <c r="N1532" s="447">
        <f>E1532*M1532</f>
        <v>0.78600000000000003</v>
      </c>
      <c r="O1532" s="445">
        <v>20</v>
      </c>
      <c r="P1532" s="445" t="s">
        <v>944</v>
      </c>
      <c r="Q1532" s="447"/>
      <c r="R1532" s="447"/>
      <c r="S1532" s="447"/>
      <c r="T1532" s="450"/>
      <c r="U1532" s="450"/>
      <c r="V1532" s="450" t="s">
        <v>802</v>
      </c>
      <c r="W1532" s="451">
        <v>9.2159999999999993</v>
      </c>
      <c r="X1532" s="437" t="s">
        <v>1341</v>
      </c>
      <c r="Y1532" s="437" t="s">
        <v>1339</v>
      </c>
      <c r="Z1532" s="445" t="s">
        <v>946</v>
      </c>
      <c r="AA1532" s="445"/>
      <c r="AB1532" s="445">
        <v>7</v>
      </c>
      <c r="AC1532" s="445"/>
      <c r="AD1532" s="445"/>
      <c r="AE1532" s="445"/>
      <c r="AF1532" s="445"/>
      <c r="AG1532" s="445"/>
      <c r="AH1532" s="445"/>
      <c r="AI1532" s="446"/>
      <c r="AJ1532" s="446" t="s">
        <v>803</v>
      </c>
      <c r="AK1532" s="446" t="s">
        <v>87</v>
      </c>
      <c r="AL1532" s="446"/>
      <c r="AM1532" s="446"/>
      <c r="AN1532" s="446"/>
    </row>
    <row r="1533" spans="1:40">
      <c r="A1533" s="435"/>
      <c r="B1533" s="436"/>
      <c r="C1533" s="437"/>
      <c r="D1533" s="438" t="s">
        <v>147</v>
      </c>
      <c r="E1533" s="439"/>
      <c r="F1533" s="440"/>
      <c r="G1533" s="42"/>
      <c r="H1533" s="441"/>
      <c r="I1533" s="441"/>
      <c r="J1533" s="441"/>
      <c r="K1533" s="442"/>
      <c r="L1533" s="442"/>
      <c r="M1533" s="439"/>
      <c r="N1533" s="439"/>
      <c r="O1533" s="440"/>
      <c r="P1533" s="440"/>
      <c r="Q1533" s="439"/>
      <c r="R1533" s="439"/>
      <c r="S1533" s="439"/>
      <c r="T1533" s="443"/>
      <c r="U1533" s="443"/>
      <c r="V1533" s="443" t="s">
        <v>0</v>
      </c>
      <c r="W1533" s="444"/>
      <c r="X1533" s="440"/>
      <c r="Y1533" s="445"/>
      <c r="Z1533" s="445"/>
      <c r="AA1533" s="445"/>
      <c r="AB1533" s="445"/>
      <c r="AC1533" s="445"/>
      <c r="AD1533" s="445"/>
      <c r="AE1533" s="445"/>
      <c r="AF1533" s="445"/>
      <c r="AG1533" s="445"/>
      <c r="AH1533" s="445"/>
      <c r="AI1533" s="446"/>
      <c r="AJ1533" s="446"/>
      <c r="AK1533" s="446"/>
      <c r="AL1533" s="446"/>
      <c r="AM1533" s="446"/>
      <c r="AN1533" s="446"/>
    </row>
    <row r="1534" spans="1:40">
      <c r="A1534" s="435"/>
      <c r="B1534" s="436"/>
      <c r="C1534" s="437"/>
      <c r="D1534" s="438" t="s">
        <v>180</v>
      </c>
      <c r="E1534" s="439"/>
      <c r="F1534" s="440"/>
      <c r="G1534" s="42"/>
      <c r="H1534" s="441"/>
      <c r="I1534" s="441"/>
      <c r="J1534" s="441"/>
      <c r="K1534" s="442"/>
      <c r="L1534" s="442"/>
      <c r="M1534" s="439"/>
      <c r="N1534" s="439"/>
      <c r="O1534" s="440"/>
      <c r="P1534" s="440"/>
      <c r="Q1534" s="439"/>
      <c r="R1534" s="439"/>
      <c r="S1534" s="439"/>
      <c r="T1534" s="443"/>
      <c r="U1534" s="443"/>
      <c r="V1534" s="443" t="s">
        <v>0</v>
      </c>
      <c r="W1534" s="444"/>
      <c r="X1534" s="440"/>
      <c r="Y1534" s="445"/>
      <c r="Z1534" s="445"/>
      <c r="AA1534" s="445"/>
      <c r="AB1534" s="445"/>
      <c r="AC1534" s="445"/>
      <c r="AD1534" s="445"/>
      <c r="AE1534" s="445"/>
      <c r="AF1534" s="445"/>
      <c r="AG1534" s="445"/>
      <c r="AH1534" s="445"/>
      <c r="AI1534" s="446"/>
      <c r="AJ1534" s="446"/>
      <c r="AK1534" s="446"/>
      <c r="AL1534" s="446"/>
      <c r="AM1534" s="446"/>
      <c r="AN1534" s="446"/>
    </row>
    <row r="1535" spans="1:40">
      <c r="A1535" s="435"/>
      <c r="B1535" s="436"/>
      <c r="C1535" s="437"/>
      <c r="D1535" s="438" t="s">
        <v>149</v>
      </c>
      <c r="E1535" s="439"/>
      <c r="F1535" s="440"/>
      <c r="G1535" s="42"/>
      <c r="H1535" s="441"/>
      <c r="I1535" s="441"/>
      <c r="J1535" s="441"/>
      <c r="K1535" s="442"/>
      <c r="L1535" s="442"/>
      <c r="M1535" s="439"/>
      <c r="N1535" s="439"/>
      <c r="O1535" s="440"/>
      <c r="P1535" s="440"/>
      <c r="Q1535" s="439"/>
      <c r="R1535" s="439"/>
      <c r="S1535" s="439"/>
      <c r="T1535" s="443"/>
      <c r="U1535" s="443"/>
      <c r="V1535" s="443" t="s">
        <v>0</v>
      </c>
      <c r="W1535" s="444"/>
      <c r="X1535" s="440"/>
      <c r="Y1535" s="445"/>
      <c r="Z1535" s="445"/>
      <c r="AA1535" s="445"/>
      <c r="AB1535" s="445"/>
      <c r="AC1535" s="445"/>
      <c r="AD1535" s="445"/>
      <c r="AE1535" s="445"/>
      <c r="AF1535" s="445"/>
      <c r="AG1535" s="445"/>
      <c r="AH1535" s="445"/>
      <c r="AI1535" s="446"/>
      <c r="AJ1535" s="446"/>
      <c r="AK1535" s="446"/>
      <c r="AL1535" s="446"/>
      <c r="AM1535" s="446"/>
      <c r="AN1535" s="446"/>
    </row>
    <row r="1536" spans="1:40">
      <c r="A1536" s="435"/>
      <c r="B1536" s="436"/>
      <c r="C1536" s="437"/>
      <c r="D1536" s="438" t="s">
        <v>180</v>
      </c>
      <c r="E1536" s="439"/>
      <c r="F1536" s="440"/>
      <c r="G1536" s="42"/>
      <c r="H1536" s="441"/>
      <c r="I1536" s="441"/>
      <c r="J1536" s="441"/>
      <c r="K1536" s="442"/>
      <c r="L1536" s="442"/>
      <c r="M1536" s="439"/>
      <c r="N1536" s="439"/>
      <c r="O1536" s="440"/>
      <c r="P1536" s="440"/>
      <c r="Q1536" s="439"/>
      <c r="R1536" s="439"/>
      <c r="S1536" s="439"/>
      <c r="T1536" s="443"/>
      <c r="U1536" s="443"/>
      <c r="V1536" s="443" t="s">
        <v>0</v>
      </c>
      <c r="W1536" s="444"/>
      <c r="X1536" s="440"/>
      <c r="Y1536" s="445"/>
      <c r="Z1536" s="445"/>
      <c r="AA1536" s="445"/>
      <c r="AB1536" s="445"/>
      <c r="AC1536" s="445"/>
      <c r="AD1536" s="445"/>
      <c r="AE1536" s="445"/>
      <c r="AF1536" s="445"/>
      <c r="AG1536" s="445"/>
      <c r="AH1536" s="445"/>
      <c r="AI1536" s="446"/>
      <c r="AJ1536" s="446"/>
      <c r="AK1536" s="446"/>
      <c r="AL1536" s="446"/>
      <c r="AM1536" s="446"/>
      <c r="AN1536" s="446"/>
    </row>
    <row r="1537" spans="1:40">
      <c r="A1537" s="435"/>
      <c r="B1537" s="436"/>
      <c r="C1537" s="437"/>
      <c r="D1537" s="438" t="s">
        <v>150</v>
      </c>
      <c r="E1537" s="439"/>
      <c r="F1537" s="440"/>
      <c r="G1537" s="42"/>
      <c r="H1537" s="441"/>
      <c r="I1537" s="441"/>
      <c r="J1537" s="441"/>
      <c r="K1537" s="442"/>
      <c r="L1537" s="442"/>
      <c r="M1537" s="439"/>
      <c r="N1537" s="439"/>
      <c r="O1537" s="440"/>
      <c r="P1537" s="440"/>
      <c r="Q1537" s="439"/>
      <c r="R1537" s="439"/>
      <c r="S1537" s="439"/>
      <c r="T1537" s="443"/>
      <c r="U1537" s="443"/>
      <c r="V1537" s="443" t="s">
        <v>0</v>
      </c>
      <c r="W1537" s="444"/>
      <c r="X1537" s="440"/>
      <c r="Y1537" s="445"/>
      <c r="Z1537" s="445"/>
      <c r="AA1537" s="445"/>
      <c r="AB1537" s="445"/>
      <c r="AC1537" s="445"/>
      <c r="AD1537" s="445"/>
      <c r="AE1537" s="445"/>
      <c r="AF1537" s="445"/>
      <c r="AG1537" s="445"/>
      <c r="AH1537" s="445"/>
      <c r="AI1537" s="446"/>
      <c r="AJ1537" s="446"/>
      <c r="AK1537" s="446"/>
      <c r="AL1537" s="446"/>
      <c r="AM1537" s="446"/>
      <c r="AN1537" s="446"/>
    </row>
    <row r="1538" spans="1:40">
      <c r="A1538" s="435"/>
      <c r="B1538" s="436"/>
      <c r="C1538" s="437"/>
      <c r="D1538" s="438" t="s">
        <v>180</v>
      </c>
      <c r="E1538" s="439"/>
      <c r="F1538" s="440"/>
      <c r="G1538" s="42"/>
      <c r="H1538" s="441"/>
      <c r="I1538" s="441"/>
      <c r="J1538" s="441"/>
      <c r="K1538" s="442"/>
      <c r="L1538" s="442"/>
      <c r="M1538" s="439"/>
      <c r="N1538" s="439"/>
      <c r="O1538" s="440"/>
      <c r="P1538" s="440"/>
      <c r="Q1538" s="439"/>
      <c r="R1538" s="439"/>
      <c r="S1538" s="439"/>
      <c r="T1538" s="443"/>
      <c r="U1538" s="443"/>
      <c r="V1538" s="443" t="s">
        <v>0</v>
      </c>
      <c r="W1538" s="444"/>
      <c r="X1538" s="440"/>
      <c r="Y1538" s="445"/>
      <c r="Z1538" s="445"/>
      <c r="AA1538" s="445"/>
      <c r="AB1538" s="445"/>
      <c r="AC1538" s="445"/>
      <c r="AD1538" s="445"/>
      <c r="AE1538" s="445"/>
      <c r="AF1538" s="445"/>
      <c r="AG1538" s="445"/>
      <c r="AH1538" s="445"/>
      <c r="AI1538" s="446"/>
      <c r="AJ1538" s="446"/>
      <c r="AK1538" s="446"/>
      <c r="AL1538" s="446"/>
      <c r="AM1538" s="446"/>
      <c r="AN1538" s="446"/>
    </row>
    <row r="1539" spans="1:40">
      <c r="A1539" s="435">
        <v>296</v>
      </c>
      <c r="B1539" s="436" t="s">
        <v>1245</v>
      </c>
      <c r="C1539" s="437" t="s">
        <v>1342</v>
      </c>
      <c r="D1539" s="475" t="s">
        <v>1343</v>
      </c>
      <c r="E1539" s="447">
        <v>1</v>
      </c>
      <c r="F1539" s="445" t="s">
        <v>1344</v>
      </c>
      <c r="G1539" s="41"/>
      <c r="H1539" s="448">
        <f>ROUND(E1539*G1539,2)</f>
        <v>0</v>
      </c>
      <c r="I1539" s="448"/>
      <c r="J1539" s="448">
        <f>ROUND(E1539*G1539,2)</f>
        <v>0</v>
      </c>
      <c r="K1539" s="449"/>
      <c r="L1539" s="449">
        <f>E1539*K1539</f>
        <v>0</v>
      </c>
      <c r="M1539" s="447"/>
      <c r="N1539" s="447">
        <f>E1539*M1539</f>
        <v>0</v>
      </c>
      <c r="O1539" s="445">
        <v>20</v>
      </c>
      <c r="P1539" s="445" t="s">
        <v>434</v>
      </c>
      <c r="Q1539" s="447"/>
      <c r="R1539" s="447"/>
      <c r="S1539" s="447"/>
      <c r="T1539" s="450"/>
      <c r="U1539" s="450"/>
      <c r="V1539" s="450" t="s">
        <v>802</v>
      </c>
      <c r="W1539" s="451"/>
      <c r="X1539" s="437" t="s">
        <v>1342</v>
      </c>
      <c r="Y1539" s="437" t="s">
        <v>1342</v>
      </c>
      <c r="Z1539" s="445" t="s">
        <v>85</v>
      </c>
      <c r="AA1539" s="445"/>
      <c r="AB1539" s="445">
        <v>1</v>
      </c>
      <c r="AC1539" s="445"/>
      <c r="AD1539" s="445"/>
      <c r="AE1539" s="445"/>
      <c r="AF1539" s="445"/>
      <c r="AG1539" s="445"/>
      <c r="AH1539" s="445"/>
      <c r="AI1539" s="446"/>
      <c r="AJ1539" s="446" t="s">
        <v>803</v>
      </c>
      <c r="AK1539" s="446" t="s">
        <v>87</v>
      </c>
      <c r="AL1539" s="446"/>
      <c r="AM1539" s="446"/>
      <c r="AN1539" s="446"/>
    </row>
    <row r="1540" spans="1:40">
      <c r="A1540" s="435"/>
      <c r="B1540" s="436"/>
      <c r="C1540" s="437"/>
      <c r="D1540" s="438" t="s">
        <v>236</v>
      </c>
      <c r="E1540" s="439"/>
      <c r="F1540" s="440"/>
      <c r="G1540" s="42"/>
      <c r="H1540" s="441"/>
      <c r="I1540" s="441"/>
      <c r="J1540" s="441"/>
      <c r="K1540" s="442"/>
      <c r="L1540" s="442"/>
      <c r="M1540" s="439"/>
      <c r="N1540" s="439"/>
      <c r="O1540" s="440"/>
      <c r="P1540" s="440"/>
      <c r="Q1540" s="439"/>
      <c r="R1540" s="439"/>
      <c r="S1540" s="439"/>
      <c r="T1540" s="443"/>
      <c r="U1540" s="443"/>
      <c r="V1540" s="443" t="s">
        <v>0</v>
      </c>
      <c r="W1540" s="444"/>
      <c r="X1540" s="440"/>
      <c r="Y1540" s="445"/>
      <c r="Z1540" s="445"/>
      <c r="AA1540" s="445"/>
      <c r="AB1540" s="445"/>
      <c r="AC1540" s="445"/>
      <c r="AD1540" s="445"/>
      <c r="AE1540" s="445"/>
      <c r="AF1540" s="445"/>
      <c r="AG1540" s="445"/>
      <c r="AH1540" s="445"/>
      <c r="AI1540" s="446"/>
      <c r="AJ1540" s="446"/>
      <c r="AK1540" s="446"/>
      <c r="AL1540" s="446"/>
      <c r="AM1540" s="446"/>
      <c r="AN1540" s="446"/>
    </row>
    <row r="1541" spans="1:40">
      <c r="A1541" s="435"/>
      <c r="B1541" s="436"/>
      <c r="C1541" s="437"/>
      <c r="D1541" s="438" t="s">
        <v>1345</v>
      </c>
      <c r="E1541" s="439"/>
      <c r="F1541" s="440"/>
      <c r="G1541" s="42"/>
      <c r="H1541" s="441"/>
      <c r="I1541" s="441"/>
      <c r="J1541" s="441"/>
      <c r="K1541" s="442"/>
      <c r="L1541" s="442"/>
      <c r="M1541" s="439"/>
      <c r="N1541" s="439"/>
      <c r="O1541" s="440"/>
      <c r="P1541" s="440"/>
      <c r="Q1541" s="439"/>
      <c r="R1541" s="439"/>
      <c r="S1541" s="439"/>
      <c r="T1541" s="443"/>
      <c r="U1541" s="443"/>
      <c r="V1541" s="443" t="s">
        <v>0</v>
      </c>
      <c r="W1541" s="444"/>
      <c r="X1541" s="440"/>
      <c r="Y1541" s="445"/>
      <c r="Z1541" s="445"/>
      <c r="AA1541" s="445"/>
      <c r="AB1541" s="445"/>
      <c r="AC1541" s="445"/>
      <c r="AD1541" s="445"/>
      <c r="AE1541" s="445"/>
      <c r="AF1541" s="445"/>
      <c r="AG1541" s="445"/>
      <c r="AH1541" s="445"/>
      <c r="AI1541" s="446"/>
      <c r="AJ1541" s="446"/>
      <c r="AK1541" s="446"/>
      <c r="AL1541" s="446"/>
      <c r="AM1541" s="446"/>
      <c r="AN1541" s="446"/>
    </row>
    <row r="1542" spans="1:40">
      <c r="A1542" s="435"/>
      <c r="B1542" s="436"/>
      <c r="C1542" s="437"/>
      <c r="D1542" s="438" t="s">
        <v>625</v>
      </c>
      <c r="E1542" s="439"/>
      <c r="F1542" s="440"/>
      <c r="G1542" s="42"/>
      <c r="H1542" s="441"/>
      <c r="I1542" s="441"/>
      <c r="J1542" s="441"/>
      <c r="K1542" s="442"/>
      <c r="L1542" s="442"/>
      <c r="M1542" s="439"/>
      <c r="N1542" s="439"/>
      <c r="O1542" s="440"/>
      <c r="P1542" s="440"/>
      <c r="Q1542" s="439"/>
      <c r="R1542" s="439"/>
      <c r="S1542" s="439"/>
      <c r="T1542" s="443"/>
      <c r="U1542" s="443"/>
      <c r="V1542" s="443" t="s">
        <v>0</v>
      </c>
      <c r="W1542" s="444"/>
      <c r="X1542" s="440"/>
      <c r="Y1542" s="445"/>
      <c r="Z1542" s="445"/>
      <c r="AA1542" s="445"/>
      <c r="AB1542" s="445"/>
      <c r="AC1542" s="445"/>
      <c r="AD1542" s="445"/>
      <c r="AE1542" s="445"/>
      <c r="AF1542" s="445"/>
      <c r="AG1542" s="445"/>
      <c r="AH1542" s="445"/>
      <c r="AI1542" s="446"/>
      <c r="AJ1542" s="446"/>
      <c r="AK1542" s="446"/>
      <c r="AL1542" s="446"/>
      <c r="AM1542" s="446"/>
      <c r="AN1542" s="446"/>
    </row>
    <row r="1543" spans="1:40" ht="25.5">
      <c r="A1543" s="435">
        <v>297</v>
      </c>
      <c r="B1543" s="436" t="s">
        <v>80</v>
      </c>
      <c r="C1543" s="437" t="s">
        <v>1346</v>
      </c>
      <c r="D1543" s="475" t="s">
        <v>1347</v>
      </c>
      <c r="E1543" s="447">
        <v>12</v>
      </c>
      <c r="F1543" s="445" t="s">
        <v>132</v>
      </c>
      <c r="G1543" s="41"/>
      <c r="H1543" s="448">
        <f>ROUND(E1543*G1543,2)</f>
        <v>0</v>
      </c>
      <c r="I1543" s="448"/>
      <c r="J1543" s="448">
        <f>ROUND(E1543*G1543,2)</f>
        <v>0</v>
      </c>
      <c r="K1543" s="449"/>
      <c r="L1543" s="449">
        <f>E1543*K1543</f>
        <v>0</v>
      </c>
      <c r="M1543" s="447"/>
      <c r="N1543" s="447">
        <f>E1543*M1543</f>
        <v>0</v>
      </c>
      <c r="O1543" s="445">
        <v>20</v>
      </c>
      <c r="P1543" s="445" t="s">
        <v>1234</v>
      </c>
      <c r="Q1543" s="447"/>
      <c r="R1543" s="447"/>
      <c r="S1543" s="447"/>
      <c r="T1543" s="450"/>
      <c r="U1543" s="450"/>
      <c r="V1543" s="450" t="s">
        <v>802</v>
      </c>
      <c r="W1543" s="451"/>
      <c r="X1543" s="437" t="s">
        <v>1346</v>
      </c>
      <c r="Y1543" s="437" t="s">
        <v>1346</v>
      </c>
      <c r="Z1543" s="445" t="s">
        <v>85</v>
      </c>
      <c r="AA1543" s="445"/>
      <c r="AB1543" s="445">
        <v>1</v>
      </c>
      <c r="AC1543" s="445"/>
      <c r="AD1543" s="445"/>
      <c r="AE1543" s="445"/>
      <c r="AF1543" s="445"/>
      <c r="AG1543" s="445"/>
      <c r="AH1543" s="445"/>
      <c r="AI1543" s="446"/>
      <c r="AJ1543" s="446" t="s">
        <v>803</v>
      </c>
      <c r="AK1543" s="446" t="s">
        <v>87</v>
      </c>
      <c r="AL1543" s="446"/>
      <c r="AM1543" s="446"/>
      <c r="AN1543" s="446"/>
    </row>
    <row r="1544" spans="1:40" ht="25.5">
      <c r="A1544" s="435"/>
      <c r="B1544" s="436"/>
      <c r="C1544" s="437"/>
      <c r="D1544" s="438" t="s">
        <v>88</v>
      </c>
      <c r="E1544" s="439"/>
      <c r="F1544" s="440"/>
      <c r="G1544" s="42"/>
      <c r="H1544" s="441"/>
      <c r="I1544" s="441"/>
      <c r="J1544" s="441"/>
      <c r="K1544" s="442"/>
      <c r="L1544" s="442"/>
      <c r="M1544" s="439"/>
      <c r="N1544" s="439"/>
      <c r="O1544" s="440"/>
      <c r="P1544" s="440"/>
      <c r="Q1544" s="439"/>
      <c r="R1544" s="439"/>
      <c r="S1544" s="439"/>
      <c r="T1544" s="443"/>
      <c r="U1544" s="443"/>
      <c r="V1544" s="443" t="s">
        <v>0</v>
      </c>
      <c r="W1544" s="444"/>
      <c r="X1544" s="440"/>
      <c r="Y1544" s="445"/>
      <c r="Z1544" s="445"/>
      <c r="AA1544" s="445"/>
      <c r="AB1544" s="445"/>
      <c r="AC1544" s="445"/>
      <c r="AD1544" s="445"/>
      <c r="AE1544" s="445"/>
      <c r="AF1544" s="445"/>
      <c r="AG1544" s="445"/>
      <c r="AH1544" s="445"/>
      <c r="AI1544" s="446"/>
      <c r="AJ1544" s="446"/>
      <c r="AK1544" s="446"/>
      <c r="AL1544" s="446"/>
      <c r="AM1544" s="446"/>
      <c r="AN1544" s="446"/>
    </row>
    <row r="1545" spans="1:40">
      <c r="A1545" s="435"/>
      <c r="B1545" s="436"/>
      <c r="C1545" s="437"/>
      <c r="D1545" s="438" t="s">
        <v>1348</v>
      </c>
      <c r="E1545" s="439"/>
      <c r="F1545" s="440"/>
      <c r="G1545" s="42"/>
      <c r="H1545" s="441"/>
      <c r="I1545" s="441"/>
      <c r="J1545" s="441"/>
      <c r="K1545" s="442"/>
      <c r="L1545" s="442"/>
      <c r="M1545" s="439"/>
      <c r="N1545" s="439"/>
      <c r="O1545" s="440"/>
      <c r="P1545" s="440"/>
      <c r="Q1545" s="439"/>
      <c r="R1545" s="439"/>
      <c r="S1545" s="439"/>
      <c r="T1545" s="443"/>
      <c r="U1545" s="443"/>
      <c r="V1545" s="443" t="s">
        <v>0</v>
      </c>
      <c r="W1545" s="444"/>
      <c r="X1545" s="440"/>
      <c r="Y1545" s="445"/>
      <c r="Z1545" s="445"/>
      <c r="AA1545" s="445"/>
      <c r="AB1545" s="445"/>
      <c r="AC1545" s="445"/>
      <c r="AD1545" s="445"/>
      <c r="AE1545" s="445"/>
      <c r="AF1545" s="445"/>
      <c r="AG1545" s="445"/>
      <c r="AH1545" s="445"/>
      <c r="AI1545" s="446"/>
      <c r="AJ1545" s="446"/>
      <c r="AK1545" s="446"/>
      <c r="AL1545" s="446"/>
      <c r="AM1545" s="446"/>
      <c r="AN1545" s="446"/>
    </row>
    <row r="1546" spans="1:40" ht="25.5">
      <c r="A1546" s="435">
        <v>298</v>
      </c>
      <c r="B1546" s="436" t="s">
        <v>1245</v>
      </c>
      <c r="C1546" s="437" t="s">
        <v>1349</v>
      </c>
      <c r="D1546" s="475" t="s">
        <v>1350</v>
      </c>
      <c r="E1546" s="447">
        <v>1</v>
      </c>
      <c r="F1546" s="445" t="s">
        <v>950</v>
      </c>
      <c r="G1546" s="41"/>
      <c r="H1546" s="448">
        <f>ROUND(E1546*G1546,2)</f>
        <v>0</v>
      </c>
      <c r="I1546" s="448"/>
      <c r="J1546" s="448">
        <f>ROUND(E1546*G1546,2)</f>
        <v>0</v>
      </c>
      <c r="K1546" s="449"/>
      <c r="L1546" s="449">
        <f>E1546*K1546</f>
        <v>0</v>
      </c>
      <c r="M1546" s="447">
        <v>0.11</v>
      </c>
      <c r="N1546" s="447">
        <f>E1546*M1546</f>
        <v>0.11</v>
      </c>
      <c r="O1546" s="445">
        <v>20</v>
      </c>
      <c r="P1546" s="445" t="s">
        <v>1351</v>
      </c>
      <c r="Q1546" s="447"/>
      <c r="R1546" s="447"/>
      <c r="S1546" s="447"/>
      <c r="T1546" s="450"/>
      <c r="U1546" s="450"/>
      <c r="V1546" s="450" t="s">
        <v>802</v>
      </c>
      <c r="W1546" s="451">
        <v>0.92</v>
      </c>
      <c r="X1546" s="437" t="s">
        <v>1352</v>
      </c>
      <c r="Y1546" s="437" t="s">
        <v>1349</v>
      </c>
      <c r="Z1546" s="445" t="s">
        <v>946</v>
      </c>
      <c r="AA1546" s="445"/>
      <c r="AB1546" s="445">
        <v>7</v>
      </c>
      <c r="AC1546" s="445"/>
      <c r="AD1546" s="445"/>
      <c r="AE1546" s="445"/>
      <c r="AF1546" s="445"/>
      <c r="AG1546" s="445"/>
      <c r="AH1546" s="445"/>
      <c r="AI1546" s="446"/>
      <c r="AJ1546" s="446" t="s">
        <v>803</v>
      </c>
      <c r="AK1546" s="446" t="s">
        <v>87</v>
      </c>
      <c r="AL1546" s="446"/>
      <c r="AM1546" s="446"/>
      <c r="AN1546" s="446"/>
    </row>
    <row r="1547" spans="1:40">
      <c r="A1547" s="435"/>
      <c r="B1547" s="436"/>
      <c r="C1547" s="437"/>
      <c r="D1547" s="438" t="s">
        <v>1353</v>
      </c>
      <c r="E1547" s="439"/>
      <c r="F1547" s="440"/>
      <c r="G1547" s="42"/>
      <c r="H1547" s="441"/>
      <c r="I1547" s="441"/>
      <c r="J1547" s="441"/>
      <c r="K1547" s="442"/>
      <c r="L1547" s="442"/>
      <c r="M1547" s="439"/>
      <c r="N1547" s="439"/>
      <c r="O1547" s="440"/>
      <c r="P1547" s="440"/>
      <c r="Q1547" s="439"/>
      <c r="R1547" s="439"/>
      <c r="S1547" s="439"/>
      <c r="T1547" s="443"/>
      <c r="U1547" s="443"/>
      <c r="V1547" s="443" t="s">
        <v>0</v>
      </c>
      <c r="W1547" s="444"/>
      <c r="X1547" s="440"/>
      <c r="Y1547" s="445"/>
      <c r="Z1547" s="445"/>
      <c r="AA1547" s="445"/>
      <c r="AB1547" s="445"/>
      <c r="AC1547" s="445"/>
      <c r="AD1547" s="445"/>
      <c r="AE1547" s="445"/>
      <c r="AF1547" s="445"/>
      <c r="AG1547" s="445"/>
      <c r="AH1547" s="445"/>
      <c r="AI1547" s="446"/>
      <c r="AJ1547" s="446"/>
      <c r="AK1547" s="446"/>
      <c r="AL1547" s="446"/>
      <c r="AM1547" s="446"/>
      <c r="AN1547" s="446"/>
    </row>
    <row r="1548" spans="1:40">
      <c r="A1548" s="435"/>
      <c r="B1548" s="436"/>
      <c r="C1548" s="437"/>
      <c r="D1548" s="438" t="s">
        <v>1072</v>
      </c>
      <c r="E1548" s="439"/>
      <c r="F1548" s="440"/>
      <c r="G1548" s="42"/>
      <c r="H1548" s="441"/>
      <c r="I1548" s="441"/>
      <c r="J1548" s="441"/>
      <c r="K1548" s="442"/>
      <c r="L1548" s="442"/>
      <c r="M1548" s="439"/>
      <c r="N1548" s="439"/>
      <c r="O1548" s="440"/>
      <c r="P1548" s="440"/>
      <c r="Q1548" s="439"/>
      <c r="R1548" s="439"/>
      <c r="S1548" s="439"/>
      <c r="T1548" s="443"/>
      <c r="U1548" s="443"/>
      <c r="V1548" s="443" t="s">
        <v>0</v>
      </c>
      <c r="W1548" s="444"/>
      <c r="X1548" s="440"/>
      <c r="Y1548" s="445"/>
      <c r="Z1548" s="445"/>
      <c r="AA1548" s="445"/>
      <c r="AB1548" s="445"/>
      <c r="AC1548" s="445"/>
      <c r="AD1548" s="445"/>
      <c r="AE1548" s="445"/>
      <c r="AF1548" s="445"/>
      <c r="AG1548" s="445"/>
      <c r="AH1548" s="445"/>
      <c r="AI1548" s="446"/>
      <c r="AJ1548" s="446"/>
      <c r="AK1548" s="446"/>
      <c r="AL1548" s="446"/>
      <c r="AM1548" s="446"/>
      <c r="AN1548" s="446"/>
    </row>
    <row r="1549" spans="1:40">
      <c r="A1549" s="435"/>
      <c r="B1549" s="436"/>
      <c r="C1549" s="437"/>
      <c r="D1549" s="438" t="s">
        <v>134</v>
      </c>
      <c r="E1549" s="439"/>
      <c r="F1549" s="440"/>
      <c r="G1549" s="42"/>
      <c r="H1549" s="441"/>
      <c r="I1549" s="441"/>
      <c r="J1549" s="441"/>
      <c r="K1549" s="442"/>
      <c r="L1549" s="442"/>
      <c r="M1549" s="439"/>
      <c r="N1549" s="439"/>
      <c r="O1549" s="440"/>
      <c r="P1549" s="440"/>
      <c r="Q1549" s="439"/>
      <c r="R1549" s="439"/>
      <c r="S1549" s="439"/>
      <c r="T1549" s="443"/>
      <c r="U1549" s="443"/>
      <c r="V1549" s="443" t="s">
        <v>0</v>
      </c>
      <c r="W1549" s="444"/>
      <c r="X1549" s="440"/>
      <c r="Y1549" s="445"/>
      <c r="Z1549" s="445"/>
      <c r="AA1549" s="445"/>
      <c r="AB1549" s="445"/>
      <c r="AC1549" s="445"/>
      <c r="AD1549" s="445"/>
      <c r="AE1549" s="445"/>
      <c r="AF1549" s="445"/>
      <c r="AG1549" s="445"/>
      <c r="AH1549" s="445"/>
      <c r="AI1549" s="446"/>
      <c r="AJ1549" s="446"/>
      <c r="AK1549" s="446"/>
      <c r="AL1549" s="446"/>
      <c r="AM1549" s="446"/>
      <c r="AN1549" s="446"/>
    </row>
    <row r="1550" spans="1:40">
      <c r="A1550" s="435">
        <v>299</v>
      </c>
      <c r="B1550" s="436" t="s">
        <v>1245</v>
      </c>
      <c r="C1550" s="437" t="s">
        <v>1354</v>
      </c>
      <c r="D1550" s="475" t="s">
        <v>1355</v>
      </c>
      <c r="E1550" s="447">
        <v>1</v>
      </c>
      <c r="F1550" s="445" t="s">
        <v>1344</v>
      </c>
      <c r="G1550" s="41"/>
      <c r="H1550" s="448">
        <f>ROUND(E1550*G1550,2)</f>
        <v>0</v>
      </c>
      <c r="I1550" s="448"/>
      <c r="J1550" s="448">
        <f>ROUND(E1550*G1550,2)</f>
        <v>0</v>
      </c>
      <c r="K1550" s="449"/>
      <c r="L1550" s="449">
        <f>E1550*K1550</f>
        <v>0</v>
      </c>
      <c r="M1550" s="447"/>
      <c r="N1550" s="447">
        <f>E1550*M1550</f>
        <v>0</v>
      </c>
      <c r="O1550" s="445">
        <v>20</v>
      </c>
      <c r="P1550" s="445" t="s">
        <v>438</v>
      </c>
      <c r="Q1550" s="447"/>
      <c r="R1550" s="447"/>
      <c r="S1550" s="447"/>
      <c r="T1550" s="450"/>
      <c r="U1550" s="450"/>
      <c r="V1550" s="450" t="s">
        <v>802</v>
      </c>
      <c r="W1550" s="451"/>
      <c r="X1550" s="437" t="s">
        <v>1354</v>
      </c>
      <c r="Y1550" s="437" t="s">
        <v>1354</v>
      </c>
      <c r="Z1550" s="445" t="s">
        <v>85</v>
      </c>
      <c r="AA1550" s="445"/>
      <c r="AB1550" s="445">
        <v>1</v>
      </c>
      <c r="AC1550" s="445"/>
      <c r="AD1550" s="445"/>
      <c r="AE1550" s="445"/>
      <c r="AF1550" s="445"/>
      <c r="AG1550" s="445"/>
      <c r="AH1550" s="445"/>
      <c r="AI1550" s="446"/>
      <c r="AJ1550" s="446" t="s">
        <v>803</v>
      </c>
      <c r="AK1550" s="446" t="s">
        <v>87</v>
      </c>
      <c r="AL1550" s="446"/>
      <c r="AM1550" s="446"/>
      <c r="AN1550" s="446"/>
    </row>
    <row r="1551" spans="1:40">
      <c r="A1551" s="435"/>
      <c r="B1551" s="436"/>
      <c r="C1551" s="437"/>
      <c r="D1551" s="438" t="s">
        <v>236</v>
      </c>
      <c r="E1551" s="439"/>
      <c r="F1551" s="440"/>
      <c r="G1551" s="42"/>
      <c r="H1551" s="441"/>
      <c r="I1551" s="441"/>
      <c r="J1551" s="441"/>
      <c r="K1551" s="442"/>
      <c r="L1551" s="442"/>
      <c r="M1551" s="439"/>
      <c r="N1551" s="439"/>
      <c r="O1551" s="440"/>
      <c r="P1551" s="440"/>
      <c r="Q1551" s="439"/>
      <c r="R1551" s="439"/>
      <c r="S1551" s="439"/>
      <c r="T1551" s="443"/>
      <c r="U1551" s="443"/>
      <c r="V1551" s="443" t="s">
        <v>0</v>
      </c>
      <c r="W1551" s="444"/>
      <c r="X1551" s="440"/>
      <c r="Y1551" s="445"/>
      <c r="Z1551" s="445"/>
      <c r="AA1551" s="445"/>
      <c r="AB1551" s="445"/>
      <c r="AC1551" s="445"/>
      <c r="AD1551" s="445"/>
      <c r="AE1551" s="445"/>
      <c r="AF1551" s="445"/>
      <c r="AG1551" s="445"/>
      <c r="AH1551" s="445"/>
      <c r="AI1551" s="446"/>
      <c r="AJ1551" s="446"/>
      <c r="AK1551" s="446"/>
      <c r="AL1551" s="446"/>
      <c r="AM1551" s="446"/>
      <c r="AN1551" s="446"/>
    </row>
    <row r="1552" spans="1:40">
      <c r="A1552" s="435"/>
      <c r="B1552" s="436"/>
      <c r="C1552" s="437"/>
      <c r="D1552" s="438" t="s">
        <v>1356</v>
      </c>
      <c r="E1552" s="439"/>
      <c r="F1552" s="440"/>
      <c r="G1552" s="42"/>
      <c r="H1552" s="441"/>
      <c r="I1552" s="441"/>
      <c r="J1552" s="441"/>
      <c r="K1552" s="442"/>
      <c r="L1552" s="442"/>
      <c r="M1552" s="439"/>
      <c r="N1552" s="439"/>
      <c r="O1552" s="440"/>
      <c r="P1552" s="440"/>
      <c r="Q1552" s="439"/>
      <c r="R1552" s="439"/>
      <c r="S1552" s="439"/>
      <c r="T1552" s="443"/>
      <c r="U1552" s="443"/>
      <c r="V1552" s="443" t="s">
        <v>0</v>
      </c>
      <c r="W1552" s="444"/>
      <c r="X1552" s="440"/>
      <c r="Y1552" s="445"/>
      <c r="Z1552" s="445"/>
      <c r="AA1552" s="445"/>
      <c r="AB1552" s="445"/>
      <c r="AC1552" s="445"/>
      <c r="AD1552" s="445"/>
      <c r="AE1552" s="445"/>
      <c r="AF1552" s="445"/>
      <c r="AG1552" s="445"/>
      <c r="AH1552" s="445"/>
      <c r="AI1552" s="446"/>
      <c r="AJ1552" s="446"/>
      <c r="AK1552" s="446"/>
      <c r="AL1552" s="446"/>
      <c r="AM1552" s="446"/>
      <c r="AN1552" s="446"/>
    </row>
    <row r="1553" spans="1:40">
      <c r="A1553" s="435"/>
      <c r="B1553" s="436"/>
      <c r="C1553" s="437"/>
      <c r="D1553" s="438" t="s">
        <v>625</v>
      </c>
      <c r="E1553" s="439"/>
      <c r="F1553" s="440"/>
      <c r="G1553" s="42"/>
      <c r="H1553" s="441"/>
      <c r="I1553" s="441"/>
      <c r="J1553" s="441"/>
      <c r="K1553" s="442"/>
      <c r="L1553" s="442"/>
      <c r="M1553" s="439"/>
      <c r="N1553" s="439"/>
      <c r="O1553" s="440"/>
      <c r="P1553" s="440"/>
      <c r="Q1553" s="439"/>
      <c r="R1553" s="439"/>
      <c r="S1553" s="439"/>
      <c r="T1553" s="443"/>
      <c r="U1553" s="443"/>
      <c r="V1553" s="443" t="s">
        <v>0</v>
      </c>
      <c r="W1553" s="444"/>
      <c r="X1553" s="440"/>
      <c r="Y1553" s="445"/>
      <c r="Z1553" s="445"/>
      <c r="AA1553" s="445"/>
      <c r="AB1553" s="445"/>
      <c r="AC1553" s="445"/>
      <c r="AD1553" s="445"/>
      <c r="AE1553" s="445"/>
      <c r="AF1553" s="445"/>
      <c r="AG1553" s="445"/>
      <c r="AH1553" s="445"/>
      <c r="AI1553" s="446"/>
      <c r="AJ1553" s="446"/>
      <c r="AK1553" s="446"/>
      <c r="AL1553" s="446"/>
      <c r="AM1553" s="446"/>
      <c r="AN1553" s="446"/>
    </row>
    <row r="1554" spans="1:40" ht="25.5">
      <c r="A1554" s="435">
        <v>300</v>
      </c>
      <c r="B1554" s="436" t="s">
        <v>1245</v>
      </c>
      <c r="C1554" s="437" t="s">
        <v>1357</v>
      </c>
      <c r="D1554" s="475" t="s">
        <v>1358</v>
      </c>
      <c r="E1554" s="74">
        <v>0</v>
      </c>
      <c r="F1554" s="445" t="s">
        <v>57</v>
      </c>
      <c r="G1554" s="41"/>
      <c r="H1554" s="448">
        <f>ROUND(E1554*G1554,2)</f>
        <v>0</v>
      </c>
      <c r="I1554" s="448"/>
      <c r="J1554" s="448">
        <f>ROUND(E1554*G1554,2)</f>
        <v>0</v>
      </c>
      <c r="K1554" s="449"/>
      <c r="L1554" s="449">
        <f>E1554*K1554</f>
        <v>0</v>
      </c>
      <c r="M1554" s="447"/>
      <c r="N1554" s="447">
        <f>E1554*M1554</f>
        <v>0</v>
      </c>
      <c r="O1554" s="445">
        <v>20</v>
      </c>
      <c r="P1554" s="445" t="s">
        <v>391</v>
      </c>
      <c r="Q1554" s="447"/>
      <c r="R1554" s="447"/>
      <c r="S1554" s="447"/>
      <c r="T1554" s="450"/>
      <c r="U1554" s="450"/>
      <c r="V1554" s="450" t="s">
        <v>802</v>
      </c>
      <c r="W1554" s="451"/>
      <c r="X1554" s="437" t="s">
        <v>1359</v>
      </c>
      <c r="Y1554" s="437" t="s">
        <v>1357</v>
      </c>
      <c r="Z1554" s="445" t="s">
        <v>946</v>
      </c>
      <c r="AA1554" s="445"/>
      <c r="AB1554" s="445">
        <v>1</v>
      </c>
      <c r="AC1554" s="445"/>
      <c r="AD1554" s="445"/>
      <c r="AE1554" s="445"/>
      <c r="AF1554" s="445"/>
      <c r="AG1554" s="445"/>
      <c r="AH1554" s="445"/>
      <c r="AI1554" s="446"/>
      <c r="AJ1554" s="446" t="s">
        <v>803</v>
      </c>
      <c r="AK1554" s="446" t="s">
        <v>87</v>
      </c>
      <c r="AL1554" s="446"/>
      <c r="AM1554" s="446"/>
      <c r="AN1554" s="446"/>
    </row>
    <row r="1555" spans="1:40">
      <c r="A1555" s="435"/>
      <c r="B1555" s="436"/>
      <c r="C1555" s="437"/>
      <c r="D1555" s="478" t="s">
        <v>1360</v>
      </c>
      <c r="E1555" s="479">
        <f>J1555</f>
        <v>0</v>
      </c>
      <c r="F1555" s="445"/>
      <c r="G1555" s="41"/>
      <c r="H1555" s="479">
        <f>SUM(H1388:H1554)</f>
        <v>0</v>
      </c>
      <c r="I1555" s="479">
        <f>SUM(I1388:I1554)</f>
        <v>0</v>
      </c>
      <c r="J1555" s="479">
        <f>SUM(J1388:J1554)</f>
        <v>0</v>
      </c>
      <c r="K1555" s="449"/>
      <c r="L1555" s="480">
        <f>SUM(L1388:L1554)</f>
        <v>3.3270000000000001E-2</v>
      </c>
      <c r="M1555" s="447"/>
      <c r="N1555" s="481">
        <f>SUM(N1388:N1554)</f>
        <v>0.89600000000000002</v>
      </c>
      <c r="O1555" s="445"/>
      <c r="P1555" s="445"/>
      <c r="Q1555" s="447"/>
      <c r="R1555" s="447"/>
      <c r="S1555" s="447"/>
      <c r="T1555" s="450"/>
      <c r="U1555" s="450"/>
      <c r="V1555" s="450"/>
      <c r="W1555" s="451">
        <f>SUM(W1388:W1554)</f>
        <v>18.956000000000003</v>
      </c>
      <c r="X1555" s="445"/>
      <c r="Y1555" s="445"/>
      <c r="Z1555" s="445"/>
      <c r="AA1555" s="445"/>
      <c r="AB1555" s="445"/>
      <c r="AC1555" s="445"/>
      <c r="AD1555" s="445"/>
      <c r="AE1555" s="445"/>
      <c r="AF1555" s="445"/>
      <c r="AG1555" s="445"/>
      <c r="AH1555" s="445"/>
      <c r="AI1555" s="446"/>
      <c r="AJ1555" s="446"/>
      <c r="AK1555" s="446"/>
      <c r="AL1555" s="446"/>
      <c r="AM1555" s="446"/>
      <c r="AN1555" s="446"/>
    </row>
    <row r="1556" spans="1:40">
      <c r="A1556" s="435"/>
      <c r="B1556" s="436"/>
      <c r="C1556" s="437"/>
      <c r="D1556" s="475"/>
      <c r="E1556" s="447"/>
      <c r="F1556" s="445"/>
      <c r="G1556" s="41"/>
      <c r="H1556" s="448"/>
      <c r="I1556" s="448"/>
      <c r="J1556" s="448"/>
      <c r="K1556" s="449"/>
      <c r="L1556" s="449"/>
      <c r="M1556" s="447"/>
      <c r="N1556" s="447"/>
      <c r="O1556" s="445"/>
      <c r="P1556" s="445"/>
      <c r="Q1556" s="447"/>
      <c r="R1556" s="447"/>
      <c r="S1556" s="447"/>
      <c r="T1556" s="450"/>
      <c r="U1556" s="450"/>
      <c r="V1556" s="450"/>
      <c r="W1556" s="451"/>
      <c r="X1556" s="445"/>
      <c r="Y1556" s="445"/>
      <c r="Z1556" s="445"/>
      <c r="AA1556" s="445"/>
      <c r="AB1556" s="445"/>
      <c r="AC1556" s="445"/>
      <c r="AD1556" s="445"/>
      <c r="AE1556" s="445"/>
      <c r="AF1556" s="445"/>
      <c r="AG1556" s="445"/>
      <c r="AH1556" s="445"/>
      <c r="AI1556" s="446"/>
      <c r="AJ1556" s="446"/>
      <c r="AK1556" s="446"/>
      <c r="AL1556" s="446"/>
      <c r="AM1556" s="446"/>
      <c r="AN1556" s="446"/>
    </row>
    <row r="1557" spans="1:40">
      <c r="A1557" s="435"/>
      <c r="B1557" s="437" t="s">
        <v>1361</v>
      </c>
      <c r="C1557" s="437"/>
      <c r="D1557" s="475"/>
      <c r="E1557" s="447"/>
      <c r="F1557" s="445"/>
      <c r="G1557" s="41"/>
      <c r="H1557" s="448"/>
      <c r="I1557" s="448"/>
      <c r="J1557" s="448"/>
      <c r="K1557" s="449"/>
      <c r="L1557" s="449"/>
      <c r="M1557" s="447"/>
      <c r="N1557" s="447"/>
      <c r="O1557" s="445"/>
      <c r="P1557" s="445"/>
      <c r="Q1557" s="447"/>
      <c r="R1557" s="447"/>
      <c r="S1557" s="447"/>
      <c r="T1557" s="450"/>
      <c r="U1557" s="450"/>
      <c r="V1557" s="450"/>
      <c r="W1557" s="451"/>
      <c r="X1557" s="445"/>
      <c r="Y1557" s="445"/>
      <c r="Z1557" s="445"/>
      <c r="AA1557" s="445"/>
      <c r="AB1557" s="445"/>
      <c r="AC1557" s="445"/>
      <c r="AD1557" s="445"/>
      <c r="AE1557" s="445"/>
      <c r="AF1557" s="445"/>
      <c r="AG1557" s="445"/>
      <c r="AH1557" s="445"/>
      <c r="AI1557" s="446"/>
      <c r="AJ1557" s="446"/>
      <c r="AK1557" s="446"/>
      <c r="AL1557" s="446"/>
      <c r="AM1557" s="446"/>
      <c r="AN1557" s="446"/>
    </row>
    <row r="1558" spans="1:40" ht="25.5">
      <c r="A1558" s="435">
        <v>301</v>
      </c>
      <c r="B1558" s="436" t="s">
        <v>80</v>
      </c>
      <c r="C1558" s="437" t="s">
        <v>1362</v>
      </c>
      <c r="D1558" s="475" t="s">
        <v>1363</v>
      </c>
      <c r="E1558" s="447">
        <v>7.3490000000000002</v>
      </c>
      <c r="F1558" s="445" t="s">
        <v>83</v>
      </c>
      <c r="G1558" s="41"/>
      <c r="H1558" s="448">
        <f>ROUND(E1558*G1558,2)</f>
        <v>0</v>
      </c>
      <c r="I1558" s="448"/>
      <c r="J1558" s="448">
        <f>ROUND(E1558*G1558,2)</f>
        <v>0</v>
      </c>
      <c r="K1558" s="449"/>
      <c r="L1558" s="449">
        <f>E1558*K1558</f>
        <v>0</v>
      </c>
      <c r="M1558" s="447"/>
      <c r="N1558" s="447">
        <f>E1558*M1558</f>
        <v>0</v>
      </c>
      <c r="O1558" s="445">
        <v>20</v>
      </c>
      <c r="P1558" s="445" t="s">
        <v>753</v>
      </c>
      <c r="Q1558" s="447"/>
      <c r="R1558" s="447"/>
      <c r="S1558" s="447"/>
      <c r="T1558" s="450"/>
      <c r="U1558" s="450"/>
      <c r="V1558" s="450" t="s">
        <v>802</v>
      </c>
      <c r="W1558" s="451"/>
      <c r="X1558" s="437" t="s">
        <v>1362</v>
      </c>
      <c r="Y1558" s="437" t="s">
        <v>1362</v>
      </c>
      <c r="Z1558" s="445" t="s">
        <v>85</v>
      </c>
      <c r="AA1558" s="445"/>
      <c r="AB1558" s="445">
        <v>1</v>
      </c>
      <c r="AC1558" s="445"/>
      <c r="AD1558" s="445"/>
      <c r="AE1558" s="445"/>
      <c r="AF1558" s="445"/>
      <c r="AG1558" s="445"/>
      <c r="AH1558" s="445"/>
      <c r="AI1558" s="446"/>
      <c r="AJ1558" s="446" t="s">
        <v>803</v>
      </c>
      <c r="AK1558" s="446" t="s">
        <v>87</v>
      </c>
      <c r="AL1558" s="446"/>
      <c r="AM1558" s="446"/>
      <c r="AN1558" s="446"/>
    </row>
    <row r="1559" spans="1:40">
      <c r="A1559" s="435"/>
      <c r="B1559" s="436"/>
      <c r="C1559" s="437"/>
      <c r="D1559" s="438" t="s">
        <v>137</v>
      </c>
      <c r="E1559" s="439"/>
      <c r="F1559" s="440"/>
      <c r="G1559" s="42"/>
      <c r="H1559" s="441"/>
      <c r="I1559" s="441"/>
      <c r="J1559" s="441"/>
      <c r="K1559" s="442"/>
      <c r="L1559" s="442"/>
      <c r="M1559" s="439"/>
      <c r="N1559" s="439"/>
      <c r="O1559" s="440"/>
      <c r="P1559" s="440"/>
      <c r="Q1559" s="439"/>
      <c r="R1559" s="439"/>
      <c r="S1559" s="439"/>
      <c r="T1559" s="443"/>
      <c r="U1559" s="443"/>
      <c r="V1559" s="443" t="s">
        <v>0</v>
      </c>
      <c r="W1559" s="444"/>
      <c r="X1559" s="440"/>
      <c r="Y1559" s="445"/>
      <c r="Z1559" s="445"/>
      <c r="AA1559" s="445"/>
      <c r="AB1559" s="445"/>
      <c r="AC1559" s="445"/>
      <c r="AD1559" s="445"/>
      <c r="AE1559" s="445"/>
      <c r="AF1559" s="445"/>
      <c r="AG1559" s="445"/>
      <c r="AH1559" s="445"/>
      <c r="AI1559" s="446"/>
      <c r="AJ1559" s="446"/>
      <c r="AK1559" s="446"/>
      <c r="AL1559" s="446"/>
      <c r="AM1559" s="446"/>
      <c r="AN1559" s="446"/>
    </row>
    <row r="1560" spans="1:40">
      <c r="A1560" s="435"/>
      <c r="B1560" s="436"/>
      <c r="C1560" s="437"/>
      <c r="D1560" s="438" t="s">
        <v>1364</v>
      </c>
      <c r="E1560" s="439"/>
      <c r="F1560" s="440"/>
      <c r="G1560" s="42"/>
      <c r="H1560" s="441"/>
      <c r="I1560" s="441"/>
      <c r="J1560" s="441"/>
      <c r="K1560" s="442"/>
      <c r="L1560" s="442"/>
      <c r="M1560" s="439"/>
      <c r="N1560" s="439"/>
      <c r="O1560" s="440"/>
      <c r="P1560" s="440"/>
      <c r="Q1560" s="439"/>
      <c r="R1560" s="439"/>
      <c r="S1560" s="439"/>
      <c r="T1560" s="443"/>
      <c r="U1560" s="443"/>
      <c r="V1560" s="443" t="s">
        <v>0</v>
      </c>
      <c r="W1560" s="444"/>
      <c r="X1560" s="440"/>
      <c r="Y1560" s="445"/>
      <c r="Z1560" s="445"/>
      <c r="AA1560" s="445"/>
      <c r="AB1560" s="445"/>
      <c r="AC1560" s="445"/>
      <c r="AD1560" s="445"/>
      <c r="AE1560" s="445"/>
      <c r="AF1560" s="445"/>
      <c r="AG1560" s="445"/>
      <c r="AH1560" s="445"/>
      <c r="AI1560" s="446"/>
      <c r="AJ1560" s="446"/>
      <c r="AK1560" s="446"/>
      <c r="AL1560" s="446"/>
      <c r="AM1560" s="446"/>
      <c r="AN1560" s="446"/>
    </row>
    <row r="1561" spans="1:40">
      <c r="A1561" s="435"/>
      <c r="B1561" s="436"/>
      <c r="C1561" s="437"/>
      <c r="D1561" s="438" t="s">
        <v>236</v>
      </c>
      <c r="E1561" s="439"/>
      <c r="F1561" s="440"/>
      <c r="G1561" s="42"/>
      <c r="H1561" s="441"/>
      <c r="I1561" s="441"/>
      <c r="J1561" s="441"/>
      <c r="K1561" s="442"/>
      <c r="L1561" s="442"/>
      <c r="M1561" s="439"/>
      <c r="N1561" s="439"/>
      <c r="O1561" s="440"/>
      <c r="P1561" s="440"/>
      <c r="Q1561" s="439"/>
      <c r="R1561" s="439"/>
      <c r="S1561" s="439"/>
      <c r="T1561" s="443"/>
      <c r="U1561" s="443"/>
      <c r="V1561" s="443" t="s">
        <v>0</v>
      </c>
      <c r="W1561" s="444"/>
      <c r="X1561" s="440"/>
      <c r="Y1561" s="445"/>
      <c r="Z1561" s="445"/>
      <c r="AA1561" s="445"/>
      <c r="AB1561" s="445"/>
      <c r="AC1561" s="445"/>
      <c r="AD1561" s="445"/>
      <c r="AE1561" s="445"/>
      <c r="AF1561" s="445"/>
      <c r="AG1561" s="445"/>
      <c r="AH1561" s="445"/>
      <c r="AI1561" s="446"/>
      <c r="AJ1561" s="446"/>
      <c r="AK1561" s="446"/>
      <c r="AL1561" s="446"/>
      <c r="AM1561" s="446"/>
      <c r="AN1561" s="446"/>
    </row>
    <row r="1562" spans="1:40">
      <c r="A1562" s="435"/>
      <c r="B1562" s="436"/>
      <c r="C1562" s="437"/>
      <c r="D1562" s="438" t="s">
        <v>1365</v>
      </c>
      <c r="E1562" s="439"/>
      <c r="F1562" s="440"/>
      <c r="G1562" s="42"/>
      <c r="H1562" s="441"/>
      <c r="I1562" s="441"/>
      <c r="J1562" s="441"/>
      <c r="K1562" s="442"/>
      <c r="L1562" s="442"/>
      <c r="M1562" s="439"/>
      <c r="N1562" s="439"/>
      <c r="O1562" s="440"/>
      <c r="P1562" s="440"/>
      <c r="Q1562" s="439"/>
      <c r="R1562" s="439"/>
      <c r="S1562" s="439"/>
      <c r="T1562" s="443"/>
      <c r="U1562" s="443"/>
      <c r="V1562" s="443" t="s">
        <v>0</v>
      </c>
      <c r="W1562" s="444"/>
      <c r="X1562" s="440"/>
      <c r="Y1562" s="445"/>
      <c r="Z1562" s="445"/>
      <c r="AA1562" s="445"/>
      <c r="AB1562" s="445"/>
      <c r="AC1562" s="445"/>
      <c r="AD1562" s="445"/>
      <c r="AE1562" s="445"/>
      <c r="AF1562" s="445"/>
      <c r="AG1562" s="445"/>
      <c r="AH1562" s="445"/>
      <c r="AI1562" s="446"/>
      <c r="AJ1562" s="446"/>
      <c r="AK1562" s="446"/>
      <c r="AL1562" s="446"/>
      <c r="AM1562" s="446"/>
      <c r="AN1562" s="446"/>
    </row>
    <row r="1563" spans="1:40">
      <c r="A1563" s="435"/>
      <c r="B1563" s="436"/>
      <c r="C1563" s="437"/>
      <c r="D1563" s="438" t="s">
        <v>1366</v>
      </c>
      <c r="E1563" s="439"/>
      <c r="F1563" s="440"/>
      <c r="G1563" s="42"/>
      <c r="H1563" s="441"/>
      <c r="I1563" s="441"/>
      <c r="J1563" s="441"/>
      <c r="K1563" s="442"/>
      <c r="L1563" s="442"/>
      <c r="M1563" s="439"/>
      <c r="N1563" s="439"/>
      <c r="O1563" s="440"/>
      <c r="P1563" s="440"/>
      <c r="Q1563" s="439"/>
      <c r="R1563" s="439"/>
      <c r="S1563" s="439"/>
      <c r="T1563" s="443"/>
      <c r="U1563" s="443"/>
      <c r="V1563" s="443" t="s">
        <v>0</v>
      </c>
      <c r="W1563" s="444"/>
      <c r="X1563" s="440"/>
      <c r="Y1563" s="445"/>
      <c r="Z1563" s="445"/>
      <c r="AA1563" s="445"/>
      <c r="AB1563" s="445"/>
      <c r="AC1563" s="445"/>
      <c r="AD1563" s="445"/>
      <c r="AE1563" s="445"/>
      <c r="AF1563" s="445"/>
      <c r="AG1563" s="445"/>
      <c r="AH1563" s="445"/>
      <c r="AI1563" s="446"/>
      <c r="AJ1563" s="446"/>
      <c r="AK1563" s="446"/>
      <c r="AL1563" s="446"/>
      <c r="AM1563" s="446"/>
      <c r="AN1563" s="446"/>
    </row>
    <row r="1564" spans="1:40" ht="25.5">
      <c r="A1564" s="435"/>
      <c r="B1564" s="436"/>
      <c r="C1564" s="437"/>
      <c r="D1564" s="438" t="s">
        <v>133</v>
      </c>
      <c r="E1564" s="439"/>
      <c r="F1564" s="440"/>
      <c r="G1564" s="42"/>
      <c r="H1564" s="441"/>
      <c r="I1564" s="441"/>
      <c r="J1564" s="441"/>
      <c r="K1564" s="442"/>
      <c r="L1564" s="442"/>
      <c r="M1564" s="439"/>
      <c r="N1564" s="439"/>
      <c r="O1564" s="440"/>
      <c r="P1564" s="440"/>
      <c r="Q1564" s="439"/>
      <c r="R1564" s="439"/>
      <c r="S1564" s="439"/>
      <c r="T1564" s="443"/>
      <c r="U1564" s="443"/>
      <c r="V1564" s="443" t="s">
        <v>0</v>
      </c>
      <c r="W1564" s="444"/>
      <c r="X1564" s="440"/>
      <c r="Y1564" s="445"/>
      <c r="Z1564" s="445"/>
      <c r="AA1564" s="445"/>
      <c r="AB1564" s="445"/>
      <c r="AC1564" s="445"/>
      <c r="AD1564" s="445"/>
      <c r="AE1564" s="445"/>
      <c r="AF1564" s="445"/>
      <c r="AG1564" s="445"/>
      <c r="AH1564" s="445"/>
      <c r="AI1564" s="446"/>
      <c r="AJ1564" s="446"/>
      <c r="AK1564" s="446"/>
      <c r="AL1564" s="446"/>
      <c r="AM1564" s="446"/>
      <c r="AN1564" s="446"/>
    </row>
    <row r="1565" spans="1:40">
      <c r="A1565" s="435"/>
      <c r="B1565" s="436"/>
      <c r="C1565" s="437"/>
      <c r="D1565" s="438" t="s">
        <v>1367</v>
      </c>
      <c r="E1565" s="439"/>
      <c r="F1565" s="440"/>
      <c r="G1565" s="42"/>
      <c r="H1565" s="441"/>
      <c r="I1565" s="441"/>
      <c r="J1565" s="441"/>
      <c r="K1565" s="442"/>
      <c r="L1565" s="442"/>
      <c r="M1565" s="439"/>
      <c r="N1565" s="439"/>
      <c r="O1565" s="440"/>
      <c r="P1565" s="440"/>
      <c r="Q1565" s="439"/>
      <c r="R1565" s="439"/>
      <c r="S1565" s="439"/>
      <c r="T1565" s="443"/>
      <c r="U1565" s="443"/>
      <c r="V1565" s="443" t="s">
        <v>0</v>
      </c>
      <c r="W1565" s="444"/>
      <c r="X1565" s="440"/>
      <c r="Y1565" s="445"/>
      <c r="Z1565" s="445"/>
      <c r="AA1565" s="445"/>
      <c r="AB1565" s="445"/>
      <c r="AC1565" s="445"/>
      <c r="AD1565" s="445"/>
      <c r="AE1565" s="445"/>
      <c r="AF1565" s="445"/>
      <c r="AG1565" s="445"/>
      <c r="AH1565" s="445"/>
      <c r="AI1565" s="446"/>
      <c r="AJ1565" s="446"/>
      <c r="AK1565" s="446"/>
      <c r="AL1565" s="446"/>
      <c r="AM1565" s="446"/>
      <c r="AN1565" s="446"/>
    </row>
    <row r="1566" spans="1:40" ht="38.25">
      <c r="A1566" s="435">
        <v>302</v>
      </c>
      <c r="B1566" s="436" t="s">
        <v>1368</v>
      </c>
      <c r="C1566" s="437" t="s">
        <v>1369</v>
      </c>
      <c r="D1566" s="475" t="s">
        <v>1370</v>
      </c>
      <c r="E1566" s="447">
        <v>1</v>
      </c>
      <c r="F1566" s="445" t="s">
        <v>173</v>
      </c>
      <c r="G1566" s="41"/>
      <c r="H1566" s="448">
        <f>ROUND(E1566*G1566,2)</f>
        <v>0</v>
      </c>
      <c r="I1566" s="448"/>
      <c r="J1566" s="448">
        <f>ROUND(E1566*G1566,2)</f>
        <v>0</v>
      </c>
      <c r="K1566" s="449"/>
      <c r="L1566" s="449">
        <f>E1566*K1566</f>
        <v>0</v>
      </c>
      <c r="M1566" s="447"/>
      <c r="N1566" s="447">
        <f>E1566*M1566</f>
        <v>0</v>
      </c>
      <c r="O1566" s="445">
        <v>20</v>
      </c>
      <c r="P1566" s="445" t="s">
        <v>488</v>
      </c>
      <c r="Q1566" s="447"/>
      <c r="R1566" s="447"/>
      <c r="S1566" s="447"/>
      <c r="T1566" s="450"/>
      <c r="U1566" s="450"/>
      <c r="V1566" s="450" t="s">
        <v>802</v>
      </c>
      <c r="W1566" s="451"/>
      <c r="X1566" s="437" t="s">
        <v>1369</v>
      </c>
      <c r="Y1566" s="437" t="s">
        <v>1369</v>
      </c>
      <c r="Z1566" s="445" t="s">
        <v>85</v>
      </c>
      <c r="AA1566" s="445"/>
      <c r="AB1566" s="445">
        <v>1</v>
      </c>
      <c r="AC1566" s="445"/>
      <c r="AD1566" s="445"/>
      <c r="AE1566" s="445"/>
      <c r="AF1566" s="445"/>
      <c r="AG1566" s="445"/>
      <c r="AH1566" s="445"/>
      <c r="AI1566" s="446"/>
      <c r="AJ1566" s="446" t="s">
        <v>803</v>
      </c>
      <c r="AK1566" s="446" t="s">
        <v>87</v>
      </c>
      <c r="AL1566" s="446"/>
      <c r="AM1566" s="446"/>
      <c r="AN1566" s="446"/>
    </row>
    <row r="1567" spans="1:40">
      <c r="A1567" s="435"/>
      <c r="B1567" s="436"/>
      <c r="C1567" s="437"/>
      <c r="D1567" s="438" t="s">
        <v>236</v>
      </c>
      <c r="E1567" s="439"/>
      <c r="F1567" s="440"/>
      <c r="G1567" s="42"/>
      <c r="H1567" s="441"/>
      <c r="I1567" s="441"/>
      <c r="J1567" s="441"/>
      <c r="K1567" s="442"/>
      <c r="L1567" s="442"/>
      <c r="M1567" s="439"/>
      <c r="N1567" s="439"/>
      <c r="O1567" s="440"/>
      <c r="P1567" s="440"/>
      <c r="Q1567" s="439"/>
      <c r="R1567" s="439"/>
      <c r="S1567" s="439"/>
      <c r="T1567" s="443"/>
      <c r="U1567" s="443"/>
      <c r="V1567" s="443" t="s">
        <v>0</v>
      </c>
      <c r="W1567" s="444"/>
      <c r="X1567" s="440"/>
      <c r="Y1567" s="445"/>
      <c r="Z1567" s="445"/>
      <c r="AA1567" s="445"/>
      <c r="AB1567" s="445"/>
      <c r="AC1567" s="445"/>
      <c r="AD1567" s="445"/>
      <c r="AE1567" s="445"/>
      <c r="AF1567" s="445"/>
      <c r="AG1567" s="445"/>
      <c r="AH1567" s="445"/>
      <c r="AI1567" s="446"/>
      <c r="AJ1567" s="446"/>
      <c r="AK1567" s="446"/>
      <c r="AL1567" s="446"/>
      <c r="AM1567" s="446"/>
      <c r="AN1567" s="446"/>
    </row>
    <row r="1568" spans="1:40">
      <c r="A1568" s="435"/>
      <c r="B1568" s="436"/>
      <c r="C1568" s="437"/>
      <c r="D1568" s="438" t="s">
        <v>1371</v>
      </c>
      <c r="E1568" s="439"/>
      <c r="F1568" s="440"/>
      <c r="G1568" s="42"/>
      <c r="H1568" s="441"/>
      <c r="I1568" s="441"/>
      <c r="J1568" s="441"/>
      <c r="K1568" s="442"/>
      <c r="L1568" s="442"/>
      <c r="M1568" s="439"/>
      <c r="N1568" s="439"/>
      <c r="O1568" s="440"/>
      <c r="P1568" s="440"/>
      <c r="Q1568" s="439"/>
      <c r="R1568" s="439"/>
      <c r="S1568" s="439"/>
      <c r="T1568" s="443"/>
      <c r="U1568" s="443"/>
      <c r="V1568" s="443" t="s">
        <v>0</v>
      </c>
      <c r="W1568" s="444"/>
      <c r="X1568" s="440"/>
      <c r="Y1568" s="445"/>
      <c r="Z1568" s="445"/>
      <c r="AA1568" s="445"/>
      <c r="AB1568" s="445"/>
      <c r="AC1568" s="445"/>
      <c r="AD1568" s="445"/>
      <c r="AE1568" s="445"/>
      <c r="AF1568" s="445"/>
      <c r="AG1568" s="445"/>
      <c r="AH1568" s="445"/>
      <c r="AI1568" s="446"/>
      <c r="AJ1568" s="446"/>
      <c r="AK1568" s="446"/>
      <c r="AL1568" s="446"/>
      <c r="AM1568" s="446"/>
      <c r="AN1568" s="446"/>
    </row>
    <row r="1569" spans="1:40">
      <c r="A1569" s="435"/>
      <c r="B1569" s="436"/>
      <c r="C1569" s="437"/>
      <c r="D1569" s="438" t="s">
        <v>625</v>
      </c>
      <c r="E1569" s="439"/>
      <c r="F1569" s="440"/>
      <c r="G1569" s="42"/>
      <c r="H1569" s="441"/>
      <c r="I1569" s="441"/>
      <c r="J1569" s="441"/>
      <c r="K1569" s="442"/>
      <c r="L1569" s="442"/>
      <c r="M1569" s="439"/>
      <c r="N1569" s="439"/>
      <c r="O1569" s="440"/>
      <c r="P1569" s="440"/>
      <c r="Q1569" s="439"/>
      <c r="R1569" s="439"/>
      <c r="S1569" s="439"/>
      <c r="T1569" s="443"/>
      <c r="U1569" s="443"/>
      <c r="V1569" s="443" t="s">
        <v>0</v>
      </c>
      <c r="W1569" s="444"/>
      <c r="X1569" s="440"/>
      <c r="Y1569" s="445"/>
      <c r="Z1569" s="445"/>
      <c r="AA1569" s="445"/>
      <c r="AB1569" s="445"/>
      <c r="AC1569" s="445"/>
      <c r="AD1569" s="445"/>
      <c r="AE1569" s="445"/>
      <c r="AF1569" s="445"/>
      <c r="AG1569" s="445"/>
      <c r="AH1569" s="445"/>
      <c r="AI1569" s="446"/>
      <c r="AJ1569" s="446"/>
      <c r="AK1569" s="446"/>
      <c r="AL1569" s="446"/>
      <c r="AM1569" s="446"/>
      <c r="AN1569" s="446"/>
    </row>
    <row r="1570" spans="1:40">
      <c r="A1570" s="435">
        <v>303</v>
      </c>
      <c r="B1570" s="436" t="s">
        <v>80</v>
      </c>
      <c r="C1570" s="437" t="s">
        <v>1372</v>
      </c>
      <c r="D1570" s="475" t="s">
        <v>1373</v>
      </c>
      <c r="E1570" s="447">
        <v>7.3490000000000002</v>
      </c>
      <c r="F1570" s="445" t="s">
        <v>83</v>
      </c>
      <c r="G1570" s="41"/>
      <c r="H1570" s="448">
        <f>ROUND(E1570*G1570,2)</f>
        <v>0</v>
      </c>
      <c r="I1570" s="448"/>
      <c r="J1570" s="448">
        <f>ROUND(E1570*G1570,2)</f>
        <v>0</v>
      </c>
      <c r="K1570" s="449"/>
      <c r="L1570" s="449">
        <f>E1570*K1570</f>
        <v>0</v>
      </c>
      <c r="M1570" s="447"/>
      <c r="N1570" s="447">
        <f>E1570*M1570</f>
        <v>0</v>
      </c>
      <c r="O1570" s="445">
        <v>20</v>
      </c>
      <c r="P1570" s="445" t="s">
        <v>757</v>
      </c>
      <c r="Q1570" s="447"/>
      <c r="R1570" s="447"/>
      <c r="S1570" s="447"/>
      <c r="T1570" s="450"/>
      <c r="U1570" s="450"/>
      <c r="V1570" s="450" t="s">
        <v>802</v>
      </c>
      <c r="W1570" s="451"/>
      <c r="X1570" s="437" t="s">
        <v>1372</v>
      </c>
      <c r="Y1570" s="437" t="s">
        <v>1372</v>
      </c>
      <c r="Z1570" s="445" t="s">
        <v>85</v>
      </c>
      <c r="AA1570" s="445"/>
      <c r="AB1570" s="445">
        <v>1</v>
      </c>
      <c r="AC1570" s="445"/>
      <c r="AD1570" s="445"/>
      <c r="AE1570" s="445"/>
      <c r="AF1570" s="445"/>
      <c r="AG1570" s="445"/>
      <c r="AH1570" s="445"/>
      <c r="AI1570" s="446"/>
      <c r="AJ1570" s="446" t="s">
        <v>803</v>
      </c>
      <c r="AK1570" s="446" t="s">
        <v>87</v>
      </c>
      <c r="AL1570" s="446"/>
      <c r="AM1570" s="446"/>
      <c r="AN1570" s="446"/>
    </row>
    <row r="1571" spans="1:40">
      <c r="A1571" s="435"/>
      <c r="B1571" s="436"/>
      <c r="C1571" s="437"/>
      <c r="D1571" s="438" t="s">
        <v>137</v>
      </c>
      <c r="E1571" s="439"/>
      <c r="F1571" s="440"/>
      <c r="G1571" s="42"/>
      <c r="H1571" s="441"/>
      <c r="I1571" s="441"/>
      <c r="J1571" s="441"/>
      <c r="K1571" s="442"/>
      <c r="L1571" s="442"/>
      <c r="M1571" s="439"/>
      <c r="N1571" s="439"/>
      <c r="O1571" s="440"/>
      <c r="P1571" s="440"/>
      <c r="Q1571" s="439"/>
      <c r="R1571" s="439"/>
      <c r="S1571" s="439"/>
      <c r="T1571" s="443"/>
      <c r="U1571" s="443"/>
      <c r="V1571" s="443" t="s">
        <v>0</v>
      </c>
      <c r="W1571" s="444"/>
      <c r="X1571" s="440"/>
      <c r="Y1571" s="445"/>
      <c r="Z1571" s="445"/>
      <c r="AA1571" s="445"/>
      <c r="AB1571" s="445"/>
      <c r="AC1571" s="445"/>
      <c r="AD1571" s="445"/>
      <c r="AE1571" s="445"/>
      <c r="AF1571" s="445"/>
      <c r="AG1571" s="445"/>
      <c r="AH1571" s="445"/>
      <c r="AI1571" s="446"/>
      <c r="AJ1571" s="446"/>
      <c r="AK1571" s="446"/>
      <c r="AL1571" s="446"/>
      <c r="AM1571" s="446"/>
      <c r="AN1571" s="446"/>
    </row>
    <row r="1572" spans="1:40">
      <c r="A1572" s="435"/>
      <c r="B1572" s="436"/>
      <c r="C1572" s="437"/>
      <c r="D1572" s="438" t="s">
        <v>1364</v>
      </c>
      <c r="E1572" s="439"/>
      <c r="F1572" s="440"/>
      <c r="G1572" s="42"/>
      <c r="H1572" s="441"/>
      <c r="I1572" s="441"/>
      <c r="J1572" s="441"/>
      <c r="K1572" s="442"/>
      <c r="L1572" s="442"/>
      <c r="M1572" s="439"/>
      <c r="N1572" s="439"/>
      <c r="O1572" s="440"/>
      <c r="P1572" s="440"/>
      <c r="Q1572" s="439"/>
      <c r="R1572" s="439"/>
      <c r="S1572" s="439"/>
      <c r="T1572" s="443"/>
      <c r="U1572" s="443"/>
      <c r="V1572" s="443" t="s">
        <v>0</v>
      </c>
      <c r="W1572" s="444"/>
      <c r="X1572" s="440"/>
      <c r="Y1572" s="445"/>
      <c r="Z1572" s="445"/>
      <c r="AA1572" s="445"/>
      <c r="AB1572" s="445"/>
      <c r="AC1572" s="445"/>
      <c r="AD1572" s="445"/>
      <c r="AE1572" s="445"/>
      <c r="AF1572" s="445"/>
      <c r="AG1572" s="445"/>
      <c r="AH1572" s="445"/>
      <c r="AI1572" s="446"/>
      <c r="AJ1572" s="446"/>
      <c r="AK1572" s="446"/>
      <c r="AL1572" s="446"/>
      <c r="AM1572" s="446"/>
      <c r="AN1572" s="446"/>
    </row>
    <row r="1573" spans="1:40">
      <c r="A1573" s="435"/>
      <c r="B1573" s="436"/>
      <c r="C1573" s="437"/>
      <c r="D1573" s="438" t="s">
        <v>236</v>
      </c>
      <c r="E1573" s="439"/>
      <c r="F1573" s="440"/>
      <c r="G1573" s="42"/>
      <c r="H1573" s="441"/>
      <c r="I1573" s="441"/>
      <c r="J1573" s="441"/>
      <c r="K1573" s="442"/>
      <c r="L1573" s="442"/>
      <c r="M1573" s="439"/>
      <c r="N1573" s="439"/>
      <c r="O1573" s="440"/>
      <c r="P1573" s="440"/>
      <c r="Q1573" s="439"/>
      <c r="R1573" s="439"/>
      <c r="S1573" s="439"/>
      <c r="T1573" s="443"/>
      <c r="U1573" s="443"/>
      <c r="V1573" s="443" t="s">
        <v>0</v>
      </c>
      <c r="W1573" s="444"/>
      <c r="X1573" s="440"/>
      <c r="Y1573" s="445"/>
      <c r="Z1573" s="445"/>
      <c r="AA1573" s="445"/>
      <c r="AB1573" s="445"/>
      <c r="AC1573" s="445"/>
      <c r="AD1573" s="445"/>
      <c r="AE1573" s="445"/>
      <c r="AF1573" s="445"/>
      <c r="AG1573" s="445"/>
      <c r="AH1573" s="445"/>
      <c r="AI1573" s="446"/>
      <c r="AJ1573" s="446"/>
      <c r="AK1573" s="446"/>
      <c r="AL1573" s="446"/>
      <c r="AM1573" s="446"/>
      <c r="AN1573" s="446"/>
    </row>
    <row r="1574" spans="1:40">
      <c r="A1574" s="435"/>
      <c r="B1574" s="436"/>
      <c r="C1574" s="437"/>
      <c r="D1574" s="438" t="s">
        <v>1374</v>
      </c>
      <c r="E1574" s="439"/>
      <c r="F1574" s="440"/>
      <c r="G1574" s="42"/>
      <c r="H1574" s="441"/>
      <c r="I1574" s="441"/>
      <c r="J1574" s="441"/>
      <c r="K1574" s="442"/>
      <c r="L1574" s="442"/>
      <c r="M1574" s="439"/>
      <c r="N1574" s="439"/>
      <c r="O1574" s="440"/>
      <c r="P1574" s="440"/>
      <c r="Q1574" s="439"/>
      <c r="R1574" s="439"/>
      <c r="S1574" s="439"/>
      <c r="T1574" s="443"/>
      <c r="U1574" s="443"/>
      <c r="V1574" s="443" t="s">
        <v>0</v>
      </c>
      <c r="W1574" s="444"/>
      <c r="X1574" s="440"/>
      <c r="Y1574" s="445"/>
      <c r="Z1574" s="445"/>
      <c r="AA1574" s="445"/>
      <c r="AB1574" s="445"/>
      <c r="AC1574" s="445"/>
      <c r="AD1574" s="445"/>
      <c r="AE1574" s="445"/>
      <c r="AF1574" s="445"/>
      <c r="AG1574" s="445"/>
      <c r="AH1574" s="445"/>
      <c r="AI1574" s="446"/>
      <c r="AJ1574" s="446"/>
      <c r="AK1574" s="446"/>
      <c r="AL1574" s="446"/>
      <c r="AM1574" s="446"/>
      <c r="AN1574" s="446"/>
    </row>
    <row r="1575" spans="1:40" ht="25.5">
      <c r="A1575" s="435"/>
      <c r="B1575" s="436"/>
      <c r="C1575" s="437"/>
      <c r="D1575" s="438" t="s">
        <v>133</v>
      </c>
      <c r="E1575" s="439"/>
      <c r="F1575" s="440"/>
      <c r="G1575" s="42"/>
      <c r="H1575" s="441"/>
      <c r="I1575" s="441"/>
      <c r="J1575" s="441"/>
      <c r="K1575" s="442"/>
      <c r="L1575" s="442"/>
      <c r="M1575" s="439"/>
      <c r="N1575" s="439"/>
      <c r="O1575" s="440"/>
      <c r="P1575" s="440"/>
      <c r="Q1575" s="439"/>
      <c r="R1575" s="439"/>
      <c r="S1575" s="439"/>
      <c r="T1575" s="443"/>
      <c r="U1575" s="443"/>
      <c r="V1575" s="443" t="s">
        <v>0</v>
      </c>
      <c r="W1575" s="444"/>
      <c r="X1575" s="440"/>
      <c r="Y1575" s="445"/>
      <c r="Z1575" s="445"/>
      <c r="AA1575" s="445"/>
      <c r="AB1575" s="445"/>
      <c r="AC1575" s="445"/>
      <c r="AD1575" s="445"/>
      <c r="AE1575" s="445"/>
      <c r="AF1575" s="445"/>
      <c r="AG1575" s="445"/>
      <c r="AH1575" s="445"/>
      <c r="AI1575" s="446"/>
      <c r="AJ1575" s="446"/>
      <c r="AK1575" s="446"/>
      <c r="AL1575" s="446"/>
      <c r="AM1575" s="446"/>
      <c r="AN1575" s="446"/>
    </row>
    <row r="1576" spans="1:40">
      <c r="A1576" s="435"/>
      <c r="B1576" s="436"/>
      <c r="C1576" s="437"/>
      <c r="D1576" s="438" t="s">
        <v>1367</v>
      </c>
      <c r="E1576" s="439"/>
      <c r="F1576" s="440"/>
      <c r="G1576" s="42"/>
      <c r="H1576" s="441"/>
      <c r="I1576" s="441"/>
      <c r="J1576" s="441"/>
      <c r="K1576" s="442"/>
      <c r="L1576" s="442"/>
      <c r="M1576" s="439"/>
      <c r="N1576" s="439"/>
      <c r="O1576" s="440"/>
      <c r="P1576" s="440"/>
      <c r="Q1576" s="439"/>
      <c r="R1576" s="439"/>
      <c r="S1576" s="439"/>
      <c r="T1576" s="443"/>
      <c r="U1576" s="443"/>
      <c r="V1576" s="443" t="s">
        <v>0</v>
      </c>
      <c r="W1576" s="444"/>
      <c r="X1576" s="440"/>
      <c r="Y1576" s="445"/>
      <c r="Z1576" s="445"/>
      <c r="AA1576" s="445"/>
      <c r="AB1576" s="445"/>
      <c r="AC1576" s="445"/>
      <c r="AD1576" s="445"/>
      <c r="AE1576" s="445"/>
      <c r="AF1576" s="445"/>
      <c r="AG1576" s="445"/>
      <c r="AH1576" s="445"/>
      <c r="AI1576" s="446"/>
      <c r="AJ1576" s="446"/>
      <c r="AK1576" s="446"/>
      <c r="AL1576" s="446"/>
      <c r="AM1576" s="446"/>
      <c r="AN1576" s="446"/>
    </row>
    <row r="1577" spans="1:40">
      <c r="A1577" s="435">
        <v>304</v>
      </c>
      <c r="B1577" s="436" t="s">
        <v>1368</v>
      </c>
      <c r="C1577" s="437" t="s">
        <v>1375</v>
      </c>
      <c r="D1577" s="475" t="s">
        <v>1376</v>
      </c>
      <c r="E1577" s="447">
        <v>22.44</v>
      </c>
      <c r="F1577" s="445" t="s">
        <v>83</v>
      </c>
      <c r="G1577" s="41"/>
      <c r="H1577" s="448">
        <f>ROUND(E1577*G1577,2)</f>
        <v>0</v>
      </c>
      <c r="I1577" s="448"/>
      <c r="J1577" s="448">
        <f>ROUND(E1577*G1577,2)</f>
        <v>0</v>
      </c>
      <c r="K1577" s="449"/>
      <c r="L1577" s="449">
        <f>E1577*K1577</f>
        <v>0</v>
      </c>
      <c r="M1577" s="447">
        <v>0.02</v>
      </c>
      <c r="N1577" s="447">
        <f>E1577*M1577</f>
        <v>0.44880000000000003</v>
      </c>
      <c r="O1577" s="445">
        <v>20</v>
      </c>
      <c r="P1577" s="445" t="s">
        <v>402</v>
      </c>
      <c r="Q1577" s="447"/>
      <c r="R1577" s="447"/>
      <c r="S1577" s="447"/>
      <c r="T1577" s="450"/>
      <c r="U1577" s="450"/>
      <c r="V1577" s="450" t="s">
        <v>802</v>
      </c>
      <c r="W1577" s="451">
        <v>9.4250000000000007</v>
      </c>
      <c r="X1577" s="437" t="s">
        <v>1377</v>
      </c>
      <c r="Y1577" s="437" t="s">
        <v>1375</v>
      </c>
      <c r="Z1577" s="445" t="s">
        <v>1378</v>
      </c>
      <c r="AA1577" s="445"/>
      <c r="AB1577" s="445">
        <v>7</v>
      </c>
      <c r="AC1577" s="445"/>
      <c r="AD1577" s="445"/>
      <c r="AE1577" s="445"/>
      <c r="AF1577" s="445"/>
      <c r="AG1577" s="445"/>
      <c r="AH1577" s="445"/>
      <c r="AI1577" s="446"/>
      <c r="AJ1577" s="446" t="s">
        <v>803</v>
      </c>
      <c r="AK1577" s="446" t="s">
        <v>87</v>
      </c>
      <c r="AL1577" s="446"/>
      <c r="AM1577" s="446"/>
      <c r="AN1577" s="446"/>
    </row>
    <row r="1578" spans="1:40">
      <c r="A1578" s="435"/>
      <c r="B1578" s="436"/>
      <c r="C1578" s="437"/>
      <c r="D1578" s="438" t="s">
        <v>147</v>
      </c>
      <c r="E1578" s="439"/>
      <c r="F1578" s="440"/>
      <c r="G1578" s="42"/>
      <c r="H1578" s="441"/>
      <c r="I1578" s="441"/>
      <c r="J1578" s="441"/>
      <c r="K1578" s="442"/>
      <c r="L1578" s="442"/>
      <c r="M1578" s="439"/>
      <c r="N1578" s="439"/>
      <c r="O1578" s="440"/>
      <c r="P1578" s="440"/>
      <c r="Q1578" s="439"/>
      <c r="R1578" s="439"/>
      <c r="S1578" s="439"/>
      <c r="T1578" s="443"/>
      <c r="U1578" s="443"/>
      <c r="V1578" s="443" t="s">
        <v>0</v>
      </c>
      <c r="W1578" s="444"/>
      <c r="X1578" s="440"/>
      <c r="Y1578" s="445"/>
      <c r="Z1578" s="445"/>
      <c r="AA1578" s="445"/>
      <c r="AB1578" s="445"/>
      <c r="AC1578" s="445"/>
      <c r="AD1578" s="445"/>
      <c r="AE1578" s="445"/>
      <c r="AF1578" s="445"/>
      <c r="AG1578" s="445"/>
      <c r="AH1578" s="445"/>
      <c r="AI1578" s="446"/>
      <c r="AJ1578" s="446"/>
      <c r="AK1578" s="446"/>
      <c r="AL1578" s="446"/>
      <c r="AM1578" s="446"/>
      <c r="AN1578" s="446"/>
    </row>
    <row r="1579" spans="1:40">
      <c r="A1579" s="435"/>
      <c r="B1579" s="436"/>
      <c r="C1579" s="437"/>
      <c r="D1579" s="438" t="s">
        <v>1379</v>
      </c>
      <c r="E1579" s="439"/>
      <c r="F1579" s="440"/>
      <c r="G1579" s="42"/>
      <c r="H1579" s="441"/>
      <c r="I1579" s="441"/>
      <c r="J1579" s="441"/>
      <c r="K1579" s="442"/>
      <c r="L1579" s="442"/>
      <c r="M1579" s="439"/>
      <c r="N1579" s="439"/>
      <c r="O1579" s="440"/>
      <c r="P1579" s="440"/>
      <c r="Q1579" s="439"/>
      <c r="R1579" s="439"/>
      <c r="S1579" s="439"/>
      <c r="T1579" s="443"/>
      <c r="U1579" s="443"/>
      <c r="V1579" s="443" t="s">
        <v>0</v>
      </c>
      <c r="W1579" s="444"/>
      <c r="X1579" s="440"/>
      <c r="Y1579" s="445"/>
      <c r="Z1579" s="445"/>
      <c r="AA1579" s="445"/>
      <c r="AB1579" s="445"/>
      <c r="AC1579" s="445"/>
      <c r="AD1579" s="445"/>
      <c r="AE1579" s="445"/>
      <c r="AF1579" s="445"/>
      <c r="AG1579" s="445"/>
      <c r="AH1579" s="445"/>
      <c r="AI1579" s="446"/>
      <c r="AJ1579" s="446"/>
      <c r="AK1579" s="446"/>
      <c r="AL1579" s="446"/>
      <c r="AM1579" s="446"/>
      <c r="AN1579" s="446"/>
    </row>
    <row r="1580" spans="1:40">
      <c r="A1580" s="435"/>
      <c r="B1580" s="436"/>
      <c r="C1580" s="437"/>
      <c r="D1580" s="438" t="s">
        <v>149</v>
      </c>
      <c r="E1580" s="439"/>
      <c r="F1580" s="440"/>
      <c r="G1580" s="42"/>
      <c r="H1580" s="441"/>
      <c r="I1580" s="441"/>
      <c r="J1580" s="441"/>
      <c r="K1580" s="442"/>
      <c r="L1580" s="442"/>
      <c r="M1580" s="439"/>
      <c r="N1580" s="439"/>
      <c r="O1580" s="440"/>
      <c r="P1580" s="440"/>
      <c r="Q1580" s="439"/>
      <c r="R1580" s="439"/>
      <c r="S1580" s="439"/>
      <c r="T1580" s="443"/>
      <c r="U1580" s="443"/>
      <c r="V1580" s="443" t="s">
        <v>0</v>
      </c>
      <c r="W1580" s="444"/>
      <c r="X1580" s="440"/>
      <c r="Y1580" s="445"/>
      <c r="Z1580" s="445"/>
      <c r="AA1580" s="445"/>
      <c r="AB1580" s="445"/>
      <c r="AC1580" s="445"/>
      <c r="AD1580" s="445"/>
      <c r="AE1580" s="445"/>
      <c r="AF1580" s="445"/>
      <c r="AG1580" s="445"/>
      <c r="AH1580" s="445"/>
      <c r="AI1580" s="446"/>
      <c r="AJ1580" s="446"/>
      <c r="AK1580" s="446"/>
      <c r="AL1580" s="446"/>
      <c r="AM1580" s="446"/>
      <c r="AN1580" s="446"/>
    </row>
    <row r="1581" spans="1:40">
      <c r="A1581" s="435"/>
      <c r="B1581" s="436"/>
      <c r="C1581" s="437"/>
      <c r="D1581" s="438" t="s">
        <v>1379</v>
      </c>
      <c r="E1581" s="439"/>
      <c r="F1581" s="440"/>
      <c r="G1581" s="42"/>
      <c r="H1581" s="441"/>
      <c r="I1581" s="441"/>
      <c r="J1581" s="441"/>
      <c r="K1581" s="442"/>
      <c r="L1581" s="442"/>
      <c r="M1581" s="439"/>
      <c r="N1581" s="439"/>
      <c r="O1581" s="440"/>
      <c r="P1581" s="440"/>
      <c r="Q1581" s="439"/>
      <c r="R1581" s="439"/>
      <c r="S1581" s="439"/>
      <c r="T1581" s="443"/>
      <c r="U1581" s="443"/>
      <c r="V1581" s="443" t="s">
        <v>0</v>
      </c>
      <c r="W1581" s="444"/>
      <c r="X1581" s="440"/>
      <c r="Y1581" s="445"/>
      <c r="Z1581" s="445"/>
      <c r="AA1581" s="445"/>
      <c r="AB1581" s="445"/>
      <c r="AC1581" s="445"/>
      <c r="AD1581" s="445"/>
      <c r="AE1581" s="445"/>
      <c r="AF1581" s="445"/>
      <c r="AG1581" s="445"/>
      <c r="AH1581" s="445"/>
      <c r="AI1581" s="446"/>
      <c r="AJ1581" s="446"/>
      <c r="AK1581" s="446"/>
      <c r="AL1581" s="446"/>
      <c r="AM1581" s="446"/>
      <c r="AN1581" s="446"/>
    </row>
    <row r="1582" spans="1:40">
      <c r="A1582" s="435"/>
      <c r="B1582" s="436"/>
      <c r="C1582" s="437"/>
      <c r="D1582" s="438" t="s">
        <v>150</v>
      </c>
      <c r="E1582" s="439"/>
      <c r="F1582" s="440"/>
      <c r="G1582" s="42"/>
      <c r="H1582" s="441"/>
      <c r="I1582" s="441"/>
      <c r="J1582" s="441"/>
      <c r="K1582" s="442"/>
      <c r="L1582" s="442"/>
      <c r="M1582" s="439"/>
      <c r="N1582" s="439"/>
      <c r="O1582" s="440"/>
      <c r="P1582" s="440"/>
      <c r="Q1582" s="439"/>
      <c r="R1582" s="439"/>
      <c r="S1582" s="439"/>
      <c r="T1582" s="443"/>
      <c r="U1582" s="443"/>
      <c r="V1582" s="443" t="s">
        <v>0</v>
      </c>
      <c r="W1582" s="444"/>
      <c r="X1582" s="440"/>
      <c r="Y1582" s="445"/>
      <c r="Z1582" s="445"/>
      <c r="AA1582" s="445"/>
      <c r="AB1582" s="445"/>
      <c r="AC1582" s="445"/>
      <c r="AD1582" s="445"/>
      <c r="AE1582" s="445"/>
      <c r="AF1582" s="445"/>
      <c r="AG1582" s="445"/>
      <c r="AH1582" s="445"/>
      <c r="AI1582" s="446"/>
      <c r="AJ1582" s="446"/>
      <c r="AK1582" s="446"/>
      <c r="AL1582" s="446"/>
      <c r="AM1582" s="446"/>
      <c r="AN1582" s="446"/>
    </row>
    <row r="1583" spans="1:40">
      <c r="A1583" s="435"/>
      <c r="B1583" s="436"/>
      <c r="C1583" s="437"/>
      <c r="D1583" s="438" t="s">
        <v>1379</v>
      </c>
      <c r="E1583" s="439"/>
      <c r="F1583" s="440"/>
      <c r="G1583" s="42"/>
      <c r="H1583" s="441"/>
      <c r="I1583" s="441"/>
      <c r="J1583" s="441"/>
      <c r="K1583" s="442"/>
      <c r="L1583" s="442"/>
      <c r="M1583" s="439"/>
      <c r="N1583" s="439"/>
      <c r="O1583" s="440"/>
      <c r="P1583" s="440"/>
      <c r="Q1583" s="439"/>
      <c r="R1583" s="439"/>
      <c r="S1583" s="439"/>
      <c r="T1583" s="443"/>
      <c r="U1583" s="443"/>
      <c r="V1583" s="443" t="s">
        <v>0</v>
      </c>
      <c r="W1583" s="444"/>
      <c r="X1583" s="440"/>
      <c r="Y1583" s="445"/>
      <c r="Z1583" s="445"/>
      <c r="AA1583" s="445"/>
      <c r="AB1583" s="445"/>
      <c r="AC1583" s="445"/>
      <c r="AD1583" s="445"/>
      <c r="AE1583" s="445"/>
      <c r="AF1583" s="445"/>
      <c r="AG1583" s="445"/>
      <c r="AH1583" s="445"/>
      <c r="AI1583" s="446"/>
      <c r="AJ1583" s="446"/>
      <c r="AK1583" s="446"/>
      <c r="AL1583" s="446"/>
      <c r="AM1583" s="446"/>
      <c r="AN1583" s="446"/>
    </row>
    <row r="1584" spans="1:40">
      <c r="A1584" s="435"/>
      <c r="B1584" s="436"/>
      <c r="C1584" s="437"/>
      <c r="D1584" s="438" t="s">
        <v>213</v>
      </c>
      <c r="E1584" s="439"/>
      <c r="F1584" s="440"/>
      <c r="G1584" s="42"/>
      <c r="H1584" s="441"/>
      <c r="I1584" s="441"/>
      <c r="J1584" s="441"/>
      <c r="K1584" s="442"/>
      <c r="L1584" s="442"/>
      <c r="M1584" s="439"/>
      <c r="N1584" s="439"/>
      <c r="O1584" s="440"/>
      <c r="P1584" s="440"/>
      <c r="Q1584" s="439"/>
      <c r="R1584" s="439"/>
      <c r="S1584" s="439"/>
      <c r="T1584" s="443"/>
      <c r="U1584" s="443"/>
      <c r="V1584" s="443" t="s">
        <v>0</v>
      </c>
      <c r="W1584" s="444"/>
      <c r="X1584" s="440"/>
      <c r="Y1584" s="445"/>
      <c r="Z1584" s="445"/>
      <c r="AA1584" s="445"/>
      <c r="AB1584" s="445"/>
      <c r="AC1584" s="445"/>
      <c r="AD1584" s="445"/>
      <c r="AE1584" s="445"/>
      <c r="AF1584" s="445"/>
      <c r="AG1584" s="445"/>
      <c r="AH1584" s="445"/>
      <c r="AI1584" s="446"/>
      <c r="AJ1584" s="446"/>
      <c r="AK1584" s="446"/>
      <c r="AL1584" s="446"/>
      <c r="AM1584" s="446"/>
      <c r="AN1584" s="446"/>
    </row>
    <row r="1585" spans="1:40">
      <c r="A1585" s="435"/>
      <c r="B1585" s="436"/>
      <c r="C1585" s="437"/>
      <c r="D1585" s="438" t="s">
        <v>1380</v>
      </c>
      <c r="E1585" s="439"/>
      <c r="F1585" s="440"/>
      <c r="G1585" s="42"/>
      <c r="H1585" s="441"/>
      <c r="I1585" s="441"/>
      <c r="J1585" s="441"/>
      <c r="K1585" s="442"/>
      <c r="L1585" s="442"/>
      <c r="M1585" s="439"/>
      <c r="N1585" s="439"/>
      <c r="O1585" s="440"/>
      <c r="P1585" s="440"/>
      <c r="Q1585" s="439"/>
      <c r="R1585" s="439"/>
      <c r="S1585" s="439"/>
      <c r="T1585" s="443"/>
      <c r="U1585" s="443"/>
      <c r="V1585" s="443" t="s">
        <v>0</v>
      </c>
      <c r="W1585" s="444"/>
      <c r="X1585" s="440"/>
      <c r="Y1585" s="445"/>
      <c r="Z1585" s="445"/>
      <c r="AA1585" s="445"/>
      <c r="AB1585" s="445"/>
      <c r="AC1585" s="445"/>
      <c r="AD1585" s="445"/>
      <c r="AE1585" s="445"/>
      <c r="AF1585" s="445"/>
      <c r="AG1585" s="445"/>
      <c r="AH1585" s="445"/>
      <c r="AI1585" s="446"/>
      <c r="AJ1585" s="446"/>
      <c r="AK1585" s="446"/>
      <c r="AL1585" s="446"/>
      <c r="AM1585" s="446"/>
      <c r="AN1585" s="446"/>
    </row>
    <row r="1586" spans="1:40">
      <c r="A1586" s="435">
        <v>305</v>
      </c>
      <c r="B1586" s="436" t="s">
        <v>80</v>
      </c>
      <c r="C1586" s="437" t="s">
        <v>1381</v>
      </c>
      <c r="D1586" s="475" t="s">
        <v>1382</v>
      </c>
      <c r="E1586" s="447">
        <v>20</v>
      </c>
      <c r="F1586" s="445" t="s">
        <v>243</v>
      </c>
      <c r="G1586" s="41"/>
      <c r="H1586" s="448">
        <f>ROUND(E1586*G1586,2)</f>
        <v>0</v>
      </c>
      <c r="I1586" s="448"/>
      <c r="J1586" s="448">
        <f>ROUND(E1586*G1586,2)</f>
        <v>0</v>
      </c>
      <c r="K1586" s="449"/>
      <c r="L1586" s="449">
        <f>E1586*K1586</f>
        <v>0</v>
      </c>
      <c r="M1586" s="447"/>
      <c r="N1586" s="447">
        <f>E1586*M1586</f>
        <v>0</v>
      </c>
      <c r="O1586" s="445">
        <v>20</v>
      </c>
      <c r="P1586" s="445" t="s">
        <v>1383</v>
      </c>
      <c r="Q1586" s="447"/>
      <c r="R1586" s="447"/>
      <c r="S1586" s="447"/>
      <c r="T1586" s="450"/>
      <c r="U1586" s="450"/>
      <c r="V1586" s="450" t="s">
        <v>802</v>
      </c>
      <c r="W1586" s="451"/>
      <c r="X1586" s="437" t="s">
        <v>1381</v>
      </c>
      <c r="Y1586" s="437" t="s">
        <v>1381</v>
      </c>
      <c r="Z1586" s="445" t="s">
        <v>85</v>
      </c>
      <c r="AA1586" s="445"/>
      <c r="AB1586" s="445">
        <v>1</v>
      </c>
      <c r="AC1586" s="445"/>
      <c r="AD1586" s="445"/>
      <c r="AE1586" s="445"/>
      <c r="AF1586" s="445"/>
      <c r="AG1586" s="445"/>
      <c r="AH1586" s="445"/>
      <c r="AI1586" s="446"/>
      <c r="AJ1586" s="446" t="s">
        <v>803</v>
      </c>
      <c r="AK1586" s="446" t="s">
        <v>87</v>
      </c>
      <c r="AL1586" s="446"/>
      <c r="AM1586" s="446"/>
      <c r="AN1586" s="446"/>
    </row>
    <row r="1587" spans="1:40" ht="25.5">
      <c r="A1587" s="435"/>
      <c r="B1587" s="436"/>
      <c r="C1587" s="437"/>
      <c r="D1587" s="438" t="s">
        <v>250</v>
      </c>
      <c r="E1587" s="439"/>
      <c r="F1587" s="440"/>
      <c r="G1587" s="42"/>
      <c r="H1587" s="441"/>
      <c r="I1587" s="441"/>
      <c r="J1587" s="441"/>
      <c r="K1587" s="442"/>
      <c r="L1587" s="442"/>
      <c r="M1587" s="439"/>
      <c r="N1587" s="439"/>
      <c r="O1587" s="440"/>
      <c r="P1587" s="440"/>
      <c r="Q1587" s="439"/>
      <c r="R1587" s="439"/>
      <c r="S1587" s="439"/>
      <c r="T1587" s="443"/>
      <c r="U1587" s="443"/>
      <c r="V1587" s="443" t="s">
        <v>0</v>
      </c>
      <c r="W1587" s="444"/>
      <c r="X1587" s="440"/>
      <c r="Y1587" s="445"/>
      <c r="Z1587" s="445"/>
      <c r="AA1587" s="445"/>
      <c r="AB1587" s="445"/>
      <c r="AC1587" s="445"/>
      <c r="AD1587" s="445"/>
      <c r="AE1587" s="445"/>
      <c r="AF1587" s="445"/>
      <c r="AG1587" s="445"/>
      <c r="AH1587" s="445"/>
      <c r="AI1587" s="446"/>
      <c r="AJ1587" s="446"/>
      <c r="AK1587" s="446"/>
      <c r="AL1587" s="446"/>
      <c r="AM1587" s="446"/>
      <c r="AN1587" s="446"/>
    </row>
    <row r="1588" spans="1:40">
      <c r="A1588" s="435"/>
      <c r="B1588" s="436"/>
      <c r="C1588" s="437"/>
      <c r="D1588" s="438" t="s">
        <v>1384</v>
      </c>
      <c r="E1588" s="439"/>
      <c r="F1588" s="440"/>
      <c r="G1588" s="42"/>
      <c r="H1588" s="441"/>
      <c r="I1588" s="441"/>
      <c r="J1588" s="441"/>
      <c r="K1588" s="442"/>
      <c r="L1588" s="442"/>
      <c r="M1588" s="439"/>
      <c r="N1588" s="439"/>
      <c r="O1588" s="440"/>
      <c r="P1588" s="440"/>
      <c r="Q1588" s="439"/>
      <c r="R1588" s="439"/>
      <c r="S1588" s="439"/>
      <c r="T1588" s="443"/>
      <c r="U1588" s="443"/>
      <c r="V1588" s="443" t="s">
        <v>0</v>
      </c>
      <c r="W1588" s="444"/>
      <c r="X1588" s="440"/>
      <c r="Y1588" s="445"/>
      <c r="Z1588" s="445"/>
      <c r="AA1588" s="445"/>
      <c r="AB1588" s="445"/>
      <c r="AC1588" s="445"/>
      <c r="AD1588" s="445"/>
      <c r="AE1588" s="445"/>
      <c r="AF1588" s="445"/>
      <c r="AG1588" s="445"/>
      <c r="AH1588" s="445"/>
      <c r="AI1588" s="446"/>
      <c r="AJ1588" s="446"/>
      <c r="AK1588" s="446"/>
      <c r="AL1588" s="446"/>
      <c r="AM1588" s="446"/>
      <c r="AN1588" s="446"/>
    </row>
    <row r="1589" spans="1:40" ht="25.5">
      <c r="A1589" s="435">
        <v>306</v>
      </c>
      <c r="B1589" s="436" t="s">
        <v>192</v>
      </c>
      <c r="C1589" s="437" t="s">
        <v>1385</v>
      </c>
      <c r="D1589" s="475" t="s">
        <v>1386</v>
      </c>
      <c r="E1589" s="447">
        <v>20</v>
      </c>
      <c r="F1589" s="445" t="s">
        <v>249</v>
      </c>
      <c r="G1589" s="41"/>
      <c r="H1589" s="448"/>
      <c r="I1589" s="448">
        <f>ROUND(E1589*G1589,2)</f>
        <v>0</v>
      </c>
      <c r="J1589" s="448">
        <f>ROUND(E1589*G1589,2)</f>
        <v>0</v>
      </c>
      <c r="K1589" s="449"/>
      <c r="L1589" s="449">
        <f>E1589*K1589</f>
        <v>0</v>
      </c>
      <c r="M1589" s="447"/>
      <c r="N1589" s="447">
        <f>E1589*M1589</f>
        <v>0</v>
      </c>
      <c r="O1589" s="445">
        <v>20</v>
      </c>
      <c r="P1589" s="445" t="s">
        <v>1387</v>
      </c>
      <c r="Q1589" s="447"/>
      <c r="R1589" s="447"/>
      <c r="S1589" s="447"/>
      <c r="T1589" s="450"/>
      <c r="U1589" s="450"/>
      <c r="V1589" s="450" t="s">
        <v>66</v>
      </c>
      <c r="W1589" s="451"/>
      <c r="X1589" s="437" t="s">
        <v>1385</v>
      </c>
      <c r="Y1589" s="437" t="s">
        <v>1385</v>
      </c>
      <c r="Z1589" s="445" t="s">
        <v>85</v>
      </c>
      <c r="AA1589" s="437" t="s">
        <v>196</v>
      </c>
      <c r="AB1589" s="445">
        <v>2</v>
      </c>
      <c r="AC1589" s="445"/>
      <c r="AD1589" s="445"/>
      <c r="AE1589" s="445"/>
      <c r="AF1589" s="445"/>
      <c r="AG1589" s="445"/>
      <c r="AH1589" s="445"/>
      <c r="AI1589" s="446"/>
      <c r="AJ1589" s="446" t="s">
        <v>811</v>
      </c>
      <c r="AK1589" s="446" t="s">
        <v>87</v>
      </c>
      <c r="AL1589" s="446"/>
      <c r="AM1589" s="446"/>
      <c r="AN1589" s="446"/>
    </row>
    <row r="1590" spans="1:40" ht="25.5">
      <c r="A1590" s="435"/>
      <c r="B1590" s="436"/>
      <c r="C1590" s="437"/>
      <c r="D1590" s="438" t="s">
        <v>250</v>
      </c>
      <c r="E1590" s="439"/>
      <c r="F1590" s="440"/>
      <c r="G1590" s="42"/>
      <c r="H1590" s="441"/>
      <c r="I1590" s="441"/>
      <c r="J1590" s="441"/>
      <c r="K1590" s="442"/>
      <c r="L1590" s="442"/>
      <c r="M1590" s="439"/>
      <c r="N1590" s="439"/>
      <c r="O1590" s="440"/>
      <c r="P1590" s="440"/>
      <c r="Q1590" s="439"/>
      <c r="R1590" s="439"/>
      <c r="S1590" s="439"/>
      <c r="T1590" s="443"/>
      <c r="U1590" s="443"/>
      <c r="V1590" s="443" t="s">
        <v>0</v>
      </c>
      <c r="W1590" s="444"/>
      <c r="X1590" s="440"/>
      <c r="Y1590" s="445"/>
      <c r="Z1590" s="445"/>
      <c r="AA1590" s="445"/>
      <c r="AB1590" s="445"/>
      <c r="AC1590" s="445"/>
      <c r="AD1590" s="445"/>
      <c r="AE1590" s="445"/>
      <c r="AF1590" s="445"/>
      <c r="AG1590" s="445"/>
      <c r="AH1590" s="445"/>
      <c r="AI1590" s="446"/>
      <c r="AJ1590" s="446"/>
      <c r="AK1590" s="446"/>
      <c r="AL1590" s="446"/>
      <c r="AM1590" s="446"/>
      <c r="AN1590" s="446"/>
    </row>
    <row r="1591" spans="1:40">
      <c r="A1591" s="435"/>
      <c r="B1591" s="436"/>
      <c r="C1591" s="437"/>
      <c r="D1591" s="438" t="s">
        <v>1384</v>
      </c>
      <c r="E1591" s="439"/>
      <c r="F1591" s="440"/>
      <c r="G1591" s="42"/>
      <c r="H1591" s="441"/>
      <c r="I1591" s="441"/>
      <c r="J1591" s="441"/>
      <c r="K1591" s="442"/>
      <c r="L1591" s="442"/>
      <c r="M1591" s="439"/>
      <c r="N1591" s="439"/>
      <c r="O1591" s="440"/>
      <c r="P1591" s="440"/>
      <c r="Q1591" s="439"/>
      <c r="R1591" s="439"/>
      <c r="S1591" s="439"/>
      <c r="T1591" s="443"/>
      <c r="U1591" s="443"/>
      <c r="V1591" s="443" t="s">
        <v>0</v>
      </c>
      <c r="W1591" s="444"/>
      <c r="X1591" s="440"/>
      <c r="Y1591" s="445"/>
      <c r="Z1591" s="445"/>
      <c r="AA1591" s="445"/>
      <c r="AB1591" s="445"/>
      <c r="AC1591" s="445"/>
      <c r="AD1591" s="445"/>
      <c r="AE1591" s="445"/>
      <c r="AF1591" s="445"/>
      <c r="AG1591" s="445"/>
      <c r="AH1591" s="445"/>
      <c r="AI1591" s="446"/>
      <c r="AJ1591" s="446"/>
      <c r="AK1591" s="446"/>
      <c r="AL1591" s="446"/>
      <c r="AM1591" s="446"/>
      <c r="AN1591" s="446"/>
    </row>
    <row r="1592" spans="1:40" ht="25.5">
      <c r="A1592" s="435">
        <v>307</v>
      </c>
      <c r="B1592" s="436" t="s">
        <v>80</v>
      </c>
      <c r="C1592" s="437" t="s">
        <v>1388</v>
      </c>
      <c r="D1592" s="475" t="s">
        <v>1389</v>
      </c>
      <c r="E1592" s="447">
        <v>10.199999999999999</v>
      </c>
      <c r="F1592" s="445" t="s">
        <v>243</v>
      </c>
      <c r="G1592" s="41"/>
      <c r="H1592" s="448">
        <f>ROUND(E1592*G1592,2)</f>
        <v>0</v>
      </c>
      <c r="I1592" s="448"/>
      <c r="J1592" s="448">
        <f>ROUND(E1592*G1592,2)</f>
        <v>0</v>
      </c>
      <c r="K1592" s="449"/>
      <c r="L1592" s="449">
        <f>E1592*K1592</f>
        <v>0</v>
      </c>
      <c r="M1592" s="447"/>
      <c r="N1592" s="447">
        <f>E1592*M1592</f>
        <v>0</v>
      </c>
      <c r="O1592" s="445">
        <v>20</v>
      </c>
      <c r="P1592" s="445" t="s">
        <v>1390</v>
      </c>
      <c r="Q1592" s="447"/>
      <c r="R1592" s="447"/>
      <c r="S1592" s="447"/>
      <c r="T1592" s="450"/>
      <c r="U1592" s="450"/>
      <c r="V1592" s="450" t="s">
        <v>802</v>
      </c>
      <c r="W1592" s="451"/>
      <c r="X1592" s="437" t="s">
        <v>1388</v>
      </c>
      <c r="Y1592" s="437" t="s">
        <v>1388</v>
      </c>
      <c r="Z1592" s="445" t="s">
        <v>85</v>
      </c>
      <c r="AA1592" s="445"/>
      <c r="AB1592" s="445">
        <v>1</v>
      </c>
      <c r="AC1592" s="445"/>
      <c r="AD1592" s="445"/>
      <c r="AE1592" s="445"/>
      <c r="AF1592" s="445"/>
      <c r="AG1592" s="445"/>
      <c r="AH1592" s="445"/>
      <c r="AI1592" s="446"/>
      <c r="AJ1592" s="446" t="s">
        <v>803</v>
      </c>
      <c r="AK1592" s="446" t="s">
        <v>87</v>
      </c>
      <c r="AL1592" s="446"/>
      <c r="AM1592" s="446"/>
      <c r="AN1592" s="446"/>
    </row>
    <row r="1593" spans="1:40">
      <c r="A1593" s="435"/>
      <c r="B1593" s="436"/>
      <c r="C1593" s="437"/>
      <c r="D1593" s="438" t="s">
        <v>1391</v>
      </c>
      <c r="E1593" s="439"/>
      <c r="F1593" s="440"/>
      <c r="G1593" s="42"/>
      <c r="H1593" s="441"/>
      <c r="I1593" s="441"/>
      <c r="J1593" s="441"/>
      <c r="K1593" s="442"/>
      <c r="L1593" s="442"/>
      <c r="M1593" s="439"/>
      <c r="N1593" s="439"/>
      <c r="O1593" s="440"/>
      <c r="P1593" s="440"/>
      <c r="Q1593" s="439"/>
      <c r="R1593" s="439"/>
      <c r="S1593" s="439"/>
      <c r="T1593" s="443"/>
      <c r="U1593" s="443"/>
      <c r="V1593" s="443" t="s">
        <v>0</v>
      </c>
      <c r="W1593" s="444"/>
      <c r="X1593" s="440"/>
      <c r="Y1593" s="445"/>
      <c r="Z1593" s="445"/>
      <c r="AA1593" s="445"/>
      <c r="AB1593" s="445"/>
      <c r="AC1593" s="445"/>
      <c r="AD1593" s="445"/>
      <c r="AE1593" s="445"/>
      <c r="AF1593" s="445"/>
      <c r="AG1593" s="445"/>
      <c r="AH1593" s="445"/>
      <c r="AI1593" s="446"/>
      <c r="AJ1593" s="446"/>
      <c r="AK1593" s="446"/>
      <c r="AL1593" s="446"/>
      <c r="AM1593" s="446"/>
      <c r="AN1593" s="446"/>
    </row>
    <row r="1594" spans="1:40">
      <c r="A1594" s="435">
        <v>308</v>
      </c>
      <c r="B1594" s="436" t="s">
        <v>192</v>
      </c>
      <c r="C1594" s="437" t="s">
        <v>1392</v>
      </c>
      <c r="D1594" s="475" t="s">
        <v>1393</v>
      </c>
      <c r="E1594" s="447">
        <v>10.199999999999999</v>
      </c>
      <c r="F1594" s="445" t="s">
        <v>243</v>
      </c>
      <c r="G1594" s="41"/>
      <c r="H1594" s="448"/>
      <c r="I1594" s="448">
        <f>ROUND(E1594*G1594,2)</f>
        <v>0</v>
      </c>
      <c r="J1594" s="448">
        <f>ROUND(E1594*G1594,2)</f>
        <v>0</v>
      </c>
      <c r="K1594" s="449"/>
      <c r="L1594" s="449">
        <f>E1594*K1594</f>
        <v>0</v>
      </c>
      <c r="M1594" s="447"/>
      <c r="N1594" s="447">
        <f>E1594*M1594</f>
        <v>0</v>
      </c>
      <c r="O1594" s="445">
        <v>20</v>
      </c>
      <c r="P1594" s="445" t="s">
        <v>1394</v>
      </c>
      <c r="Q1594" s="447"/>
      <c r="R1594" s="447"/>
      <c r="S1594" s="447"/>
      <c r="T1594" s="450"/>
      <c r="U1594" s="450"/>
      <c r="V1594" s="450" t="s">
        <v>66</v>
      </c>
      <c r="W1594" s="451"/>
      <c r="X1594" s="437" t="s">
        <v>1392</v>
      </c>
      <c r="Y1594" s="437" t="s">
        <v>1392</v>
      </c>
      <c r="Z1594" s="445" t="s">
        <v>85</v>
      </c>
      <c r="AA1594" s="437" t="s">
        <v>196</v>
      </c>
      <c r="AB1594" s="445">
        <v>2</v>
      </c>
      <c r="AC1594" s="445"/>
      <c r="AD1594" s="445"/>
      <c r="AE1594" s="445"/>
      <c r="AF1594" s="445"/>
      <c r="AG1594" s="445"/>
      <c r="AH1594" s="445"/>
      <c r="AI1594" s="446"/>
      <c r="AJ1594" s="446" t="s">
        <v>811</v>
      </c>
      <c r="AK1594" s="446" t="s">
        <v>87</v>
      </c>
      <c r="AL1594" s="446"/>
      <c r="AM1594" s="446"/>
      <c r="AN1594" s="446"/>
    </row>
    <row r="1595" spans="1:40" ht="25.5">
      <c r="A1595" s="435"/>
      <c r="B1595" s="436"/>
      <c r="C1595" s="437"/>
      <c r="D1595" s="438" t="s">
        <v>250</v>
      </c>
      <c r="E1595" s="439"/>
      <c r="F1595" s="440"/>
      <c r="G1595" s="42"/>
      <c r="H1595" s="441"/>
      <c r="I1595" s="441"/>
      <c r="J1595" s="441"/>
      <c r="K1595" s="442"/>
      <c r="L1595" s="442"/>
      <c r="M1595" s="439"/>
      <c r="N1595" s="439"/>
      <c r="O1595" s="440"/>
      <c r="P1595" s="440"/>
      <c r="Q1595" s="439"/>
      <c r="R1595" s="439"/>
      <c r="S1595" s="439"/>
      <c r="T1595" s="443"/>
      <c r="U1595" s="443"/>
      <c r="V1595" s="443" t="s">
        <v>0</v>
      </c>
      <c r="W1595" s="444"/>
      <c r="X1595" s="440"/>
      <c r="Y1595" s="445"/>
      <c r="Z1595" s="445"/>
      <c r="AA1595" s="445"/>
      <c r="AB1595" s="445"/>
      <c r="AC1595" s="445"/>
      <c r="AD1595" s="445"/>
      <c r="AE1595" s="445"/>
      <c r="AF1595" s="445"/>
      <c r="AG1595" s="445"/>
      <c r="AH1595" s="445"/>
      <c r="AI1595" s="446"/>
      <c r="AJ1595" s="446"/>
      <c r="AK1595" s="446"/>
      <c r="AL1595" s="446"/>
      <c r="AM1595" s="446"/>
      <c r="AN1595" s="446"/>
    </row>
    <row r="1596" spans="1:40">
      <c r="A1596" s="435"/>
      <c r="B1596" s="436"/>
      <c r="C1596" s="437"/>
      <c r="D1596" s="438" t="s">
        <v>1391</v>
      </c>
      <c r="E1596" s="439"/>
      <c r="F1596" s="440"/>
      <c r="G1596" s="42"/>
      <c r="H1596" s="441"/>
      <c r="I1596" s="441"/>
      <c r="J1596" s="441"/>
      <c r="K1596" s="442"/>
      <c r="L1596" s="442"/>
      <c r="M1596" s="439"/>
      <c r="N1596" s="439"/>
      <c r="O1596" s="440"/>
      <c r="P1596" s="440"/>
      <c r="Q1596" s="439"/>
      <c r="R1596" s="439"/>
      <c r="S1596" s="439"/>
      <c r="T1596" s="443"/>
      <c r="U1596" s="443"/>
      <c r="V1596" s="443" t="s">
        <v>0</v>
      </c>
      <c r="W1596" s="444"/>
      <c r="X1596" s="440"/>
      <c r="Y1596" s="445"/>
      <c r="Z1596" s="445"/>
      <c r="AA1596" s="445"/>
      <c r="AB1596" s="445"/>
      <c r="AC1596" s="445"/>
      <c r="AD1596" s="445"/>
      <c r="AE1596" s="445"/>
      <c r="AF1596" s="445"/>
      <c r="AG1596" s="445"/>
      <c r="AH1596" s="445"/>
      <c r="AI1596" s="446"/>
      <c r="AJ1596" s="446"/>
      <c r="AK1596" s="446"/>
      <c r="AL1596" s="446"/>
      <c r="AM1596" s="446"/>
      <c r="AN1596" s="446"/>
    </row>
    <row r="1597" spans="1:40">
      <c r="A1597" s="435">
        <v>309</v>
      </c>
      <c r="B1597" s="436" t="s">
        <v>80</v>
      </c>
      <c r="C1597" s="437" t="s">
        <v>1395</v>
      </c>
      <c r="D1597" s="475" t="s">
        <v>1396</v>
      </c>
      <c r="E1597" s="447">
        <v>13</v>
      </c>
      <c r="F1597" s="445" t="s">
        <v>132</v>
      </c>
      <c r="G1597" s="41"/>
      <c r="H1597" s="448">
        <f>ROUND(E1597*G1597,2)</f>
        <v>0</v>
      </c>
      <c r="I1597" s="448"/>
      <c r="J1597" s="448">
        <f>ROUND(E1597*G1597,2)</f>
        <v>0</v>
      </c>
      <c r="K1597" s="449"/>
      <c r="L1597" s="449">
        <f>E1597*K1597</f>
        <v>0</v>
      </c>
      <c r="M1597" s="447"/>
      <c r="N1597" s="447">
        <f>E1597*M1597</f>
        <v>0</v>
      </c>
      <c r="O1597" s="445">
        <v>20</v>
      </c>
      <c r="P1597" s="445" t="s">
        <v>1237</v>
      </c>
      <c r="Q1597" s="447"/>
      <c r="R1597" s="447"/>
      <c r="S1597" s="447"/>
      <c r="T1597" s="450"/>
      <c r="U1597" s="450"/>
      <c r="V1597" s="450" t="s">
        <v>802</v>
      </c>
      <c r="W1597" s="451"/>
      <c r="X1597" s="437" t="s">
        <v>1395</v>
      </c>
      <c r="Y1597" s="437" t="s">
        <v>1395</v>
      </c>
      <c r="Z1597" s="445" t="s">
        <v>85</v>
      </c>
      <c r="AA1597" s="445"/>
      <c r="AB1597" s="445">
        <v>1</v>
      </c>
      <c r="AC1597" s="445"/>
      <c r="AD1597" s="445"/>
      <c r="AE1597" s="445"/>
      <c r="AF1597" s="445"/>
      <c r="AG1597" s="445"/>
      <c r="AH1597" s="445"/>
      <c r="AI1597" s="446"/>
      <c r="AJ1597" s="446" t="s">
        <v>803</v>
      </c>
      <c r="AK1597" s="446" t="s">
        <v>87</v>
      </c>
      <c r="AL1597" s="446"/>
      <c r="AM1597" s="446"/>
      <c r="AN1597" s="446"/>
    </row>
    <row r="1598" spans="1:40" ht="25.5">
      <c r="A1598" s="435"/>
      <c r="B1598" s="436"/>
      <c r="C1598" s="437"/>
      <c r="D1598" s="438" t="s">
        <v>88</v>
      </c>
      <c r="E1598" s="439"/>
      <c r="F1598" s="440"/>
      <c r="G1598" s="42"/>
      <c r="H1598" s="441"/>
      <c r="I1598" s="441"/>
      <c r="J1598" s="441"/>
      <c r="K1598" s="442"/>
      <c r="L1598" s="442"/>
      <c r="M1598" s="439"/>
      <c r="N1598" s="439"/>
      <c r="O1598" s="440"/>
      <c r="P1598" s="440"/>
      <c r="Q1598" s="439"/>
      <c r="R1598" s="439"/>
      <c r="S1598" s="439"/>
      <c r="T1598" s="443"/>
      <c r="U1598" s="443"/>
      <c r="V1598" s="443" t="s">
        <v>0</v>
      </c>
      <c r="W1598" s="444"/>
      <c r="X1598" s="440"/>
      <c r="Y1598" s="445"/>
      <c r="Z1598" s="445"/>
      <c r="AA1598" s="445"/>
      <c r="AB1598" s="445"/>
      <c r="AC1598" s="445"/>
      <c r="AD1598" s="445"/>
      <c r="AE1598" s="445"/>
      <c r="AF1598" s="445"/>
      <c r="AG1598" s="445"/>
      <c r="AH1598" s="445"/>
      <c r="AI1598" s="446"/>
      <c r="AJ1598" s="446"/>
      <c r="AK1598" s="446"/>
      <c r="AL1598" s="446"/>
      <c r="AM1598" s="446"/>
      <c r="AN1598" s="446"/>
    </row>
    <row r="1599" spans="1:40">
      <c r="A1599" s="435"/>
      <c r="B1599" s="436"/>
      <c r="C1599" s="437"/>
      <c r="D1599" s="438" t="s">
        <v>465</v>
      </c>
      <c r="E1599" s="439"/>
      <c r="F1599" s="440"/>
      <c r="G1599" s="42"/>
      <c r="H1599" s="441"/>
      <c r="I1599" s="441"/>
      <c r="J1599" s="441"/>
      <c r="K1599" s="442"/>
      <c r="L1599" s="442"/>
      <c r="M1599" s="439"/>
      <c r="N1599" s="439"/>
      <c r="O1599" s="440"/>
      <c r="P1599" s="440"/>
      <c r="Q1599" s="439"/>
      <c r="R1599" s="439"/>
      <c r="S1599" s="439"/>
      <c r="T1599" s="443"/>
      <c r="U1599" s="443"/>
      <c r="V1599" s="443" t="s">
        <v>0</v>
      </c>
      <c r="W1599" s="444"/>
      <c r="X1599" s="440"/>
      <c r="Y1599" s="445"/>
      <c r="Z1599" s="445"/>
      <c r="AA1599" s="445"/>
      <c r="AB1599" s="445"/>
      <c r="AC1599" s="445"/>
      <c r="AD1599" s="445"/>
      <c r="AE1599" s="445"/>
      <c r="AF1599" s="445"/>
      <c r="AG1599" s="445"/>
      <c r="AH1599" s="445"/>
      <c r="AI1599" s="446"/>
      <c r="AJ1599" s="446"/>
      <c r="AK1599" s="446"/>
      <c r="AL1599" s="446"/>
      <c r="AM1599" s="446"/>
      <c r="AN1599" s="446"/>
    </row>
    <row r="1600" spans="1:40" ht="25.5">
      <c r="A1600" s="435">
        <v>310</v>
      </c>
      <c r="B1600" s="436" t="s">
        <v>80</v>
      </c>
      <c r="C1600" s="437" t="s">
        <v>1397</v>
      </c>
      <c r="D1600" s="475" t="s">
        <v>1398</v>
      </c>
      <c r="E1600" s="447">
        <v>1</v>
      </c>
      <c r="F1600" s="445" t="s">
        <v>132</v>
      </c>
      <c r="G1600" s="41"/>
      <c r="H1600" s="448">
        <f>ROUND(E1600*G1600,2)</f>
        <v>0</v>
      </c>
      <c r="I1600" s="448"/>
      <c r="J1600" s="448">
        <f>ROUND(E1600*G1600,2)</f>
        <v>0</v>
      </c>
      <c r="K1600" s="449"/>
      <c r="L1600" s="449">
        <f>E1600*K1600</f>
        <v>0</v>
      </c>
      <c r="M1600" s="447"/>
      <c r="N1600" s="447">
        <f>E1600*M1600</f>
        <v>0</v>
      </c>
      <c r="O1600" s="445">
        <v>20</v>
      </c>
      <c r="P1600" s="445" t="s">
        <v>801</v>
      </c>
      <c r="Q1600" s="447"/>
      <c r="R1600" s="447"/>
      <c r="S1600" s="447"/>
      <c r="T1600" s="450"/>
      <c r="U1600" s="450"/>
      <c r="V1600" s="450" t="s">
        <v>802</v>
      </c>
      <c r="W1600" s="451"/>
      <c r="X1600" s="437" t="s">
        <v>1397</v>
      </c>
      <c r="Y1600" s="437" t="s">
        <v>1397</v>
      </c>
      <c r="Z1600" s="445" t="s">
        <v>85</v>
      </c>
      <c r="AA1600" s="445"/>
      <c r="AB1600" s="445">
        <v>1</v>
      </c>
      <c r="AC1600" s="445"/>
      <c r="AD1600" s="445"/>
      <c r="AE1600" s="445"/>
      <c r="AF1600" s="445"/>
      <c r="AG1600" s="445"/>
      <c r="AH1600" s="445"/>
      <c r="AI1600" s="446"/>
      <c r="AJ1600" s="446" t="s">
        <v>803</v>
      </c>
      <c r="AK1600" s="446" t="s">
        <v>87</v>
      </c>
      <c r="AL1600" s="446"/>
      <c r="AM1600" s="446"/>
      <c r="AN1600" s="446"/>
    </row>
    <row r="1601" spans="1:40">
      <c r="A1601" s="435"/>
      <c r="B1601" s="436"/>
      <c r="C1601" s="437"/>
      <c r="D1601" s="438" t="s">
        <v>137</v>
      </c>
      <c r="E1601" s="439"/>
      <c r="F1601" s="440"/>
      <c r="G1601" s="42"/>
      <c r="H1601" s="441"/>
      <c r="I1601" s="441"/>
      <c r="J1601" s="441"/>
      <c r="K1601" s="442"/>
      <c r="L1601" s="442"/>
      <c r="M1601" s="439"/>
      <c r="N1601" s="439"/>
      <c r="O1601" s="440"/>
      <c r="P1601" s="440"/>
      <c r="Q1601" s="439"/>
      <c r="R1601" s="439"/>
      <c r="S1601" s="439"/>
      <c r="T1601" s="443"/>
      <c r="U1601" s="443"/>
      <c r="V1601" s="443" t="s">
        <v>0</v>
      </c>
      <c r="W1601" s="444"/>
      <c r="X1601" s="440"/>
      <c r="Y1601" s="445"/>
      <c r="Z1601" s="445"/>
      <c r="AA1601" s="445"/>
      <c r="AB1601" s="445"/>
      <c r="AC1601" s="445"/>
      <c r="AD1601" s="445"/>
      <c r="AE1601" s="445"/>
      <c r="AF1601" s="445"/>
      <c r="AG1601" s="445"/>
      <c r="AH1601" s="445"/>
      <c r="AI1601" s="446"/>
      <c r="AJ1601" s="446"/>
      <c r="AK1601" s="446"/>
      <c r="AL1601" s="446"/>
      <c r="AM1601" s="446"/>
      <c r="AN1601" s="446"/>
    </row>
    <row r="1602" spans="1:40">
      <c r="A1602" s="435"/>
      <c r="B1602" s="436"/>
      <c r="C1602" s="437"/>
      <c r="D1602" s="438" t="s">
        <v>134</v>
      </c>
      <c r="E1602" s="439"/>
      <c r="F1602" s="440"/>
      <c r="G1602" s="42"/>
      <c r="H1602" s="441"/>
      <c r="I1602" s="441"/>
      <c r="J1602" s="441"/>
      <c r="K1602" s="442"/>
      <c r="L1602" s="442"/>
      <c r="M1602" s="439"/>
      <c r="N1602" s="439"/>
      <c r="O1602" s="440"/>
      <c r="P1602" s="440"/>
      <c r="Q1602" s="439"/>
      <c r="R1602" s="439"/>
      <c r="S1602" s="439"/>
      <c r="T1602" s="443"/>
      <c r="U1602" s="443"/>
      <c r="V1602" s="443" t="s">
        <v>0</v>
      </c>
      <c r="W1602" s="444"/>
      <c r="X1602" s="440"/>
      <c r="Y1602" s="445"/>
      <c r="Z1602" s="445"/>
      <c r="AA1602" s="445"/>
      <c r="AB1602" s="445"/>
      <c r="AC1602" s="445"/>
      <c r="AD1602" s="445"/>
      <c r="AE1602" s="445"/>
      <c r="AF1602" s="445"/>
      <c r="AG1602" s="445"/>
      <c r="AH1602" s="445"/>
      <c r="AI1602" s="446"/>
      <c r="AJ1602" s="446"/>
      <c r="AK1602" s="446"/>
      <c r="AL1602" s="446"/>
      <c r="AM1602" s="446"/>
      <c r="AN1602" s="446"/>
    </row>
    <row r="1603" spans="1:40" ht="25.5">
      <c r="A1603" s="435">
        <v>311</v>
      </c>
      <c r="B1603" s="436" t="s">
        <v>80</v>
      </c>
      <c r="C1603" s="437" t="s">
        <v>1399</v>
      </c>
      <c r="D1603" s="475" t="s">
        <v>1400</v>
      </c>
      <c r="E1603" s="447">
        <v>2</v>
      </c>
      <c r="F1603" s="445" t="s">
        <v>132</v>
      </c>
      <c r="G1603" s="41"/>
      <c r="H1603" s="448">
        <f>ROUND(E1603*G1603,2)</f>
        <v>0</v>
      </c>
      <c r="I1603" s="448"/>
      <c r="J1603" s="448">
        <f>ROUND(E1603*G1603,2)</f>
        <v>0</v>
      </c>
      <c r="K1603" s="449"/>
      <c r="L1603" s="449">
        <f>E1603*K1603</f>
        <v>0</v>
      </c>
      <c r="M1603" s="447"/>
      <c r="N1603" s="447">
        <f>E1603*M1603</f>
        <v>0</v>
      </c>
      <c r="O1603" s="445">
        <v>20</v>
      </c>
      <c r="P1603" s="445" t="s">
        <v>719</v>
      </c>
      <c r="Q1603" s="447"/>
      <c r="R1603" s="447"/>
      <c r="S1603" s="447"/>
      <c r="T1603" s="450"/>
      <c r="U1603" s="450"/>
      <c r="V1603" s="450" t="s">
        <v>802</v>
      </c>
      <c r="W1603" s="451"/>
      <c r="X1603" s="437" t="s">
        <v>1399</v>
      </c>
      <c r="Y1603" s="437" t="s">
        <v>1399</v>
      </c>
      <c r="Z1603" s="445" t="s">
        <v>85</v>
      </c>
      <c r="AA1603" s="445"/>
      <c r="AB1603" s="445">
        <v>1</v>
      </c>
      <c r="AC1603" s="445"/>
      <c r="AD1603" s="445"/>
      <c r="AE1603" s="445"/>
      <c r="AF1603" s="445"/>
      <c r="AG1603" s="445"/>
      <c r="AH1603" s="445"/>
      <c r="AI1603" s="446"/>
      <c r="AJ1603" s="446" t="s">
        <v>803</v>
      </c>
      <c r="AK1603" s="446" t="s">
        <v>87</v>
      </c>
      <c r="AL1603" s="446"/>
      <c r="AM1603" s="446"/>
      <c r="AN1603" s="446"/>
    </row>
    <row r="1604" spans="1:40" ht="25.5">
      <c r="A1604" s="435"/>
      <c r="B1604" s="436"/>
      <c r="C1604" s="437"/>
      <c r="D1604" s="438" t="s">
        <v>133</v>
      </c>
      <c r="E1604" s="439"/>
      <c r="F1604" s="440"/>
      <c r="G1604" s="42"/>
      <c r="H1604" s="441"/>
      <c r="I1604" s="441"/>
      <c r="J1604" s="441"/>
      <c r="K1604" s="442"/>
      <c r="L1604" s="442"/>
      <c r="M1604" s="439"/>
      <c r="N1604" s="439"/>
      <c r="O1604" s="440"/>
      <c r="P1604" s="440"/>
      <c r="Q1604" s="439"/>
      <c r="R1604" s="439"/>
      <c r="S1604" s="439"/>
      <c r="T1604" s="443"/>
      <c r="U1604" s="443"/>
      <c r="V1604" s="443" t="s">
        <v>0</v>
      </c>
      <c r="W1604" s="444"/>
      <c r="X1604" s="440"/>
      <c r="Y1604" s="445"/>
      <c r="Z1604" s="445"/>
      <c r="AA1604" s="445"/>
      <c r="AB1604" s="445"/>
      <c r="AC1604" s="445"/>
      <c r="AD1604" s="445"/>
      <c r="AE1604" s="445"/>
      <c r="AF1604" s="445"/>
      <c r="AG1604" s="445"/>
      <c r="AH1604" s="445"/>
      <c r="AI1604" s="446"/>
      <c r="AJ1604" s="446"/>
      <c r="AK1604" s="446"/>
      <c r="AL1604" s="446"/>
      <c r="AM1604" s="446"/>
      <c r="AN1604" s="446"/>
    </row>
    <row r="1605" spans="1:40">
      <c r="A1605" s="435"/>
      <c r="B1605" s="436"/>
      <c r="C1605" s="437"/>
      <c r="D1605" s="438" t="s">
        <v>922</v>
      </c>
      <c r="E1605" s="439"/>
      <c r="F1605" s="440"/>
      <c r="G1605" s="42"/>
      <c r="H1605" s="441"/>
      <c r="I1605" s="441"/>
      <c r="J1605" s="441"/>
      <c r="K1605" s="442"/>
      <c r="L1605" s="442"/>
      <c r="M1605" s="439"/>
      <c r="N1605" s="439"/>
      <c r="O1605" s="440"/>
      <c r="P1605" s="440"/>
      <c r="Q1605" s="439"/>
      <c r="R1605" s="439"/>
      <c r="S1605" s="439"/>
      <c r="T1605" s="443"/>
      <c r="U1605" s="443"/>
      <c r="V1605" s="443" t="s">
        <v>0</v>
      </c>
      <c r="W1605" s="444"/>
      <c r="X1605" s="440"/>
      <c r="Y1605" s="445"/>
      <c r="Z1605" s="445"/>
      <c r="AA1605" s="445"/>
      <c r="AB1605" s="445"/>
      <c r="AC1605" s="445"/>
      <c r="AD1605" s="445"/>
      <c r="AE1605" s="445"/>
      <c r="AF1605" s="445"/>
      <c r="AG1605" s="445"/>
      <c r="AH1605" s="445"/>
      <c r="AI1605" s="446"/>
      <c r="AJ1605" s="446"/>
      <c r="AK1605" s="446"/>
      <c r="AL1605" s="446"/>
      <c r="AM1605" s="446"/>
      <c r="AN1605" s="446"/>
    </row>
    <row r="1606" spans="1:40" ht="25.5">
      <c r="A1606" s="435">
        <v>312</v>
      </c>
      <c r="B1606" s="436" t="s">
        <v>80</v>
      </c>
      <c r="C1606" s="437" t="s">
        <v>1401</v>
      </c>
      <c r="D1606" s="475" t="s">
        <v>1402</v>
      </c>
      <c r="E1606" s="447">
        <v>1</v>
      </c>
      <c r="F1606" s="445" t="s">
        <v>132</v>
      </c>
      <c r="G1606" s="41"/>
      <c r="H1606" s="448">
        <f>ROUND(E1606*G1606,2)</f>
        <v>0</v>
      </c>
      <c r="I1606" s="448"/>
      <c r="J1606" s="448">
        <f>ROUND(E1606*G1606,2)</f>
        <v>0</v>
      </c>
      <c r="K1606" s="449"/>
      <c r="L1606" s="449">
        <f>E1606*K1606</f>
        <v>0</v>
      </c>
      <c r="M1606" s="447"/>
      <c r="N1606" s="447">
        <f>E1606*M1606</f>
        <v>0</v>
      </c>
      <c r="O1606" s="445">
        <v>20</v>
      </c>
      <c r="P1606" s="445" t="s">
        <v>753</v>
      </c>
      <c r="Q1606" s="447"/>
      <c r="R1606" s="447"/>
      <c r="S1606" s="447"/>
      <c r="T1606" s="450"/>
      <c r="U1606" s="450"/>
      <c r="V1606" s="450" t="s">
        <v>802</v>
      </c>
      <c r="W1606" s="451"/>
      <c r="X1606" s="437" t="s">
        <v>1401</v>
      </c>
      <c r="Y1606" s="437" t="s">
        <v>1401</v>
      </c>
      <c r="Z1606" s="445" t="s">
        <v>85</v>
      </c>
      <c r="AA1606" s="445"/>
      <c r="AB1606" s="445">
        <v>1</v>
      </c>
      <c r="AC1606" s="445"/>
      <c r="AD1606" s="445"/>
      <c r="AE1606" s="445"/>
      <c r="AF1606" s="445"/>
      <c r="AG1606" s="445"/>
      <c r="AH1606" s="445"/>
      <c r="AI1606" s="446"/>
      <c r="AJ1606" s="446" t="s">
        <v>803</v>
      </c>
      <c r="AK1606" s="446" t="s">
        <v>87</v>
      </c>
      <c r="AL1606" s="446"/>
      <c r="AM1606" s="446"/>
      <c r="AN1606" s="446"/>
    </row>
    <row r="1607" spans="1:40" ht="25.5">
      <c r="A1607" s="435"/>
      <c r="B1607" s="436"/>
      <c r="C1607" s="437"/>
      <c r="D1607" s="438" t="s">
        <v>133</v>
      </c>
      <c r="E1607" s="439"/>
      <c r="F1607" s="440"/>
      <c r="G1607" s="42"/>
      <c r="H1607" s="441"/>
      <c r="I1607" s="441"/>
      <c r="J1607" s="441"/>
      <c r="K1607" s="442"/>
      <c r="L1607" s="442"/>
      <c r="M1607" s="439"/>
      <c r="N1607" s="439"/>
      <c r="O1607" s="440"/>
      <c r="P1607" s="440"/>
      <c r="Q1607" s="439"/>
      <c r="R1607" s="439"/>
      <c r="S1607" s="439"/>
      <c r="T1607" s="443"/>
      <c r="U1607" s="443"/>
      <c r="V1607" s="443" t="s">
        <v>0</v>
      </c>
      <c r="W1607" s="444"/>
      <c r="X1607" s="440"/>
      <c r="Y1607" s="445"/>
      <c r="Z1607" s="445"/>
      <c r="AA1607" s="445"/>
      <c r="AB1607" s="445"/>
      <c r="AC1607" s="445"/>
      <c r="AD1607" s="445"/>
      <c r="AE1607" s="445"/>
      <c r="AF1607" s="445"/>
      <c r="AG1607" s="445"/>
      <c r="AH1607" s="445"/>
      <c r="AI1607" s="446"/>
      <c r="AJ1607" s="446"/>
      <c r="AK1607" s="446"/>
      <c r="AL1607" s="446"/>
      <c r="AM1607" s="446"/>
      <c r="AN1607" s="446"/>
    </row>
    <row r="1608" spans="1:40">
      <c r="A1608" s="435"/>
      <c r="B1608" s="436"/>
      <c r="C1608" s="437"/>
      <c r="D1608" s="438" t="s">
        <v>625</v>
      </c>
      <c r="E1608" s="439"/>
      <c r="F1608" s="440"/>
      <c r="G1608" s="42"/>
      <c r="H1608" s="441"/>
      <c r="I1608" s="441"/>
      <c r="J1608" s="441"/>
      <c r="K1608" s="442"/>
      <c r="L1608" s="442"/>
      <c r="M1608" s="439"/>
      <c r="N1608" s="439"/>
      <c r="O1608" s="440"/>
      <c r="P1608" s="440"/>
      <c r="Q1608" s="439"/>
      <c r="R1608" s="439"/>
      <c r="S1608" s="439"/>
      <c r="T1608" s="443"/>
      <c r="U1608" s="443"/>
      <c r="V1608" s="443" t="s">
        <v>0</v>
      </c>
      <c r="W1608" s="444"/>
      <c r="X1608" s="440"/>
      <c r="Y1608" s="445"/>
      <c r="Z1608" s="445"/>
      <c r="AA1608" s="445"/>
      <c r="AB1608" s="445"/>
      <c r="AC1608" s="445"/>
      <c r="AD1608" s="445"/>
      <c r="AE1608" s="445"/>
      <c r="AF1608" s="445"/>
      <c r="AG1608" s="445"/>
      <c r="AH1608" s="445"/>
      <c r="AI1608" s="446"/>
      <c r="AJ1608" s="446"/>
      <c r="AK1608" s="446"/>
      <c r="AL1608" s="446"/>
      <c r="AM1608" s="446"/>
      <c r="AN1608" s="446"/>
    </row>
    <row r="1609" spans="1:40" ht="25.5">
      <c r="A1609" s="435">
        <v>313</v>
      </c>
      <c r="B1609" s="436" t="s">
        <v>80</v>
      </c>
      <c r="C1609" s="437" t="s">
        <v>1403</v>
      </c>
      <c r="D1609" s="475" t="s">
        <v>1404</v>
      </c>
      <c r="E1609" s="447">
        <v>1</v>
      </c>
      <c r="F1609" s="445" t="s">
        <v>132</v>
      </c>
      <c r="G1609" s="41"/>
      <c r="H1609" s="448">
        <f>ROUND(E1609*G1609,2)</f>
        <v>0</v>
      </c>
      <c r="I1609" s="448"/>
      <c r="J1609" s="448">
        <f>ROUND(E1609*G1609,2)</f>
        <v>0</v>
      </c>
      <c r="K1609" s="449"/>
      <c r="L1609" s="449">
        <f>E1609*K1609</f>
        <v>0</v>
      </c>
      <c r="M1609" s="447"/>
      <c r="N1609" s="447">
        <f>E1609*M1609</f>
        <v>0</v>
      </c>
      <c r="O1609" s="445">
        <v>20</v>
      </c>
      <c r="P1609" s="445" t="s">
        <v>188</v>
      </c>
      <c r="Q1609" s="447"/>
      <c r="R1609" s="447"/>
      <c r="S1609" s="447"/>
      <c r="T1609" s="450"/>
      <c r="U1609" s="450"/>
      <c r="V1609" s="450" t="s">
        <v>802</v>
      </c>
      <c r="W1609" s="451"/>
      <c r="X1609" s="437" t="s">
        <v>1401</v>
      </c>
      <c r="Y1609" s="437" t="s">
        <v>1403</v>
      </c>
      <c r="Z1609" s="445" t="s">
        <v>85</v>
      </c>
      <c r="AA1609" s="445"/>
      <c r="AB1609" s="445">
        <v>7</v>
      </c>
      <c r="AC1609" s="445"/>
      <c r="AD1609" s="445"/>
      <c r="AE1609" s="445"/>
      <c r="AF1609" s="445"/>
      <c r="AG1609" s="445"/>
      <c r="AH1609" s="445"/>
      <c r="AI1609" s="446"/>
      <c r="AJ1609" s="446" t="s">
        <v>803</v>
      </c>
      <c r="AK1609" s="446" t="s">
        <v>87</v>
      </c>
      <c r="AL1609" s="446"/>
      <c r="AM1609" s="446"/>
      <c r="AN1609" s="446"/>
    </row>
    <row r="1610" spans="1:40">
      <c r="A1610" s="435"/>
      <c r="B1610" s="436"/>
      <c r="C1610" s="437"/>
      <c r="D1610" s="438" t="s">
        <v>1405</v>
      </c>
      <c r="E1610" s="439"/>
      <c r="F1610" s="440"/>
      <c r="G1610" s="42"/>
      <c r="H1610" s="441"/>
      <c r="I1610" s="441"/>
      <c r="J1610" s="441"/>
      <c r="K1610" s="442"/>
      <c r="L1610" s="442"/>
      <c r="M1610" s="439"/>
      <c r="N1610" s="439"/>
      <c r="O1610" s="440"/>
      <c r="P1610" s="440"/>
      <c r="Q1610" s="439"/>
      <c r="R1610" s="439"/>
      <c r="S1610" s="439"/>
      <c r="T1610" s="443"/>
      <c r="U1610" s="443"/>
      <c r="V1610" s="443" t="s">
        <v>0</v>
      </c>
      <c r="W1610" s="444"/>
      <c r="X1610" s="440"/>
      <c r="Y1610" s="445"/>
      <c r="Z1610" s="445"/>
      <c r="AA1610" s="445"/>
      <c r="AB1610" s="445"/>
      <c r="AC1610" s="445"/>
      <c r="AD1610" s="445"/>
      <c r="AE1610" s="445"/>
      <c r="AF1610" s="445"/>
      <c r="AG1610" s="445"/>
      <c r="AH1610" s="445"/>
      <c r="AI1610" s="446"/>
      <c r="AJ1610" s="446"/>
      <c r="AK1610" s="446"/>
      <c r="AL1610" s="446"/>
      <c r="AM1610" s="446"/>
      <c r="AN1610" s="446"/>
    </row>
    <row r="1611" spans="1:40">
      <c r="A1611" s="435"/>
      <c r="B1611" s="436"/>
      <c r="C1611" s="437"/>
      <c r="D1611" s="438" t="s">
        <v>134</v>
      </c>
      <c r="E1611" s="439"/>
      <c r="F1611" s="440"/>
      <c r="G1611" s="42"/>
      <c r="H1611" s="441"/>
      <c r="I1611" s="441"/>
      <c r="J1611" s="441"/>
      <c r="K1611" s="442"/>
      <c r="L1611" s="442"/>
      <c r="M1611" s="439"/>
      <c r="N1611" s="439"/>
      <c r="O1611" s="440"/>
      <c r="P1611" s="440"/>
      <c r="Q1611" s="439"/>
      <c r="R1611" s="439"/>
      <c r="S1611" s="439"/>
      <c r="T1611" s="443"/>
      <c r="U1611" s="443"/>
      <c r="V1611" s="443" t="s">
        <v>0</v>
      </c>
      <c r="W1611" s="444"/>
      <c r="X1611" s="440"/>
      <c r="Y1611" s="445"/>
      <c r="Z1611" s="445"/>
      <c r="AA1611" s="445"/>
      <c r="AB1611" s="445"/>
      <c r="AC1611" s="445"/>
      <c r="AD1611" s="445"/>
      <c r="AE1611" s="445"/>
      <c r="AF1611" s="445"/>
      <c r="AG1611" s="445"/>
      <c r="AH1611" s="445"/>
      <c r="AI1611" s="446"/>
      <c r="AJ1611" s="446"/>
      <c r="AK1611" s="446"/>
      <c r="AL1611" s="446"/>
      <c r="AM1611" s="446"/>
      <c r="AN1611" s="446"/>
    </row>
    <row r="1612" spans="1:40" ht="25.5">
      <c r="A1612" s="435">
        <v>314</v>
      </c>
      <c r="B1612" s="436" t="s">
        <v>80</v>
      </c>
      <c r="C1612" s="437" t="s">
        <v>1406</v>
      </c>
      <c r="D1612" s="475" t="s">
        <v>1407</v>
      </c>
      <c r="E1612" s="447">
        <v>1</v>
      </c>
      <c r="F1612" s="445" t="s">
        <v>132</v>
      </c>
      <c r="G1612" s="41"/>
      <c r="H1612" s="448">
        <f>ROUND(E1612*G1612,2)</f>
        <v>0</v>
      </c>
      <c r="I1612" s="448"/>
      <c r="J1612" s="448">
        <f>ROUND(E1612*G1612,2)</f>
        <v>0</v>
      </c>
      <c r="K1612" s="449"/>
      <c r="L1612" s="449">
        <f>E1612*K1612</f>
        <v>0</v>
      </c>
      <c r="M1612" s="447"/>
      <c r="N1612" s="447">
        <f>E1612*M1612</f>
        <v>0</v>
      </c>
      <c r="O1612" s="445">
        <v>20</v>
      </c>
      <c r="P1612" s="445" t="s">
        <v>191</v>
      </c>
      <c r="Q1612" s="447"/>
      <c r="R1612" s="447"/>
      <c r="S1612" s="447"/>
      <c r="T1612" s="450"/>
      <c r="U1612" s="450"/>
      <c r="V1612" s="450" t="s">
        <v>802</v>
      </c>
      <c r="W1612" s="451"/>
      <c r="X1612" s="437" t="s">
        <v>1401</v>
      </c>
      <c r="Y1612" s="437" t="s">
        <v>1406</v>
      </c>
      <c r="Z1612" s="445" t="s">
        <v>85</v>
      </c>
      <c r="AA1612" s="445"/>
      <c r="AB1612" s="445">
        <v>7</v>
      </c>
      <c r="AC1612" s="445"/>
      <c r="AD1612" s="445"/>
      <c r="AE1612" s="445"/>
      <c r="AF1612" s="445"/>
      <c r="AG1612" s="445"/>
      <c r="AH1612" s="445"/>
      <c r="AI1612" s="446"/>
      <c r="AJ1612" s="446" t="s">
        <v>803</v>
      </c>
      <c r="AK1612" s="446" t="s">
        <v>87</v>
      </c>
      <c r="AL1612" s="446"/>
      <c r="AM1612" s="446"/>
      <c r="AN1612" s="446"/>
    </row>
    <row r="1613" spans="1:40">
      <c r="A1613" s="435"/>
      <c r="B1613" s="436"/>
      <c r="C1613" s="437"/>
      <c r="D1613" s="438" t="s">
        <v>1408</v>
      </c>
      <c r="E1613" s="439"/>
      <c r="F1613" s="440"/>
      <c r="G1613" s="42"/>
      <c r="H1613" s="441"/>
      <c r="I1613" s="441"/>
      <c r="J1613" s="441"/>
      <c r="K1613" s="442"/>
      <c r="L1613" s="442"/>
      <c r="M1613" s="439"/>
      <c r="N1613" s="439"/>
      <c r="O1613" s="440"/>
      <c r="P1613" s="440"/>
      <c r="Q1613" s="439"/>
      <c r="R1613" s="439"/>
      <c r="S1613" s="439"/>
      <c r="T1613" s="443"/>
      <c r="U1613" s="443"/>
      <c r="V1613" s="443" t="s">
        <v>0</v>
      </c>
      <c r="W1613" s="444"/>
      <c r="X1613" s="440"/>
      <c r="Y1613" s="445"/>
      <c r="Z1613" s="445"/>
      <c r="AA1613" s="445"/>
      <c r="AB1613" s="445"/>
      <c r="AC1613" s="445"/>
      <c r="AD1613" s="445"/>
      <c r="AE1613" s="445"/>
      <c r="AF1613" s="445"/>
      <c r="AG1613" s="445"/>
      <c r="AH1613" s="445"/>
      <c r="AI1613" s="446"/>
      <c r="AJ1613" s="446"/>
      <c r="AK1613" s="446"/>
      <c r="AL1613" s="446"/>
      <c r="AM1613" s="446"/>
      <c r="AN1613" s="446"/>
    </row>
    <row r="1614" spans="1:40">
      <c r="A1614" s="435"/>
      <c r="B1614" s="436"/>
      <c r="C1614" s="437"/>
      <c r="D1614" s="438" t="s">
        <v>134</v>
      </c>
      <c r="E1614" s="439"/>
      <c r="F1614" s="440"/>
      <c r="G1614" s="42"/>
      <c r="H1614" s="441"/>
      <c r="I1614" s="441"/>
      <c r="J1614" s="441"/>
      <c r="K1614" s="442"/>
      <c r="L1614" s="442"/>
      <c r="M1614" s="439"/>
      <c r="N1614" s="439"/>
      <c r="O1614" s="440"/>
      <c r="P1614" s="440"/>
      <c r="Q1614" s="439"/>
      <c r="R1614" s="439"/>
      <c r="S1614" s="439"/>
      <c r="T1614" s="443"/>
      <c r="U1614" s="443"/>
      <c r="V1614" s="443" t="s">
        <v>0</v>
      </c>
      <c r="W1614" s="444"/>
      <c r="X1614" s="440"/>
      <c r="Y1614" s="445"/>
      <c r="Z1614" s="445"/>
      <c r="AA1614" s="445"/>
      <c r="AB1614" s="445"/>
      <c r="AC1614" s="445"/>
      <c r="AD1614" s="445"/>
      <c r="AE1614" s="445"/>
      <c r="AF1614" s="445"/>
      <c r="AG1614" s="445"/>
      <c r="AH1614" s="445"/>
      <c r="AI1614" s="446"/>
      <c r="AJ1614" s="446"/>
      <c r="AK1614" s="446"/>
      <c r="AL1614" s="446"/>
      <c r="AM1614" s="446"/>
      <c r="AN1614" s="446"/>
    </row>
    <row r="1615" spans="1:40" ht="25.5">
      <c r="A1615" s="435">
        <v>315</v>
      </c>
      <c r="B1615" s="436" t="s">
        <v>80</v>
      </c>
      <c r="C1615" s="437" t="s">
        <v>1409</v>
      </c>
      <c r="D1615" s="475" t="s">
        <v>1400</v>
      </c>
      <c r="E1615" s="447">
        <v>1</v>
      </c>
      <c r="F1615" s="445" t="s">
        <v>132</v>
      </c>
      <c r="G1615" s="41"/>
      <c r="H1615" s="448">
        <f>ROUND(E1615*G1615,2)</f>
        <v>0</v>
      </c>
      <c r="I1615" s="448"/>
      <c r="J1615" s="448">
        <f>ROUND(E1615*G1615,2)</f>
        <v>0</v>
      </c>
      <c r="K1615" s="449"/>
      <c r="L1615" s="449">
        <f>E1615*K1615</f>
        <v>0</v>
      </c>
      <c r="M1615" s="447"/>
      <c r="N1615" s="447">
        <f>E1615*M1615</f>
        <v>0</v>
      </c>
      <c r="O1615" s="445">
        <v>20</v>
      </c>
      <c r="P1615" s="445" t="s">
        <v>757</v>
      </c>
      <c r="Q1615" s="447"/>
      <c r="R1615" s="447"/>
      <c r="S1615" s="447"/>
      <c r="T1615" s="450"/>
      <c r="U1615" s="450"/>
      <c r="V1615" s="450" t="s">
        <v>802</v>
      </c>
      <c r="W1615" s="451"/>
      <c r="X1615" s="437" t="s">
        <v>1409</v>
      </c>
      <c r="Y1615" s="437" t="s">
        <v>1409</v>
      </c>
      <c r="Z1615" s="445" t="s">
        <v>85</v>
      </c>
      <c r="AA1615" s="445"/>
      <c r="AB1615" s="445">
        <v>1</v>
      </c>
      <c r="AC1615" s="445"/>
      <c r="AD1615" s="445"/>
      <c r="AE1615" s="445"/>
      <c r="AF1615" s="445"/>
      <c r="AG1615" s="445"/>
      <c r="AH1615" s="445"/>
      <c r="AI1615" s="446"/>
      <c r="AJ1615" s="446" t="s">
        <v>803</v>
      </c>
      <c r="AK1615" s="446" t="s">
        <v>87</v>
      </c>
      <c r="AL1615" s="446"/>
      <c r="AM1615" s="446"/>
      <c r="AN1615" s="446"/>
    </row>
    <row r="1616" spans="1:40" ht="25.5">
      <c r="A1616" s="435"/>
      <c r="B1616" s="436"/>
      <c r="C1616" s="437"/>
      <c r="D1616" s="438" t="s">
        <v>133</v>
      </c>
      <c r="E1616" s="439"/>
      <c r="F1616" s="440"/>
      <c r="G1616" s="42"/>
      <c r="H1616" s="441"/>
      <c r="I1616" s="441"/>
      <c r="J1616" s="441"/>
      <c r="K1616" s="442"/>
      <c r="L1616" s="442"/>
      <c r="M1616" s="439"/>
      <c r="N1616" s="439"/>
      <c r="O1616" s="440"/>
      <c r="P1616" s="440"/>
      <c r="Q1616" s="439"/>
      <c r="R1616" s="439"/>
      <c r="S1616" s="439"/>
      <c r="T1616" s="443"/>
      <c r="U1616" s="443"/>
      <c r="V1616" s="443" t="s">
        <v>0</v>
      </c>
      <c r="W1616" s="444"/>
      <c r="X1616" s="440"/>
      <c r="Y1616" s="445"/>
      <c r="Z1616" s="445"/>
      <c r="AA1616" s="445"/>
      <c r="AB1616" s="445"/>
      <c r="AC1616" s="445"/>
      <c r="AD1616" s="445"/>
      <c r="AE1616" s="445"/>
      <c r="AF1616" s="445"/>
      <c r="AG1616" s="445"/>
      <c r="AH1616" s="445"/>
      <c r="AI1616" s="446"/>
      <c r="AJ1616" s="446"/>
      <c r="AK1616" s="446"/>
      <c r="AL1616" s="446"/>
      <c r="AM1616" s="446"/>
      <c r="AN1616" s="446"/>
    </row>
    <row r="1617" spans="1:40">
      <c r="A1617" s="435"/>
      <c r="B1617" s="436"/>
      <c r="C1617" s="437"/>
      <c r="D1617" s="438" t="s">
        <v>625</v>
      </c>
      <c r="E1617" s="439"/>
      <c r="F1617" s="440"/>
      <c r="G1617" s="42"/>
      <c r="H1617" s="441"/>
      <c r="I1617" s="441"/>
      <c r="J1617" s="441"/>
      <c r="K1617" s="442"/>
      <c r="L1617" s="442"/>
      <c r="M1617" s="439"/>
      <c r="N1617" s="439"/>
      <c r="O1617" s="440"/>
      <c r="P1617" s="440"/>
      <c r="Q1617" s="439"/>
      <c r="R1617" s="439"/>
      <c r="S1617" s="439"/>
      <c r="T1617" s="443"/>
      <c r="U1617" s="443"/>
      <c r="V1617" s="443" t="s">
        <v>0</v>
      </c>
      <c r="W1617" s="444"/>
      <c r="X1617" s="440"/>
      <c r="Y1617" s="445"/>
      <c r="Z1617" s="445"/>
      <c r="AA1617" s="445"/>
      <c r="AB1617" s="445"/>
      <c r="AC1617" s="445"/>
      <c r="AD1617" s="445"/>
      <c r="AE1617" s="445"/>
      <c r="AF1617" s="445"/>
      <c r="AG1617" s="445"/>
      <c r="AH1617" s="445"/>
      <c r="AI1617" s="446"/>
      <c r="AJ1617" s="446"/>
      <c r="AK1617" s="446"/>
      <c r="AL1617" s="446"/>
      <c r="AM1617" s="446"/>
      <c r="AN1617" s="446"/>
    </row>
    <row r="1618" spans="1:40" ht="25.5">
      <c r="A1618" s="435">
        <v>316</v>
      </c>
      <c r="B1618" s="436" t="s">
        <v>80</v>
      </c>
      <c r="C1618" s="437" t="s">
        <v>1410</v>
      </c>
      <c r="D1618" s="475" t="s">
        <v>1411</v>
      </c>
      <c r="E1618" s="447">
        <v>6</v>
      </c>
      <c r="F1618" s="445" t="s">
        <v>132</v>
      </c>
      <c r="G1618" s="41"/>
      <c r="H1618" s="448">
        <f>ROUND(E1618*G1618,2)</f>
        <v>0</v>
      </c>
      <c r="I1618" s="448"/>
      <c r="J1618" s="448">
        <f>ROUND(E1618*G1618,2)</f>
        <v>0</v>
      </c>
      <c r="K1618" s="449"/>
      <c r="L1618" s="449">
        <f>E1618*K1618</f>
        <v>0</v>
      </c>
      <c r="M1618" s="447"/>
      <c r="N1618" s="447">
        <f>E1618*M1618</f>
        <v>0</v>
      </c>
      <c r="O1618" s="445">
        <v>20</v>
      </c>
      <c r="P1618" s="445" t="s">
        <v>857</v>
      </c>
      <c r="Q1618" s="447"/>
      <c r="R1618" s="447"/>
      <c r="S1618" s="447"/>
      <c r="T1618" s="450"/>
      <c r="U1618" s="450"/>
      <c r="V1618" s="450" t="s">
        <v>802</v>
      </c>
      <c r="W1618" s="451"/>
      <c r="X1618" s="437" t="s">
        <v>1410</v>
      </c>
      <c r="Y1618" s="437" t="s">
        <v>1410</v>
      </c>
      <c r="Z1618" s="445" t="s">
        <v>85</v>
      </c>
      <c r="AA1618" s="445"/>
      <c r="AB1618" s="445">
        <v>1</v>
      </c>
      <c r="AC1618" s="445"/>
      <c r="AD1618" s="445"/>
      <c r="AE1618" s="445"/>
      <c r="AF1618" s="445"/>
      <c r="AG1618" s="445"/>
      <c r="AH1618" s="445"/>
      <c r="AI1618" s="446"/>
      <c r="AJ1618" s="446" t="s">
        <v>803</v>
      </c>
      <c r="AK1618" s="446" t="s">
        <v>87</v>
      </c>
      <c r="AL1618" s="446"/>
      <c r="AM1618" s="446"/>
      <c r="AN1618" s="446"/>
    </row>
    <row r="1619" spans="1:40">
      <c r="A1619" s="435"/>
      <c r="B1619" s="436"/>
      <c r="C1619" s="437"/>
      <c r="D1619" s="438" t="s">
        <v>137</v>
      </c>
      <c r="E1619" s="439"/>
      <c r="F1619" s="440"/>
      <c r="G1619" s="42"/>
      <c r="H1619" s="441"/>
      <c r="I1619" s="441"/>
      <c r="J1619" s="441"/>
      <c r="K1619" s="442"/>
      <c r="L1619" s="442"/>
      <c r="M1619" s="439"/>
      <c r="N1619" s="439"/>
      <c r="O1619" s="440"/>
      <c r="P1619" s="440"/>
      <c r="Q1619" s="439"/>
      <c r="R1619" s="439"/>
      <c r="S1619" s="439"/>
      <c r="T1619" s="443"/>
      <c r="U1619" s="443"/>
      <c r="V1619" s="443" t="s">
        <v>0</v>
      </c>
      <c r="W1619" s="444"/>
      <c r="X1619" s="440"/>
      <c r="Y1619" s="445"/>
      <c r="Z1619" s="445"/>
      <c r="AA1619" s="445"/>
      <c r="AB1619" s="445"/>
      <c r="AC1619" s="445"/>
      <c r="AD1619" s="445"/>
      <c r="AE1619" s="445"/>
      <c r="AF1619" s="445"/>
      <c r="AG1619" s="445"/>
      <c r="AH1619" s="445"/>
      <c r="AI1619" s="446"/>
      <c r="AJ1619" s="446"/>
      <c r="AK1619" s="446"/>
      <c r="AL1619" s="446"/>
      <c r="AM1619" s="446"/>
      <c r="AN1619" s="446"/>
    </row>
    <row r="1620" spans="1:40">
      <c r="A1620" s="435"/>
      <c r="B1620" s="436"/>
      <c r="C1620" s="437"/>
      <c r="D1620" s="438" t="s">
        <v>470</v>
      </c>
      <c r="E1620" s="439"/>
      <c r="F1620" s="440"/>
      <c r="G1620" s="42"/>
      <c r="H1620" s="441"/>
      <c r="I1620" s="441"/>
      <c r="J1620" s="441"/>
      <c r="K1620" s="442"/>
      <c r="L1620" s="442"/>
      <c r="M1620" s="439"/>
      <c r="N1620" s="439"/>
      <c r="O1620" s="440"/>
      <c r="P1620" s="440"/>
      <c r="Q1620" s="439"/>
      <c r="R1620" s="439"/>
      <c r="S1620" s="439"/>
      <c r="T1620" s="443"/>
      <c r="U1620" s="443"/>
      <c r="V1620" s="443" t="s">
        <v>0</v>
      </c>
      <c r="W1620" s="444"/>
      <c r="X1620" s="440"/>
      <c r="Y1620" s="445"/>
      <c r="Z1620" s="445"/>
      <c r="AA1620" s="445"/>
      <c r="AB1620" s="445"/>
      <c r="AC1620" s="445"/>
      <c r="AD1620" s="445"/>
      <c r="AE1620" s="445"/>
      <c r="AF1620" s="445"/>
      <c r="AG1620" s="445"/>
      <c r="AH1620" s="445"/>
      <c r="AI1620" s="446"/>
      <c r="AJ1620" s="446"/>
      <c r="AK1620" s="446"/>
      <c r="AL1620" s="446"/>
      <c r="AM1620" s="446"/>
      <c r="AN1620" s="446"/>
    </row>
    <row r="1621" spans="1:40" ht="25.5">
      <c r="A1621" s="435">
        <v>317</v>
      </c>
      <c r="B1621" s="436" t="s">
        <v>80</v>
      </c>
      <c r="C1621" s="437" t="s">
        <v>1412</v>
      </c>
      <c r="D1621" s="475" t="s">
        <v>1411</v>
      </c>
      <c r="E1621" s="447">
        <v>6</v>
      </c>
      <c r="F1621" s="445" t="s">
        <v>132</v>
      </c>
      <c r="G1621" s="41"/>
      <c r="H1621" s="448">
        <f>ROUND(E1621*G1621,2)</f>
        <v>0</v>
      </c>
      <c r="I1621" s="448"/>
      <c r="J1621" s="448">
        <f>ROUND(E1621*G1621,2)</f>
        <v>0</v>
      </c>
      <c r="K1621" s="449"/>
      <c r="L1621" s="449">
        <f>E1621*K1621</f>
        <v>0</v>
      </c>
      <c r="M1621" s="447"/>
      <c r="N1621" s="447">
        <f>E1621*M1621</f>
        <v>0</v>
      </c>
      <c r="O1621" s="445">
        <v>20</v>
      </c>
      <c r="P1621" s="445" t="s">
        <v>806</v>
      </c>
      <c r="Q1621" s="447"/>
      <c r="R1621" s="447"/>
      <c r="S1621" s="447"/>
      <c r="T1621" s="450"/>
      <c r="U1621" s="450"/>
      <c r="V1621" s="450" t="s">
        <v>802</v>
      </c>
      <c r="W1621" s="451"/>
      <c r="X1621" s="437" t="s">
        <v>1412</v>
      </c>
      <c r="Y1621" s="437" t="s">
        <v>1412</v>
      </c>
      <c r="Z1621" s="445" t="s">
        <v>85</v>
      </c>
      <c r="AA1621" s="445"/>
      <c r="AB1621" s="445">
        <v>1</v>
      </c>
      <c r="AC1621" s="445"/>
      <c r="AD1621" s="445"/>
      <c r="AE1621" s="445"/>
      <c r="AF1621" s="445"/>
      <c r="AG1621" s="445"/>
      <c r="AH1621" s="445"/>
      <c r="AI1621" s="446"/>
      <c r="AJ1621" s="446" t="s">
        <v>803</v>
      </c>
      <c r="AK1621" s="446" t="s">
        <v>87</v>
      </c>
      <c r="AL1621" s="446"/>
      <c r="AM1621" s="446"/>
      <c r="AN1621" s="446"/>
    </row>
    <row r="1622" spans="1:40">
      <c r="A1622" s="435"/>
      <c r="B1622" s="436"/>
      <c r="C1622" s="437"/>
      <c r="D1622" s="438" t="s">
        <v>137</v>
      </c>
      <c r="E1622" s="439"/>
      <c r="F1622" s="440"/>
      <c r="G1622" s="42"/>
      <c r="H1622" s="441"/>
      <c r="I1622" s="441"/>
      <c r="J1622" s="441"/>
      <c r="K1622" s="442"/>
      <c r="L1622" s="442"/>
      <c r="M1622" s="439"/>
      <c r="N1622" s="439"/>
      <c r="O1622" s="440"/>
      <c r="P1622" s="440"/>
      <c r="Q1622" s="439"/>
      <c r="R1622" s="439"/>
      <c r="S1622" s="439"/>
      <c r="T1622" s="443"/>
      <c r="U1622" s="443"/>
      <c r="V1622" s="443" t="s">
        <v>0</v>
      </c>
      <c r="W1622" s="444"/>
      <c r="X1622" s="440"/>
      <c r="Y1622" s="445"/>
      <c r="Z1622" s="445"/>
      <c r="AA1622" s="445"/>
      <c r="AB1622" s="445"/>
      <c r="AC1622" s="445"/>
      <c r="AD1622" s="445"/>
      <c r="AE1622" s="445"/>
      <c r="AF1622" s="445"/>
      <c r="AG1622" s="445"/>
      <c r="AH1622" s="445"/>
      <c r="AI1622" s="446"/>
      <c r="AJ1622" s="446"/>
      <c r="AK1622" s="446"/>
      <c r="AL1622" s="446"/>
      <c r="AM1622" s="446"/>
      <c r="AN1622" s="446"/>
    </row>
    <row r="1623" spans="1:40">
      <c r="A1623" s="435"/>
      <c r="B1623" s="436"/>
      <c r="C1623" s="437"/>
      <c r="D1623" s="438" t="s">
        <v>470</v>
      </c>
      <c r="E1623" s="439"/>
      <c r="F1623" s="440"/>
      <c r="G1623" s="42"/>
      <c r="H1623" s="441"/>
      <c r="I1623" s="441"/>
      <c r="J1623" s="441"/>
      <c r="K1623" s="442"/>
      <c r="L1623" s="442"/>
      <c r="M1623" s="439"/>
      <c r="N1623" s="439"/>
      <c r="O1623" s="440"/>
      <c r="P1623" s="440"/>
      <c r="Q1623" s="439"/>
      <c r="R1623" s="439"/>
      <c r="S1623" s="439"/>
      <c r="T1623" s="443"/>
      <c r="U1623" s="443"/>
      <c r="V1623" s="443" t="s">
        <v>0</v>
      </c>
      <c r="W1623" s="444"/>
      <c r="X1623" s="440"/>
      <c r="Y1623" s="445"/>
      <c r="Z1623" s="445"/>
      <c r="AA1623" s="445"/>
      <c r="AB1623" s="445"/>
      <c r="AC1623" s="445"/>
      <c r="AD1623" s="445"/>
      <c r="AE1623" s="445"/>
      <c r="AF1623" s="445"/>
      <c r="AG1623" s="445"/>
      <c r="AH1623" s="445"/>
      <c r="AI1623" s="446"/>
      <c r="AJ1623" s="446"/>
      <c r="AK1623" s="446"/>
      <c r="AL1623" s="446"/>
      <c r="AM1623" s="446"/>
      <c r="AN1623" s="446"/>
    </row>
    <row r="1624" spans="1:40">
      <c r="A1624" s="435">
        <v>318</v>
      </c>
      <c r="B1624" s="436" t="s">
        <v>80</v>
      </c>
      <c r="C1624" s="437" t="s">
        <v>1413</v>
      </c>
      <c r="D1624" s="475" t="s">
        <v>1414</v>
      </c>
      <c r="E1624" s="447">
        <v>395.27499999999998</v>
      </c>
      <c r="F1624" s="445" t="s">
        <v>83</v>
      </c>
      <c r="G1624" s="41"/>
      <c r="H1624" s="448">
        <f>ROUND(E1624*G1624,2)</f>
        <v>0</v>
      </c>
      <c r="I1624" s="448"/>
      <c r="J1624" s="448">
        <f>ROUND(E1624*G1624,2)</f>
        <v>0</v>
      </c>
      <c r="K1624" s="449"/>
      <c r="L1624" s="449">
        <f>E1624*K1624</f>
        <v>0</v>
      </c>
      <c r="M1624" s="447"/>
      <c r="N1624" s="447">
        <f>E1624*M1624</f>
        <v>0</v>
      </c>
      <c r="O1624" s="445">
        <v>20</v>
      </c>
      <c r="P1624" s="445" t="s">
        <v>1415</v>
      </c>
      <c r="Q1624" s="447"/>
      <c r="R1624" s="447"/>
      <c r="S1624" s="447"/>
      <c r="T1624" s="450"/>
      <c r="U1624" s="450"/>
      <c r="V1624" s="450" t="s">
        <v>802</v>
      </c>
      <c r="W1624" s="451"/>
      <c r="X1624" s="437" t="s">
        <v>1413</v>
      </c>
      <c r="Y1624" s="437" t="s">
        <v>1413</v>
      </c>
      <c r="Z1624" s="445" t="s">
        <v>85</v>
      </c>
      <c r="AA1624" s="445"/>
      <c r="AB1624" s="445">
        <v>1</v>
      </c>
      <c r="AC1624" s="445"/>
      <c r="AD1624" s="445"/>
      <c r="AE1624" s="445"/>
      <c r="AF1624" s="445"/>
      <c r="AG1624" s="445"/>
      <c r="AH1624" s="445"/>
      <c r="AI1624" s="446"/>
      <c r="AJ1624" s="446" t="s">
        <v>803</v>
      </c>
      <c r="AK1624" s="446" t="s">
        <v>87</v>
      </c>
      <c r="AL1624" s="446"/>
      <c r="AM1624" s="446"/>
      <c r="AN1624" s="446"/>
    </row>
    <row r="1625" spans="1:40">
      <c r="A1625" s="435"/>
      <c r="B1625" s="436"/>
      <c r="C1625" s="437"/>
      <c r="D1625" s="438" t="s">
        <v>137</v>
      </c>
      <c r="E1625" s="439"/>
      <c r="F1625" s="440"/>
      <c r="G1625" s="42"/>
      <c r="H1625" s="441"/>
      <c r="I1625" s="441"/>
      <c r="J1625" s="441"/>
      <c r="K1625" s="442"/>
      <c r="L1625" s="442"/>
      <c r="M1625" s="439"/>
      <c r="N1625" s="439"/>
      <c r="O1625" s="440"/>
      <c r="P1625" s="440"/>
      <c r="Q1625" s="439"/>
      <c r="R1625" s="439"/>
      <c r="S1625" s="439"/>
      <c r="T1625" s="443"/>
      <c r="U1625" s="443"/>
      <c r="V1625" s="443" t="s">
        <v>0</v>
      </c>
      <c r="W1625" s="444"/>
      <c r="X1625" s="440"/>
      <c r="Y1625" s="445"/>
      <c r="Z1625" s="445"/>
      <c r="AA1625" s="445"/>
      <c r="AB1625" s="445"/>
      <c r="AC1625" s="445"/>
      <c r="AD1625" s="445"/>
      <c r="AE1625" s="445"/>
      <c r="AF1625" s="445"/>
      <c r="AG1625" s="445"/>
      <c r="AH1625" s="445"/>
      <c r="AI1625" s="446"/>
      <c r="AJ1625" s="446"/>
      <c r="AK1625" s="446"/>
      <c r="AL1625" s="446"/>
      <c r="AM1625" s="446"/>
      <c r="AN1625" s="446"/>
    </row>
    <row r="1626" spans="1:40">
      <c r="A1626" s="435"/>
      <c r="B1626" s="436"/>
      <c r="C1626" s="437"/>
      <c r="D1626" s="438" t="s">
        <v>1416</v>
      </c>
      <c r="E1626" s="439"/>
      <c r="F1626" s="440"/>
      <c r="G1626" s="42"/>
      <c r="H1626" s="441"/>
      <c r="I1626" s="441"/>
      <c r="J1626" s="441"/>
      <c r="K1626" s="442"/>
      <c r="L1626" s="442"/>
      <c r="M1626" s="439"/>
      <c r="N1626" s="439"/>
      <c r="O1626" s="440"/>
      <c r="P1626" s="440"/>
      <c r="Q1626" s="439"/>
      <c r="R1626" s="439"/>
      <c r="S1626" s="439"/>
      <c r="T1626" s="443"/>
      <c r="U1626" s="443"/>
      <c r="V1626" s="443" t="s">
        <v>0</v>
      </c>
      <c r="W1626" s="444"/>
      <c r="X1626" s="440"/>
      <c r="Y1626" s="445"/>
      <c r="Z1626" s="445"/>
      <c r="AA1626" s="445"/>
      <c r="AB1626" s="445"/>
      <c r="AC1626" s="445"/>
      <c r="AD1626" s="445"/>
      <c r="AE1626" s="445"/>
      <c r="AF1626" s="445"/>
      <c r="AG1626" s="445"/>
      <c r="AH1626" s="445"/>
      <c r="AI1626" s="446"/>
      <c r="AJ1626" s="446"/>
      <c r="AK1626" s="446"/>
      <c r="AL1626" s="446"/>
      <c r="AM1626" s="446"/>
      <c r="AN1626" s="446"/>
    </row>
    <row r="1627" spans="1:40">
      <c r="A1627" s="435"/>
      <c r="B1627" s="436"/>
      <c r="C1627" s="437"/>
      <c r="D1627" s="438" t="s">
        <v>236</v>
      </c>
      <c r="E1627" s="439"/>
      <c r="F1627" s="440"/>
      <c r="G1627" s="42"/>
      <c r="H1627" s="441"/>
      <c r="I1627" s="441"/>
      <c r="J1627" s="441"/>
      <c r="K1627" s="442"/>
      <c r="L1627" s="442"/>
      <c r="M1627" s="439"/>
      <c r="N1627" s="439"/>
      <c r="O1627" s="440"/>
      <c r="P1627" s="440"/>
      <c r="Q1627" s="439"/>
      <c r="R1627" s="439"/>
      <c r="S1627" s="439"/>
      <c r="T1627" s="443"/>
      <c r="U1627" s="443"/>
      <c r="V1627" s="443" t="s">
        <v>0</v>
      </c>
      <c r="W1627" s="444"/>
      <c r="X1627" s="440"/>
      <c r="Y1627" s="445"/>
      <c r="Z1627" s="445"/>
      <c r="AA1627" s="445"/>
      <c r="AB1627" s="445"/>
      <c r="AC1627" s="445"/>
      <c r="AD1627" s="445"/>
      <c r="AE1627" s="445"/>
      <c r="AF1627" s="445"/>
      <c r="AG1627" s="445"/>
      <c r="AH1627" s="445"/>
      <c r="AI1627" s="446"/>
      <c r="AJ1627" s="446"/>
      <c r="AK1627" s="446"/>
      <c r="AL1627" s="446"/>
      <c r="AM1627" s="446"/>
      <c r="AN1627" s="446"/>
    </row>
    <row r="1628" spans="1:40">
      <c r="A1628" s="435"/>
      <c r="B1628" s="436"/>
      <c r="C1628" s="437"/>
      <c r="D1628" s="438" t="s">
        <v>1417</v>
      </c>
      <c r="E1628" s="439"/>
      <c r="F1628" s="440"/>
      <c r="G1628" s="42"/>
      <c r="H1628" s="441"/>
      <c r="I1628" s="441"/>
      <c r="J1628" s="441"/>
      <c r="K1628" s="442"/>
      <c r="L1628" s="442"/>
      <c r="M1628" s="439"/>
      <c r="N1628" s="439"/>
      <c r="O1628" s="440"/>
      <c r="P1628" s="440"/>
      <c r="Q1628" s="439"/>
      <c r="R1628" s="439"/>
      <c r="S1628" s="439"/>
      <c r="T1628" s="443"/>
      <c r="U1628" s="443"/>
      <c r="V1628" s="443" t="s">
        <v>0</v>
      </c>
      <c r="W1628" s="444"/>
      <c r="X1628" s="440"/>
      <c r="Y1628" s="445"/>
      <c r="Z1628" s="445"/>
      <c r="AA1628" s="445"/>
      <c r="AB1628" s="445"/>
      <c r="AC1628" s="445"/>
      <c r="AD1628" s="445"/>
      <c r="AE1628" s="445"/>
      <c r="AF1628" s="445"/>
      <c r="AG1628" s="445"/>
      <c r="AH1628" s="445"/>
      <c r="AI1628" s="446"/>
      <c r="AJ1628" s="446"/>
      <c r="AK1628" s="446"/>
      <c r="AL1628" s="446"/>
      <c r="AM1628" s="446"/>
      <c r="AN1628" s="446"/>
    </row>
    <row r="1629" spans="1:40">
      <c r="A1629" s="435"/>
      <c r="B1629" s="436"/>
      <c r="C1629" s="437"/>
      <c r="D1629" s="438" t="s">
        <v>1418</v>
      </c>
      <c r="E1629" s="439"/>
      <c r="F1629" s="440"/>
      <c r="G1629" s="42"/>
      <c r="H1629" s="441"/>
      <c r="I1629" s="441"/>
      <c r="J1629" s="441"/>
      <c r="K1629" s="442"/>
      <c r="L1629" s="442"/>
      <c r="M1629" s="439"/>
      <c r="N1629" s="439"/>
      <c r="O1629" s="440"/>
      <c r="P1629" s="440"/>
      <c r="Q1629" s="439"/>
      <c r="R1629" s="439"/>
      <c r="S1629" s="439"/>
      <c r="T1629" s="443"/>
      <c r="U1629" s="443"/>
      <c r="V1629" s="443" t="s">
        <v>0</v>
      </c>
      <c r="W1629" s="444"/>
      <c r="X1629" s="440"/>
      <c r="Y1629" s="445"/>
      <c r="Z1629" s="445"/>
      <c r="AA1629" s="445"/>
      <c r="AB1629" s="445"/>
      <c r="AC1629" s="445"/>
      <c r="AD1629" s="445"/>
      <c r="AE1629" s="445"/>
      <c r="AF1629" s="445"/>
      <c r="AG1629" s="445"/>
      <c r="AH1629" s="445"/>
      <c r="AI1629" s="446"/>
      <c r="AJ1629" s="446"/>
      <c r="AK1629" s="446"/>
      <c r="AL1629" s="446"/>
      <c r="AM1629" s="446"/>
      <c r="AN1629" s="446"/>
    </row>
    <row r="1630" spans="1:40" ht="25.5">
      <c r="A1630" s="435"/>
      <c r="B1630" s="436"/>
      <c r="C1630" s="437"/>
      <c r="D1630" s="438" t="s">
        <v>88</v>
      </c>
      <c r="E1630" s="439"/>
      <c r="F1630" s="440"/>
      <c r="G1630" s="42"/>
      <c r="H1630" s="441"/>
      <c r="I1630" s="441"/>
      <c r="J1630" s="441"/>
      <c r="K1630" s="442"/>
      <c r="L1630" s="442"/>
      <c r="M1630" s="439"/>
      <c r="N1630" s="439"/>
      <c r="O1630" s="440"/>
      <c r="P1630" s="440"/>
      <c r="Q1630" s="439"/>
      <c r="R1630" s="439"/>
      <c r="S1630" s="439"/>
      <c r="T1630" s="443"/>
      <c r="U1630" s="443"/>
      <c r="V1630" s="443" t="s">
        <v>0</v>
      </c>
      <c r="W1630" s="444"/>
      <c r="X1630" s="440"/>
      <c r="Y1630" s="445"/>
      <c r="Z1630" s="445"/>
      <c r="AA1630" s="445"/>
      <c r="AB1630" s="445"/>
      <c r="AC1630" s="445"/>
      <c r="AD1630" s="445"/>
      <c r="AE1630" s="445"/>
      <c r="AF1630" s="445"/>
      <c r="AG1630" s="445"/>
      <c r="AH1630" s="445"/>
      <c r="AI1630" s="446"/>
      <c r="AJ1630" s="446"/>
      <c r="AK1630" s="446"/>
      <c r="AL1630" s="446"/>
      <c r="AM1630" s="446"/>
      <c r="AN1630" s="446"/>
    </row>
    <row r="1631" spans="1:40">
      <c r="A1631" s="435"/>
      <c r="B1631" s="436"/>
      <c r="C1631" s="437"/>
      <c r="D1631" s="438" t="s">
        <v>1419</v>
      </c>
      <c r="E1631" s="439"/>
      <c r="F1631" s="440"/>
      <c r="G1631" s="42"/>
      <c r="H1631" s="441"/>
      <c r="I1631" s="441"/>
      <c r="J1631" s="441"/>
      <c r="K1631" s="442"/>
      <c r="L1631" s="442"/>
      <c r="M1631" s="439"/>
      <c r="N1631" s="439"/>
      <c r="O1631" s="440"/>
      <c r="P1631" s="440"/>
      <c r="Q1631" s="439"/>
      <c r="R1631" s="439"/>
      <c r="S1631" s="439"/>
      <c r="T1631" s="443"/>
      <c r="U1631" s="443"/>
      <c r="V1631" s="443" t="s">
        <v>0</v>
      </c>
      <c r="W1631" s="444"/>
      <c r="X1631" s="440"/>
      <c r="Y1631" s="445"/>
      <c r="Z1631" s="445"/>
      <c r="AA1631" s="445"/>
      <c r="AB1631" s="445"/>
      <c r="AC1631" s="445"/>
      <c r="AD1631" s="445"/>
      <c r="AE1631" s="445"/>
      <c r="AF1631" s="445"/>
      <c r="AG1631" s="445"/>
      <c r="AH1631" s="445"/>
      <c r="AI1631" s="446"/>
      <c r="AJ1631" s="446"/>
      <c r="AK1631" s="446"/>
      <c r="AL1631" s="446"/>
      <c r="AM1631" s="446"/>
      <c r="AN1631" s="446"/>
    </row>
    <row r="1632" spans="1:40">
      <c r="A1632" s="435">
        <v>319</v>
      </c>
      <c r="B1632" s="436" t="s">
        <v>80</v>
      </c>
      <c r="C1632" s="437" t="s">
        <v>1420</v>
      </c>
      <c r="D1632" s="475" t="s">
        <v>1421</v>
      </c>
      <c r="E1632" s="447">
        <v>401.39800000000002</v>
      </c>
      <c r="F1632" s="445" t="s">
        <v>83</v>
      </c>
      <c r="G1632" s="41"/>
      <c r="H1632" s="448">
        <f>ROUND(E1632*G1632,2)</f>
        <v>0</v>
      </c>
      <c r="I1632" s="448"/>
      <c r="J1632" s="448">
        <f>ROUND(E1632*G1632,2)</f>
        <v>0</v>
      </c>
      <c r="K1632" s="449"/>
      <c r="L1632" s="449">
        <f>E1632*K1632</f>
        <v>0</v>
      </c>
      <c r="M1632" s="447"/>
      <c r="N1632" s="447">
        <f>E1632*M1632</f>
        <v>0</v>
      </c>
      <c r="O1632" s="445">
        <v>20</v>
      </c>
      <c r="P1632" s="445" t="s">
        <v>499</v>
      </c>
      <c r="Q1632" s="447"/>
      <c r="R1632" s="447"/>
      <c r="S1632" s="447"/>
      <c r="T1632" s="450"/>
      <c r="U1632" s="450"/>
      <c r="V1632" s="450" t="s">
        <v>802</v>
      </c>
      <c r="W1632" s="451"/>
      <c r="X1632" s="437" t="s">
        <v>1420</v>
      </c>
      <c r="Y1632" s="437" t="s">
        <v>1420</v>
      </c>
      <c r="Z1632" s="445" t="s">
        <v>85</v>
      </c>
      <c r="AA1632" s="445"/>
      <c r="AB1632" s="445">
        <v>1</v>
      </c>
      <c r="AC1632" s="445"/>
      <c r="AD1632" s="445"/>
      <c r="AE1632" s="445"/>
      <c r="AF1632" s="445"/>
      <c r="AG1632" s="445"/>
      <c r="AH1632" s="445"/>
      <c r="AI1632" s="446"/>
      <c r="AJ1632" s="446" t="s">
        <v>803</v>
      </c>
      <c r="AK1632" s="446" t="s">
        <v>87</v>
      </c>
      <c r="AL1632" s="446"/>
      <c r="AM1632" s="446"/>
      <c r="AN1632" s="446"/>
    </row>
    <row r="1633" spans="1:40">
      <c r="A1633" s="435"/>
      <c r="B1633" s="436"/>
      <c r="C1633" s="437"/>
      <c r="D1633" s="438" t="s">
        <v>236</v>
      </c>
      <c r="E1633" s="439"/>
      <c r="F1633" s="440"/>
      <c r="G1633" s="42"/>
      <c r="H1633" s="441"/>
      <c r="I1633" s="441"/>
      <c r="J1633" s="441"/>
      <c r="K1633" s="442"/>
      <c r="L1633" s="442"/>
      <c r="M1633" s="439"/>
      <c r="N1633" s="439"/>
      <c r="O1633" s="440"/>
      <c r="P1633" s="440"/>
      <c r="Q1633" s="439"/>
      <c r="R1633" s="439"/>
      <c r="S1633" s="439"/>
      <c r="T1633" s="443"/>
      <c r="U1633" s="443"/>
      <c r="V1633" s="443" t="s">
        <v>0</v>
      </c>
      <c r="W1633" s="444"/>
      <c r="X1633" s="440"/>
      <c r="Y1633" s="445"/>
      <c r="Z1633" s="445"/>
      <c r="AA1633" s="445"/>
      <c r="AB1633" s="445"/>
      <c r="AC1633" s="445"/>
      <c r="AD1633" s="445"/>
      <c r="AE1633" s="445"/>
      <c r="AF1633" s="445"/>
      <c r="AG1633" s="445"/>
      <c r="AH1633" s="445"/>
      <c r="AI1633" s="446"/>
      <c r="AJ1633" s="446"/>
      <c r="AK1633" s="446"/>
      <c r="AL1633" s="446"/>
      <c r="AM1633" s="446"/>
      <c r="AN1633" s="446"/>
    </row>
    <row r="1634" spans="1:40">
      <c r="A1634" s="435"/>
      <c r="B1634" s="436"/>
      <c r="C1634" s="437"/>
      <c r="D1634" s="438" t="s">
        <v>1422</v>
      </c>
      <c r="E1634" s="439"/>
      <c r="F1634" s="440"/>
      <c r="G1634" s="42"/>
      <c r="H1634" s="441"/>
      <c r="I1634" s="441"/>
      <c r="J1634" s="441"/>
      <c r="K1634" s="442"/>
      <c r="L1634" s="442"/>
      <c r="M1634" s="439"/>
      <c r="N1634" s="439"/>
      <c r="O1634" s="440"/>
      <c r="P1634" s="440"/>
      <c r="Q1634" s="439"/>
      <c r="R1634" s="439"/>
      <c r="S1634" s="439"/>
      <c r="T1634" s="443"/>
      <c r="U1634" s="443"/>
      <c r="V1634" s="443" t="s">
        <v>0</v>
      </c>
      <c r="W1634" s="444"/>
      <c r="X1634" s="440"/>
      <c r="Y1634" s="445"/>
      <c r="Z1634" s="445"/>
      <c r="AA1634" s="445"/>
      <c r="AB1634" s="445"/>
      <c r="AC1634" s="445"/>
      <c r="AD1634" s="445"/>
      <c r="AE1634" s="445"/>
      <c r="AF1634" s="445"/>
      <c r="AG1634" s="445"/>
      <c r="AH1634" s="445"/>
      <c r="AI1634" s="446"/>
      <c r="AJ1634" s="446"/>
      <c r="AK1634" s="446"/>
      <c r="AL1634" s="446"/>
      <c r="AM1634" s="446"/>
      <c r="AN1634" s="446"/>
    </row>
    <row r="1635" spans="1:40" ht="25.5">
      <c r="A1635" s="435"/>
      <c r="B1635" s="436"/>
      <c r="C1635" s="437"/>
      <c r="D1635" s="438" t="s">
        <v>88</v>
      </c>
      <c r="E1635" s="439"/>
      <c r="F1635" s="440"/>
      <c r="G1635" s="42"/>
      <c r="H1635" s="441"/>
      <c r="I1635" s="441"/>
      <c r="J1635" s="441"/>
      <c r="K1635" s="442"/>
      <c r="L1635" s="442"/>
      <c r="M1635" s="439"/>
      <c r="N1635" s="439"/>
      <c r="O1635" s="440"/>
      <c r="P1635" s="440"/>
      <c r="Q1635" s="439"/>
      <c r="R1635" s="439"/>
      <c r="S1635" s="439"/>
      <c r="T1635" s="443"/>
      <c r="U1635" s="443"/>
      <c r="V1635" s="443" t="s">
        <v>0</v>
      </c>
      <c r="W1635" s="444"/>
      <c r="X1635" s="440"/>
      <c r="Y1635" s="445"/>
      <c r="Z1635" s="445"/>
      <c r="AA1635" s="445"/>
      <c r="AB1635" s="445"/>
      <c r="AC1635" s="445"/>
      <c r="AD1635" s="445"/>
      <c r="AE1635" s="445"/>
      <c r="AF1635" s="445"/>
      <c r="AG1635" s="445"/>
      <c r="AH1635" s="445"/>
      <c r="AI1635" s="446"/>
      <c r="AJ1635" s="446"/>
      <c r="AK1635" s="446"/>
      <c r="AL1635" s="446"/>
      <c r="AM1635" s="446"/>
      <c r="AN1635" s="446"/>
    </row>
    <row r="1636" spans="1:40">
      <c r="A1636" s="435"/>
      <c r="B1636" s="436"/>
      <c r="C1636" s="437"/>
      <c r="D1636" s="438" t="s">
        <v>1419</v>
      </c>
      <c r="E1636" s="439"/>
      <c r="F1636" s="440"/>
      <c r="G1636" s="42"/>
      <c r="H1636" s="441"/>
      <c r="I1636" s="441"/>
      <c r="J1636" s="441"/>
      <c r="K1636" s="442"/>
      <c r="L1636" s="442"/>
      <c r="M1636" s="439"/>
      <c r="N1636" s="439"/>
      <c r="O1636" s="440"/>
      <c r="P1636" s="440"/>
      <c r="Q1636" s="439"/>
      <c r="R1636" s="439"/>
      <c r="S1636" s="439"/>
      <c r="T1636" s="443"/>
      <c r="U1636" s="443"/>
      <c r="V1636" s="443" t="s">
        <v>0</v>
      </c>
      <c r="W1636" s="444"/>
      <c r="X1636" s="440"/>
      <c r="Y1636" s="445"/>
      <c r="Z1636" s="445"/>
      <c r="AA1636" s="445"/>
      <c r="AB1636" s="445"/>
      <c r="AC1636" s="445"/>
      <c r="AD1636" s="445"/>
      <c r="AE1636" s="445"/>
      <c r="AF1636" s="445"/>
      <c r="AG1636" s="445"/>
      <c r="AH1636" s="445"/>
      <c r="AI1636" s="446"/>
      <c r="AJ1636" s="446"/>
      <c r="AK1636" s="446"/>
      <c r="AL1636" s="446"/>
      <c r="AM1636" s="446"/>
      <c r="AN1636" s="446"/>
    </row>
    <row r="1637" spans="1:40" ht="25.5">
      <c r="A1637" s="435">
        <v>320</v>
      </c>
      <c r="B1637" s="436" t="s">
        <v>80</v>
      </c>
      <c r="C1637" s="437" t="s">
        <v>1423</v>
      </c>
      <c r="D1637" s="475" t="s">
        <v>1424</v>
      </c>
      <c r="E1637" s="447">
        <v>274.88499999999999</v>
      </c>
      <c r="F1637" s="445" t="s">
        <v>83</v>
      </c>
      <c r="G1637" s="41"/>
      <c r="H1637" s="448">
        <f>ROUND(E1637*G1637,2)</f>
        <v>0</v>
      </c>
      <c r="I1637" s="448"/>
      <c r="J1637" s="448">
        <f>ROUND(E1637*G1637,2)</f>
        <v>0</v>
      </c>
      <c r="K1637" s="449"/>
      <c r="L1637" s="449">
        <f>E1637*K1637</f>
        <v>0</v>
      </c>
      <c r="M1637" s="447"/>
      <c r="N1637" s="447">
        <f>E1637*M1637</f>
        <v>0</v>
      </c>
      <c r="O1637" s="445">
        <v>20</v>
      </c>
      <c r="P1637" s="445" t="s">
        <v>1425</v>
      </c>
      <c r="Q1637" s="447"/>
      <c r="R1637" s="447"/>
      <c r="S1637" s="447"/>
      <c r="T1637" s="450"/>
      <c r="U1637" s="450"/>
      <c r="V1637" s="450" t="s">
        <v>802</v>
      </c>
      <c r="W1637" s="451"/>
      <c r="X1637" s="437" t="s">
        <v>1423</v>
      </c>
      <c r="Y1637" s="437" t="s">
        <v>1423</v>
      </c>
      <c r="Z1637" s="445" t="s">
        <v>85</v>
      </c>
      <c r="AA1637" s="445"/>
      <c r="AB1637" s="445">
        <v>1</v>
      </c>
      <c r="AC1637" s="445"/>
      <c r="AD1637" s="445"/>
      <c r="AE1637" s="445"/>
      <c r="AF1637" s="445"/>
      <c r="AG1637" s="445"/>
      <c r="AH1637" s="445"/>
      <c r="AI1637" s="446"/>
      <c r="AJ1637" s="446" t="s">
        <v>803</v>
      </c>
      <c r="AK1637" s="446" t="s">
        <v>87</v>
      </c>
      <c r="AL1637" s="446"/>
      <c r="AM1637" s="446"/>
      <c r="AN1637" s="446"/>
    </row>
    <row r="1638" spans="1:40">
      <c r="A1638" s="435"/>
      <c r="B1638" s="436"/>
      <c r="C1638" s="437"/>
      <c r="D1638" s="438" t="s">
        <v>137</v>
      </c>
      <c r="E1638" s="439"/>
      <c r="F1638" s="440"/>
      <c r="G1638" s="42"/>
      <c r="H1638" s="441"/>
      <c r="I1638" s="441"/>
      <c r="J1638" s="441"/>
      <c r="K1638" s="442"/>
      <c r="L1638" s="442"/>
      <c r="M1638" s="439"/>
      <c r="N1638" s="439"/>
      <c r="O1638" s="440"/>
      <c r="P1638" s="440"/>
      <c r="Q1638" s="439"/>
      <c r="R1638" s="439"/>
      <c r="S1638" s="439"/>
      <c r="T1638" s="443"/>
      <c r="U1638" s="443"/>
      <c r="V1638" s="443" t="s">
        <v>0</v>
      </c>
      <c r="W1638" s="444"/>
      <c r="X1638" s="440"/>
      <c r="Y1638" s="445"/>
      <c r="Z1638" s="445"/>
      <c r="AA1638" s="445"/>
      <c r="AB1638" s="445"/>
      <c r="AC1638" s="445"/>
      <c r="AD1638" s="445"/>
      <c r="AE1638" s="445"/>
      <c r="AF1638" s="445"/>
      <c r="AG1638" s="445"/>
      <c r="AH1638" s="445"/>
      <c r="AI1638" s="446"/>
      <c r="AJ1638" s="446"/>
      <c r="AK1638" s="446"/>
      <c r="AL1638" s="446"/>
      <c r="AM1638" s="446"/>
      <c r="AN1638" s="446"/>
    </row>
    <row r="1639" spans="1:40">
      <c r="A1639" s="435"/>
      <c r="B1639" s="436"/>
      <c r="C1639" s="437"/>
      <c r="D1639" s="438" t="s">
        <v>1416</v>
      </c>
      <c r="E1639" s="439"/>
      <c r="F1639" s="440"/>
      <c r="G1639" s="42"/>
      <c r="H1639" s="441"/>
      <c r="I1639" s="441"/>
      <c r="J1639" s="441"/>
      <c r="K1639" s="442"/>
      <c r="L1639" s="442"/>
      <c r="M1639" s="439"/>
      <c r="N1639" s="439"/>
      <c r="O1639" s="440"/>
      <c r="P1639" s="440"/>
      <c r="Q1639" s="439"/>
      <c r="R1639" s="439"/>
      <c r="S1639" s="439"/>
      <c r="T1639" s="443"/>
      <c r="U1639" s="443"/>
      <c r="V1639" s="443" t="s">
        <v>0</v>
      </c>
      <c r="W1639" s="444"/>
      <c r="X1639" s="440"/>
      <c r="Y1639" s="445"/>
      <c r="Z1639" s="445"/>
      <c r="AA1639" s="445"/>
      <c r="AB1639" s="445"/>
      <c r="AC1639" s="445"/>
      <c r="AD1639" s="445"/>
      <c r="AE1639" s="445"/>
      <c r="AF1639" s="445"/>
      <c r="AG1639" s="445"/>
      <c r="AH1639" s="445"/>
      <c r="AI1639" s="446"/>
      <c r="AJ1639" s="446"/>
      <c r="AK1639" s="446"/>
      <c r="AL1639" s="446"/>
      <c r="AM1639" s="446"/>
      <c r="AN1639" s="446"/>
    </row>
    <row r="1640" spans="1:40" ht="25.5">
      <c r="A1640" s="435">
        <v>321</v>
      </c>
      <c r="B1640" s="436" t="s">
        <v>80</v>
      </c>
      <c r="C1640" s="437" t="s">
        <v>1426</v>
      </c>
      <c r="D1640" s="475" t="s">
        <v>1427</v>
      </c>
      <c r="E1640" s="447">
        <v>13</v>
      </c>
      <c r="F1640" s="445" t="s">
        <v>132</v>
      </c>
      <c r="G1640" s="41"/>
      <c r="H1640" s="448">
        <f>ROUND(E1640*G1640,2)</f>
        <v>0</v>
      </c>
      <c r="I1640" s="448"/>
      <c r="J1640" s="448">
        <f>ROUND(E1640*G1640,2)</f>
        <v>0</v>
      </c>
      <c r="K1640" s="449"/>
      <c r="L1640" s="449">
        <f>E1640*K1640</f>
        <v>0</v>
      </c>
      <c r="M1640" s="447"/>
      <c r="N1640" s="447">
        <f>E1640*M1640</f>
        <v>0</v>
      </c>
      <c r="O1640" s="445">
        <v>20</v>
      </c>
      <c r="P1640" s="445" t="s">
        <v>1311</v>
      </c>
      <c r="Q1640" s="447"/>
      <c r="R1640" s="447"/>
      <c r="S1640" s="447"/>
      <c r="T1640" s="450"/>
      <c r="U1640" s="450"/>
      <c r="V1640" s="450" t="s">
        <v>802</v>
      </c>
      <c r="W1640" s="451"/>
      <c r="X1640" s="437" t="s">
        <v>1426</v>
      </c>
      <c r="Y1640" s="437" t="s">
        <v>1426</v>
      </c>
      <c r="Z1640" s="445" t="s">
        <v>85</v>
      </c>
      <c r="AA1640" s="445"/>
      <c r="AB1640" s="445">
        <v>1</v>
      </c>
      <c r="AC1640" s="445"/>
      <c r="AD1640" s="445"/>
      <c r="AE1640" s="445"/>
      <c r="AF1640" s="445"/>
      <c r="AG1640" s="445"/>
      <c r="AH1640" s="445"/>
      <c r="AI1640" s="446"/>
      <c r="AJ1640" s="446" t="s">
        <v>803</v>
      </c>
      <c r="AK1640" s="446" t="s">
        <v>87</v>
      </c>
      <c r="AL1640" s="446"/>
      <c r="AM1640" s="446"/>
      <c r="AN1640" s="446"/>
    </row>
    <row r="1641" spans="1:40" ht="25.5">
      <c r="A1641" s="435"/>
      <c r="B1641" s="436"/>
      <c r="C1641" s="437"/>
      <c r="D1641" s="438" t="s">
        <v>88</v>
      </c>
      <c r="E1641" s="439"/>
      <c r="F1641" s="440"/>
      <c r="G1641" s="42"/>
      <c r="H1641" s="441"/>
      <c r="I1641" s="441"/>
      <c r="J1641" s="441"/>
      <c r="K1641" s="442"/>
      <c r="L1641" s="442"/>
      <c r="M1641" s="439"/>
      <c r="N1641" s="439"/>
      <c r="O1641" s="440"/>
      <c r="P1641" s="440"/>
      <c r="Q1641" s="439"/>
      <c r="R1641" s="439"/>
      <c r="S1641" s="439"/>
      <c r="T1641" s="443"/>
      <c r="U1641" s="443"/>
      <c r="V1641" s="443" t="s">
        <v>0</v>
      </c>
      <c r="W1641" s="444"/>
      <c r="X1641" s="440"/>
      <c r="Y1641" s="445"/>
      <c r="Z1641" s="445"/>
      <c r="AA1641" s="445"/>
      <c r="AB1641" s="445"/>
      <c r="AC1641" s="445"/>
      <c r="AD1641" s="445"/>
      <c r="AE1641" s="445"/>
      <c r="AF1641" s="445"/>
      <c r="AG1641" s="445"/>
      <c r="AH1641" s="445"/>
      <c r="AI1641" s="446"/>
      <c r="AJ1641" s="446"/>
      <c r="AK1641" s="446"/>
      <c r="AL1641" s="446"/>
      <c r="AM1641" s="446"/>
      <c r="AN1641" s="446"/>
    </row>
    <row r="1642" spans="1:40">
      <c r="A1642" s="435"/>
      <c r="B1642" s="436"/>
      <c r="C1642" s="437"/>
      <c r="D1642" s="438" t="s">
        <v>465</v>
      </c>
      <c r="E1642" s="439"/>
      <c r="F1642" s="440"/>
      <c r="G1642" s="42"/>
      <c r="H1642" s="441"/>
      <c r="I1642" s="441"/>
      <c r="J1642" s="441"/>
      <c r="K1642" s="442"/>
      <c r="L1642" s="442"/>
      <c r="M1642" s="439"/>
      <c r="N1642" s="439"/>
      <c r="O1642" s="440"/>
      <c r="P1642" s="440"/>
      <c r="Q1642" s="439"/>
      <c r="R1642" s="439"/>
      <c r="S1642" s="439"/>
      <c r="T1642" s="443"/>
      <c r="U1642" s="443"/>
      <c r="V1642" s="443" t="s">
        <v>0</v>
      </c>
      <c r="W1642" s="444"/>
      <c r="X1642" s="440"/>
      <c r="Y1642" s="445"/>
      <c r="Z1642" s="445"/>
      <c r="AA1642" s="445"/>
      <c r="AB1642" s="445"/>
      <c r="AC1642" s="445"/>
      <c r="AD1642" s="445"/>
      <c r="AE1642" s="445"/>
      <c r="AF1642" s="445"/>
      <c r="AG1642" s="445"/>
      <c r="AH1642" s="445"/>
      <c r="AI1642" s="446"/>
      <c r="AJ1642" s="446"/>
      <c r="AK1642" s="446"/>
      <c r="AL1642" s="446"/>
      <c r="AM1642" s="446"/>
      <c r="AN1642" s="446"/>
    </row>
    <row r="1643" spans="1:40">
      <c r="A1643" s="435">
        <v>322</v>
      </c>
      <c r="B1643" s="436" t="s">
        <v>80</v>
      </c>
      <c r="C1643" s="437" t="s">
        <v>1428</v>
      </c>
      <c r="D1643" s="475" t="s">
        <v>1429</v>
      </c>
      <c r="E1643" s="447">
        <v>254.5</v>
      </c>
      <c r="F1643" s="445" t="s">
        <v>83</v>
      </c>
      <c r="G1643" s="41"/>
      <c r="H1643" s="448">
        <f>ROUND(E1643*G1643,2)</f>
        <v>0</v>
      </c>
      <c r="I1643" s="448"/>
      <c r="J1643" s="448">
        <f>ROUND(E1643*G1643,2)</f>
        <v>0</v>
      </c>
      <c r="K1643" s="449"/>
      <c r="L1643" s="449">
        <f>E1643*K1643</f>
        <v>0</v>
      </c>
      <c r="M1643" s="447"/>
      <c r="N1643" s="447">
        <f>E1643*M1643</f>
        <v>0</v>
      </c>
      <c r="O1643" s="445">
        <v>20</v>
      </c>
      <c r="P1643" s="445" t="s">
        <v>1430</v>
      </c>
      <c r="Q1643" s="447"/>
      <c r="R1643" s="447"/>
      <c r="S1643" s="447"/>
      <c r="T1643" s="450"/>
      <c r="U1643" s="450"/>
      <c r="V1643" s="450" t="s">
        <v>802</v>
      </c>
      <c r="W1643" s="451"/>
      <c r="X1643" s="437" t="s">
        <v>1428</v>
      </c>
      <c r="Y1643" s="437" t="s">
        <v>1428</v>
      </c>
      <c r="Z1643" s="445" t="s">
        <v>85</v>
      </c>
      <c r="AA1643" s="445"/>
      <c r="AB1643" s="445">
        <v>1</v>
      </c>
      <c r="AC1643" s="445"/>
      <c r="AD1643" s="445"/>
      <c r="AE1643" s="445"/>
      <c r="AF1643" s="445"/>
      <c r="AG1643" s="445"/>
      <c r="AH1643" s="445"/>
      <c r="AI1643" s="446"/>
      <c r="AJ1643" s="446" t="s">
        <v>803</v>
      </c>
      <c r="AK1643" s="446" t="s">
        <v>87</v>
      </c>
      <c r="AL1643" s="446"/>
      <c r="AM1643" s="446"/>
      <c r="AN1643" s="446"/>
    </row>
    <row r="1644" spans="1:40" ht="25.5">
      <c r="A1644" s="435"/>
      <c r="B1644" s="436"/>
      <c r="C1644" s="437"/>
      <c r="D1644" s="438" t="s">
        <v>250</v>
      </c>
      <c r="E1644" s="439"/>
      <c r="F1644" s="440"/>
      <c r="G1644" s="42"/>
      <c r="H1644" s="441"/>
      <c r="I1644" s="441"/>
      <c r="J1644" s="441"/>
      <c r="K1644" s="442"/>
      <c r="L1644" s="442"/>
      <c r="M1644" s="439"/>
      <c r="N1644" s="439"/>
      <c r="O1644" s="440"/>
      <c r="P1644" s="440"/>
      <c r="Q1644" s="439"/>
      <c r="R1644" s="439"/>
      <c r="S1644" s="439"/>
      <c r="T1644" s="443"/>
      <c r="U1644" s="443"/>
      <c r="V1644" s="443" t="s">
        <v>0</v>
      </c>
      <c r="W1644" s="444"/>
      <c r="X1644" s="440"/>
      <c r="Y1644" s="445"/>
      <c r="Z1644" s="445"/>
      <c r="AA1644" s="445"/>
      <c r="AB1644" s="445"/>
      <c r="AC1644" s="445"/>
      <c r="AD1644" s="445"/>
      <c r="AE1644" s="445"/>
      <c r="AF1644" s="445"/>
      <c r="AG1644" s="445"/>
      <c r="AH1644" s="445"/>
      <c r="AI1644" s="446"/>
      <c r="AJ1644" s="446"/>
      <c r="AK1644" s="446"/>
      <c r="AL1644" s="446"/>
      <c r="AM1644" s="446"/>
      <c r="AN1644" s="446"/>
    </row>
    <row r="1645" spans="1:40">
      <c r="A1645" s="435"/>
      <c r="B1645" s="436"/>
      <c r="C1645" s="437"/>
      <c r="D1645" s="438" t="s">
        <v>1431</v>
      </c>
      <c r="E1645" s="439"/>
      <c r="F1645" s="440"/>
      <c r="G1645" s="42"/>
      <c r="H1645" s="441"/>
      <c r="I1645" s="441"/>
      <c r="J1645" s="441"/>
      <c r="K1645" s="442"/>
      <c r="L1645" s="442"/>
      <c r="M1645" s="439"/>
      <c r="N1645" s="439"/>
      <c r="O1645" s="440"/>
      <c r="P1645" s="440"/>
      <c r="Q1645" s="439"/>
      <c r="R1645" s="439"/>
      <c r="S1645" s="439"/>
      <c r="T1645" s="443"/>
      <c r="U1645" s="443"/>
      <c r="V1645" s="443" t="s">
        <v>0</v>
      </c>
      <c r="W1645" s="444"/>
      <c r="X1645" s="440"/>
      <c r="Y1645" s="445"/>
      <c r="Z1645" s="445"/>
      <c r="AA1645" s="445"/>
      <c r="AB1645" s="445"/>
      <c r="AC1645" s="445"/>
      <c r="AD1645" s="445"/>
      <c r="AE1645" s="445"/>
      <c r="AF1645" s="445"/>
      <c r="AG1645" s="445"/>
      <c r="AH1645" s="445"/>
      <c r="AI1645" s="446"/>
      <c r="AJ1645" s="446"/>
      <c r="AK1645" s="446"/>
      <c r="AL1645" s="446"/>
      <c r="AM1645" s="446"/>
      <c r="AN1645" s="446"/>
    </row>
    <row r="1646" spans="1:40" ht="25.5">
      <c r="A1646" s="435">
        <v>323</v>
      </c>
      <c r="B1646" s="436" t="s">
        <v>192</v>
      </c>
      <c r="C1646" s="437" t="s">
        <v>1432</v>
      </c>
      <c r="D1646" s="475" t="s">
        <v>1433</v>
      </c>
      <c r="E1646" s="447">
        <v>254.5</v>
      </c>
      <c r="F1646" s="445" t="s">
        <v>83</v>
      </c>
      <c r="G1646" s="41"/>
      <c r="H1646" s="448"/>
      <c r="I1646" s="448">
        <f>ROUND(E1646*G1646,2)</f>
        <v>0</v>
      </c>
      <c r="J1646" s="448">
        <f>ROUND(E1646*G1646,2)</f>
        <v>0</v>
      </c>
      <c r="K1646" s="449"/>
      <c r="L1646" s="449">
        <f>E1646*K1646</f>
        <v>0</v>
      </c>
      <c r="M1646" s="447"/>
      <c r="N1646" s="447">
        <f>E1646*M1646</f>
        <v>0</v>
      </c>
      <c r="O1646" s="445">
        <v>20</v>
      </c>
      <c r="P1646" s="445" t="s">
        <v>1351</v>
      </c>
      <c r="Q1646" s="447"/>
      <c r="R1646" s="447"/>
      <c r="S1646" s="447"/>
      <c r="T1646" s="450"/>
      <c r="U1646" s="450"/>
      <c r="V1646" s="450" t="s">
        <v>66</v>
      </c>
      <c r="W1646" s="451"/>
      <c r="X1646" s="437" t="s">
        <v>1432</v>
      </c>
      <c r="Y1646" s="437" t="s">
        <v>1432</v>
      </c>
      <c r="Z1646" s="445" t="s">
        <v>85</v>
      </c>
      <c r="AA1646" s="437" t="s">
        <v>196</v>
      </c>
      <c r="AB1646" s="445">
        <v>2</v>
      </c>
      <c r="AC1646" s="445"/>
      <c r="AD1646" s="445"/>
      <c r="AE1646" s="445"/>
      <c r="AF1646" s="445"/>
      <c r="AG1646" s="445"/>
      <c r="AH1646" s="445"/>
      <c r="AI1646" s="446"/>
      <c r="AJ1646" s="446" t="s">
        <v>811</v>
      </c>
      <c r="AK1646" s="446" t="s">
        <v>87</v>
      </c>
      <c r="AL1646" s="446"/>
      <c r="AM1646" s="446"/>
      <c r="AN1646" s="446"/>
    </row>
    <row r="1647" spans="1:40" ht="25.5">
      <c r="A1647" s="435"/>
      <c r="B1647" s="436"/>
      <c r="C1647" s="437"/>
      <c r="D1647" s="438" t="s">
        <v>250</v>
      </c>
      <c r="E1647" s="439"/>
      <c r="F1647" s="440"/>
      <c r="G1647" s="42"/>
      <c r="H1647" s="441"/>
      <c r="I1647" s="441"/>
      <c r="J1647" s="441"/>
      <c r="K1647" s="442"/>
      <c r="L1647" s="442"/>
      <c r="M1647" s="439"/>
      <c r="N1647" s="439"/>
      <c r="O1647" s="440"/>
      <c r="P1647" s="440"/>
      <c r="Q1647" s="439"/>
      <c r="R1647" s="439"/>
      <c r="S1647" s="439"/>
      <c r="T1647" s="443"/>
      <c r="U1647" s="443"/>
      <c r="V1647" s="443" t="s">
        <v>0</v>
      </c>
      <c r="W1647" s="444"/>
      <c r="X1647" s="440"/>
      <c r="Y1647" s="445"/>
      <c r="Z1647" s="445"/>
      <c r="AA1647" s="445"/>
      <c r="AB1647" s="445"/>
      <c r="AC1647" s="445"/>
      <c r="AD1647" s="445"/>
      <c r="AE1647" s="445"/>
      <c r="AF1647" s="445"/>
      <c r="AG1647" s="445"/>
      <c r="AH1647" s="445"/>
      <c r="AI1647" s="446"/>
      <c r="AJ1647" s="446"/>
      <c r="AK1647" s="446"/>
      <c r="AL1647" s="446"/>
      <c r="AM1647" s="446"/>
      <c r="AN1647" s="446"/>
    </row>
    <row r="1648" spans="1:40">
      <c r="A1648" s="435"/>
      <c r="B1648" s="436"/>
      <c r="C1648" s="437"/>
      <c r="D1648" s="438" t="s">
        <v>1431</v>
      </c>
      <c r="E1648" s="439"/>
      <c r="F1648" s="440"/>
      <c r="G1648" s="42"/>
      <c r="H1648" s="441"/>
      <c r="I1648" s="441"/>
      <c r="J1648" s="441"/>
      <c r="K1648" s="442"/>
      <c r="L1648" s="442"/>
      <c r="M1648" s="439"/>
      <c r="N1648" s="439"/>
      <c r="O1648" s="440"/>
      <c r="P1648" s="440"/>
      <c r="Q1648" s="439"/>
      <c r="R1648" s="439"/>
      <c r="S1648" s="439"/>
      <c r="T1648" s="443"/>
      <c r="U1648" s="443"/>
      <c r="V1648" s="443" t="s">
        <v>0</v>
      </c>
      <c r="W1648" s="444"/>
      <c r="X1648" s="440"/>
      <c r="Y1648" s="445"/>
      <c r="Z1648" s="445"/>
      <c r="AA1648" s="445"/>
      <c r="AB1648" s="445"/>
      <c r="AC1648" s="445"/>
      <c r="AD1648" s="445"/>
      <c r="AE1648" s="445"/>
      <c r="AF1648" s="445"/>
      <c r="AG1648" s="445"/>
      <c r="AH1648" s="445"/>
      <c r="AI1648" s="446"/>
      <c r="AJ1648" s="446"/>
      <c r="AK1648" s="446"/>
      <c r="AL1648" s="446"/>
      <c r="AM1648" s="446"/>
      <c r="AN1648" s="446"/>
    </row>
    <row r="1649" spans="1:40">
      <c r="A1649" s="435">
        <v>324</v>
      </c>
      <c r="B1649" s="436" t="s">
        <v>80</v>
      </c>
      <c r="C1649" s="437" t="s">
        <v>1434</v>
      </c>
      <c r="D1649" s="475" t="s">
        <v>1435</v>
      </c>
      <c r="E1649" s="447">
        <v>12.5</v>
      </c>
      <c r="F1649" s="445" t="s">
        <v>83</v>
      </c>
      <c r="G1649" s="41"/>
      <c r="H1649" s="448">
        <f>ROUND(E1649*G1649,2)</f>
        <v>0</v>
      </c>
      <c r="I1649" s="448"/>
      <c r="J1649" s="448">
        <f>ROUND(E1649*G1649,2)</f>
        <v>0</v>
      </c>
      <c r="K1649" s="449"/>
      <c r="L1649" s="449">
        <f>E1649*K1649</f>
        <v>0</v>
      </c>
      <c r="M1649" s="447"/>
      <c r="N1649" s="447">
        <f>E1649*M1649</f>
        <v>0</v>
      </c>
      <c r="O1649" s="445">
        <v>20</v>
      </c>
      <c r="P1649" s="445" t="s">
        <v>1436</v>
      </c>
      <c r="Q1649" s="447"/>
      <c r="R1649" s="447"/>
      <c r="S1649" s="447"/>
      <c r="T1649" s="450"/>
      <c r="U1649" s="450"/>
      <c r="V1649" s="450" t="s">
        <v>802</v>
      </c>
      <c r="W1649" s="451"/>
      <c r="X1649" s="437" t="s">
        <v>1434</v>
      </c>
      <c r="Y1649" s="437" t="s">
        <v>1434</v>
      </c>
      <c r="Z1649" s="445" t="s">
        <v>85</v>
      </c>
      <c r="AA1649" s="445"/>
      <c r="AB1649" s="445">
        <v>1</v>
      </c>
      <c r="AC1649" s="445"/>
      <c r="AD1649" s="445"/>
      <c r="AE1649" s="445"/>
      <c r="AF1649" s="445"/>
      <c r="AG1649" s="445"/>
      <c r="AH1649" s="445"/>
      <c r="AI1649" s="446"/>
      <c r="AJ1649" s="446" t="s">
        <v>803</v>
      </c>
      <c r="AK1649" s="446" t="s">
        <v>87</v>
      </c>
      <c r="AL1649" s="446"/>
      <c r="AM1649" s="446"/>
      <c r="AN1649" s="446"/>
    </row>
    <row r="1650" spans="1:40" ht="25.5">
      <c r="A1650" s="435"/>
      <c r="B1650" s="436"/>
      <c r="C1650" s="437"/>
      <c r="D1650" s="438" t="s">
        <v>250</v>
      </c>
      <c r="E1650" s="439"/>
      <c r="F1650" s="440"/>
      <c r="G1650" s="42"/>
      <c r="H1650" s="441"/>
      <c r="I1650" s="441"/>
      <c r="J1650" s="441"/>
      <c r="K1650" s="442"/>
      <c r="L1650" s="442"/>
      <c r="M1650" s="439"/>
      <c r="N1650" s="439"/>
      <c r="O1650" s="440"/>
      <c r="P1650" s="440"/>
      <c r="Q1650" s="439"/>
      <c r="R1650" s="439"/>
      <c r="S1650" s="439"/>
      <c r="T1650" s="443"/>
      <c r="U1650" s="443"/>
      <c r="V1650" s="443" t="s">
        <v>0</v>
      </c>
      <c r="W1650" s="444"/>
      <c r="X1650" s="440"/>
      <c r="Y1650" s="445"/>
      <c r="Z1650" s="445"/>
      <c r="AA1650" s="445"/>
      <c r="AB1650" s="445"/>
      <c r="AC1650" s="445"/>
      <c r="AD1650" s="445"/>
      <c r="AE1650" s="445"/>
      <c r="AF1650" s="445"/>
      <c r="AG1650" s="445"/>
      <c r="AH1650" s="445"/>
      <c r="AI1650" s="446"/>
      <c r="AJ1650" s="446"/>
      <c r="AK1650" s="446"/>
      <c r="AL1650" s="446"/>
      <c r="AM1650" s="446"/>
      <c r="AN1650" s="446"/>
    </row>
    <row r="1651" spans="1:40">
      <c r="A1651" s="435"/>
      <c r="B1651" s="436"/>
      <c r="C1651" s="437"/>
      <c r="D1651" s="438" t="s">
        <v>1437</v>
      </c>
      <c r="E1651" s="439"/>
      <c r="F1651" s="440"/>
      <c r="G1651" s="42"/>
      <c r="H1651" s="441"/>
      <c r="I1651" s="441"/>
      <c r="J1651" s="441"/>
      <c r="K1651" s="442"/>
      <c r="L1651" s="442"/>
      <c r="M1651" s="439"/>
      <c r="N1651" s="439"/>
      <c r="O1651" s="440"/>
      <c r="P1651" s="440"/>
      <c r="Q1651" s="439"/>
      <c r="R1651" s="439"/>
      <c r="S1651" s="439"/>
      <c r="T1651" s="443"/>
      <c r="U1651" s="443"/>
      <c r="V1651" s="443" t="s">
        <v>0</v>
      </c>
      <c r="W1651" s="444"/>
      <c r="X1651" s="440"/>
      <c r="Y1651" s="445"/>
      <c r="Z1651" s="445"/>
      <c r="AA1651" s="445"/>
      <c r="AB1651" s="445"/>
      <c r="AC1651" s="445"/>
      <c r="AD1651" s="445"/>
      <c r="AE1651" s="445"/>
      <c r="AF1651" s="445"/>
      <c r="AG1651" s="445"/>
      <c r="AH1651" s="445"/>
      <c r="AI1651" s="446"/>
      <c r="AJ1651" s="446"/>
      <c r="AK1651" s="446"/>
      <c r="AL1651" s="446"/>
      <c r="AM1651" s="446"/>
      <c r="AN1651" s="446"/>
    </row>
    <row r="1652" spans="1:40" ht="25.5">
      <c r="A1652" s="435">
        <v>325</v>
      </c>
      <c r="B1652" s="436" t="s">
        <v>192</v>
      </c>
      <c r="C1652" s="437" t="s">
        <v>1438</v>
      </c>
      <c r="D1652" s="475" t="s">
        <v>1439</v>
      </c>
      <c r="E1652" s="447">
        <v>12.5</v>
      </c>
      <c r="F1652" s="445" t="s">
        <v>83</v>
      </c>
      <c r="G1652" s="41"/>
      <c r="H1652" s="448"/>
      <c r="I1652" s="448">
        <f>ROUND(E1652*G1652,2)</f>
        <v>0</v>
      </c>
      <c r="J1652" s="448">
        <f>ROUND(E1652*G1652,2)</f>
        <v>0</v>
      </c>
      <c r="K1652" s="449"/>
      <c r="L1652" s="449">
        <f>E1652*K1652</f>
        <v>0</v>
      </c>
      <c r="M1652" s="447"/>
      <c r="N1652" s="447">
        <f>E1652*M1652</f>
        <v>0</v>
      </c>
      <c r="O1652" s="445">
        <v>20</v>
      </c>
      <c r="P1652" s="445" t="s">
        <v>1440</v>
      </c>
      <c r="Q1652" s="447"/>
      <c r="R1652" s="447"/>
      <c r="S1652" s="447"/>
      <c r="T1652" s="450"/>
      <c r="U1652" s="450"/>
      <c r="V1652" s="450" t="s">
        <v>66</v>
      </c>
      <c r="W1652" s="451"/>
      <c r="X1652" s="437" t="s">
        <v>1438</v>
      </c>
      <c r="Y1652" s="437" t="s">
        <v>1438</v>
      </c>
      <c r="Z1652" s="445" t="s">
        <v>85</v>
      </c>
      <c r="AA1652" s="437" t="s">
        <v>196</v>
      </c>
      <c r="AB1652" s="445">
        <v>2</v>
      </c>
      <c r="AC1652" s="445"/>
      <c r="AD1652" s="445"/>
      <c r="AE1652" s="445"/>
      <c r="AF1652" s="445"/>
      <c r="AG1652" s="445"/>
      <c r="AH1652" s="445"/>
      <c r="AI1652" s="446"/>
      <c r="AJ1652" s="446" t="s">
        <v>811</v>
      </c>
      <c r="AK1652" s="446" t="s">
        <v>87</v>
      </c>
      <c r="AL1652" s="446"/>
      <c r="AM1652" s="446"/>
      <c r="AN1652" s="446"/>
    </row>
    <row r="1653" spans="1:40" ht="25.5">
      <c r="A1653" s="435"/>
      <c r="B1653" s="436"/>
      <c r="C1653" s="437"/>
      <c r="D1653" s="438" t="s">
        <v>250</v>
      </c>
      <c r="E1653" s="439"/>
      <c r="F1653" s="440"/>
      <c r="G1653" s="42"/>
      <c r="H1653" s="441"/>
      <c r="I1653" s="441"/>
      <c r="J1653" s="441"/>
      <c r="K1653" s="442"/>
      <c r="L1653" s="442"/>
      <c r="M1653" s="439"/>
      <c r="N1653" s="439"/>
      <c r="O1653" s="440"/>
      <c r="P1653" s="440"/>
      <c r="Q1653" s="439"/>
      <c r="R1653" s="439"/>
      <c r="S1653" s="439"/>
      <c r="T1653" s="443"/>
      <c r="U1653" s="443"/>
      <c r="V1653" s="443" t="s">
        <v>0</v>
      </c>
      <c r="W1653" s="444"/>
      <c r="X1653" s="440"/>
      <c r="Y1653" s="445"/>
      <c r="Z1653" s="445"/>
      <c r="AA1653" s="445"/>
      <c r="AB1653" s="445"/>
      <c r="AC1653" s="445"/>
      <c r="AD1653" s="445"/>
      <c r="AE1653" s="445"/>
      <c r="AF1653" s="445"/>
      <c r="AG1653" s="445"/>
      <c r="AH1653" s="445"/>
      <c r="AI1653" s="446"/>
      <c r="AJ1653" s="446"/>
      <c r="AK1653" s="446"/>
      <c r="AL1653" s="446"/>
      <c r="AM1653" s="446"/>
      <c r="AN1653" s="446"/>
    </row>
    <row r="1654" spans="1:40">
      <c r="A1654" s="435"/>
      <c r="B1654" s="436"/>
      <c r="C1654" s="437"/>
      <c r="D1654" s="438" t="s">
        <v>1437</v>
      </c>
      <c r="E1654" s="439"/>
      <c r="F1654" s="440"/>
      <c r="G1654" s="42"/>
      <c r="H1654" s="441"/>
      <c r="I1654" s="441"/>
      <c r="J1654" s="441"/>
      <c r="K1654" s="442"/>
      <c r="L1654" s="442"/>
      <c r="M1654" s="439"/>
      <c r="N1654" s="439"/>
      <c r="O1654" s="440"/>
      <c r="P1654" s="440"/>
      <c r="Q1654" s="439"/>
      <c r="R1654" s="439"/>
      <c r="S1654" s="439"/>
      <c r="T1654" s="443"/>
      <c r="U1654" s="443"/>
      <c r="V1654" s="443" t="s">
        <v>0</v>
      </c>
      <c r="W1654" s="444"/>
      <c r="X1654" s="440"/>
      <c r="Y1654" s="445"/>
      <c r="Z1654" s="445"/>
      <c r="AA1654" s="445"/>
      <c r="AB1654" s="445"/>
      <c r="AC1654" s="445"/>
      <c r="AD1654" s="445"/>
      <c r="AE1654" s="445"/>
      <c r="AF1654" s="445"/>
      <c r="AG1654" s="445"/>
      <c r="AH1654" s="445"/>
      <c r="AI1654" s="446"/>
      <c r="AJ1654" s="446"/>
      <c r="AK1654" s="446"/>
      <c r="AL1654" s="446"/>
      <c r="AM1654" s="446"/>
      <c r="AN1654" s="446"/>
    </row>
    <row r="1655" spans="1:40" ht="25.5">
      <c r="A1655" s="435">
        <v>326</v>
      </c>
      <c r="B1655" s="436" t="s">
        <v>80</v>
      </c>
      <c r="C1655" s="437" t="s">
        <v>1441</v>
      </c>
      <c r="D1655" s="475" t="s">
        <v>1442</v>
      </c>
      <c r="E1655" s="447">
        <v>13</v>
      </c>
      <c r="F1655" s="445" t="s">
        <v>132</v>
      </c>
      <c r="G1655" s="41"/>
      <c r="H1655" s="448">
        <f>ROUND(E1655*G1655,2)</f>
        <v>0</v>
      </c>
      <c r="I1655" s="448"/>
      <c r="J1655" s="448">
        <f>ROUND(E1655*G1655,2)</f>
        <v>0</v>
      </c>
      <c r="K1655" s="449"/>
      <c r="L1655" s="449">
        <f>E1655*K1655</f>
        <v>0</v>
      </c>
      <c r="M1655" s="447"/>
      <c r="N1655" s="447">
        <f>E1655*M1655</f>
        <v>0</v>
      </c>
      <c r="O1655" s="445">
        <v>20</v>
      </c>
      <c r="P1655" s="445" t="s">
        <v>1319</v>
      </c>
      <c r="Q1655" s="447"/>
      <c r="R1655" s="447"/>
      <c r="S1655" s="447"/>
      <c r="T1655" s="450"/>
      <c r="U1655" s="450"/>
      <c r="V1655" s="450" t="s">
        <v>802</v>
      </c>
      <c r="W1655" s="451"/>
      <c r="X1655" s="437" t="s">
        <v>1441</v>
      </c>
      <c r="Y1655" s="437" t="s">
        <v>1441</v>
      </c>
      <c r="Z1655" s="445" t="s">
        <v>85</v>
      </c>
      <c r="AA1655" s="445"/>
      <c r="AB1655" s="445">
        <v>1</v>
      </c>
      <c r="AC1655" s="445"/>
      <c r="AD1655" s="445"/>
      <c r="AE1655" s="445"/>
      <c r="AF1655" s="445"/>
      <c r="AG1655" s="445"/>
      <c r="AH1655" s="445"/>
      <c r="AI1655" s="446"/>
      <c r="AJ1655" s="446" t="s">
        <v>803</v>
      </c>
      <c r="AK1655" s="446" t="s">
        <v>87</v>
      </c>
      <c r="AL1655" s="446"/>
      <c r="AM1655" s="446"/>
      <c r="AN1655" s="446"/>
    </row>
    <row r="1656" spans="1:40" ht="25.5">
      <c r="A1656" s="435"/>
      <c r="B1656" s="436"/>
      <c r="C1656" s="437"/>
      <c r="D1656" s="438" t="s">
        <v>88</v>
      </c>
      <c r="E1656" s="439"/>
      <c r="F1656" s="440"/>
      <c r="G1656" s="42"/>
      <c r="H1656" s="441"/>
      <c r="I1656" s="441"/>
      <c r="J1656" s="441"/>
      <c r="K1656" s="442"/>
      <c r="L1656" s="442"/>
      <c r="M1656" s="439"/>
      <c r="N1656" s="439"/>
      <c r="O1656" s="440"/>
      <c r="P1656" s="440"/>
      <c r="Q1656" s="439"/>
      <c r="R1656" s="439"/>
      <c r="S1656" s="439"/>
      <c r="T1656" s="443"/>
      <c r="U1656" s="443"/>
      <c r="V1656" s="443" t="s">
        <v>0</v>
      </c>
      <c r="W1656" s="444"/>
      <c r="X1656" s="440"/>
      <c r="Y1656" s="445"/>
      <c r="Z1656" s="445"/>
      <c r="AA1656" s="445"/>
      <c r="AB1656" s="445"/>
      <c r="AC1656" s="445"/>
      <c r="AD1656" s="445"/>
      <c r="AE1656" s="445"/>
      <c r="AF1656" s="445"/>
      <c r="AG1656" s="445"/>
      <c r="AH1656" s="445"/>
      <c r="AI1656" s="446"/>
      <c r="AJ1656" s="446"/>
      <c r="AK1656" s="446"/>
      <c r="AL1656" s="446"/>
      <c r="AM1656" s="446"/>
      <c r="AN1656" s="446"/>
    </row>
    <row r="1657" spans="1:40">
      <c r="A1657" s="435"/>
      <c r="B1657" s="436"/>
      <c r="C1657" s="437"/>
      <c r="D1657" s="438" t="s">
        <v>465</v>
      </c>
      <c r="E1657" s="439"/>
      <c r="F1657" s="440"/>
      <c r="G1657" s="42"/>
      <c r="H1657" s="441"/>
      <c r="I1657" s="441"/>
      <c r="J1657" s="441"/>
      <c r="K1657" s="442"/>
      <c r="L1657" s="442"/>
      <c r="M1657" s="439"/>
      <c r="N1657" s="439"/>
      <c r="O1657" s="440"/>
      <c r="P1657" s="440"/>
      <c r="Q1657" s="439"/>
      <c r="R1657" s="439"/>
      <c r="S1657" s="439"/>
      <c r="T1657" s="443"/>
      <c r="U1657" s="443"/>
      <c r="V1657" s="443" t="s">
        <v>0</v>
      </c>
      <c r="W1657" s="444"/>
      <c r="X1657" s="440"/>
      <c r="Y1657" s="445"/>
      <c r="Z1657" s="445"/>
      <c r="AA1657" s="445"/>
      <c r="AB1657" s="445"/>
      <c r="AC1657" s="445"/>
      <c r="AD1657" s="445"/>
      <c r="AE1657" s="445"/>
      <c r="AF1657" s="445"/>
      <c r="AG1657" s="445"/>
      <c r="AH1657" s="445"/>
      <c r="AI1657" s="446"/>
      <c r="AJ1657" s="446"/>
      <c r="AK1657" s="446"/>
      <c r="AL1657" s="446"/>
      <c r="AM1657" s="446"/>
      <c r="AN1657" s="446"/>
    </row>
    <row r="1658" spans="1:40" ht="25.5">
      <c r="A1658" s="435">
        <v>327</v>
      </c>
      <c r="B1658" s="436" t="s">
        <v>192</v>
      </c>
      <c r="C1658" s="437" t="s">
        <v>1443</v>
      </c>
      <c r="D1658" s="475" t="s">
        <v>1444</v>
      </c>
      <c r="E1658" s="447">
        <v>6</v>
      </c>
      <c r="F1658" s="445" t="s">
        <v>132</v>
      </c>
      <c r="G1658" s="41"/>
      <c r="H1658" s="448"/>
      <c r="I1658" s="448">
        <f>ROUND(E1658*G1658,2)</f>
        <v>0</v>
      </c>
      <c r="J1658" s="448">
        <f>ROUND(E1658*G1658,2)</f>
        <v>0</v>
      </c>
      <c r="K1658" s="449"/>
      <c r="L1658" s="449">
        <f>E1658*K1658</f>
        <v>0</v>
      </c>
      <c r="M1658" s="447"/>
      <c r="N1658" s="447">
        <f>E1658*M1658</f>
        <v>0</v>
      </c>
      <c r="O1658" s="445">
        <v>20</v>
      </c>
      <c r="P1658" s="445" t="s">
        <v>1323</v>
      </c>
      <c r="Q1658" s="447"/>
      <c r="R1658" s="447"/>
      <c r="S1658" s="447"/>
      <c r="T1658" s="450"/>
      <c r="U1658" s="450"/>
      <c r="V1658" s="450" t="s">
        <v>66</v>
      </c>
      <c r="W1658" s="451"/>
      <c r="X1658" s="437" t="s">
        <v>1443</v>
      </c>
      <c r="Y1658" s="437" t="s">
        <v>1443</v>
      </c>
      <c r="Z1658" s="445" t="s">
        <v>85</v>
      </c>
      <c r="AA1658" s="437" t="s">
        <v>196</v>
      </c>
      <c r="AB1658" s="445">
        <v>2</v>
      </c>
      <c r="AC1658" s="445"/>
      <c r="AD1658" s="445"/>
      <c r="AE1658" s="445"/>
      <c r="AF1658" s="445"/>
      <c r="AG1658" s="445"/>
      <c r="AH1658" s="445"/>
      <c r="AI1658" s="446"/>
      <c r="AJ1658" s="446" t="s">
        <v>811</v>
      </c>
      <c r="AK1658" s="446" t="s">
        <v>87</v>
      </c>
      <c r="AL1658" s="446"/>
      <c r="AM1658" s="446"/>
      <c r="AN1658" s="446"/>
    </row>
    <row r="1659" spans="1:40" ht="25.5">
      <c r="A1659" s="435"/>
      <c r="B1659" s="436"/>
      <c r="C1659" s="437"/>
      <c r="D1659" s="438" t="s">
        <v>88</v>
      </c>
      <c r="E1659" s="439"/>
      <c r="F1659" s="440"/>
      <c r="G1659" s="42"/>
      <c r="H1659" s="441"/>
      <c r="I1659" s="441"/>
      <c r="J1659" s="441"/>
      <c r="K1659" s="442"/>
      <c r="L1659" s="442"/>
      <c r="M1659" s="439"/>
      <c r="N1659" s="439"/>
      <c r="O1659" s="440"/>
      <c r="P1659" s="440"/>
      <c r="Q1659" s="439"/>
      <c r="R1659" s="439"/>
      <c r="S1659" s="439"/>
      <c r="T1659" s="443"/>
      <c r="U1659" s="443"/>
      <c r="V1659" s="443" t="s">
        <v>0</v>
      </c>
      <c r="W1659" s="444"/>
      <c r="X1659" s="440"/>
      <c r="Y1659" s="445"/>
      <c r="Z1659" s="445"/>
      <c r="AA1659" s="445"/>
      <c r="AB1659" s="445"/>
      <c r="AC1659" s="445"/>
      <c r="AD1659" s="445"/>
      <c r="AE1659" s="445"/>
      <c r="AF1659" s="445"/>
      <c r="AG1659" s="445"/>
      <c r="AH1659" s="445"/>
      <c r="AI1659" s="446"/>
      <c r="AJ1659" s="446"/>
      <c r="AK1659" s="446"/>
      <c r="AL1659" s="446"/>
      <c r="AM1659" s="446"/>
      <c r="AN1659" s="446"/>
    </row>
    <row r="1660" spans="1:40">
      <c r="A1660" s="435"/>
      <c r="B1660" s="436"/>
      <c r="C1660" s="437"/>
      <c r="D1660" s="438" t="s">
        <v>470</v>
      </c>
      <c r="E1660" s="439"/>
      <c r="F1660" s="440"/>
      <c r="G1660" s="42"/>
      <c r="H1660" s="441"/>
      <c r="I1660" s="441"/>
      <c r="J1660" s="441"/>
      <c r="K1660" s="442"/>
      <c r="L1660" s="442"/>
      <c r="M1660" s="439"/>
      <c r="N1660" s="439"/>
      <c r="O1660" s="440"/>
      <c r="P1660" s="440"/>
      <c r="Q1660" s="439"/>
      <c r="R1660" s="439"/>
      <c r="S1660" s="439"/>
      <c r="T1660" s="443"/>
      <c r="U1660" s="443"/>
      <c r="V1660" s="443" t="s">
        <v>0</v>
      </c>
      <c r="W1660" s="444"/>
      <c r="X1660" s="440"/>
      <c r="Y1660" s="445"/>
      <c r="Z1660" s="445"/>
      <c r="AA1660" s="445"/>
      <c r="AB1660" s="445"/>
      <c r="AC1660" s="445"/>
      <c r="AD1660" s="445"/>
      <c r="AE1660" s="445"/>
      <c r="AF1660" s="445"/>
      <c r="AG1660" s="445"/>
      <c r="AH1660" s="445"/>
      <c r="AI1660" s="446"/>
      <c r="AJ1660" s="446"/>
      <c r="AK1660" s="446"/>
      <c r="AL1660" s="446"/>
      <c r="AM1660" s="446"/>
      <c r="AN1660" s="446"/>
    </row>
    <row r="1661" spans="1:40" ht="25.5">
      <c r="A1661" s="435">
        <v>328</v>
      </c>
      <c r="B1661" s="436" t="s">
        <v>192</v>
      </c>
      <c r="C1661" s="437" t="s">
        <v>1445</v>
      </c>
      <c r="D1661" s="475" t="s">
        <v>1446</v>
      </c>
      <c r="E1661" s="447">
        <v>5</v>
      </c>
      <c r="F1661" s="445" t="s">
        <v>132</v>
      </c>
      <c r="G1661" s="41"/>
      <c r="H1661" s="448"/>
      <c r="I1661" s="448">
        <f>ROUND(E1661*G1661,2)</f>
        <v>0</v>
      </c>
      <c r="J1661" s="448">
        <f>ROUND(E1661*G1661,2)</f>
        <v>0</v>
      </c>
      <c r="K1661" s="449"/>
      <c r="L1661" s="449">
        <f>E1661*K1661</f>
        <v>0</v>
      </c>
      <c r="M1661" s="447"/>
      <c r="N1661" s="447">
        <f>E1661*M1661</f>
        <v>0</v>
      </c>
      <c r="O1661" s="445">
        <v>20</v>
      </c>
      <c r="P1661" s="445" t="s">
        <v>1328</v>
      </c>
      <c r="Q1661" s="447"/>
      <c r="R1661" s="447"/>
      <c r="S1661" s="447"/>
      <c r="T1661" s="450"/>
      <c r="U1661" s="450"/>
      <c r="V1661" s="450" t="s">
        <v>66</v>
      </c>
      <c r="W1661" s="451"/>
      <c r="X1661" s="437" t="s">
        <v>1445</v>
      </c>
      <c r="Y1661" s="437" t="s">
        <v>1445</v>
      </c>
      <c r="Z1661" s="445" t="s">
        <v>85</v>
      </c>
      <c r="AA1661" s="437" t="s">
        <v>196</v>
      </c>
      <c r="AB1661" s="445">
        <v>2</v>
      </c>
      <c r="AC1661" s="445"/>
      <c r="AD1661" s="445"/>
      <c r="AE1661" s="445"/>
      <c r="AF1661" s="445"/>
      <c r="AG1661" s="445"/>
      <c r="AH1661" s="445"/>
      <c r="AI1661" s="446"/>
      <c r="AJ1661" s="446" t="s">
        <v>811</v>
      </c>
      <c r="AK1661" s="446" t="s">
        <v>87</v>
      </c>
      <c r="AL1661" s="446"/>
      <c r="AM1661" s="446"/>
      <c r="AN1661" s="446"/>
    </row>
    <row r="1662" spans="1:40" ht="25.5">
      <c r="A1662" s="435"/>
      <c r="B1662" s="436"/>
      <c r="C1662" s="437"/>
      <c r="D1662" s="438" t="s">
        <v>88</v>
      </c>
      <c r="E1662" s="439"/>
      <c r="F1662" s="440"/>
      <c r="G1662" s="42"/>
      <c r="H1662" s="441"/>
      <c r="I1662" s="441"/>
      <c r="J1662" s="441"/>
      <c r="K1662" s="442"/>
      <c r="L1662" s="442"/>
      <c r="M1662" s="439"/>
      <c r="N1662" s="439"/>
      <c r="O1662" s="440"/>
      <c r="P1662" s="440"/>
      <c r="Q1662" s="439"/>
      <c r="R1662" s="439"/>
      <c r="S1662" s="439"/>
      <c r="T1662" s="443"/>
      <c r="U1662" s="443"/>
      <c r="V1662" s="443" t="s">
        <v>0</v>
      </c>
      <c r="W1662" s="444"/>
      <c r="X1662" s="440"/>
      <c r="Y1662" s="445"/>
      <c r="Z1662" s="445"/>
      <c r="AA1662" s="445"/>
      <c r="AB1662" s="445"/>
      <c r="AC1662" s="445"/>
      <c r="AD1662" s="445"/>
      <c r="AE1662" s="445"/>
      <c r="AF1662" s="445"/>
      <c r="AG1662" s="445"/>
      <c r="AH1662" s="445"/>
      <c r="AI1662" s="446"/>
      <c r="AJ1662" s="446"/>
      <c r="AK1662" s="446"/>
      <c r="AL1662" s="446"/>
      <c r="AM1662" s="446"/>
      <c r="AN1662" s="446"/>
    </row>
    <row r="1663" spans="1:40">
      <c r="A1663" s="435"/>
      <c r="B1663" s="436"/>
      <c r="C1663" s="437"/>
      <c r="D1663" s="438" t="s">
        <v>473</v>
      </c>
      <c r="E1663" s="439"/>
      <c r="F1663" s="440"/>
      <c r="G1663" s="42"/>
      <c r="H1663" s="441"/>
      <c r="I1663" s="441"/>
      <c r="J1663" s="441"/>
      <c r="K1663" s="442"/>
      <c r="L1663" s="442"/>
      <c r="M1663" s="439"/>
      <c r="N1663" s="439"/>
      <c r="O1663" s="440"/>
      <c r="P1663" s="440"/>
      <c r="Q1663" s="439"/>
      <c r="R1663" s="439"/>
      <c r="S1663" s="439"/>
      <c r="T1663" s="443"/>
      <c r="U1663" s="443"/>
      <c r="V1663" s="443" t="s">
        <v>0</v>
      </c>
      <c r="W1663" s="444"/>
      <c r="X1663" s="440"/>
      <c r="Y1663" s="445"/>
      <c r="Z1663" s="445"/>
      <c r="AA1663" s="445"/>
      <c r="AB1663" s="445"/>
      <c r="AC1663" s="445"/>
      <c r="AD1663" s="445"/>
      <c r="AE1663" s="445"/>
      <c r="AF1663" s="445"/>
      <c r="AG1663" s="445"/>
      <c r="AH1663" s="445"/>
      <c r="AI1663" s="446"/>
      <c r="AJ1663" s="446"/>
      <c r="AK1663" s="446"/>
      <c r="AL1663" s="446"/>
      <c r="AM1663" s="446"/>
      <c r="AN1663" s="446"/>
    </row>
    <row r="1664" spans="1:40" ht="38.25">
      <c r="A1664" s="435">
        <v>329</v>
      </c>
      <c r="B1664" s="436" t="s">
        <v>80</v>
      </c>
      <c r="C1664" s="437" t="s">
        <v>1447</v>
      </c>
      <c r="D1664" s="475" t="s">
        <v>1448</v>
      </c>
      <c r="E1664" s="447">
        <v>2</v>
      </c>
      <c r="F1664" s="445" t="s">
        <v>132</v>
      </c>
      <c r="G1664" s="41"/>
      <c r="H1664" s="448">
        <f>ROUND(E1664*G1664,2)</f>
        <v>0</v>
      </c>
      <c r="I1664" s="448"/>
      <c r="J1664" s="448">
        <f>ROUND(E1664*G1664,2)</f>
        <v>0</v>
      </c>
      <c r="K1664" s="449"/>
      <c r="L1664" s="449">
        <f>E1664*K1664</f>
        <v>0</v>
      </c>
      <c r="M1664" s="447"/>
      <c r="N1664" s="447">
        <f>E1664*M1664</f>
        <v>0</v>
      </c>
      <c r="O1664" s="445">
        <v>20</v>
      </c>
      <c r="P1664" s="445" t="s">
        <v>1383</v>
      </c>
      <c r="Q1664" s="447"/>
      <c r="R1664" s="447"/>
      <c r="S1664" s="447"/>
      <c r="T1664" s="450"/>
      <c r="U1664" s="450"/>
      <c r="V1664" s="450" t="s">
        <v>802</v>
      </c>
      <c r="W1664" s="451"/>
      <c r="X1664" s="437" t="s">
        <v>1447</v>
      </c>
      <c r="Y1664" s="437" t="s">
        <v>1447</v>
      </c>
      <c r="Z1664" s="445" t="s">
        <v>85</v>
      </c>
      <c r="AA1664" s="445"/>
      <c r="AB1664" s="445">
        <v>1</v>
      </c>
      <c r="AC1664" s="445"/>
      <c r="AD1664" s="445"/>
      <c r="AE1664" s="445"/>
      <c r="AF1664" s="445"/>
      <c r="AG1664" s="445"/>
      <c r="AH1664" s="445"/>
      <c r="AI1664" s="446"/>
      <c r="AJ1664" s="446" t="s">
        <v>803</v>
      </c>
      <c r="AK1664" s="446" t="s">
        <v>87</v>
      </c>
      <c r="AL1664" s="446"/>
      <c r="AM1664" s="446"/>
      <c r="AN1664" s="446"/>
    </row>
    <row r="1665" spans="1:40" ht="25.5">
      <c r="A1665" s="435"/>
      <c r="B1665" s="436"/>
      <c r="C1665" s="437"/>
      <c r="D1665" s="438" t="s">
        <v>88</v>
      </c>
      <c r="E1665" s="439"/>
      <c r="F1665" s="440"/>
      <c r="G1665" s="42"/>
      <c r="H1665" s="441"/>
      <c r="I1665" s="441"/>
      <c r="J1665" s="441"/>
      <c r="K1665" s="442"/>
      <c r="L1665" s="442"/>
      <c r="M1665" s="439"/>
      <c r="N1665" s="439"/>
      <c r="O1665" s="440"/>
      <c r="P1665" s="440"/>
      <c r="Q1665" s="439"/>
      <c r="R1665" s="439"/>
      <c r="S1665" s="439"/>
      <c r="T1665" s="443"/>
      <c r="U1665" s="443"/>
      <c r="V1665" s="443" t="s">
        <v>0</v>
      </c>
      <c r="W1665" s="444"/>
      <c r="X1665" s="440"/>
      <c r="Y1665" s="445"/>
      <c r="Z1665" s="445"/>
      <c r="AA1665" s="445"/>
      <c r="AB1665" s="445"/>
      <c r="AC1665" s="445"/>
      <c r="AD1665" s="445"/>
      <c r="AE1665" s="445"/>
      <c r="AF1665" s="445"/>
      <c r="AG1665" s="445"/>
      <c r="AH1665" s="445"/>
      <c r="AI1665" s="446"/>
      <c r="AJ1665" s="446"/>
      <c r="AK1665" s="446"/>
      <c r="AL1665" s="446"/>
      <c r="AM1665" s="446"/>
      <c r="AN1665" s="446"/>
    </row>
    <row r="1666" spans="1:40">
      <c r="A1666" s="435"/>
      <c r="B1666" s="436"/>
      <c r="C1666" s="437"/>
      <c r="D1666" s="438" t="s">
        <v>180</v>
      </c>
      <c r="E1666" s="439"/>
      <c r="F1666" s="440"/>
      <c r="G1666" s="42"/>
      <c r="H1666" s="441"/>
      <c r="I1666" s="441"/>
      <c r="J1666" s="441"/>
      <c r="K1666" s="442"/>
      <c r="L1666" s="442"/>
      <c r="M1666" s="439"/>
      <c r="N1666" s="439"/>
      <c r="O1666" s="440"/>
      <c r="P1666" s="440"/>
      <c r="Q1666" s="439"/>
      <c r="R1666" s="439"/>
      <c r="S1666" s="439"/>
      <c r="T1666" s="443"/>
      <c r="U1666" s="443"/>
      <c r="V1666" s="443" t="s">
        <v>0</v>
      </c>
      <c r="W1666" s="444"/>
      <c r="X1666" s="440"/>
      <c r="Y1666" s="445"/>
      <c r="Z1666" s="445"/>
      <c r="AA1666" s="445"/>
      <c r="AB1666" s="445"/>
      <c r="AC1666" s="445"/>
      <c r="AD1666" s="445"/>
      <c r="AE1666" s="445"/>
      <c r="AF1666" s="445"/>
      <c r="AG1666" s="445"/>
      <c r="AH1666" s="445"/>
      <c r="AI1666" s="446"/>
      <c r="AJ1666" s="446"/>
      <c r="AK1666" s="446"/>
      <c r="AL1666" s="446"/>
      <c r="AM1666" s="446"/>
      <c r="AN1666" s="446"/>
    </row>
    <row r="1667" spans="1:40" ht="38.25">
      <c r="A1667" s="435">
        <v>330</v>
      </c>
      <c r="B1667" s="436" t="s">
        <v>80</v>
      </c>
      <c r="C1667" s="437" t="s">
        <v>1449</v>
      </c>
      <c r="D1667" s="475" t="s">
        <v>1450</v>
      </c>
      <c r="E1667" s="447">
        <v>1</v>
      </c>
      <c r="F1667" s="445" t="s">
        <v>132</v>
      </c>
      <c r="G1667" s="41"/>
      <c r="H1667" s="448">
        <f>ROUND(E1667*G1667,2)</f>
        <v>0</v>
      </c>
      <c r="I1667" s="448"/>
      <c r="J1667" s="448">
        <f>ROUND(E1667*G1667,2)</f>
        <v>0</v>
      </c>
      <c r="K1667" s="449"/>
      <c r="L1667" s="449">
        <f>E1667*K1667</f>
        <v>0</v>
      </c>
      <c r="M1667" s="447"/>
      <c r="N1667" s="447">
        <f>E1667*M1667</f>
        <v>0</v>
      </c>
      <c r="O1667" s="445">
        <v>20</v>
      </c>
      <c r="P1667" s="445" t="s">
        <v>1387</v>
      </c>
      <c r="Q1667" s="447"/>
      <c r="R1667" s="447"/>
      <c r="S1667" s="447"/>
      <c r="T1667" s="450"/>
      <c r="U1667" s="450"/>
      <c r="V1667" s="450" t="s">
        <v>802</v>
      </c>
      <c r="W1667" s="451"/>
      <c r="X1667" s="437" t="s">
        <v>1449</v>
      </c>
      <c r="Y1667" s="437" t="s">
        <v>1449</v>
      </c>
      <c r="Z1667" s="445" t="s">
        <v>85</v>
      </c>
      <c r="AA1667" s="445"/>
      <c r="AB1667" s="445">
        <v>1</v>
      </c>
      <c r="AC1667" s="445"/>
      <c r="AD1667" s="445"/>
      <c r="AE1667" s="445"/>
      <c r="AF1667" s="445"/>
      <c r="AG1667" s="445"/>
      <c r="AH1667" s="445"/>
      <c r="AI1667" s="446"/>
      <c r="AJ1667" s="446" t="s">
        <v>803</v>
      </c>
      <c r="AK1667" s="446" t="s">
        <v>87</v>
      </c>
      <c r="AL1667" s="446"/>
      <c r="AM1667" s="446"/>
      <c r="AN1667" s="446"/>
    </row>
    <row r="1668" spans="1:40" ht="25.5">
      <c r="A1668" s="435"/>
      <c r="B1668" s="436"/>
      <c r="C1668" s="437"/>
      <c r="D1668" s="438" t="s">
        <v>88</v>
      </c>
      <c r="E1668" s="439"/>
      <c r="F1668" s="440"/>
      <c r="G1668" s="42"/>
      <c r="H1668" s="441"/>
      <c r="I1668" s="441"/>
      <c r="J1668" s="441"/>
      <c r="K1668" s="442"/>
      <c r="L1668" s="442"/>
      <c r="M1668" s="439"/>
      <c r="N1668" s="439"/>
      <c r="O1668" s="440"/>
      <c r="P1668" s="440"/>
      <c r="Q1668" s="439"/>
      <c r="R1668" s="439"/>
      <c r="S1668" s="439"/>
      <c r="T1668" s="443"/>
      <c r="U1668" s="443"/>
      <c r="V1668" s="443" t="s">
        <v>0</v>
      </c>
      <c r="W1668" s="444"/>
      <c r="X1668" s="440"/>
      <c r="Y1668" s="445"/>
      <c r="Z1668" s="445"/>
      <c r="AA1668" s="445"/>
      <c r="AB1668" s="445"/>
      <c r="AC1668" s="445"/>
      <c r="AD1668" s="445"/>
      <c r="AE1668" s="445"/>
      <c r="AF1668" s="445"/>
      <c r="AG1668" s="445"/>
      <c r="AH1668" s="445"/>
      <c r="AI1668" s="446"/>
      <c r="AJ1668" s="446"/>
      <c r="AK1668" s="446"/>
      <c r="AL1668" s="446"/>
      <c r="AM1668" s="446"/>
      <c r="AN1668" s="446"/>
    </row>
    <row r="1669" spans="1:40">
      <c r="A1669" s="435"/>
      <c r="B1669" s="436"/>
      <c r="C1669" s="437"/>
      <c r="D1669" s="438" t="s">
        <v>134</v>
      </c>
      <c r="E1669" s="439"/>
      <c r="F1669" s="440"/>
      <c r="G1669" s="42"/>
      <c r="H1669" s="441"/>
      <c r="I1669" s="441"/>
      <c r="J1669" s="441"/>
      <c r="K1669" s="442"/>
      <c r="L1669" s="442"/>
      <c r="M1669" s="439"/>
      <c r="N1669" s="439"/>
      <c r="O1669" s="440"/>
      <c r="P1669" s="440"/>
      <c r="Q1669" s="439"/>
      <c r="R1669" s="439"/>
      <c r="S1669" s="439"/>
      <c r="T1669" s="443"/>
      <c r="U1669" s="443"/>
      <c r="V1669" s="443" t="s">
        <v>0</v>
      </c>
      <c r="W1669" s="444"/>
      <c r="X1669" s="440"/>
      <c r="Y1669" s="445"/>
      <c r="Z1669" s="445"/>
      <c r="AA1669" s="445"/>
      <c r="AB1669" s="445"/>
      <c r="AC1669" s="445"/>
      <c r="AD1669" s="445"/>
      <c r="AE1669" s="445"/>
      <c r="AF1669" s="445"/>
      <c r="AG1669" s="445"/>
      <c r="AH1669" s="445"/>
      <c r="AI1669" s="446"/>
      <c r="AJ1669" s="446"/>
      <c r="AK1669" s="446"/>
      <c r="AL1669" s="446"/>
      <c r="AM1669" s="446"/>
      <c r="AN1669" s="446"/>
    </row>
    <row r="1670" spans="1:40" ht="38.25">
      <c r="A1670" s="435">
        <v>331</v>
      </c>
      <c r="B1670" s="436" t="s">
        <v>80</v>
      </c>
      <c r="C1670" s="437" t="s">
        <v>1451</v>
      </c>
      <c r="D1670" s="475" t="s">
        <v>1452</v>
      </c>
      <c r="E1670" s="447">
        <v>1</v>
      </c>
      <c r="F1670" s="445" t="s">
        <v>132</v>
      </c>
      <c r="G1670" s="41"/>
      <c r="H1670" s="448">
        <f>ROUND(E1670*G1670,2)</f>
        <v>0</v>
      </c>
      <c r="I1670" s="448"/>
      <c r="J1670" s="448">
        <f>ROUND(E1670*G1670,2)</f>
        <v>0</v>
      </c>
      <c r="K1670" s="449"/>
      <c r="L1670" s="449">
        <f>E1670*K1670</f>
        <v>0</v>
      </c>
      <c r="M1670" s="447"/>
      <c r="N1670" s="447">
        <f>E1670*M1670</f>
        <v>0</v>
      </c>
      <c r="O1670" s="445">
        <v>20</v>
      </c>
      <c r="P1670" s="445" t="s">
        <v>1390</v>
      </c>
      <c r="Q1670" s="447"/>
      <c r="R1670" s="447"/>
      <c r="S1670" s="447"/>
      <c r="T1670" s="450"/>
      <c r="U1670" s="450"/>
      <c r="V1670" s="450" t="s">
        <v>802</v>
      </c>
      <c r="W1670" s="451"/>
      <c r="X1670" s="437" t="s">
        <v>1451</v>
      </c>
      <c r="Y1670" s="437" t="s">
        <v>1451</v>
      </c>
      <c r="Z1670" s="445" t="s">
        <v>85</v>
      </c>
      <c r="AA1670" s="445"/>
      <c r="AB1670" s="445">
        <v>1</v>
      </c>
      <c r="AC1670" s="445"/>
      <c r="AD1670" s="445"/>
      <c r="AE1670" s="445"/>
      <c r="AF1670" s="445"/>
      <c r="AG1670" s="445"/>
      <c r="AH1670" s="445"/>
      <c r="AI1670" s="446"/>
      <c r="AJ1670" s="446" t="s">
        <v>803</v>
      </c>
      <c r="AK1670" s="446" t="s">
        <v>87</v>
      </c>
      <c r="AL1670" s="446"/>
      <c r="AM1670" s="446"/>
      <c r="AN1670" s="446"/>
    </row>
    <row r="1671" spans="1:40" ht="25.5">
      <c r="A1671" s="435"/>
      <c r="B1671" s="436"/>
      <c r="C1671" s="437"/>
      <c r="D1671" s="438" t="s">
        <v>88</v>
      </c>
      <c r="E1671" s="439"/>
      <c r="F1671" s="440"/>
      <c r="G1671" s="42"/>
      <c r="H1671" s="441"/>
      <c r="I1671" s="441"/>
      <c r="J1671" s="441"/>
      <c r="K1671" s="442"/>
      <c r="L1671" s="442"/>
      <c r="M1671" s="439"/>
      <c r="N1671" s="439"/>
      <c r="O1671" s="440"/>
      <c r="P1671" s="440"/>
      <c r="Q1671" s="439"/>
      <c r="R1671" s="439"/>
      <c r="S1671" s="439"/>
      <c r="T1671" s="443"/>
      <c r="U1671" s="443"/>
      <c r="V1671" s="443" t="s">
        <v>0</v>
      </c>
      <c r="W1671" s="444"/>
      <c r="X1671" s="440"/>
      <c r="Y1671" s="445"/>
      <c r="Z1671" s="445"/>
      <c r="AA1671" s="445"/>
      <c r="AB1671" s="445"/>
      <c r="AC1671" s="445"/>
      <c r="AD1671" s="445"/>
      <c r="AE1671" s="445"/>
      <c r="AF1671" s="445"/>
      <c r="AG1671" s="445"/>
      <c r="AH1671" s="445"/>
      <c r="AI1671" s="446"/>
      <c r="AJ1671" s="446"/>
      <c r="AK1671" s="446"/>
      <c r="AL1671" s="446"/>
      <c r="AM1671" s="446"/>
      <c r="AN1671" s="446"/>
    </row>
    <row r="1672" spans="1:40">
      <c r="A1672" s="435"/>
      <c r="B1672" s="436"/>
      <c r="C1672" s="437"/>
      <c r="D1672" s="438" t="s">
        <v>134</v>
      </c>
      <c r="E1672" s="439"/>
      <c r="F1672" s="440"/>
      <c r="G1672" s="42"/>
      <c r="H1672" s="441"/>
      <c r="I1672" s="441"/>
      <c r="J1672" s="441"/>
      <c r="K1672" s="442"/>
      <c r="L1672" s="442"/>
      <c r="M1672" s="439"/>
      <c r="N1672" s="439"/>
      <c r="O1672" s="440"/>
      <c r="P1672" s="440"/>
      <c r="Q1672" s="439"/>
      <c r="R1672" s="439"/>
      <c r="S1672" s="439"/>
      <c r="T1672" s="443"/>
      <c r="U1672" s="443"/>
      <c r="V1672" s="443" t="s">
        <v>0</v>
      </c>
      <c r="W1672" s="444"/>
      <c r="X1672" s="440"/>
      <c r="Y1672" s="445"/>
      <c r="Z1672" s="445"/>
      <c r="AA1672" s="445"/>
      <c r="AB1672" s="445"/>
      <c r="AC1672" s="445"/>
      <c r="AD1672" s="445"/>
      <c r="AE1672" s="445"/>
      <c r="AF1672" s="445"/>
      <c r="AG1672" s="445"/>
      <c r="AH1672" s="445"/>
      <c r="AI1672" s="446"/>
      <c r="AJ1672" s="446"/>
      <c r="AK1672" s="446"/>
      <c r="AL1672" s="446"/>
      <c r="AM1672" s="446"/>
      <c r="AN1672" s="446"/>
    </row>
    <row r="1673" spans="1:40" ht="38.25">
      <c r="A1673" s="435">
        <v>332</v>
      </c>
      <c r="B1673" s="436" t="s">
        <v>80</v>
      </c>
      <c r="C1673" s="437" t="s">
        <v>1453</v>
      </c>
      <c r="D1673" s="475" t="s">
        <v>1454</v>
      </c>
      <c r="E1673" s="447">
        <v>1</v>
      </c>
      <c r="F1673" s="445" t="s">
        <v>132</v>
      </c>
      <c r="G1673" s="41"/>
      <c r="H1673" s="448">
        <f>ROUND(E1673*G1673,2)</f>
        <v>0</v>
      </c>
      <c r="I1673" s="448"/>
      <c r="J1673" s="448">
        <f>ROUND(E1673*G1673,2)</f>
        <v>0</v>
      </c>
      <c r="K1673" s="449"/>
      <c r="L1673" s="449">
        <f>E1673*K1673</f>
        <v>0</v>
      </c>
      <c r="M1673" s="447"/>
      <c r="N1673" s="447">
        <f>E1673*M1673</f>
        <v>0</v>
      </c>
      <c r="O1673" s="445">
        <v>20</v>
      </c>
      <c r="P1673" s="445" t="s">
        <v>1394</v>
      </c>
      <c r="Q1673" s="447"/>
      <c r="R1673" s="447"/>
      <c r="S1673" s="447"/>
      <c r="T1673" s="450"/>
      <c r="U1673" s="450"/>
      <c r="V1673" s="450" t="s">
        <v>802</v>
      </c>
      <c r="W1673" s="451"/>
      <c r="X1673" s="437" t="s">
        <v>1453</v>
      </c>
      <c r="Y1673" s="437" t="s">
        <v>1453</v>
      </c>
      <c r="Z1673" s="445" t="s">
        <v>85</v>
      </c>
      <c r="AA1673" s="445"/>
      <c r="AB1673" s="445">
        <v>1</v>
      </c>
      <c r="AC1673" s="445"/>
      <c r="AD1673" s="445"/>
      <c r="AE1673" s="445"/>
      <c r="AF1673" s="445"/>
      <c r="AG1673" s="445"/>
      <c r="AH1673" s="445"/>
      <c r="AI1673" s="446"/>
      <c r="AJ1673" s="446" t="s">
        <v>803</v>
      </c>
      <c r="AK1673" s="446" t="s">
        <v>87</v>
      </c>
      <c r="AL1673" s="446"/>
      <c r="AM1673" s="446"/>
      <c r="AN1673" s="446"/>
    </row>
    <row r="1674" spans="1:40" ht="25.5">
      <c r="A1674" s="435"/>
      <c r="B1674" s="436"/>
      <c r="C1674" s="437"/>
      <c r="D1674" s="438" t="s">
        <v>88</v>
      </c>
      <c r="E1674" s="439"/>
      <c r="F1674" s="440"/>
      <c r="G1674" s="42"/>
      <c r="H1674" s="441"/>
      <c r="I1674" s="441"/>
      <c r="J1674" s="441"/>
      <c r="K1674" s="442"/>
      <c r="L1674" s="442"/>
      <c r="M1674" s="439"/>
      <c r="N1674" s="439"/>
      <c r="O1674" s="440"/>
      <c r="P1674" s="440"/>
      <c r="Q1674" s="439"/>
      <c r="R1674" s="439"/>
      <c r="S1674" s="439"/>
      <c r="T1674" s="443"/>
      <c r="U1674" s="443"/>
      <c r="V1674" s="443" t="s">
        <v>0</v>
      </c>
      <c r="W1674" s="444"/>
      <c r="X1674" s="440"/>
      <c r="Y1674" s="445"/>
      <c r="Z1674" s="445"/>
      <c r="AA1674" s="445"/>
      <c r="AB1674" s="445"/>
      <c r="AC1674" s="445"/>
      <c r="AD1674" s="445"/>
      <c r="AE1674" s="445"/>
      <c r="AF1674" s="445"/>
      <c r="AG1674" s="445"/>
      <c r="AH1674" s="445"/>
      <c r="AI1674" s="446"/>
      <c r="AJ1674" s="446"/>
      <c r="AK1674" s="446"/>
      <c r="AL1674" s="446"/>
      <c r="AM1674" s="446"/>
      <c r="AN1674" s="446"/>
    </row>
    <row r="1675" spans="1:40">
      <c r="A1675" s="435"/>
      <c r="B1675" s="436"/>
      <c r="C1675" s="437"/>
      <c r="D1675" s="438" t="s">
        <v>134</v>
      </c>
      <c r="E1675" s="439"/>
      <c r="F1675" s="440"/>
      <c r="G1675" s="42"/>
      <c r="H1675" s="441"/>
      <c r="I1675" s="441"/>
      <c r="J1675" s="441"/>
      <c r="K1675" s="442"/>
      <c r="L1675" s="442"/>
      <c r="M1675" s="439"/>
      <c r="N1675" s="439"/>
      <c r="O1675" s="440"/>
      <c r="P1675" s="440"/>
      <c r="Q1675" s="439"/>
      <c r="R1675" s="439"/>
      <c r="S1675" s="439"/>
      <c r="T1675" s="443"/>
      <c r="U1675" s="443"/>
      <c r="V1675" s="443" t="s">
        <v>0</v>
      </c>
      <c r="W1675" s="444"/>
      <c r="X1675" s="440"/>
      <c r="Y1675" s="445"/>
      <c r="Z1675" s="445"/>
      <c r="AA1675" s="445"/>
      <c r="AB1675" s="445"/>
      <c r="AC1675" s="445"/>
      <c r="AD1675" s="445"/>
      <c r="AE1675" s="445"/>
      <c r="AF1675" s="445"/>
      <c r="AG1675" s="445"/>
      <c r="AH1675" s="445"/>
      <c r="AI1675" s="446"/>
      <c r="AJ1675" s="446"/>
      <c r="AK1675" s="446"/>
      <c r="AL1675" s="446"/>
      <c r="AM1675" s="446"/>
      <c r="AN1675" s="446"/>
    </row>
    <row r="1676" spans="1:40" ht="38.25">
      <c r="A1676" s="435">
        <v>333</v>
      </c>
      <c r="B1676" s="436" t="s">
        <v>80</v>
      </c>
      <c r="C1676" s="437" t="s">
        <v>1455</v>
      </c>
      <c r="D1676" s="475" t="s">
        <v>1456</v>
      </c>
      <c r="E1676" s="447">
        <v>2</v>
      </c>
      <c r="F1676" s="445" t="s">
        <v>132</v>
      </c>
      <c r="G1676" s="41"/>
      <c r="H1676" s="448">
        <f>ROUND(E1676*G1676,2)</f>
        <v>0</v>
      </c>
      <c r="I1676" s="448"/>
      <c r="J1676" s="448">
        <f>ROUND(E1676*G1676,2)</f>
        <v>0</v>
      </c>
      <c r="K1676" s="449"/>
      <c r="L1676" s="449">
        <f>E1676*K1676</f>
        <v>0</v>
      </c>
      <c r="M1676" s="447"/>
      <c r="N1676" s="447">
        <f>E1676*M1676</f>
        <v>0</v>
      </c>
      <c r="O1676" s="445">
        <v>20</v>
      </c>
      <c r="P1676" s="445" t="s">
        <v>1430</v>
      </c>
      <c r="Q1676" s="447"/>
      <c r="R1676" s="447"/>
      <c r="S1676" s="447"/>
      <c r="T1676" s="450"/>
      <c r="U1676" s="450"/>
      <c r="V1676" s="450" t="s">
        <v>802</v>
      </c>
      <c r="W1676" s="451"/>
      <c r="X1676" s="437" t="s">
        <v>1455</v>
      </c>
      <c r="Y1676" s="437" t="s">
        <v>1455</v>
      </c>
      <c r="Z1676" s="445" t="s">
        <v>85</v>
      </c>
      <c r="AA1676" s="445"/>
      <c r="AB1676" s="445">
        <v>1</v>
      </c>
      <c r="AC1676" s="445"/>
      <c r="AD1676" s="445"/>
      <c r="AE1676" s="445"/>
      <c r="AF1676" s="445"/>
      <c r="AG1676" s="445"/>
      <c r="AH1676" s="445"/>
      <c r="AI1676" s="446"/>
      <c r="AJ1676" s="446" t="s">
        <v>803</v>
      </c>
      <c r="AK1676" s="446" t="s">
        <v>87</v>
      </c>
      <c r="AL1676" s="446"/>
      <c r="AM1676" s="446"/>
      <c r="AN1676" s="446"/>
    </row>
    <row r="1677" spans="1:40" ht="25.5">
      <c r="A1677" s="435"/>
      <c r="B1677" s="436"/>
      <c r="C1677" s="437"/>
      <c r="D1677" s="438" t="s">
        <v>88</v>
      </c>
      <c r="E1677" s="439"/>
      <c r="F1677" s="440"/>
      <c r="G1677" s="42"/>
      <c r="H1677" s="441"/>
      <c r="I1677" s="441"/>
      <c r="J1677" s="441"/>
      <c r="K1677" s="442"/>
      <c r="L1677" s="442"/>
      <c r="M1677" s="439"/>
      <c r="N1677" s="439"/>
      <c r="O1677" s="440"/>
      <c r="P1677" s="440"/>
      <c r="Q1677" s="439"/>
      <c r="R1677" s="439"/>
      <c r="S1677" s="439"/>
      <c r="T1677" s="443"/>
      <c r="U1677" s="443"/>
      <c r="V1677" s="443" t="s">
        <v>0</v>
      </c>
      <c r="W1677" s="444"/>
      <c r="X1677" s="440"/>
      <c r="Y1677" s="445"/>
      <c r="Z1677" s="445"/>
      <c r="AA1677" s="445"/>
      <c r="AB1677" s="445"/>
      <c r="AC1677" s="445"/>
      <c r="AD1677" s="445"/>
      <c r="AE1677" s="445"/>
      <c r="AF1677" s="445"/>
      <c r="AG1677" s="445"/>
      <c r="AH1677" s="445"/>
      <c r="AI1677" s="446"/>
      <c r="AJ1677" s="446"/>
      <c r="AK1677" s="446"/>
      <c r="AL1677" s="446"/>
      <c r="AM1677" s="446"/>
      <c r="AN1677" s="446"/>
    </row>
    <row r="1678" spans="1:40">
      <c r="A1678" s="435"/>
      <c r="B1678" s="436"/>
      <c r="C1678" s="437"/>
      <c r="D1678" s="438" t="s">
        <v>180</v>
      </c>
      <c r="E1678" s="439"/>
      <c r="F1678" s="440"/>
      <c r="G1678" s="42"/>
      <c r="H1678" s="441"/>
      <c r="I1678" s="441"/>
      <c r="J1678" s="441"/>
      <c r="K1678" s="442"/>
      <c r="L1678" s="442"/>
      <c r="M1678" s="439"/>
      <c r="N1678" s="439"/>
      <c r="O1678" s="440"/>
      <c r="P1678" s="440"/>
      <c r="Q1678" s="439"/>
      <c r="R1678" s="439"/>
      <c r="S1678" s="439"/>
      <c r="T1678" s="443"/>
      <c r="U1678" s="443"/>
      <c r="V1678" s="443" t="s">
        <v>0</v>
      </c>
      <c r="W1678" s="444"/>
      <c r="X1678" s="440"/>
      <c r="Y1678" s="445"/>
      <c r="Z1678" s="445"/>
      <c r="AA1678" s="445"/>
      <c r="AB1678" s="445"/>
      <c r="AC1678" s="445"/>
      <c r="AD1678" s="445"/>
      <c r="AE1678" s="445"/>
      <c r="AF1678" s="445"/>
      <c r="AG1678" s="445"/>
      <c r="AH1678" s="445"/>
      <c r="AI1678" s="446"/>
      <c r="AJ1678" s="446"/>
      <c r="AK1678" s="446"/>
      <c r="AL1678" s="446"/>
      <c r="AM1678" s="446"/>
      <c r="AN1678" s="446"/>
    </row>
    <row r="1679" spans="1:40">
      <c r="A1679" s="435">
        <v>334</v>
      </c>
      <c r="B1679" s="436" t="s">
        <v>80</v>
      </c>
      <c r="C1679" s="437" t="s">
        <v>1457</v>
      </c>
      <c r="D1679" s="475" t="s">
        <v>1458</v>
      </c>
      <c r="E1679" s="447">
        <v>2</v>
      </c>
      <c r="F1679" s="445" t="s">
        <v>132</v>
      </c>
      <c r="G1679" s="41"/>
      <c r="H1679" s="448">
        <f>ROUND(E1679*G1679,2)</f>
        <v>0</v>
      </c>
      <c r="I1679" s="448"/>
      <c r="J1679" s="448">
        <f>ROUND(E1679*G1679,2)</f>
        <v>0</v>
      </c>
      <c r="K1679" s="449"/>
      <c r="L1679" s="449">
        <f>E1679*K1679</f>
        <v>0</v>
      </c>
      <c r="M1679" s="447"/>
      <c r="N1679" s="447">
        <f>E1679*M1679</f>
        <v>0</v>
      </c>
      <c r="O1679" s="445">
        <v>20</v>
      </c>
      <c r="P1679" s="445" t="s">
        <v>1351</v>
      </c>
      <c r="Q1679" s="447"/>
      <c r="R1679" s="447"/>
      <c r="S1679" s="447"/>
      <c r="T1679" s="450"/>
      <c r="U1679" s="450"/>
      <c r="V1679" s="450" t="s">
        <v>802</v>
      </c>
      <c r="W1679" s="451"/>
      <c r="X1679" s="437" t="s">
        <v>1457</v>
      </c>
      <c r="Y1679" s="437" t="s">
        <v>1457</v>
      </c>
      <c r="Z1679" s="445" t="s">
        <v>85</v>
      </c>
      <c r="AA1679" s="445"/>
      <c r="AB1679" s="445">
        <v>1</v>
      </c>
      <c r="AC1679" s="445"/>
      <c r="AD1679" s="445"/>
      <c r="AE1679" s="445"/>
      <c r="AF1679" s="445"/>
      <c r="AG1679" s="445"/>
      <c r="AH1679" s="445"/>
      <c r="AI1679" s="446"/>
      <c r="AJ1679" s="446" t="s">
        <v>803</v>
      </c>
      <c r="AK1679" s="446" t="s">
        <v>87</v>
      </c>
      <c r="AL1679" s="446"/>
      <c r="AM1679" s="446"/>
      <c r="AN1679" s="446"/>
    </row>
    <row r="1680" spans="1:40" ht="25.5">
      <c r="A1680" s="435"/>
      <c r="B1680" s="436"/>
      <c r="C1680" s="437"/>
      <c r="D1680" s="438" t="s">
        <v>88</v>
      </c>
      <c r="E1680" s="439"/>
      <c r="F1680" s="440"/>
      <c r="G1680" s="42"/>
      <c r="H1680" s="441"/>
      <c r="I1680" s="441"/>
      <c r="J1680" s="441"/>
      <c r="K1680" s="442"/>
      <c r="L1680" s="442"/>
      <c r="M1680" s="439"/>
      <c r="N1680" s="439"/>
      <c r="O1680" s="440"/>
      <c r="P1680" s="440"/>
      <c r="Q1680" s="439"/>
      <c r="R1680" s="439"/>
      <c r="S1680" s="439"/>
      <c r="T1680" s="443"/>
      <c r="U1680" s="443"/>
      <c r="V1680" s="443" t="s">
        <v>0</v>
      </c>
      <c r="W1680" s="444"/>
      <c r="X1680" s="440"/>
      <c r="Y1680" s="445"/>
      <c r="Z1680" s="445"/>
      <c r="AA1680" s="445"/>
      <c r="AB1680" s="445"/>
      <c r="AC1680" s="445"/>
      <c r="AD1680" s="445"/>
      <c r="AE1680" s="445"/>
      <c r="AF1680" s="445"/>
      <c r="AG1680" s="445"/>
      <c r="AH1680" s="445"/>
      <c r="AI1680" s="446"/>
      <c r="AJ1680" s="446"/>
      <c r="AK1680" s="446"/>
      <c r="AL1680" s="446"/>
      <c r="AM1680" s="446"/>
      <c r="AN1680" s="446"/>
    </row>
    <row r="1681" spans="1:40">
      <c r="A1681" s="435"/>
      <c r="B1681" s="436"/>
      <c r="C1681" s="437"/>
      <c r="D1681" s="438" t="s">
        <v>180</v>
      </c>
      <c r="E1681" s="439"/>
      <c r="F1681" s="440"/>
      <c r="G1681" s="42"/>
      <c r="H1681" s="441"/>
      <c r="I1681" s="441"/>
      <c r="J1681" s="441"/>
      <c r="K1681" s="442"/>
      <c r="L1681" s="442"/>
      <c r="M1681" s="439"/>
      <c r="N1681" s="439"/>
      <c r="O1681" s="440"/>
      <c r="P1681" s="440"/>
      <c r="Q1681" s="439"/>
      <c r="R1681" s="439"/>
      <c r="S1681" s="439"/>
      <c r="T1681" s="443"/>
      <c r="U1681" s="443"/>
      <c r="V1681" s="443" t="s">
        <v>0</v>
      </c>
      <c r="W1681" s="444"/>
      <c r="X1681" s="440"/>
      <c r="Y1681" s="445"/>
      <c r="Z1681" s="445"/>
      <c r="AA1681" s="445"/>
      <c r="AB1681" s="445"/>
      <c r="AC1681" s="445"/>
      <c r="AD1681" s="445"/>
      <c r="AE1681" s="445"/>
      <c r="AF1681" s="445"/>
      <c r="AG1681" s="445"/>
      <c r="AH1681" s="445"/>
      <c r="AI1681" s="446"/>
      <c r="AJ1681" s="446"/>
      <c r="AK1681" s="446"/>
      <c r="AL1681" s="446"/>
      <c r="AM1681" s="446"/>
      <c r="AN1681" s="446"/>
    </row>
    <row r="1682" spans="1:40">
      <c r="A1682" s="435">
        <v>335</v>
      </c>
      <c r="B1682" s="436" t="s">
        <v>80</v>
      </c>
      <c r="C1682" s="437" t="s">
        <v>1459</v>
      </c>
      <c r="D1682" s="475" t="s">
        <v>1460</v>
      </c>
      <c r="E1682" s="447">
        <v>1</v>
      </c>
      <c r="F1682" s="445" t="s">
        <v>132</v>
      </c>
      <c r="G1682" s="41"/>
      <c r="H1682" s="448">
        <f>ROUND(E1682*G1682,2)</f>
        <v>0</v>
      </c>
      <c r="I1682" s="448"/>
      <c r="J1682" s="448">
        <f>ROUND(E1682*G1682,2)</f>
        <v>0</v>
      </c>
      <c r="K1682" s="449"/>
      <c r="L1682" s="449">
        <f>E1682*K1682</f>
        <v>0</v>
      </c>
      <c r="M1682" s="447"/>
      <c r="N1682" s="447">
        <f>E1682*M1682</f>
        <v>0</v>
      </c>
      <c r="O1682" s="445">
        <v>20</v>
      </c>
      <c r="P1682" s="445" t="s">
        <v>1436</v>
      </c>
      <c r="Q1682" s="447"/>
      <c r="R1682" s="447"/>
      <c r="S1682" s="447"/>
      <c r="T1682" s="450"/>
      <c r="U1682" s="450"/>
      <c r="V1682" s="450" t="s">
        <v>802</v>
      </c>
      <c r="W1682" s="451"/>
      <c r="X1682" s="437" t="s">
        <v>1459</v>
      </c>
      <c r="Y1682" s="437" t="s">
        <v>1459</v>
      </c>
      <c r="Z1682" s="445" t="s">
        <v>85</v>
      </c>
      <c r="AA1682" s="445"/>
      <c r="AB1682" s="445">
        <v>1</v>
      </c>
      <c r="AC1682" s="445"/>
      <c r="AD1682" s="445"/>
      <c r="AE1682" s="445"/>
      <c r="AF1682" s="445"/>
      <c r="AG1682" s="445"/>
      <c r="AH1682" s="445"/>
      <c r="AI1682" s="446"/>
      <c r="AJ1682" s="446" t="s">
        <v>803</v>
      </c>
      <c r="AK1682" s="446" t="s">
        <v>87</v>
      </c>
      <c r="AL1682" s="446"/>
      <c r="AM1682" s="446"/>
      <c r="AN1682" s="446"/>
    </row>
    <row r="1683" spans="1:40" ht="25.5">
      <c r="A1683" s="435"/>
      <c r="B1683" s="436"/>
      <c r="C1683" s="437"/>
      <c r="D1683" s="438" t="s">
        <v>88</v>
      </c>
      <c r="E1683" s="439"/>
      <c r="F1683" s="440"/>
      <c r="G1683" s="42"/>
      <c r="H1683" s="441"/>
      <c r="I1683" s="441"/>
      <c r="J1683" s="441"/>
      <c r="K1683" s="442"/>
      <c r="L1683" s="442"/>
      <c r="M1683" s="439"/>
      <c r="N1683" s="439"/>
      <c r="O1683" s="440"/>
      <c r="P1683" s="440"/>
      <c r="Q1683" s="439"/>
      <c r="R1683" s="439"/>
      <c r="S1683" s="439"/>
      <c r="T1683" s="443"/>
      <c r="U1683" s="443"/>
      <c r="V1683" s="443" t="s">
        <v>0</v>
      </c>
      <c r="W1683" s="444"/>
      <c r="X1683" s="440"/>
      <c r="Y1683" s="445"/>
      <c r="Z1683" s="445"/>
      <c r="AA1683" s="445"/>
      <c r="AB1683" s="445"/>
      <c r="AC1683" s="445"/>
      <c r="AD1683" s="445"/>
      <c r="AE1683" s="445"/>
      <c r="AF1683" s="445"/>
      <c r="AG1683" s="445"/>
      <c r="AH1683" s="445"/>
      <c r="AI1683" s="446"/>
      <c r="AJ1683" s="446"/>
      <c r="AK1683" s="446"/>
      <c r="AL1683" s="446"/>
      <c r="AM1683" s="446"/>
      <c r="AN1683" s="446"/>
    </row>
    <row r="1684" spans="1:40">
      <c r="A1684" s="435"/>
      <c r="B1684" s="436"/>
      <c r="C1684" s="437"/>
      <c r="D1684" s="438" t="s">
        <v>134</v>
      </c>
      <c r="E1684" s="439"/>
      <c r="F1684" s="440"/>
      <c r="G1684" s="42"/>
      <c r="H1684" s="441"/>
      <c r="I1684" s="441"/>
      <c r="J1684" s="441"/>
      <c r="K1684" s="442"/>
      <c r="L1684" s="442"/>
      <c r="M1684" s="439"/>
      <c r="N1684" s="439"/>
      <c r="O1684" s="440"/>
      <c r="P1684" s="440"/>
      <c r="Q1684" s="439"/>
      <c r="R1684" s="439"/>
      <c r="S1684" s="439"/>
      <c r="T1684" s="443"/>
      <c r="U1684" s="443"/>
      <c r="V1684" s="443" t="s">
        <v>0</v>
      </c>
      <c r="W1684" s="444"/>
      <c r="X1684" s="440"/>
      <c r="Y1684" s="445"/>
      <c r="Z1684" s="445"/>
      <c r="AA1684" s="445"/>
      <c r="AB1684" s="445"/>
      <c r="AC1684" s="445"/>
      <c r="AD1684" s="445"/>
      <c r="AE1684" s="445"/>
      <c r="AF1684" s="445"/>
      <c r="AG1684" s="445"/>
      <c r="AH1684" s="445"/>
      <c r="AI1684" s="446"/>
      <c r="AJ1684" s="446"/>
      <c r="AK1684" s="446"/>
      <c r="AL1684" s="446"/>
      <c r="AM1684" s="446"/>
      <c r="AN1684" s="446"/>
    </row>
    <row r="1685" spans="1:40">
      <c r="A1685" s="435">
        <v>336</v>
      </c>
      <c r="B1685" s="436" t="s">
        <v>80</v>
      </c>
      <c r="C1685" s="437" t="s">
        <v>1461</v>
      </c>
      <c r="D1685" s="475" t="s">
        <v>1462</v>
      </c>
      <c r="E1685" s="447">
        <v>1</v>
      </c>
      <c r="F1685" s="445" t="s">
        <v>132</v>
      </c>
      <c r="G1685" s="41"/>
      <c r="H1685" s="448">
        <f>ROUND(E1685*G1685,2)</f>
        <v>0</v>
      </c>
      <c r="I1685" s="448"/>
      <c r="J1685" s="448">
        <f>ROUND(E1685*G1685,2)</f>
        <v>0</v>
      </c>
      <c r="K1685" s="449"/>
      <c r="L1685" s="449">
        <f>E1685*K1685</f>
        <v>0</v>
      </c>
      <c r="M1685" s="447"/>
      <c r="N1685" s="447">
        <f>E1685*M1685</f>
        <v>0</v>
      </c>
      <c r="O1685" s="445">
        <v>20</v>
      </c>
      <c r="P1685" s="445" t="s">
        <v>1440</v>
      </c>
      <c r="Q1685" s="447"/>
      <c r="R1685" s="447"/>
      <c r="S1685" s="447"/>
      <c r="T1685" s="450"/>
      <c r="U1685" s="450"/>
      <c r="V1685" s="450" t="s">
        <v>802</v>
      </c>
      <c r="W1685" s="451"/>
      <c r="X1685" s="437" t="s">
        <v>1461</v>
      </c>
      <c r="Y1685" s="437" t="s">
        <v>1461</v>
      </c>
      <c r="Z1685" s="445" t="s">
        <v>85</v>
      </c>
      <c r="AA1685" s="445"/>
      <c r="AB1685" s="445">
        <v>1</v>
      </c>
      <c r="AC1685" s="445"/>
      <c r="AD1685" s="445"/>
      <c r="AE1685" s="445"/>
      <c r="AF1685" s="445"/>
      <c r="AG1685" s="445"/>
      <c r="AH1685" s="445"/>
      <c r="AI1685" s="446"/>
      <c r="AJ1685" s="446" t="s">
        <v>803</v>
      </c>
      <c r="AK1685" s="446" t="s">
        <v>87</v>
      </c>
      <c r="AL1685" s="446"/>
      <c r="AM1685" s="446"/>
      <c r="AN1685" s="446"/>
    </row>
    <row r="1686" spans="1:40" ht="25.5">
      <c r="A1686" s="435"/>
      <c r="B1686" s="436"/>
      <c r="C1686" s="437"/>
      <c r="D1686" s="438" t="s">
        <v>88</v>
      </c>
      <c r="E1686" s="439"/>
      <c r="F1686" s="440"/>
      <c r="G1686" s="42"/>
      <c r="H1686" s="441"/>
      <c r="I1686" s="441"/>
      <c r="J1686" s="441"/>
      <c r="K1686" s="442"/>
      <c r="L1686" s="442"/>
      <c r="M1686" s="439"/>
      <c r="N1686" s="439"/>
      <c r="O1686" s="440"/>
      <c r="P1686" s="440"/>
      <c r="Q1686" s="439"/>
      <c r="R1686" s="439"/>
      <c r="S1686" s="439"/>
      <c r="T1686" s="443"/>
      <c r="U1686" s="443"/>
      <c r="V1686" s="443" t="s">
        <v>0</v>
      </c>
      <c r="W1686" s="444"/>
      <c r="X1686" s="440"/>
      <c r="Y1686" s="445"/>
      <c r="Z1686" s="445"/>
      <c r="AA1686" s="445"/>
      <c r="AB1686" s="445"/>
      <c r="AC1686" s="445"/>
      <c r="AD1686" s="445"/>
      <c r="AE1686" s="445"/>
      <c r="AF1686" s="445"/>
      <c r="AG1686" s="445"/>
      <c r="AH1686" s="445"/>
      <c r="AI1686" s="446"/>
      <c r="AJ1686" s="446"/>
      <c r="AK1686" s="446"/>
      <c r="AL1686" s="446"/>
      <c r="AM1686" s="446"/>
      <c r="AN1686" s="446"/>
    </row>
    <row r="1687" spans="1:40">
      <c r="A1687" s="435"/>
      <c r="B1687" s="436"/>
      <c r="C1687" s="437"/>
      <c r="D1687" s="438" t="s">
        <v>134</v>
      </c>
      <c r="E1687" s="439"/>
      <c r="F1687" s="440"/>
      <c r="G1687" s="42"/>
      <c r="H1687" s="441"/>
      <c r="I1687" s="441"/>
      <c r="J1687" s="441"/>
      <c r="K1687" s="442"/>
      <c r="L1687" s="442"/>
      <c r="M1687" s="439"/>
      <c r="N1687" s="439"/>
      <c r="O1687" s="440"/>
      <c r="P1687" s="440"/>
      <c r="Q1687" s="439"/>
      <c r="R1687" s="439"/>
      <c r="S1687" s="439"/>
      <c r="T1687" s="443"/>
      <c r="U1687" s="443"/>
      <c r="V1687" s="443" t="s">
        <v>0</v>
      </c>
      <c r="W1687" s="444"/>
      <c r="X1687" s="440"/>
      <c r="Y1687" s="445"/>
      <c r="Z1687" s="445"/>
      <c r="AA1687" s="445"/>
      <c r="AB1687" s="445"/>
      <c r="AC1687" s="445"/>
      <c r="AD1687" s="445"/>
      <c r="AE1687" s="445"/>
      <c r="AF1687" s="445"/>
      <c r="AG1687" s="445"/>
      <c r="AH1687" s="445"/>
      <c r="AI1687" s="446"/>
      <c r="AJ1687" s="446"/>
      <c r="AK1687" s="446"/>
      <c r="AL1687" s="446"/>
      <c r="AM1687" s="446"/>
      <c r="AN1687" s="446"/>
    </row>
    <row r="1688" spans="1:40" ht="25.5">
      <c r="A1688" s="435">
        <v>337</v>
      </c>
      <c r="B1688" s="436" t="s">
        <v>80</v>
      </c>
      <c r="C1688" s="437" t="s">
        <v>1463</v>
      </c>
      <c r="D1688" s="475" t="s">
        <v>1464</v>
      </c>
      <c r="E1688" s="447">
        <v>4</v>
      </c>
      <c r="F1688" s="445" t="s">
        <v>249</v>
      </c>
      <c r="G1688" s="41"/>
      <c r="H1688" s="448">
        <f>ROUND(E1688*G1688,2)</f>
        <v>0</v>
      </c>
      <c r="I1688" s="448"/>
      <c r="J1688" s="448">
        <f>ROUND(E1688*G1688,2)</f>
        <v>0</v>
      </c>
      <c r="K1688" s="449"/>
      <c r="L1688" s="449">
        <f>E1688*K1688</f>
        <v>0</v>
      </c>
      <c r="M1688" s="447"/>
      <c r="N1688" s="447">
        <f>E1688*M1688</f>
        <v>0</v>
      </c>
      <c r="O1688" s="445">
        <v>20</v>
      </c>
      <c r="P1688" s="445" t="s">
        <v>810</v>
      </c>
      <c r="Q1688" s="447"/>
      <c r="R1688" s="447"/>
      <c r="S1688" s="447"/>
      <c r="T1688" s="450"/>
      <c r="U1688" s="450"/>
      <c r="V1688" s="450" t="s">
        <v>802</v>
      </c>
      <c r="W1688" s="451"/>
      <c r="X1688" s="437" t="s">
        <v>1463</v>
      </c>
      <c r="Y1688" s="437" t="s">
        <v>1463</v>
      </c>
      <c r="Z1688" s="445" t="s">
        <v>85</v>
      </c>
      <c r="AA1688" s="445"/>
      <c r="AB1688" s="445">
        <v>1</v>
      </c>
      <c r="AC1688" s="445"/>
      <c r="AD1688" s="445"/>
      <c r="AE1688" s="445"/>
      <c r="AF1688" s="445"/>
      <c r="AG1688" s="445"/>
      <c r="AH1688" s="445"/>
      <c r="AI1688" s="446"/>
      <c r="AJ1688" s="446" t="s">
        <v>803</v>
      </c>
      <c r="AK1688" s="446" t="s">
        <v>87</v>
      </c>
      <c r="AL1688" s="446"/>
      <c r="AM1688" s="446"/>
      <c r="AN1688" s="446"/>
    </row>
    <row r="1689" spans="1:40">
      <c r="A1689" s="435"/>
      <c r="B1689" s="436"/>
      <c r="C1689" s="437"/>
      <c r="D1689" s="438" t="s">
        <v>137</v>
      </c>
      <c r="E1689" s="439"/>
      <c r="F1689" s="440"/>
      <c r="G1689" s="42"/>
      <c r="H1689" s="441"/>
      <c r="I1689" s="441"/>
      <c r="J1689" s="441"/>
      <c r="K1689" s="442"/>
      <c r="L1689" s="442"/>
      <c r="M1689" s="439"/>
      <c r="N1689" s="439"/>
      <c r="O1689" s="440"/>
      <c r="P1689" s="440"/>
      <c r="Q1689" s="439"/>
      <c r="R1689" s="439"/>
      <c r="S1689" s="439"/>
      <c r="T1689" s="443"/>
      <c r="U1689" s="443"/>
      <c r="V1689" s="443" t="s">
        <v>0</v>
      </c>
      <c r="W1689" s="444"/>
      <c r="X1689" s="440"/>
      <c r="Y1689" s="445"/>
      <c r="Z1689" s="445"/>
      <c r="AA1689" s="445"/>
      <c r="AB1689" s="445"/>
      <c r="AC1689" s="445"/>
      <c r="AD1689" s="445"/>
      <c r="AE1689" s="445"/>
      <c r="AF1689" s="445"/>
      <c r="AG1689" s="445"/>
      <c r="AH1689" s="445"/>
      <c r="AI1689" s="446"/>
      <c r="AJ1689" s="446"/>
      <c r="AK1689" s="446"/>
      <c r="AL1689" s="446"/>
      <c r="AM1689" s="446"/>
      <c r="AN1689" s="446"/>
    </row>
    <row r="1690" spans="1:40">
      <c r="A1690" s="435"/>
      <c r="B1690" s="436"/>
      <c r="C1690" s="437"/>
      <c r="D1690" s="438" t="s">
        <v>626</v>
      </c>
      <c r="E1690" s="439"/>
      <c r="F1690" s="440"/>
      <c r="G1690" s="42"/>
      <c r="H1690" s="441"/>
      <c r="I1690" s="441"/>
      <c r="J1690" s="441"/>
      <c r="K1690" s="442"/>
      <c r="L1690" s="442"/>
      <c r="M1690" s="439"/>
      <c r="N1690" s="439"/>
      <c r="O1690" s="440"/>
      <c r="P1690" s="440"/>
      <c r="Q1690" s="439"/>
      <c r="R1690" s="439"/>
      <c r="S1690" s="439"/>
      <c r="T1690" s="443"/>
      <c r="U1690" s="443"/>
      <c r="V1690" s="443" t="s">
        <v>0</v>
      </c>
      <c r="W1690" s="444"/>
      <c r="X1690" s="440"/>
      <c r="Y1690" s="445"/>
      <c r="Z1690" s="445"/>
      <c r="AA1690" s="445"/>
      <c r="AB1690" s="445"/>
      <c r="AC1690" s="445"/>
      <c r="AD1690" s="445"/>
      <c r="AE1690" s="445"/>
      <c r="AF1690" s="445"/>
      <c r="AG1690" s="445"/>
      <c r="AH1690" s="445"/>
      <c r="AI1690" s="446"/>
      <c r="AJ1690" s="446"/>
      <c r="AK1690" s="446"/>
      <c r="AL1690" s="446"/>
      <c r="AM1690" s="446"/>
      <c r="AN1690" s="446"/>
    </row>
    <row r="1691" spans="1:40" ht="25.5">
      <c r="A1691" s="435">
        <v>338</v>
      </c>
      <c r="B1691" s="436" t="s">
        <v>80</v>
      </c>
      <c r="C1691" s="437" t="s">
        <v>1465</v>
      </c>
      <c r="D1691" s="475" t="s">
        <v>1466</v>
      </c>
      <c r="E1691" s="447">
        <v>1</v>
      </c>
      <c r="F1691" s="445" t="s">
        <v>173</v>
      </c>
      <c r="G1691" s="41"/>
      <c r="H1691" s="448">
        <f>ROUND(E1691*G1691,2)</f>
        <v>0</v>
      </c>
      <c r="I1691" s="448"/>
      <c r="J1691" s="448">
        <f>ROUND(E1691*G1691,2)</f>
        <v>0</v>
      </c>
      <c r="K1691" s="449"/>
      <c r="L1691" s="449">
        <f>E1691*K1691</f>
        <v>0</v>
      </c>
      <c r="M1691" s="447"/>
      <c r="N1691" s="447">
        <f>E1691*M1691</f>
        <v>0</v>
      </c>
      <c r="O1691" s="445">
        <v>20</v>
      </c>
      <c r="P1691" s="445" t="s">
        <v>832</v>
      </c>
      <c r="Q1691" s="447"/>
      <c r="R1691" s="447"/>
      <c r="S1691" s="447"/>
      <c r="T1691" s="450"/>
      <c r="U1691" s="450"/>
      <c r="V1691" s="450" t="s">
        <v>802</v>
      </c>
      <c r="W1691" s="451"/>
      <c r="X1691" s="437" t="s">
        <v>1465</v>
      </c>
      <c r="Y1691" s="437" t="s">
        <v>1465</v>
      </c>
      <c r="Z1691" s="445" t="s">
        <v>85</v>
      </c>
      <c r="AA1691" s="445"/>
      <c r="AB1691" s="445">
        <v>1</v>
      </c>
      <c r="AC1691" s="445"/>
      <c r="AD1691" s="445"/>
      <c r="AE1691" s="445"/>
      <c r="AF1691" s="445"/>
      <c r="AG1691" s="445"/>
      <c r="AH1691" s="445"/>
      <c r="AI1691" s="446"/>
      <c r="AJ1691" s="446" t="s">
        <v>803</v>
      </c>
      <c r="AK1691" s="446" t="s">
        <v>87</v>
      </c>
      <c r="AL1691" s="446"/>
      <c r="AM1691" s="446"/>
      <c r="AN1691" s="446"/>
    </row>
    <row r="1692" spans="1:40">
      <c r="A1692" s="435"/>
      <c r="B1692" s="436"/>
      <c r="C1692" s="437"/>
      <c r="D1692" s="438" t="s">
        <v>137</v>
      </c>
      <c r="E1692" s="439"/>
      <c r="F1692" s="440"/>
      <c r="G1692" s="42"/>
      <c r="H1692" s="441"/>
      <c r="I1692" s="441"/>
      <c r="J1692" s="441"/>
      <c r="K1692" s="442"/>
      <c r="L1692" s="442"/>
      <c r="M1692" s="439"/>
      <c r="N1692" s="439"/>
      <c r="O1692" s="440"/>
      <c r="P1692" s="440"/>
      <c r="Q1692" s="439"/>
      <c r="R1692" s="439"/>
      <c r="S1692" s="439"/>
      <c r="T1692" s="443"/>
      <c r="U1692" s="443"/>
      <c r="V1692" s="443" t="s">
        <v>0</v>
      </c>
      <c r="W1692" s="444"/>
      <c r="X1692" s="440"/>
      <c r="Y1692" s="445"/>
      <c r="Z1692" s="445"/>
      <c r="AA1692" s="445"/>
      <c r="AB1692" s="445"/>
      <c r="AC1692" s="445"/>
      <c r="AD1692" s="445"/>
      <c r="AE1692" s="445"/>
      <c r="AF1692" s="445"/>
      <c r="AG1692" s="445"/>
      <c r="AH1692" s="445"/>
      <c r="AI1692" s="446"/>
      <c r="AJ1692" s="446"/>
      <c r="AK1692" s="446"/>
      <c r="AL1692" s="446"/>
      <c r="AM1692" s="446"/>
      <c r="AN1692" s="446"/>
    </row>
    <row r="1693" spans="1:40">
      <c r="A1693" s="435"/>
      <c r="B1693" s="436"/>
      <c r="C1693" s="437"/>
      <c r="D1693" s="438" t="s">
        <v>134</v>
      </c>
      <c r="E1693" s="439"/>
      <c r="F1693" s="440"/>
      <c r="G1693" s="42"/>
      <c r="H1693" s="441"/>
      <c r="I1693" s="441"/>
      <c r="J1693" s="441"/>
      <c r="K1693" s="442"/>
      <c r="L1693" s="442"/>
      <c r="M1693" s="439"/>
      <c r="N1693" s="439"/>
      <c r="O1693" s="440"/>
      <c r="P1693" s="440"/>
      <c r="Q1693" s="439"/>
      <c r="R1693" s="439"/>
      <c r="S1693" s="439"/>
      <c r="T1693" s="443"/>
      <c r="U1693" s="443"/>
      <c r="V1693" s="443" t="s">
        <v>0</v>
      </c>
      <c r="W1693" s="444"/>
      <c r="X1693" s="440"/>
      <c r="Y1693" s="445"/>
      <c r="Z1693" s="445"/>
      <c r="AA1693" s="445"/>
      <c r="AB1693" s="445"/>
      <c r="AC1693" s="445"/>
      <c r="AD1693" s="445"/>
      <c r="AE1693" s="445"/>
      <c r="AF1693" s="445"/>
      <c r="AG1693" s="445"/>
      <c r="AH1693" s="445"/>
      <c r="AI1693" s="446"/>
      <c r="AJ1693" s="446"/>
      <c r="AK1693" s="446"/>
      <c r="AL1693" s="446"/>
      <c r="AM1693" s="446"/>
      <c r="AN1693" s="446"/>
    </row>
    <row r="1694" spans="1:40" ht="25.5">
      <c r="A1694" s="435">
        <v>339</v>
      </c>
      <c r="B1694" s="436" t="s">
        <v>80</v>
      </c>
      <c r="C1694" s="437" t="s">
        <v>1467</v>
      </c>
      <c r="D1694" s="475" t="s">
        <v>1468</v>
      </c>
      <c r="E1694" s="447">
        <v>6</v>
      </c>
      <c r="F1694" s="445" t="s">
        <v>132</v>
      </c>
      <c r="G1694" s="41"/>
      <c r="H1694" s="448">
        <f>ROUND(E1694*G1694,2)</f>
        <v>0</v>
      </c>
      <c r="I1694" s="448"/>
      <c r="J1694" s="448">
        <f>ROUND(E1694*G1694,2)</f>
        <v>0</v>
      </c>
      <c r="K1694" s="449"/>
      <c r="L1694" s="449">
        <f>E1694*K1694</f>
        <v>0</v>
      </c>
      <c r="M1694" s="447"/>
      <c r="N1694" s="447">
        <f>E1694*M1694</f>
        <v>0</v>
      </c>
      <c r="O1694" s="445">
        <v>20</v>
      </c>
      <c r="P1694" s="445" t="s">
        <v>836</v>
      </c>
      <c r="Q1694" s="447"/>
      <c r="R1694" s="447"/>
      <c r="S1694" s="447"/>
      <c r="T1694" s="450"/>
      <c r="U1694" s="450"/>
      <c r="V1694" s="450" t="s">
        <v>802</v>
      </c>
      <c r="W1694" s="451"/>
      <c r="X1694" s="437" t="s">
        <v>1467</v>
      </c>
      <c r="Y1694" s="437" t="s">
        <v>1467</v>
      </c>
      <c r="Z1694" s="445" t="s">
        <v>85</v>
      </c>
      <c r="AA1694" s="445"/>
      <c r="AB1694" s="445">
        <v>1</v>
      </c>
      <c r="AC1694" s="445"/>
      <c r="AD1694" s="445"/>
      <c r="AE1694" s="445"/>
      <c r="AF1694" s="445"/>
      <c r="AG1694" s="445"/>
      <c r="AH1694" s="445"/>
      <c r="AI1694" s="446"/>
      <c r="AJ1694" s="446" t="s">
        <v>803</v>
      </c>
      <c r="AK1694" s="446" t="s">
        <v>87</v>
      </c>
      <c r="AL1694" s="446"/>
      <c r="AM1694" s="446"/>
      <c r="AN1694" s="446"/>
    </row>
    <row r="1695" spans="1:40">
      <c r="A1695" s="435"/>
      <c r="B1695" s="436"/>
      <c r="C1695" s="437"/>
      <c r="D1695" s="438" t="s">
        <v>137</v>
      </c>
      <c r="E1695" s="439"/>
      <c r="F1695" s="440"/>
      <c r="G1695" s="42"/>
      <c r="H1695" s="441"/>
      <c r="I1695" s="441"/>
      <c r="J1695" s="441"/>
      <c r="K1695" s="442"/>
      <c r="L1695" s="442"/>
      <c r="M1695" s="439"/>
      <c r="N1695" s="439"/>
      <c r="O1695" s="440"/>
      <c r="P1695" s="440"/>
      <c r="Q1695" s="439"/>
      <c r="R1695" s="439"/>
      <c r="S1695" s="439"/>
      <c r="T1695" s="443"/>
      <c r="U1695" s="443"/>
      <c r="V1695" s="443" t="s">
        <v>0</v>
      </c>
      <c r="W1695" s="444"/>
      <c r="X1695" s="440"/>
      <c r="Y1695" s="445"/>
      <c r="Z1695" s="445"/>
      <c r="AA1695" s="445"/>
      <c r="AB1695" s="445"/>
      <c r="AC1695" s="445"/>
      <c r="AD1695" s="445"/>
      <c r="AE1695" s="445"/>
      <c r="AF1695" s="445"/>
      <c r="AG1695" s="445"/>
      <c r="AH1695" s="445"/>
      <c r="AI1695" s="446"/>
      <c r="AJ1695" s="446"/>
      <c r="AK1695" s="446"/>
      <c r="AL1695" s="446"/>
      <c r="AM1695" s="446"/>
      <c r="AN1695" s="446"/>
    </row>
    <row r="1696" spans="1:40">
      <c r="A1696" s="435"/>
      <c r="B1696" s="436"/>
      <c r="C1696" s="437"/>
      <c r="D1696" s="438" t="s">
        <v>470</v>
      </c>
      <c r="E1696" s="439"/>
      <c r="F1696" s="440"/>
      <c r="G1696" s="42"/>
      <c r="H1696" s="441"/>
      <c r="I1696" s="441"/>
      <c r="J1696" s="441"/>
      <c r="K1696" s="442"/>
      <c r="L1696" s="442"/>
      <c r="M1696" s="439"/>
      <c r="N1696" s="439"/>
      <c r="O1696" s="440"/>
      <c r="P1696" s="440"/>
      <c r="Q1696" s="439"/>
      <c r="R1696" s="439"/>
      <c r="S1696" s="439"/>
      <c r="T1696" s="443"/>
      <c r="U1696" s="443"/>
      <c r="V1696" s="443" t="s">
        <v>0</v>
      </c>
      <c r="W1696" s="444"/>
      <c r="X1696" s="440"/>
      <c r="Y1696" s="445"/>
      <c r="Z1696" s="445"/>
      <c r="AA1696" s="445"/>
      <c r="AB1696" s="445"/>
      <c r="AC1696" s="445"/>
      <c r="AD1696" s="445"/>
      <c r="AE1696" s="445"/>
      <c r="AF1696" s="445"/>
      <c r="AG1696" s="445"/>
      <c r="AH1696" s="445"/>
      <c r="AI1696" s="446"/>
      <c r="AJ1696" s="446"/>
      <c r="AK1696" s="446"/>
      <c r="AL1696" s="446"/>
      <c r="AM1696" s="446"/>
      <c r="AN1696" s="446"/>
    </row>
    <row r="1697" spans="1:40" ht="25.5">
      <c r="A1697" s="435">
        <v>340</v>
      </c>
      <c r="B1697" s="436" t="s">
        <v>80</v>
      </c>
      <c r="C1697" s="437" t="s">
        <v>1469</v>
      </c>
      <c r="D1697" s="475" t="s">
        <v>1470</v>
      </c>
      <c r="E1697" s="447">
        <v>1</v>
      </c>
      <c r="F1697" s="445" t="s">
        <v>132</v>
      </c>
      <c r="G1697" s="41"/>
      <c r="H1697" s="448">
        <f>ROUND(E1697*G1697,2)</f>
        <v>0</v>
      </c>
      <c r="I1697" s="448"/>
      <c r="J1697" s="448">
        <f>ROUND(E1697*G1697,2)</f>
        <v>0</v>
      </c>
      <c r="K1697" s="449"/>
      <c r="L1697" s="449">
        <f>E1697*K1697</f>
        <v>0</v>
      </c>
      <c r="M1697" s="447"/>
      <c r="N1697" s="447">
        <f>E1697*M1697</f>
        <v>0</v>
      </c>
      <c r="O1697" s="445">
        <v>20</v>
      </c>
      <c r="P1697" s="445" t="s">
        <v>840</v>
      </c>
      <c r="Q1697" s="447"/>
      <c r="R1697" s="447"/>
      <c r="S1697" s="447"/>
      <c r="T1697" s="450"/>
      <c r="U1697" s="450"/>
      <c r="V1697" s="450" t="s">
        <v>802</v>
      </c>
      <c r="W1697" s="451"/>
      <c r="X1697" s="437" t="s">
        <v>1469</v>
      </c>
      <c r="Y1697" s="437" t="s">
        <v>1469</v>
      </c>
      <c r="Z1697" s="445" t="s">
        <v>85</v>
      </c>
      <c r="AA1697" s="445"/>
      <c r="AB1697" s="445">
        <v>1</v>
      </c>
      <c r="AC1697" s="445"/>
      <c r="AD1697" s="445"/>
      <c r="AE1697" s="445"/>
      <c r="AF1697" s="445"/>
      <c r="AG1697" s="445"/>
      <c r="AH1697" s="445"/>
      <c r="AI1697" s="446"/>
      <c r="AJ1697" s="446" t="s">
        <v>803</v>
      </c>
      <c r="AK1697" s="446" t="s">
        <v>87</v>
      </c>
      <c r="AL1697" s="446"/>
      <c r="AM1697" s="446"/>
      <c r="AN1697" s="446"/>
    </row>
    <row r="1698" spans="1:40">
      <c r="A1698" s="435"/>
      <c r="B1698" s="436"/>
      <c r="C1698" s="437"/>
      <c r="D1698" s="438" t="s">
        <v>137</v>
      </c>
      <c r="E1698" s="439"/>
      <c r="F1698" s="440"/>
      <c r="G1698" s="42"/>
      <c r="H1698" s="441"/>
      <c r="I1698" s="441"/>
      <c r="J1698" s="441"/>
      <c r="K1698" s="442"/>
      <c r="L1698" s="442"/>
      <c r="M1698" s="439"/>
      <c r="N1698" s="439"/>
      <c r="O1698" s="440"/>
      <c r="P1698" s="440"/>
      <c r="Q1698" s="439"/>
      <c r="R1698" s="439"/>
      <c r="S1698" s="439"/>
      <c r="T1698" s="443"/>
      <c r="U1698" s="443"/>
      <c r="V1698" s="443" t="s">
        <v>0</v>
      </c>
      <c r="W1698" s="444"/>
      <c r="X1698" s="440"/>
      <c r="Y1698" s="445"/>
      <c r="Z1698" s="445"/>
      <c r="AA1698" s="445"/>
      <c r="AB1698" s="445"/>
      <c r="AC1698" s="445"/>
      <c r="AD1698" s="445"/>
      <c r="AE1698" s="445"/>
      <c r="AF1698" s="445"/>
      <c r="AG1698" s="445"/>
      <c r="AH1698" s="445"/>
      <c r="AI1698" s="446"/>
      <c r="AJ1698" s="446"/>
      <c r="AK1698" s="446"/>
      <c r="AL1698" s="446"/>
      <c r="AM1698" s="446"/>
      <c r="AN1698" s="446"/>
    </row>
    <row r="1699" spans="1:40">
      <c r="A1699" s="435"/>
      <c r="B1699" s="436"/>
      <c r="C1699" s="437"/>
      <c r="D1699" s="438" t="s">
        <v>134</v>
      </c>
      <c r="E1699" s="439"/>
      <c r="F1699" s="440"/>
      <c r="G1699" s="42"/>
      <c r="H1699" s="441"/>
      <c r="I1699" s="441"/>
      <c r="J1699" s="441"/>
      <c r="K1699" s="442"/>
      <c r="L1699" s="442"/>
      <c r="M1699" s="439"/>
      <c r="N1699" s="439"/>
      <c r="O1699" s="440"/>
      <c r="P1699" s="440"/>
      <c r="Q1699" s="439"/>
      <c r="R1699" s="439"/>
      <c r="S1699" s="439"/>
      <c r="T1699" s="443"/>
      <c r="U1699" s="443"/>
      <c r="V1699" s="443" t="s">
        <v>0</v>
      </c>
      <c r="W1699" s="444"/>
      <c r="X1699" s="440"/>
      <c r="Y1699" s="445"/>
      <c r="Z1699" s="445"/>
      <c r="AA1699" s="445"/>
      <c r="AB1699" s="445"/>
      <c r="AC1699" s="445"/>
      <c r="AD1699" s="445"/>
      <c r="AE1699" s="445"/>
      <c r="AF1699" s="445"/>
      <c r="AG1699" s="445"/>
      <c r="AH1699" s="445"/>
      <c r="AI1699" s="446"/>
      <c r="AJ1699" s="446"/>
      <c r="AK1699" s="446"/>
      <c r="AL1699" s="446"/>
      <c r="AM1699" s="446"/>
      <c r="AN1699" s="446"/>
    </row>
    <row r="1700" spans="1:40" ht="38.25">
      <c r="A1700" s="435">
        <v>341</v>
      </c>
      <c r="B1700" s="436" t="s">
        <v>80</v>
      </c>
      <c r="C1700" s="437" t="s">
        <v>1471</v>
      </c>
      <c r="D1700" s="475" t="s">
        <v>1472</v>
      </c>
      <c r="E1700" s="447">
        <v>1</v>
      </c>
      <c r="F1700" s="445" t="s">
        <v>132</v>
      </c>
      <c r="G1700" s="41"/>
      <c r="H1700" s="448">
        <f>ROUND(E1700*G1700,2)</f>
        <v>0</v>
      </c>
      <c r="I1700" s="448"/>
      <c r="J1700" s="448">
        <f>ROUND(E1700*G1700,2)</f>
        <v>0</v>
      </c>
      <c r="K1700" s="449"/>
      <c r="L1700" s="449">
        <f>E1700*K1700</f>
        <v>0</v>
      </c>
      <c r="M1700" s="447"/>
      <c r="N1700" s="447">
        <f>E1700*M1700</f>
        <v>0</v>
      </c>
      <c r="O1700" s="445">
        <v>20</v>
      </c>
      <c r="P1700" s="445" t="s">
        <v>867</v>
      </c>
      <c r="Q1700" s="447"/>
      <c r="R1700" s="447"/>
      <c r="S1700" s="447"/>
      <c r="T1700" s="450"/>
      <c r="U1700" s="450"/>
      <c r="V1700" s="450" t="s">
        <v>802</v>
      </c>
      <c r="W1700" s="451"/>
      <c r="X1700" s="437" t="s">
        <v>1471</v>
      </c>
      <c r="Y1700" s="437" t="s">
        <v>1471</v>
      </c>
      <c r="Z1700" s="445" t="s">
        <v>85</v>
      </c>
      <c r="AA1700" s="445"/>
      <c r="AB1700" s="445">
        <v>1</v>
      </c>
      <c r="AC1700" s="445"/>
      <c r="AD1700" s="445"/>
      <c r="AE1700" s="445"/>
      <c r="AF1700" s="445"/>
      <c r="AG1700" s="445"/>
      <c r="AH1700" s="445"/>
      <c r="AI1700" s="446"/>
      <c r="AJ1700" s="446" t="s">
        <v>803</v>
      </c>
      <c r="AK1700" s="446" t="s">
        <v>87</v>
      </c>
      <c r="AL1700" s="446"/>
      <c r="AM1700" s="446"/>
      <c r="AN1700" s="446"/>
    </row>
    <row r="1701" spans="1:40">
      <c r="A1701" s="435"/>
      <c r="B1701" s="436"/>
      <c r="C1701" s="437"/>
      <c r="D1701" s="438" t="s">
        <v>137</v>
      </c>
      <c r="E1701" s="439"/>
      <c r="F1701" s="440"/>
      <c r="G1701" s="42"/>
      <c r="H1701" s="441"/>
      <c r="I1701" s="441"/>
      <c r="J1701" s="441"/>
      <c r="K1701" s="442"/>
      <c r="L1701" s="442"/>
      <c r="M1701" s="439"/>
      <c r="N1701" s="439"/>
      <c r="O1701" s="440"/>
      <c r="P1701" s="440"/>
      <c r="Q1701" s="439"/>
      <c r="R1701" s="439"/>
      <c r="S1701" s="439"/>
      <c r="T1701" s="443"/>
      <c r="U1701" s="443"/>
      <c r="V1701" s="443" t="s">
        <v>0</v>
      </c>
      <c r="W1701" s="444"/>
      <c r="X1701" s="440"/>
      <c r="Y1701" s="445"/>
      <c r="Z1701" s="445"/>
      <c r="AA1701" s="445"/>
      <c r="AB1701" s="445"/>
      <c r="AC1701" s="445"/>
      <c r="AD1701" s="445"/>
      <c r="AE1701" s="445"/>
      <c r="AF1701" s="445"/>
      <c r="AG1701" s="445"/>
      <c r="AH1701" s="445"/>
      <c r="AI1701" s="446"/>
      <c r="AJ1701" s="446"/>
      <c r="AK1701" s="446"/>
      <c r="AL1701" s="446"/>
      <c r="AM1701" s="446"/>
      <c r="AN1701" s="446"/>
    </row>
    <row r="1702" spans="1:40">
      <c r="A1702" s="435"/>
      <c r="B1702" s="436"/>
      <c r="C1702" s="437"/>
      <c r="D1702" s="438" t="s">
        <v>134</v>
      </c>
      <c r="E1702" s="439"/>
      <c r="F1702" s="440"/>
      <c r="G1702" s="42"/>
      <c r="H1702" s="441"/>
      <c r="I1702" s="441"/>
      <c r="J1702" s="441"/>
      <c r="K1702" s="442"/>
      <c r="L1702" s="442"/>
      <c r="M1702" s="439"/>
      <c r="N1702" s="439"/>
      <c r="O1702" s="440"/>
      <c r="P1702" s="440"/>
      <c r="Q1702" s="439"/>
      <c r="R1702" s="439"/>
      <c r="S1702" s="439"/>
      <c r="T1702" s="443"/>
      <c r="U1702" s="443"/>
      <c r="V1702" s="443" t="s">
        <v>0</v>
      </c>
      <c r="W1702" s="444"/>
      <c r="X1702" s="440"/>
      <c r="Y1702" s="445"/>
      <c r="Z1702" s="445"/>
      <c r="AA1702" s="445"/>
      <c r="AB1702" s="445"/>
      <c r="AC1702" s="445"/>
      <c r="AD1702" s="445"/>
      <c r="AE1702" s="445"/>
      <c r="AF1702" s="445"/>
      <c r="AG1702" s="445"/>
      <c r="AH1702" s="445"/>
      <c r="AI1702" s="446"/>
      <c r="AJ1702" s="446"/>
      <c r="AK1702" s="446"/>
      <c r="AL1702" s="446"/>
      <c r="AM1702" s="446"/>
      <c r="AN1702" s="446"/>
    </row>
    <row r="1703" spans="1:40" ht="25.5">
      <c r="A1703" s="435">
        <v>342</v>
      </c>
      <c r="B1703" s="436" t="s">
        <v>80</v>
      </c>
      <c r="C1703" s="437" t="s">
        <v>1473</v>
      </c>
      <c r="D1703" s="475" t="s">
        <v>1474</v>
      </c>
      <c r="E1703" s="447">
        <v>1</v>
      </c>
      <c r="F1703" s="445" t="s">
        <v>173</v>
      </c>
      <c r="G1703" s="41"/>
      <c r="H1703" s="448">
        <f>ROUND(E1703*G1703,2)</f>
        <v>0</v>
      </c>
      <c r="I1703" s="448"/>
      <c r="J1703" s="448">
        <f>ROUND(E1703*G1703,2)</f>
        <v>0</v>
      </c>
      <c r="K1703" s="449"/>
      <c r="L1703" s="449">
        <f>E1703*K1703</f>
        <v>0</v>
      </c>
      <c r="M1703" s="447"/>
      <c r="N1703" s="447">
        <f>E1703*M1703</f>
        <v>0</v>
      </c>
      <c r="O1703" s="445">
        <v>20</v>
      </c>
      <c r="P1703" s="445" t="s">
        <v>871</v>
      </c>
      <c r="Q1703" s="447"/>
      <c r="R1703" s="447"/>
      <c r="S1703" s="447"/>
      <c r="T1703" s="450"/>
      <c r="U1703" s="450"/>
      <c r="V1703" s="450" t="s">
        <v>802</v>
      </c>
      <c r="W1703" s="451"/>
      <c r="X1703" s="437" t="s">
        <v>1473</v>
      </c>
      <c r="Y1703" s="437" t="s">
        <v>1473</v>
      </c>
      <c r="Z1703" s="445" t="s">
        <v>85</v>
      </c>
      <c r="AA1703" s="445"/>
      <c r="AB1703" s="445">
        <v>1</v>
      </c>
      <c r="AC1703" s="445"/>
      <c r="AD1703" s="445"/>
      <c r="AE1703" s="445"/>
      <c r="AF1703" s="445"/>
      <c r="AG1703" s="445"/>
      <c r="AH1703" s="445"/>
      <c r="AI1703" s="446"/>
      <c r="AJ1703" s="446" t="s">
        <v>803</v>
      </c>
      <c r="AK1703" s="446" t="s">
        <v>87</v>
      </c>
      <c r="AL1703" s="446"/>
      <c r="AM1703" s="446"/>
      <c r="AN1703" s="446"/>
    </row>
    <row r="1704" spans="1:40">
      <c r="A1704" s="435"/>
      <c r="B1704" s="436"/>
      <c r="C1704" s="437"/>
      <c r="D1704" s="438" t="s">
        <v>137</v>
      </c>
      <c r="E1704" s="439"/>
      <c r="F1704" s="440"/>
      <c r="G1704" s="42"/>
      <c r="H1704" s="441"/>
      <c r="I1704" s="441"/>
      <c r="J1704" s="441"/>
      <c r="K1704" s="442"/>
      <c r="L1704" s="442"/>
      <c r="M1704" s="439"/>
      <c r="N1704" s="439"/>
      <c r="O1704" s="440"/>
      <c r="P1704" s="440"/>
      <c r="Q1704" s="439"/>
      <c r="R1704" s="439"/>
      <c r="S1704" s="439"/>
      <c r="T1704" s="443"/>
      <c r="U1704" s="443"/>
      <c r="V1704" s="443" t="s">
        <v>0</v>
      </c>
      <c r="W1704" s="444"/>
      <c r="X1704" s="440"/>
      <c r="Y1704" s="445"/>
      <c r="Z1704" s="445"/>
      <c r="AA1704" s="445"/>
      <c r="AB1704" s="445"/>
      <c r="AC1704" s="445"/>
      <c r="AD1704" s="445"/>
      <c r="AE1704" s="445"/>
      <c r="AF1704" s="445"/>
      <c r="AG1704" s="445"/>
      <c r="AH1704" s="445"/>
      <c r="AI1704" s="446"/>
      <c r="AJ1704" s="446"/>
      <c r="AK1704" s="446"/>
      <c r="AL1704" s="446"/>
      <c r="AM1704" s="446"/>
      <c r="AN1704" s="446"/>
    </row>
    <row r="1705" spans="1:40">
      <c r="A1705" s="435"/>
      <c r="B1705" s="436"/>
      <c r="C1705" s="437"/>
      <c r="D1705" s="438" t="s">
        <v>134</v>
      </c>
      <c r="E1705" s="439"/>
      <c r="F1705" s="440"/>
      <c r="G1705" s="42"/>
      <c r="H1705" s="441"/>
      <c r="I1705" s="441"/>
      <c r="J1705" s="441"/>
      <c r="K1705" s="442"/>
      <c r="L1705" s="442"/>
      <c r="M1705" s="439"/>
      <c r="N1705" s="439"/>
      <c r="O1705" s="440"/>
      <c r="P1705" s="440"/>
      <c r="Q1705" s="439"/>
      <c r="R1705" s="439"/>
      <c r="S1705" s="439"/>
      <c r="T1705" s="443"/>
      <c r="U1705" s="443"/>
      <c r="V1705" s="443" t="s">
        <v>0</v>
      </c>
      <c r="W1705" s="444"/>
      <c r="X1705" s="440"/>
      <c r="Y1705" s="445"/>
      <c r="Z1705" s="445"/>
      <c r="AA1705" s="445"/>
      <c r="AB1705" s="445"/>
      <c r="AC1705" s="445"/>
      <c r="AD1705" s="445"/>
      <c r="AE1705" s="445"/>
      <c r="AF1705" s="445"/>
      <c r="AG1705" s="445"/>
      <c r="AH1705" s="445"/>
      <c r="AI1705" s="446"/>
      <c r="AJ1705" s="446"/>
      <c r="AK1705" s="446"/>
      <c r="AL1705" s="446"/>
      <c r="AM1705" s="446"/>
      <c r="AN1705" s="446"/>
    </row>
    <row r="1706" spans="1:40" ht="25.5">
      <c r="A1706" s="435">
        <v>343</v>
      </c>
      <c r="B1706" s="436" t="s">
        <v>80</v>
      </c>
      <c r="C1706" s="437" t="s">
        <v>1475</v>
      </c>
      <c r="D1706" s="475" t="s">
        <v>1476</v>
      </c>
      <c r="E1706" s="447">
        <v>23.94</v>
      </c>
      <c r="F1706" s="445" t="s">
        <v>83</v>
      </c>
      <c r="G1706" s="41"/>
      <c r="H1706" s="448">
        <f>ROUND(E1706*G1706,2)</f>
        <v>0</v>
      </c>
      <c r="I1706" s="448"/>
      <c r="J1706" s="448">
        <f>ROUND(E1706*G1706,2)</f>
        <v>0</v>
      </c>
      <c r="K1706" s="449"/>
      <c r="L1706" s="449">
        <f>E1706*K1706</f>
        <v>0</v>
      </c>
      <c r="M1706" s="447"/>
      <c r="N1706" s="447">
        <f>E1706*M1706</f>
        <v>0</v>
      </c>
      <c r="O1706" s="445">
        <v>20</v>
      </c>
      <c r="P1706" s="445" t="s">
        <v>874</v>
      </c>
      <c r="Q1706" s="447"/>
      <c r="R1706" s="447"/>
      <c r="S1706" s="447"/>
      <c r="T1706" s="450"/>
      <c r="U1706" s="450"/>
      <c r="V1706" s="450" t="s">
        <v>802</v>
      </c>
      <c r="W1706" s="451"/>
      <c r="X1706" s="437" t="s">
        <v>1475</v>
      </c>
      <c r="Y1706" s="437" t="s">
        <v>1475</v>
      </c>
      <c r="Z1706" s="445" t="s">
        <v>85</v>
      </c>
      <c r="AA1706" s="445"/>
      <c r="AB1706" s="445">
        <v>1</v>
      </c>
      <c r="AC1706" s="445"/>
      <c r="AD1706" s="445"/>
      <c r="AE1706" s="445"/>
      <c r="AF1706" s="445"/>
      <c r="AG1706" s="445"/>
      <c r="AH1706" s="445"/>
      <c r="AI1706" s="446"/>
      <c r="AJ1706" s="446" t="s">
        <v>803</v>
      </c>
      <c r="AK1706" s="446" t="s">
        <v>87</v>
      </c>
      <c r="AL1706" s="446"/>
      <c r="AM1706" s="446"/>
      <c r="AN1706" s="446"/>
    </row>
    <row r="1707" spans="1:40">
      <c r="A1707" s="435"/>
      <c r="B1707" s="436"/>
      <c r="C1707" s="437"/>
      <c r="D1707" s="438" t="s">
        <v>137</v>
      </c>
      <c r="E1707" s="439"/>
      <c r="F1707" s="440"/>
      <c r="G1707" s="42"/>
      <c r="H1707" s="441"/>
      <c r="I1707" s="441"/>
      <c r="J1707" s="441"/>
      <c r="K1707" s="442"/>
      <c r="L1707" s="442"/>
      <c r="M1707" s="439"/>
      <c r="N1707" s="439"/>
      <c r="O1707" s="440"/>
      <c r="P1707" s="440"/>
      <c r="Q1707" s="439"/>
      <c r="R1707" s="439"/>
      <c r="S1707" s="439"/>
      <c r="T1707" s="443"/>
      <c r="U1707" s="443"/>
      <c r="V1707" s="443" t="s">
        <v>0</v>
      </c>
      <c r="W1707" s="444"/>
      <c r="X1707" s="440"/>
      <c r="Y1707" s="445"/>
      <c r="Z1707" s="445"/>
      <c r="AA1707" s="445"/>
      <c r="AB1707" s="445"/>
      <c r="AC1707" s="445"/>
      <c r="AD1707" s="445"/>
      <c r="AE1707" s="445"/>
      <c r="AF1707" s="445"/>
      <c r="AG1707" s="445"/>
      <c r="AH1707" s="445"/>
      <c r="AI1707" s="446"/>
      <c r="AJ1707" s="446"/>
      <c r="AK1707" s="446"/>
      <c r="AL1707" s="446"/>
      <c r="AM1707" s="446"/>
      <c r="AN1707" s="446"/>
    </row>
    <row r="1708" spans="1:40">
      <c r="A1708" s="435"/>
      <c r="B1708" s="436"/>
      <c r="C1708" s="437"/>
      <c r="D1708" s="438" t="s">
        <v>1477</v>
      </c>
      <c r="E1708" s="439"/>
      <c r="F1708" s="440"/>
      <c r="G1708" s="42"/>
      <c r="H1708" s="441"/>
      <c r="I1708" s="441"/>
      <c r="J1708" s="441"/>
      <c r="K1708" s="442"/>
      <c r="L1708" s="442"/>
      <c r="M1708" s="439"/>
      <c r="N1708" s="439"/>
      <c r="O1708" s="440"/>
      <c r="P1708" s="440"/>
      <c r="Q1708" s="439"/>
      <c r="R1708" s="439"/>
      <c r="S1708" s="439"/>
      <c r="T1708" s="443"/>
      <c r="U1708" s="443"/>
      <c r="V1708" s="443" t="s">
        <v>0</v>
      </c>
      <c r="W1708" s="444"/>
      <c r="X1708" s="440"/>
      <c r="Y1708" s="445"/>
      <c r="Z1708" s="445"/>
      <c r="AA1708" s="445"/>
      <c r="AB1708" s="445"/>
      <c r="AC1708" s="445"/>
      <c r="AD1708" s="445"/>
      <c r="AE1708" s="445"/>
      <c r="AF1708" s="445"/>
      <c r="AG1708" s="445"/>
      <c r="AH1708" s="445"/>
      <c r="AI1708" s="446"/>
      <c r="AJ1708" s="446"/>
      <c r="AK1708" s="446"/>
      <c r="AL1708" s="446"/>
      <c r="AM1708" s="446"/>
      <c r="AN1708" s="446"/>
    </row>
    <row r="1709" spans="1:40" ht="25.5">
      <c r="A1709" s="435">
        <v>344</v>
      </c>
      <c r="B1709" s="436" t="s">
        <v>80</v>
      </c>
      <c r="C1709" s="437" t="s">
        <v>1478</v>
      </c>
      <c r="D1709" s="475" t="s">
        <v>1479</v>
      </c>
      <c r="E1709" s="447">
        <v>38.049999999999997</v>
      </c>
      <c r="F1709" s="445" t="s">
        <v>809</v>
      </c>
      <c r="G1709" s="41"/>
      <c r="H1709" s="448">
        <f>ROUND(E1709*G1709,2)</f>
        <v>0</v>
      </c>
      <c r="I1709" s="448"/>
      <c r="J1709" s="448">
        <f>ROUND(E1709*G1709,2)</f>
        <v>0</v>
      </c>
      <c r="K1709" s="449"/>
      <c r="L1709" s="449">
        <f>E1709*K1709</f>
        <v>0</v>
      </c>
      <c r="M1709" s="447"/>
      <c r="N1709" s="447">
        <f>E1709*M1709</f>
        <v>0</v>
      </c>
      <c r="O1709" s="445">
        <v>20</v>
      </c>
      <c r="P1709" s="445" t="s">
        <v>1480</v>
      </c>
      <c r="Q1709" s="447"/>
      <c r="R1709" s="447"/>
      <c r="S1709" s="447"/>
      <c r="T1709" s="450"/>
      <c r="U1709" s="450"/>
      <c r="V1709" s="450" t="s">
        <v>802</v>
      </c>
      <c r="W1709" s="451"/>
      <c r="X1709" s="437" t="s">
        <v>1478</v>
      </c>
      <c r="Y1709" s="437" t="s">
        <v>1478</v>
      </c>
      <c r="Z1709" s="445" t="s">
        <v>85</v>
      </c>
      <c r="AA1709" s="445"/>
      <c r="AB1709" s="445">
        <v>1</v>
      </c>
      <c r="AC1709" s="445"/>
      <c r="AD1709" s="445"/>
      <c r="AE1709" s="445"/>
      <c r="AF1709" s="445"/>
      <c r="AG1709" s="445"/>
      <c r="AH1709" s="445"/>
      <c r="AI1709" s="446"/>
      <c r="AJ1709" s="446" t="s">
        <v>803</v>
      </c>
      <c r="AK1709" s="446" t="s">
        <v>87</v>
      </c>
      <c r="AL1709" s="446"/>
      <c r="AM1709" s="446"/>
      <c r="AN1709" s="446"/>
    </row>
    <row r="1710" spans="1:40">
      <c r="A1710" s="435"/>
      <c r="B1710" s="436"/>
      <c r="C1710" s="437"/>
      <c r="D1710" s="438" t="s">
        <v>137</v>
      </c>
      <c r="E1710" s="439"/>
      <c r="F1710" s="440"/>
      <c r="G1710" s="42"/>
      <c r="H1710" s="441"/>
      <c r="I1710" s="441"/>
      <c r="J1710" s="441"/>
      <c r="K1710" s="442"/>
      <c r="L1710" s="442"/>
      <c r="M1710" s="439"/>
      <c r="N1710" s="439"/>
      <c r="O1710" s="440"/>
      <c r="P1710" s="440"/>
      <c r="Q1710" s="439"/>
      <c r="R1710" s="439"/>
      <c r="S1710" s="439"/>
      <c r="T1710" s="443"/>
      <c r="U1710" s="443"/>
      <c r="V1710" s="443" t="s">
        <v>0</v>
      </c>
      <c r="W1710" s="444"/>
      <c r="X1710" s="440"/>
      <c r="Y1710" s="445"/>
      <c r="Z1710" s="445"/>
      <c r="AA1710" s="445"/>
      <c r="AB1710" s="445"/>
      <c r="AC1710" s="445"/>
      <c r="AD1710" s="445"/>
      <c r="AE1710" s="445"/>
      <c r="AF1710" s="445"/>
      <c r="AG1710" s="445"/>
      <c r="AH1710" s="445"/>
      <c r="AI1710" s="446"/>
      <c r="AJ1710" s="446"/>
      <c r="AK1710" s="446"/>
      <c r="AL1710" s="446"/>
      <c r="AM1710" s="446"/>
      <c r="AN1710" s="446"/>
    </row>
    <row r="1711" spans="1:40">
      <c r="A1711" s="435"/>
      <c r="B1711" s="436"/>
      <c r="C1711" s="437"/>
      <c r="D1711" s="438" t="s">
        <v>1481</v>
      </c>
      <c r="E1711" s="439"/>
      <c r="F1711" s="440"/>
      <c r="G1711" s="42"/>
      <c r="H1711" s="441"/>
      <c r="I1711" s="441"/>
      <c r="J1711" s="441"/>
      <c r="K1711" s="442"/>
      <c r="L1711" s="442"/>
      <c r="M1711" s="439"/>
      <c r="N1711" s="439"/>
      <c r="O1711" s="440"/>
      <c r="P1711" s="440"/>
      <c r="Q1711" s="439"/>
      <c r="R1711" s="439"/>
      <c r="S1711" s="439"/>
      <c r="T1711" s="443"/>
      <c r="U1711" s="443"/>
      <c r="V1711" s="443" t="s">
        <v>0</v>
      </c>
      <c r="W1711" s="444"/>
      <c r="X1711" s="440"/>
      <c r="Y1711" s="445"/>
      <c r="Z1711" s="445"/>
      <c r="AA1711" s="445"/>
      <c r="AB1711" s="445"/>
      <c r="AC1711" s="445"/>
      <c r="AD1711" s="445"/>
      <c r="AE1711" s="445"/>
      <c r="AF1711" s="445"/>
      <c r="AG1711" s="445"/>
      <c r="AH1711" s="445"/>
      <c r="AI1711" s="446"/>
      <c r="AJ1711" s="446"/>
      <c r="AK1711" s="446"/>
      <c r="AL1711" s="446"/>
      <c r="AM1711" s="446"/>
      <c r="AN1711" s="446"/>
    </row>
    <row r="1712" spans="1:40">
      <c r="A1712" s="435">
        <v>345</v>
      </c>
      <c r="B1712" s="436" t="s">
        <v>192</v>
      </c>
      <c r="C1712" s="437" t="s">
        <v>1482</v>
      </c>
      <c r="D1712" s="475" t="s">
        <v>1483</v>
      </c>
      <c r="E1712" s="447">
        <v>41.854999999999997</v>
      </c>
      <c r="F1712" s="445" t="s">
        <v>809</v>
      </c>
      <c r="G1712" s="41"/>
      <c r="H1712" s="448"/>
      <c r="I1712" s="448">
        <f>ROUND(E1712*G1712,2)</f>
        <v>0</v>
      </c>
      <c r="J1712" s="448">
        <f>ROUND(E1712*G1712,2)</f>
        <v>0</v>
      </c>
      <c r="K1712" s="449"/>
      <c r="L1712" s="449">
        <f>E1712*K1712</f>
        <v>0</v>
      </c>
      <c r="M1712" s="447"/>
      <c r="N1712" s="447">
        <f>E1712*M1712</f>
        <v>0</v>
      </c>
      <c r="O1712" s="445">
        <v>20</v>
      </c>
      <c r="P1712" s="445" t="s">
        <v>1270</v>
      </c>
      <c r="Q1712" s="447"/>
      <c r="R1712" s="447"/>
      <c r="S1712" s="447"/>
      <c r="T1712" s="450"/>
      <c r="U1712" s="450"/>
      <c r="V1712" s="450" t="s">
        <v>66</v>
      </c>
      <c r="W1712" s="451"/>
      <c r="X1712" s="437" t="s">
        <v>1482</v>
      </c>
      <c r="Y1712" s="437" t="s">
        <v>1482</v>
      </c>
      <c r="Z1712" s="445" t="s">
        <v>85</v>
      </c>
      <c r="AA1712" s="437" t="s">
        <v>196</v>
      </c>
      <c r="AB1712" s="445">
        <v>2</v>
      </c>
      <c r="AC1712" s="445"/>
      <c r="AD1712" s="445"/>
      <c r="AE1712" s="445"/>
      <c r="AF1712" s="445"/>
      <c r="AG1712" s="445"/>
      <c r="AH1712" s="445"/>
      <c r="AI1712" s="446"/>
      <c r="AJ1712" s="446" t="s">
        <v>811</v>
      </c>
      <c r="AK1712" s="446" t="s">
        <v>87</v>
      </c>
      <c r="AL1712" s="446"/>
      <c r="AM1712" s="446"/>
      <c r="AN1712" s="446"/>
    </row>
    <row r="1713" spans="1:40">
      <c r="A1713" s="435"/>
      <c r="B1713" s="436"/>
      <c r="C1713" s="437"/>
      <c r="D1713" s="438" t="s">
        <v>137</v>
      </c>
      <c r="E1713" s="439"/>
      <c r="F1713" s="440"/>
      <c r="G1713" s="42"/>
      <c r="H1713" s="441"/>
      <c r="I1713" s="441"/>
      <c r="J1713" s="441"/>
      <c r="K1713" s="442"/>
      <c r="L1713" s="442"/>
      <c r="M1713" s="439"/>
      <c r="N1713" s="439"/>
      <c r="O1713" s="440"/>
      <c r="P1713" s="440"/>
      <c r="Q1713" s="439"/>
      <c r="R1713" s="439"/>
      <c r="S1713" s="439"/>
      <c r="T1713" s="443"/>
      <c r="U1713" s="443"/>
      <c r="V1713" s="443" t="s">
        <v>0</v>
      </c>
      <c r="W1713" s="444"/>
      <c r="X1713" s="440"/>
      <c r="Y1713" s="445"/>
      <c r="Z1713" s="445"/>
      <c r="AA1713" s="445"/>
      <c r="AB1713" s="445"/>
      <c r="AC1713" s="445"/>
      <c r="AD1713" s="445"/>
      <c r="AE1713" s="445"/>
      <c r="AF1713" s="445"/>
      <c r="AG1713" s="445"/>
      <c r="AH1713" s="445"/>
      <c r="AI1713" s="446"/>
      <c r="AJ1713" s="446"/>
      <c r="AK1713" s="446"/>
      <c r="AL1713" s="446"/>
      <c r="AM1713" s="446"/>
      <c r="AN1713" s="446"/>
    </row>
    <row r="1714" spans="1:40">
      <c r="A1714" s="435"/>
      <c r="B1714" s="436"/>
      <c r="C1714" s="437"/>
      <c r="D1714" s="438" t="s">
        <v>1484</v>
      </c>
      <c r="E1714" s="439"/>
      <c r="F1714" s="440"/>
      <c r="G1714" s="42"/>
      <c r="H1714" s="441"/>
      <c r="I1714" s="441"/>
      <c r="J1714" s="441"/>
      <c r="K1714" s="442"/>
      <c r="L1714" s="442"/>
      <c r="M1714" s="439"/>
      <c r="N1714" s="439"/>
      <c r="O1714" s="440"/>
      <c r="P1714" s="440"/>
      <c r="Q1714" s="439"/>
      <c r="R1714" s="439"/>
      <c r="S1714" s="439"/>
      <c r="T1714" s="443"/>
      <c r="U1714" s="443"/>
      <c r="V1714" s="443" t="s">
        <v>0</v>
      </c>
      <c r="W1714" s="444"/>
      <c r="X1714" s="440"/>
      <c r="Y1714" s="445"/>
      <c r="Z1714" s="445"/>
      <c r="AA1714" s="445"/>
      <c r="AB1714" s="445"/>
      <c r="AC1714" s="445"/>
      <c r="AD1714" s="445"/>
      <c r="AE1714" s="445"/>
      <c r="AF1714" s="445"/>
      <c r="AG1714" s="445"/>
      <c r="AH1714" s="445"/>
      <c r="AI1714" s="446"/>
      <c r="AJ1714" s="446"/>
      <c r="AK1714" s="446"/>
      <c r="AL1714" s="446"/>
      <c r="AM1714" s="446"/>
      <c r="AN1714" s="446"/>
    </row>
    <row r="1715" spans="1:40">
      <c r="A1715" s="435">
        <v>346</v>
      </c>
      <c r="B1715" s="436" t="s">
        <v>80</v>
      </c>
      <c r="C1715" s="437" t="s">
        <v>1485</v>
      </c>
      <c r="D1715" s="475" t="s">
        <v>1486</v>
      </c>
      <c r="E1715" s="447">
        <v>320</v>
      </c>
      <c r="F1715" s="445" t="s">
        <v>809</v>
      </c>
      <c r="G1715" s="41"/>
      <c r="H1715" s="448">
        <f>ROUND(E1715*G1715,2)</f>
        <v>0</v>
      </c>
      <c r="I1715" s="448"/>
      <c r="J1715" s="448">
        <f>ROUND(E1715*G1715,2)</f>
        <v>0</v>
      </c>
      <c r="K1715" s="449"/>
      <c r="L1715" s="449">
        <f>E1715*K1715</f>
        <v>0</v>
      </c>
      <c r="M1715" s="447"/>
      <c r="N1715" s="447">
        <f>E1715*M1715</f>
        <v>0</v>
      </c>
      <c r="O1715" s="445">
        <v>20</v>
      </c>
      <c r="P1715" s="445" t="s">
        <v>1487</v>
      </c>
      <c r="Q1715" s="447"/>
      <c r="R1715" s="447"/>
      <c r="S1715" s="447"/>
      <c r="T1715" s="450"/>
      <c r="U1715" s="450"/>
      <c r="V1715" s="450" t="s">
        <v>802</v>
      </c>
      <c r="W1715" s="451"/>
      <c r="X1715" s="437" t="s">
        <v>1485</v>
      </c>
      <c r="Y1715" s="437" t="s">
        <v>1485</v>
      </c>
      <c r="Z1715" s="445" t="s">
        <v>85</v>
      </c>
      <c r="AA1715" s="445"/>
      <c r="AB1715" s="445">
        <v>1</v>
      </c>
      <c r="AC1715" s="445"/>
      <c r="AD1715" s="445"/>
      <c r="AE1715" s="445"/>
      <c r="AF1715" s="445"/>
      <c r="AG1715" s="445"/>
      <c r="AH1715" s="445"/>
      <c r="AI1715" s="446"/>
      <c r="AJ1715" s="446" t="s">
        <v>803</v>
      </c>
      <c r="AK1715" s="446" t="s">
        <v>87</v>
      </c>
      <c r="AL1715" s="446"/>
      <c r="AM1715" s="446"/>
      <c r="AN1715" s="446"/>
    </row>
    <row r="1716" spans="1:40" ht="25.5">
      <c r="A1716" s="435"/>
      <c r="B1716" s="436"/>
      <c r="C1716" s="437"/>
      <c r="D1716" s="438" t="s">
        <v>250</v>
      </c>
      <c r="E1716" s="439"/>
      <c r="F1716" s="440"/>
      <c r="G1716" s="42"/>
      <c r="H1716" s="441"/>
      <c r="I1716" s="441"/>
      <c r="J1716" s="441"/>
      <c r="K1716" s="442"/>
      <c r="L1716" s="442"/>
      <c r="M1716" s="439"/>
      <c r="N1716" s="439"/>
      <c r="O1716" s="440"/>
      <c r="P1716" s="440"/>
      <c r="Q1716" s="439"/>
      <c r="R1716" s="439"/>
      <c r="S1716" s="439"/>
      <c r="T1716" s="443"/>
      <c r="U1716" s="443"/>
      <c r="V1716" s="443" t="s">
        <v>0</v>
      </c>
      <c r="W1716" s="444"/>
      <c r="X1716" s="440"/>
      <c r="Y1716" s="445"/>
      <c r="Z1716" s="445"/>
      <c r="AA1716" s="445"/>
      <c r="AB1716" s="445"/>
      <c r="AC1716" s="445"/>
      <c r="AD1716" s="445"/>
      <c r="AE1716" s="445"/>
      <c r="AF1716" s="445"/>
      <c r="AG1716" s="445"/>
      <c r="AH1716" s="445"/>
      <c r="AI1716" s="446"/>
      <c r="AJ1716" s="446"/>
      <c r="AK1716" s="446"/>
      <c r="AL1716" s="446"/>
      <c r="AM1716" s="446"/>
      <c r="AN1716" s="446"/>
    </row>
    <row r="1717" spans="1:40">
      <c r="A1717" s="435"/>
      <c r="B1717" s="436"/>
      <c r="C1717" s="437"/>
      <c r="D1717" s="438" t="s">
        <v>1488</v>
      </c>
      <c r="E1717" s="439"/>
      <c r="F1717" s="440"/>
      <c r="G1717" s="42"/>
      <c r="H1717" s="441"/>
      <c r="I1717" s="441"/>
      <c r="J1717" s="441"/>
      <c r="K1717" s="442"/>
      <c r="L1717" s="442"/>
      <c r="M1717" s="439"/>
      <c r="N1717" s="439"/>
      <c r="O1717" s="440"/>
      <c r="P1717" s="440"/>
      <c r="Q1717" s="439"/>
      <c r="R1717" s="439"/>
      <c r="S1717" s="439"/>
      <c r="T1717" s="443"/>
      <c r="U1717" s="443"/>
      <c r="V1717" s="443" t="s">
        <v>0</v>
      </c>
      <c r="W1717" s="444"/>
      <c r="X1717" s="440"/>
      <c r="Y1717" s="445"/>
      <c r="Z1717" s="445"/>
      <c r="AA1717" s="445"/>
      <c r="AB1717" s="445"/>
      <c r="AC1717" s="445"/>
      <c r="AD1717" s="445"/>
      <c r="AE1717" s="445"/>
      <c r="AF1717" s="445"/>
      <c r="AG1717" s="445"/>
      <c r="AH1717" s="445"/>
      <c r="AI1717" s="446"/>
      <c r="AJ1717" s="446"/>
      <c r="AK1717" s="446"/>
      <c r="AL1717" s="446"/>
      <c r="AM1717" s="446"/>
      <c r="AN1717" s="446"/>
    </row>
    <row r="1718" spans="1:40">
      <c r="A1718" s="435">
        <v>347</v>
      </c>
      <c r="B1718" s="436" t="s">
        <v>80</v>
      </c>
      <c r="C1718" s="437" t="s">
        <v>1489</v>
      </c>
      <c r="D1718" s="475" t="s">
        <v>1490</v>
      </c>
      <c r="E1718" s="447">
        <v>65</v>
      </c>
      <c r="F1718" s="445" t="s">
        <v>809</v>
      </c>
      <c r="G1718" s="41"/>
      <c r="H1718" s="448">
        <f>ROUND(E1718*G1718,2)</f>
        <v>0</v>
      </c>
      <c r="I1718" s="448"/>
      <c r="J1718" s="448">
        <f>ROUND(E1718*G1718,2)</f>
        <v>0</v>
      </c>
      <c r="K1718" s="449"/>
      <c r="L1718" s="449">
        <f>E1718*K1718</f>
        <v>0</v>
      </c>
      <c r="M1718" s="447"/>
      <c r="N1718" s="447">
        <f>E1718*M1718</f>
        <v>0</v>
      </c>
      <c r="O1718" s="445">
        <v>20</v>
      </c>
      <c r="P1718" s="445" t="s">
        <v>1491</v>
      </c>
      <c r="Q1718" s="447"/>
      <c r="R1718" s="447"/>
      <c r="S1718" s="447"/>
      <c r="T1718" s="450"/>
      <c r="U1718" s="450"/>
      <c r="V1718" s="450" t="s">
        <v>802</v>
      </c>
      <c r="W1718" s="451"/>
      <c r="X1718" s="437" t="s">
        <v>1489</v>
      </c>
      <c r="Y1718" s="437" t="s">
        <v>1489</v>
      </c>
      <c r="Z1718" s="445" t="s">
        <v>85</v>
      </c>
      <c r="AA1718" s="445"/>
      <c r="AB1718" s="445">
        <v>1</v>
      </c>
      <c r="AC1718" s="445"/>
      <c r="AD1718" s="445"/>
      <c r="AE1718" s="445"/>
      <c r="AF1718" s="445"/>
      <c r="AG1718" s="445"/>
      <c r="AH1718" s="445"/>
      <c r="AI1718" s="446"/>
      <c r="AJ1718" s="446" t="s">
        <v>803</v>
      </c>
      <c r="AK1718" s="446" t="s">
        <v>87</v>
      </c>
      <c r="AL1718" s="446"/>
      <c r="AM1718" s="446"/>
      <c r="AN1718" s="446"/>
    </row>
    <row r="1719" spans="1:40" ht="25.5">
      <c r="A1719" s="435"/>
      <c r="B1719" s="436"/>
      <c r="C1719" s="437"/>
      <c r="D1719" s="438" t="s">
        <v>250</v>
      </c>
      <c r="E1719" s="439"/>
      <c r="F1719" s="440"/>
      <c r="G1719" s="42"/>
      <c r="H1719" s="441"/>
      <c r="I1719" s="441"/>
      <c r="J1719" s="441"/>
      <c r="K1719" s="442"/>
      <c r="L1719" s="442"/>
      <c r="M1719" s="439"/>
      <c r="N1719" s="439"/>
      <c r="O1719" s="440"/>
      <c r="P1719" s="440"/>
      <c r="Q1719" s="439"/>
      <c r="R1719" s="439"/>
      <c r="S1719" s="439"/>
      <c r="T1719" s="443"/>
      <c r="U1719" s="443"/>
      <c r="V1719" s="443" t="s">
        <v>0</v>
      </c>
      <c r="W1719" s="444"/>
      <c r="X1719" s="440"/>
      <c r="Y1719" s="445"/>
      <c r="Z1719" s="445"/>
      <c r="AA1719" s="445"/>
      <c r="AB1719" s="445"/>
      <c r="AC1719" s="445"/>
      <c r="AD1719" s="445"/>
      <c r="AE1719" s="445"/>
      <c r="AF1719" s="445"/>
      <c r="AG1719" s="445"/>
      <c r="AH1719" s="445"/>
      <c r="AI1719" s="446"/>
      <c r="AJ1719" s="446"/>
      <c r="AK1719" s="446"/>
      <c r="AL1719" s="446"/>
      <c r="AM1719" s="446"/>
      <c r="AN1719" s="446"/>
    </row>
    <row r="1720" spans="1:40">
      <c r="A1720" s="435"/>
      <c r="B1720" s="436"/>
      <c r="C1720" s="437"/>
      <c r="D1720" s="438" t="s">
        <v>1492</v>
      </c>
      <c r="E1720" s="439"/>
      <c r="F1720" s="440"/>
      <c r="G1720" s="42"/>
      <c r="H1720" s="441"/>
      <c r="I1720" s="441"/>
      <c r="J1720" s="441"/>
      <c r="K1720" s="442"/>
      <c r="L1720" s="442"/>
      <c r="M1720" s="439"/>
      <c r="N1720" s="439"/>
      <c r="O1720" s="440"/>
      <c r="P1720" s="440"/>
      <c r="Q1720" s="439"/>
      <c r="R1720" s="439"/>
      <c r="S1720" s="439"/>
      <c r="T1720" s="443"/>
      <c r="U1720" s="443"/>
      <c r="V1720" s="443" t="s">
        <v>0</v>
      </c>
      <c r="W1720" s="444"/>
      <c r="X1720" s="440"/>
      <c r="Y1720" s="445"/>
      <c r="Z1720" s="445"/>
      <c r="AA1720" s="445"/>
      <c r="AB1720" s="445"/>
      <c r="AC1720" s="445"/>
      <c r="AD1720" s="445"/>
      <c r="AE1720" s="445"/>
      <c r="AF1720" s="445"/>
      <c r="AG1720" s="445"/>
      <c r="AH1720" s="445"/>
      <c r="AI1720" s="446"/>
      <c r="AJ1720" s="446"/>
      <c r="AK1720" s="446"/>
      <c r="AL1720" s="446"/>
      <c r="AM1720" s="446"/>
      <c r="AN1720" s="446"/>
    </row>
    <row r="1721" spans="1:40" ht="25.5">
      <c r="A1721" s="435">
        <v>348</v>
      </c>
      <c r="B1721" s="436" t="s">
        <v>80</v>
      </c>
      <c r="C1721" s="437" t="s">
        <v>1493</v>
      </c>
      <c r="D1721" s="475" t="s">
        <v>1494</v>
      </c>
      <c r="E1721" s="447">
        <v>38.049999999999997</v>
      </c>
      <c r="F1721" s="445" t="s">
        <v>809</v>
      </c>
      <c r="G1721" s="41"/>
      <c r="H1721" s="448">
        <f>ROUND(E1721*G1721,2)</f>
        <v>0</v>
      </c>
      <c r="I1721" s="448"/>
      <c r="J1721" s="448">
        <f>ROUND(E1721*G1721,2)</f>
        <v>0</v>
      </c>
      <c r="K1721" s="449"/>
      <c r="L1721" s="449">
        <f>E1721*K1721</f>
        <v>0</v>
      </c>
      <c r="M1721" s="447"/>
      <c r="N1721" s="447">
        <f>E1721*M1721</f>
        <v>0</v>
      </c>
      <c r="O1721" s="445">
        <v>20</v>
      </c>
      <c r="P1721" s="445" t="s">
        <v>1278</v>
      </c>
      <c r="Q1721" s="447"/>
      <c r="R1721" s="447"/>
      <c r="S1721" s="447"/>
      <c r="T1721" s="450"/>
      <c r="U1721" s="450"/>
      <c r="V1721" s="450" t="s">
        <v>802</v>
      </c>
      <c r="W1721" s="451"/>
      <c r="X1721" s="437" t="s">
        <v>1493</v>
      </c>
      <c r="Y1721" s="437" t="s">
        <v>1493</v>
      </c>
      <c r="Z1721" s="445" t="s">
        <v>85</v>
      </c>
      <c r="AA1721" s="445"/>
      <c r="AB1721" s="445">
        <v>1</v>
      </c>
      <c r="AC1721" s="445"/>
      <c r="AD1721" s="445"/>
      <c r="AE1721" s="445"/>
      <c r="AF1721" s="445"/>
      <c r="AG1721" s="445"/>
      <c r="AH1721" s="445"/>
      <c r="AI1721" s="446"/>
      <c r="AJ1721" s="446" t="s">
        <v>803</v>
      </c>
      <c r="AK1721" s="446" t="s">
        <v>87</v>
      </c>
      <c r="AL1721" s="446"/>
      <c r="AM1721" s="446"/>
      <c r="AN1721" s="446"/>
    </row>
    <row r="1722" spans="1:40">
      <c r="A1722" s="435"/>
      <c r="B1722" s="436"/>
      <c r="C1722" s="437"/>
      <c r="D1722" s="438" t="s">
        <v>137</v>
      </c>
      <c r="E1722" s="439"/>
      <c r="F1722" s="440"/>
      <c r="G1722" s="42"/>
      <c r="H1722" s="441"/>
      <c r="I1722" s="441"/>
      <c r="J1722" s="441"/>
      <c r="K1722" s="442"/>
      <c r="L1722" s="442"/>
      <c r="M1722" s="439"/>
      <c r="N1722" s="439"/>
      <c r="O1722" s="440"/>
      <c r="P1722" s="440"/>
      <c r="Q1722" s="439"/>
      <c r="R1722" s="439"/>
      <c r="S1722" s="439"/>
      <c r="T1722" s="443"/>
      <c r="U1722" s="443"/>
      <c r="V1722" s="443" t="s">
        <v>0</v>
      </c>
      <c r="W1722" s="444"/>
      <c r="X1722" s="440"/>
      <c r="Y1722" s="445"/>
      <c r="Z1722" s="445"/>
      <c r="AA1722" s="445"/>
      <c r="AB1722" s="445"/>
      <c r="AC1722" s="445"/>
      <c r="AD1722" s="445"/>
      <c r="AE1722" s="445"/>
      <c r="AF1722" s="445"/>
      <c r="AG1722" s="445"/>
      <c r="AH1722" s="445"/>
      <c r="AI1722" s="446"/>
      <c r="AJ1722" s="446"/>
      <c r="AK1722" s="446"/>
      <c r="AL1722" s="446"/>
      <c r="AM1722" s="446"/>
      <c r="AN1722" s="446"/>
    </row>
    <row r="1723" spans="1:40">
      <c r="A1723" s="435"/>
      <c r="B1723" s="436"/>
      <c r="C1723" s="437"/>
      <c r="D1723" s="438" t="s">
        <v>1481</v>
      </c>
      <c r="E1723" s="439"/>
      <c r="F1723" s="440"/>
      <c r="G1723" s="42"/>
      <c r="H1723" s="441"/>
      <c r="I1723" s="441"/>
      <c r="J1723" s="441"/>
      <c r="K1723" s="442"/>
      <c r="L1723" s="442"/>
      <c r="M1723" s="439"/>
      <c r="N1723" s="439"/>
      <c r="O1723" s="440"/>
      <c r="P1723" s="440"/>
      <c r="Q1723" s="439"/>
      <c r="R1723" s="439"/>
      <c r="S1723" s="439"/>
      <c r="T1723" s="443"/>
      <c r="U1723" s="443"/>
      <c r="V1723" s="443" t="s">
        <v>0</v>
      </c>
      <c r="W1723" s="444"/>
      <c r="X1723" s="440"/>
      <c r="Y1723" s="445"/>
      <c r="Z1723" s="445"/>
      <c r="AA1723" s="445"/>
      <c r="AB1723" s="445"/>
      <c r="AC1723" s="445"/>
      <c r="AD1723" s="445"/>
      <c r="AE1723" s="445"/>
      <c r="AF1723" s="445"/>
      <c r="AG1723" s="445"/>
      <c r="AH1723" s="445"/>
      <c r="AI1723" s="446"/>
      <c r="AJ1723" s="446"/>
      <c r="AK1723" s="446"/>
      <c r="AL1723" s="446"/>
      <c r="AM1723" s="446"/>
      <c r="AN1723" s="446"/>
    </row>
    <row r="1724" spans="1:40" ht="25.5">
      <c r="A1724" s="435">
        <v>349</v>
      </c>
      <c r="B1724" s="436" t="s">
        <v>1368</v>
      </c>
      <c r="C1724" s="437" t="s">
        <v>1495</v>
      </c>
      <c r="D1724" s="475" t="s">
        <v>1496</v>
      </c>
      <c r="E1724" s="447">
        <v>2.2999999999999998</v>
      </c>
      <c r="F1724" s="445" t="s">
        <v>83</v>
      </c>
      <c r="G1724" s="41"/>
      <c r="H1724" s="448">
        <f>ROUND(E1724*G1724,2)</f>
        <v>0</v>
      </c>
      <c r="I1724" s="448"/>
      <c r="J1724" s="448">
        <f>ROUND(E1724*G1724,2)</f>
        <v>0</v>
      </c>
      <c r="K1724" s="449">
        <v>9.0000000000000006E-5</v>
      </c>
      <c r="L1724" s="449">
        <f>E1724*K1724</f>
        <v>2.0699999999999999E-4</v>
      </c>
      <c r="M1724" s="447"/>
      <c r="N1724" s="447">
        <f>E1724*M1724</f>
        <v>0</v>
      </c>
      <c r="O1724" s="445">
        <v>20</v>
      </c>
      <c r="P1724" s="445" t="s">
        <v>196</v>
      </c>
      <c r="Q1724" s="447"/>
      <c r="R1724" s="447"/>
      <c r="S1724" s="447"/>
      <c r="T1724" s="450"/>
      <c r="U1724" s="450"/>
      <c r="V1724" s="450" t="s">
        <v>802</v>
      </c>
      <c r="W1724" s="451">
        <v>1.2370000000000001</v>
      </c>
      <c r="X1724" s="437" t="s">
        <v>1497</v>
      </c>
      <c r="Y1724" s="437" t="s">
        <v>1495</v>
      </c>
      <c r="Z1724" s="445" t="s">
        <v>1378</v>
      </c>
      <c r="AA1724" s="445"/>
      <c r="AB1724" s="445">
        <v>7</v>
      </c>
      <c r="AC1724" s="445"/>
      <c r="AD1724" s="445"/>
      <c r="AE1724" s="445"/>
      <c r="AF1724" s="445"/>
      <c r="AG1724" s="445"/>
      <c r="AH1724" s="445"/>
      <c r="AI1724" s="446"/>
      <c r="AJ1724" s="446" t="s">
        <v>803</v>
      </c>
      <c r="AK1724" s="446" t="s">
        <v>87</v>
      </c>
      <c r="AL1724" s="446"/>
      <c r="AM1724" s="446"/>
      <c r="AN1724" s="446"/>
    </row>
    <row r="1725" spans="1:40">
      <c r="A1725" s="435"/>
      <c r="B1725" s="436"/>
      <c r="C1725" s="437"/>
      <c r="D1725" s="438" t="s">
        <v>1498</v>
      </c>
      <c r="E1725" s="439"/>
      <c r="F1725" s="440"/>
      <c r="G1725" s="42"/>
      <c r="H1725" s="441"/>
      <c r="I1725" s="441"/>
      <c r="J1725" s="441"/>
      <c r="K1725" s="442"/>
      <c r="L1725" s="442"/>
      <c r="M1725" s="439"/>
      <c r="N1725" s="439"/>
      <c r="O1725" s="440"/>
      <c r="P1725" s="440"/>
      <c r="Q1725" s="439"/>
      <c r="R1725" s="439"/>
      <c r="S1725" s="439"/>
      <c r="T1725" s="443"/>
      <c r="U1725" s="443"/>
      <c r="V1725" s="443" t="s">
        <v>0</v>
      </c>
      <c r="W1725" s="444"/>
      <c r="X1725" s="440"/>
      <c r="Y1725" s="445"/>
      <c r="Z1725" s="445"/>
      <c r="AA1725" s="445"/>
      <c r="AB1725" s="445"/>
      <c r="AC1725" s="445"/>
      <c r="AD1725" s="445"/>
      <c r="AE1725" s="445"/>
      <c r="AF1725" s="445"/>
      <c r="AG1725" s="445"/>
      <c r="AH1725" s="445"/>
      <c r="AI1725" s="446"/>
      <c r="AJ1725" s="446"/>
      <c r="AK1725" s="446"/>
      <c r="AL1725" s="446"/>
      <c r="AM1725" s="446"/>
      <c r="AN1725" s="446"/>
    </row>
    <row r="1726" spans="1:40">
      <c r="A1726" s="435"/>
      <c r="B1726" s="436"/>
      <c r="C1726" s="437"/>
      <c r="D1726" s="438" t="s">
        <v>1499</v>
      </c>
      <c r="E1726" s="439"/>
      <c r="F1726" s="440"/>
      <c r="G1726" s="42"/>
      <c r="H1726" s="441"/>
      <c r="I1726" s="441"/>
      <c r="J1726" s="441"/>
      <c r="K1726" s="442"/>
      <c r="L1726" s="442"/>
      <c r="M1726" s="439"/>
      <c r="N1726" s="439"/>
      <c r="O1726" s="440"/>
      <c r="P1726" s="440"/>
      <c r="Q1726" s="439"/>
      <c r="R1726" s="439"/>
      <c r="S1726" s="439"/>
      <c r="T1726" s="443"/>
      <c r="U1726" s="443"/>
      <c r="V1726" s="443" t="s">
        <v>0</v>
      </c>
      <c r="W1726" s="444"/>
      <c r="X1726" s="440"/>
      <c r="Y1726" s="445"/>
      <c r="Z1726" s="445"/>
      <c r="AA1726" s="445"/>
      <c r="AB1726" s="445"/>
      <c r="AC1726" s="445"/>
      <c r="AD1726" s="445"/>
      <c r="AE1726" s="445"/>
      <c r="AF1726" s="445"/>
      <c r="AG1726" s="445"/>
      <c r="AH1726" s="445"/>
      <c r="AI1726" s="446"/>
      <c r="AJ1726" s="446"/>
      <c r="AK1726" s="446"/>
      <c r="AL1726" s="446"/>
      <c r="AM1726" s="446"/>
      <c r="AN1726" s="446"/>
    </row>
    <row r="1727" spans="1:40" ht="25.5">
      <c r="A1727" s="435">
        <v>350</v>
      </c>
      <c r="B1727" s="436" t="s">
        <v>1368</v>
      </c>
      <c r="C1727" s="437" t="s">
        <v>3502</v>
      </c>
      <c r="D1727" s="475" t="s">
        <v>3503</v>
      </c>
      <c r="E1727" s="447">
        <v>1</v>
      </c>
      <c r="F1727" s="445" t="s">
        <v>550</v>
      </c>
      <c r="G1727" s="41"/>
      <c r="H1727" s="448">
        <f>ROUND(E1727*G1727,2)</f>
        <v>0</v>
      </c>
      <c r="I1727" s="448"/>
      <c r="J1727" s="448">
        <f>ROUND(E1727*G1727,2)</f>
        <v>0</v>
      </c>
      <c r="K1727" s="449">
        <v>9.0000000000000006E-5</v>
      </c>
      <c r="L1727" s="449">
        <f>E1727*K1727</f>
        <v>9.0000000000000006E-5</v>
      </c>
      <c r="M1727" s="447"/>
      <c r="N1727" s="447">
        <f>E1727*M1727</f>
        <v>0</v>
      </c>
      <c r="O1727" s="445">
        <v>20</v>
      </c>
      <c r="P1727" s="445" t="s">
        <v>196</v>
      </c>
      <c r="Q1727" s="447"/>
      <c r="R1727" s="447"/>
      <c r="S1727" s="447"/>
      <c r="T1727" s="450"/>
      <c r="U1727" s="450"/>
      <c r="V1727" s="450" t="s">
        <v>802</v>
      </c>
      <c r="W1727" s="451">
        <v>1.2370000000000001</v>
      </c>
      <c r="X1727" s="437" t="s">
        <v>1497</v>
      </c>
      <c r="Y1727" s="437" t="s">
        <v>1495</v>
      </c>
      <c r="Z1727" s="445" t="s">
        <v>1378</v>
      </c>
      <c r="AA1727" s="445"/>
      <c r="AB1727" s="445">
        <v>7</v>
      </c>
      <c r="AC1727" s="445"/>
      <c r="AD1727" s="445"/>
      <c r="AE1727" s="445"/>
      <c r="AF1727" s="445"/>
      <c r="AG1727" s="445"/>
      <c r="AH1727" s="445"/>
      <c r="AI1727" s="446"/>
      <c r="AJ1727" s="446" t="s">
        <v>803</v>
      </c>
      <c r="AK1727" s="446" t="s">
        <v>87</v>
      </c>
      <c r="AL1727" s="446"/>
      <c r="AM1727" s="446"/>
      <c r="AN1727" s="446"/>
    </row>
    <row r="1728" spans="1:40">
      <c r="A1728" s="435"/>
      <c r="B1728" s="436"/>
      <c r="C1728" s="437"/>
      <c r="D1728" s="438" t="s">
        <v>3504</v>
      </c>
      <c r="E1728" s="439"/>
      <c r="F1728" s="440"/>
      <c r="G1728" s="42"/>
      <c r="H1728" s="441"/>
      <c r="I1728" s="441"/>
      <c r="J1728" s="441"/>
      <c r="K1728" s="442"/>
      <c r="L1728" s="442"/>
      <c r="M1728" s="439"/>
      <c r="N1728" s="439"/>
      <c r="O1728" s="440"/>
      <c r="P1728" s="440"/>
      <c r="Q1728" s="439"/>
      <c r="R1728" s="439"/>
      <c r="S1728" s="439"/>
      <c r="T1728" s="443"/>
      <c r="U1728" s="443"/>
      <c r="V1728" s="443" t="s">
        <v>0</v>
      </c>
      <c r="W1728" s="444"/>
      <c r="X1728" s="440"/>
      <c r="Y1728" s="445"/>
      <c r="Z1728" s="445"/>
      <c r="AA1728" s="445"/>
      <c r="AB1728" s="445"/>
      <c r="AC1728" s="445"/>
      <c r="AD1728" s="445"/>
      <c r="AE1728" s="445"/>
      <c r="AF1728" s="445"/>
      <c r="AG1728" s="445"/>
      <c r="AH1728" s="445"/>
      <c r="AI1728" s="446"/>
      <c r="AJ1728" s="446"/>
      <c r="AK1728" s="446"/>
      <c r="AL1728" s="446"/>
      <c r="AM1728" s="446"/>
      <c r="AN1728" s="446"/>
    </row>
    <row r="1729" spans="1:40">
      <c r="A1729" s="435"/>
      <c r="B1729" s="436"/>
      <c r="C1729" s="437" t="s">
        <v>2</v>
      </c>
      <c r="D1729" s="438" t="s">
        <v>134</v>
      </c>
      <c r="E1729" s="439"/>
      <c r="F1729" s="440"/>
      <c r="G1729" s="42"/>
      <c r="H1729" s="441"/>
      <c r="I1729" s="441"/>
      <c r="J1729" s="441"/>
      <c r="K1729" s="442"/>
      <c r="L1729" s="442"/>
      <c r="M1729" s="439"/>
      <c r="N1729" s="439"/>
      <c r="O1729" s="440"/>
      <c r="P1729" s="440"/>
      <c r="Q1729" s="439"/>
      <c r="R1729" s="439"/>
      <c r="S1729" s="439"/>
      <c r="T1729" s="443"/>
      <c r="U1729" s="443"/>
      <c r="V1729" s="443" t="s">
        <v>0</v>
      </c>
      <c r="W1729" s="444"/>
      <c r="X1729" s="440"/>
      <c r="Y1729" s="445"/>
      <c r="Z1729" s="445"/>
      <c r="AA1729" s="445"/>
      <c r="AB1729" s="445"/>
      <c r="AC1729" s="445"/>
      <c r="AD1729" s="445"/>
      <c r="AE1729" s="445"/>
      <c r="AF1729" s="445"/>
      <c r="AG1729" s="445"/>
      <c r="AH1729" s="445"/>
      <c r="AI1729" s="446"/>
      <c r="AJ1729" s="446"/>
      <c r="AK1729" s="446"/>
      <c r="AL1729" s="446"/>
      <c r="AM1729" s="446"/>
      <c r="AN1729" s="446"/>
    </row>
    <row r="1730" spans="1:40" ht="25.5">
      <c r="A1730" s="435">
        <v>351</v>
      </c>
      <c r="B1730" s="436" t="s">
        <v>1368</v>
      </c>
      <c r="C1730" s="437" t="s">
        <v>1500</v>
      </c>
      <c r="D1730" s="475" t="s">
        <v>1501</v>
      </c>
      <c r="E1730" s="74">
        <v>0</v>
      </c>
      <c r="F1730" s="445" t="s">
        <v>57</v>
      </c>
      <c r="G1730" s="41"/>
      <c r="H1730" s="448">
        <f>ROUND(E1730*G1730,2)</f>
        <v>0</v>
      </c>
      <c r="I1730" s="448"/>
      <c r="J1730" s="448">
        <f>ROUND(E1730*G1730,2)</f>
        <v>0</v>
      </c>
      <c r="K1730" s="449"/>
      <c r="L1730" s="449">
        <f>E1730*K1730</f>
        <v>0</v>
      </c>
      <c r="M1730" s="447"/>
      <c r="N1730" s="447">
        <f>E1730*M1730</f>
        <v>0</v>
      </c>
      <c r="O1730" s="445">
        <v>20</v>
      </c>
      <c r="P1730" s="445" t="s">
        <v>395</v>
      </c>
      <c r="Q1730" s="447"/>
      <c r="R1730" s="447"/>
      <c r="S1730" s="447"/>
      <c r="T1730" s="450"/>
      <c r="U1730" s="450"/>
      <c r="V1730" s="450" t="s">
        <v>802</v>
      </c>
      <c r="W1730" s="451"/>
      <c r="X1730" s="437" t="s">
        <v>1502</v>
      </c>
      <c r="Y1730" s="437" t="s">
        <v>1500</v>
      </c>
      <c r="Z1730" s="445" t="s">
        <v>1378</v>
      </c>
      <c r="AA1730" s="445"/>
      <c r="AB1730" s="445">
        <v>1</v>
      </c>
      <c r="AC1730" s="445"/>
      <c r="AD1730" s="445"/>
      <c r="AE1730" s="445"/>
      <c r="AF1730" s="445"/>
      <c r="AG1730" s="445"/>
      <c r="AH1730" s="445"/>
      <c r="AI1730" s="446"/>
      <c r="AJ1730" s="446" t="s">
        <v>803</v>
      </c>
      <c r="AK1730" s="446" t="s">
        <v>87</v>
      </c>
      <c r="AL1730" s="446"/>
      <c r="AM1730" s="446"/>
      <c r="AN1730" s="446"/>
    </row>
    <row r="1731" spans="1:40">
      <c r="A1731" s="435"/>
      <c r="B1731" s="436"/>
      <c r="C1731" s="437"/>
      <c r="D1731" s="478" t="s">
        <v>1503</v>
      </c>
      <c r="E1731" s="479">
        <f>J1731</f>
        <v>0</v>
      </c>
      <c r="F1731" s="445"/>
      <c r="G1731" s="41"/>
      <c r="H1731" s="479">
        <f>SUM(H1557:H1730)</f>
        <v>0</v>
      </c>
      <c r="I1731" s="479">
        <f>SUM(I1557:I1730)</f>
        <v>0</v>
      </c>
      <c r="J1731" s="479">
        <f>SUM(J1557:J1730)</f>
        <v>0</v>
      </c>
      <c r="K1731" s="449"/>
      <c r="L1731" s="480">
        <f>SUM(L1557:L1730)</f>
        <v>2.9700000000000001E-4</v>
      </c>
      <c r="M1731" s="447"/>
      <c r="N1731" s="481">
        <f>SUM(N1557:N1730)</f>
        <v>0.44880000000000003</v>
      </c>
      <c r="O1731" s="445"/>
      <c r="P1731" s="445"/>
      <c r="Q1731" s="447"/>
      <c r="R1731" s="447"/>
      <c r="S1731" s="447"/>
      <c r="T1731" s="450"/>
      <c r="U1731" s="450"/>
      <c r="V1731" s="450"/>
      <c r="W1731" s="451">
        <f>SUM(W1557:W1730)</f>
        <v>11.899000000000001</v>
      </c>
      <c r="X1731" s="445"/>
      <c r="Y1731" s="445"/>
      <c r="Z1731" s="445"/>
      <c r="AA1731" s="445"/>
      <c r="AB1731" s="445"/>
      <c r="AC1731" s="445"/>
      <c r="AD1731" s="445"/>
      <c r="AE1731" s="445"/>
      <c r="AF1731" s="445"/>
      <c r="AG1731" s="445"/>
      <c r="AH1731" s="445"/>
      <c r="AI1731" s="446"/>
      <c r="AJ1731" s="446"/>
      <c r="AK1731" s="446"/>
      <c r="AL1731" s="446"/>
      <c r="AM1731" s="446"/>
      <c r="AN1731" s="446"/>
    </row>
    <row r="1732" spans="1:40">
      <c r="A1732" s="435"/>
      <c r="B1732" s="436"/>
      <c r="C1732" s="437"/>
      <c r="D1732" s="475"/>
      <c r="E1732" s="447"/>
      <c r="F1732" s="445"/>
      <c r="G1732" s="41"/>
      <c r="H1732" s="448"/>
      <c r="I1732" s="448"/>
      <c r="J1732" s="448"/>
      <c r="K1732" s="449"/>
      <c r="L1732" s="449"/>
      <c r="M1732" s="447"/>
      <c r="N1732" s="447"/>
      <c r="O1732" s="445"/>
      <c r="P1732" s="445"/>
      <c r="Q1732" s="447"/>
      <c r="R1732" s="447"/>
      <c r="S1732" s="447"/>
      <c r="T1732" s="450"/>
      <c r="U1732" s="450"/>
      <c r="V1732" s="450"/>
      <c r="W1732" s="451"/>
      <c r="X1732" s="445"/>
      <c r="Y1732" s="445"/>
      <c r="Z1732" s="445"/>
      <c r="AA1732" s="445"/>
      <c r="AB1732" s="445"/>
      <c r="AC1732" s="445"/>
      <c r="AD1732" s="445"/>
      <c r="AE1732" s="445"/>
      <c r="AF1732" s="445"/>
      <c r="AG1732" s="445"/>
      <c r="AH1732" s="445"/>
      <c r="AI1732" s="446"/>
      <c r="AJ1732" s="446"/>
      <c r="AK1732" s="446"/>
      <c r="AL1732" s="446"/>
      <c r="AM1732" s="446"/>
      <c r="AN1732" s="446"/>
    </row>
    <row r="1733" spans="1:40">
      <c r="A1733" s="435"/>
      <c r="B1733" s="437" t="s">
        <v>1504</v>
      </c>
      <c r="C1733" s="437"/>
      <c r="D1733" s="475"/>
      <c r="E1733" s="447"/>
      <c r="F1733" s="445"/>
      <c r="G1733" s="41"/>
      <c r="H1733" s="448"/>
      <c r="I1733" s="448"/>
      <c r="J1733" s="448"/>
      <c r="K1733" s="449"/>
      <c r="L1733" s="449"/>
      <c r="M1733" s="447"/>
      <c r="N1733" s="447"/>
      <c r="O1733" s="445"/>
      <c r="P1733" s="445"/>
      <c r="Q1733" s="447"/>
      <c r="R1733" s="447"/>
      <c r="S1733" s="447"/>
      <c r="T1733" s="450"/>
      <c r="U1733" s="450"/>
      <c r="V1733" s="450"/>
      <c r="W1733" s="451"/>
      <c r="X1733" s="445"/>
      <c r="Y1733" s="445"/>
      <c r="Z1733" s="445"/>
      <c r="AA1733" s="445"/>
      <c r="AB1733" s="445"/>
      <c r="AC1733" s="445"/>
      <c r="AD1733" s="445"/>
      <c r="AE1733" s="445"/>
      <c r="AF1733" s="445"/>
      <c r="AG1733" s="445"/>
      <c r="AH1733" s="445"/>
      <c r="AI1733" s="446"/>
      <c r="AJ1733" s="446"/>
      <c r="AK1733" s="446"/>
      <c r="AL1733" s="446"/>
      <c r="AM1733" s="446"/>
      <c r="AN1733" s="446"/>
    </row>
    <row r="1734" spans="1:40" ht="25.5">
      <c r="A1734" s="435">
        <v>352</v>
      </c>
      <c r="B1734" s="436" t="s">
        <v>1505</v>
      </c>
      <c r="C1734" s="437" t="s">
        <v>1506</v>
      </c>
      <c r="D1734" s="475" t="s">
        <v>1507</v>
      </c>
      <c r="E1734" s="447">
        <v>25</v>
      </c>
      <c r="F1734" s="445" t="s">
        <v>243</v>
      </c>
      <c r="G1734" s="41"/>
      <c r="H1734" s="448">
        <f>ROUND(E1734*G1734,2)</f>
        <v>0</v>
      </c>
      <c r="I1734" s="448"/>
      <c r="J1734" s="448">
        <f>ROUND(E1734*G1734,2)</f>
        <v>0</v>
      </c>
      <c r="K1734" s="449"/>
      <c r="L1734" s="449">
        <f>E1734*K1734</f>
        <v>0</v>
      </c>
      <c r="M1734" s="447"/>
      <c r="N1734" s="447">
        <f>E1734*M1734</f>
        <v>0</v>
      </c>
      <c r="O1734" s="445">
        <v>20</v>
      </c>
      <c r="P1734" s="445" t="s">
        <v>533</v>
      </c>
      <c r="Q1734" s="447"/>
      <c r="R1734" s="447"/>
      <c r="S1734" s="447"/>
      <c r="T1734" s="450"/>
      <c r="U1734" s="450"/>
      <c r="V1734" s="450" t="s">
        <v>802</v>
      </c>
      <c r="W1734" s="451"/>
      <c r="X1734" s="437" t="s">
        <v>1506</v>
      </c>
      <c r="Y1734" s="437" t="s">
        <v>1506</v>
      </c>
      <c r="Z1734" s="445" t="s">
        <v>85</v>
      </c>
      <c r="AA1734" s="445"/>
      <c r="AB1734" s="445">
        <v>1</v>
      </c>
      <c r="AC1734" s="445"/>
      <c r="AD1734" s="445"/>
      <c r="AE1734" s="445"/>
      <c r="AF1734" s="445"/>
      <c r="AG1734" s="445"/>
      <c r="AH1734" s="445"/>
      <c r="AI1734" s="446"/>
      <c r="AJ1734" s="446" t="s">
        <v>803</v>
      </c>
      <c r="AK1734" s="446" t="s">
        <v>87</v>
      </c>
      <c r="AL1734" s="446"/>
      <c r="AM1734" s="446"/>
      <c r="AN1734" s="446"/>
    </row>
    <row r="1735" spans="1:40">
      <c r="A1735" s="435"/>
      <c r="B1735" s="436"/>
      <c r="C1735" s="437"/>
      <c r="D1735" s="438" t="s">
        <v>236</v>
      </c>
      <c r="E1735" s="439"/>
      <c r="F1735" s="440"/>
      <c r="G1735" s="42"/>
      <c r="H1735" s="441"/>
      <c r="I1735" s="441"/>
      <c r="J1735" s="441"/>
      <c r="K1735" s="442"/>
      <c r="L1735" s="442"/>
      <c r="M1735" s="439"/>
      <c r="N1735" s="439"/>
      <c r="O1735" s="440"/>
      <c r="P1735" s="440"/>
      <c r="Q1735" s="439"/>
      <c r="R1735" s="439"/>
      <c r="S1735" s="439"/>
      <c r="T1735" s="443"/>
      <c r="U1735" s="443"/>
      <c r="V1735" s="443" t="s">
        <v>0</v>
      </c>
      <c r="W1735" s="444"/>
      <c r="X1735" s="440"/>
      <c r="Y1735" s="445"/>
      <c r="Z1735" s="445"/>
      <c r="AA1735" s="445"/>
      <c r="AB1735" s="445"/>
      <c r="AC1735" s="445"/>
      <c r="AD1735" s="445"/>
      <c r="AE1735" s="445"/>
      <c r="AF1735" s="445"/>
      <c r="AG1735" s="445"/>
      <c r="AH1735" s="445"/>
      <c r="AI1735" s="446"/>
      <c r="AJ1735" s="446"/>
      <c r="AK1735" s="446"/>
      <c r="AL1735" s="446"/>
      <c r="AM1735" s="446"/>
      <c r="AN1735" s="446"/>
    </row>
    <row r="1736" spans="1:40">
      <c r="A1736" s="435"/>
      <c r="B1736" s="436"/>
      <c r="C1736" s="437"/>
      <c r="D1736" s="438" t="s">
        <v>1508</v>
      </c>
      <c r="E1736" s="439"/>
      <c r="F1736" s="440"/>
      <c r="G1736" s="42"/>
      <c r="H1736" s="441"/>
      <c r="I1736" s="441"/>
      <c r="J1736" s="441"/>
      <c r="K1736" s="442"/>
      <c r="L1736" s="442"/>
      <c r="M1736" s="439"/>
      <c r="N1736" s="439"/>
      <c r="O1736" s="440"/>
      <c r="P1736" s="440"/>
      <c r="Q1736" s="439"/>
      <c r="R1736" s="439"/>
      <c r="S1736" s="439"/>
      <c r="T1736" s="443"/>
      <c r="U1736" s="443"/>
      <c r="V1736" s="443" t="s">
        <v>0</v>
      </c>
      <c r="W1736" s="444"/>
      <c r="X1736" s="440"/>
      <c r="Y1736" s="445"/>
      <c r="Z1736" s="445"/>
      <c r="AA1736" s="445"/>
      <c r="AB1736" s="445"/>
      <c r="AC1736" s="445"/>
      <c r="AD1736" s="445"/>
      <c r="AE1736" s="445"/>
      <c r="AF1736" s="445"/>
      <c r="AG1736" s="445"/>
      <c r="AH1736" s="445"/>
      <c r="AI1736" s="446"/>
      <c r="AJ1736" s="446"/>
      <c r="AK1736" s="446"/>
      <c r="AL1736" s="446"/>
      <c r="AM1736" s="446"/>
      <c r="AN1736" s="446"/>
    </row>
    <row r="1737" spans="1:40">
      <c r="A1737" s="435"/>
      <c r="B1737" s="436"/>
      <c r="C1737" s="437"/>
      <c r="D1737" s="438" t="s">
        <v>1509</v>
      </c>
      <c r="E1737" s="439"/>
      <c r="F1737" s="440"/>
      <c r="G1737" s="42"/>
      <c r="H1737" s="441"/>
      <c r="I1737" s="441"/>
      <c r="J1737" s="441"/>
      <c r="K1737" s="442"/>
      <c r="L1737" s="442"/>
      <c r="M1737" s="439"/>
      <c r="N1737" s="439"/>
      <c r="O1737" s="440"/>
      <c r="P1737" s="440"/>
      <c r="Q1737" s="439"/>
      <c r="R1737" s="439"/>
      <c r="S1737" s="439"/>
      <c r="T1737" s="443"/>
      <c r="U1737" s="443"/>
      <c r="V1737" s="443" t="s">
        <v>0</v>
      </c>
      <c r="W1737" s="444"/>
      <c r="X1737" s="440"/>
      <c r="Y1737" s="445"/>
      <c r="Z1737" s="445"/>
      <c r="AA1737" s="445"/>
      <c r="AB1737" s="445"/>
      <c r="AC1737" s="445"/>
      <c r="AD1737" s="445"/>
      <c r="AE1737" s="445"/>
      <c r="AF1737" s="445"/>
      <c r="AG1737" s="445"/>
      <c r="AH1737" s="445"/>
      <c r="AI1737" s="446"/>
      <c r="AJ1737" s="446"/>
      <c r="AK1737" s="446"/>
      <c r="AL1737" s="446"/>
      <c r="AM1737" s="446"/>
      <c r="AN1737" s="446"/>
    </row>
    <row r="1738" spans="1:40">
      <c r="A1738" s="435">
        <v>353</v>
      </c>
      <c r="B1738" s="436" t="s">
        <v>192</v>
      </c>
      <c r="C1738" s="437" t="s">
        <v>1510</v>
      </c>
      <c r="D1738" s="475" t="s">
        <v>1511</v>
      </c>
      <c r="E1738" s="447">
        <v>90.72</v>
      </c>
      <c r="F1738" s="445" t="s">
        <v>132</v>
      </c>
      <c r="G1738" s="41"/>
      <c r="H1738" s="448"/>
      <c r="I1738" s="448">
        <f>ROUND(E1738*G1738,2)</f>
        <v>0</v>
      </c>
      <c r="J1738" s="448">
        <f>ROUND(E1738*G1738,2)</f>
        <v>0</v>
      </c>
      <c r="K1738" s="449"/>
      <c r="L1738" s="449">
        <f>E1738*K1738</f>
        <v>0</v>
      </c>
      <c r="M1738" s="447"/>
      <c r="N1738" s="447">
        <f>E1738*M1738</f>
        <v>0</v>
      </c>
      <c r="O1738" s="445">
        <v>20</v>
      </c>
      <c r="P1738" s="445" t="s">
        <v>536</v>
      </c>
      <c r="Q1738" s="447"/>
      <c r="R1738" s="447"/>
      <c r="S1738" s="447"/>
      <c r="T1738" s="450"/>
      <c r="U1738" s="450"/>
      <c r="V1738" s="450" t="s">
        <v>66</v>
      </c>
      <c r="W1738" s="451"/>
      <c r="X1738" s="437" t="s">
        <v>1510</v>
      </c>
      <c r="Y1738" s="437" t="s">
        <v>1510</v>
      </c>
      <c r="Z1738" s="445" t="s">
        <v>85</v>
      </c>
      <c r="AA1738" s="437" t="s">
        <v>196</v>
      </c>
      <c r="AB1738" s="445">
        <v>2</v>
      </c>
      <c r="AC1738" s="445"/>
      <c r="AD1738" s="445"/>
      <c r="AE1738" s="445"/>
      <c r="AF1738" s="445"/>
      <c r="AG1738" s="445"/>
      <c r="AH1738" s="445"/>
      <c r="AI1738" s="446"/>
      <c r="AJ1738" s="446" t="s">
        <v>811</v>
      </c>
      <c r="AK1738" s="446" t="s">
        <v>87</v>
      </c>
      <c r="AL1738" s="446"/>
      <c r="AM1738" s="446"/>
      <c r="AN1738" s="446"/>
    </row>
    <row r="1739" spans="1:40">
      <c r="A1739" s="435"/>
      <c r="B1739" s="436"/>
      <c r="C1739" s="437"/>
      <c r="D1739" s="438" t="s">
        <v>236</v>
      </c>
      <c r="E1739" s="439"/>
      <c r="F1739" s="440"/>
      <c r="G1739" s="42"/>
      <c r="H1739" s="441"/>
      <c r="I1739" s="441"/>
      <c r="J1739" s="441"/>
      <c r="K1739" s="442"/>
      <c r="L1739" s="442"/>
      <c r="M1739" s="439"/>
      <c r="N1739" s="439"/>
      <c r="O1739" s="440"/>
      <c r="P1739" s="440"/>
      <c r="Q1739" s="439"/>
      <c r="R1739" s="439"/>
      <c r="S1739" s="439"/>
      <c r="T1739" s="443"/>
      <c r="U1739" s="443"/>
      <c r="V1739" s="443" t="s">
        <v>0</v>
      </c>
      <c r="W1739" s="444"/>
      <c r="X1739" s="440"/>
      <c r="Y1739" s="445"/>
      <c r="Z1739" s="445"/>
      <c r="AA1739" s="445"/>
      <c r="AB1739" s="445"/>
      <c r="AC1739" s="445"/>
      <c r="AD1739" s="445"/>
      <c r="AE1739" s="445"/>
      <c r="AF1739" s="445"/>
      <c r="AG1739" s="445"/>
      <c r="AH1739" s="445"/>
      <c r="AI1739" s="446"/>
      <c r="AJ1739" s="446"/>
      <c r="AK1739" s="446"/>
      <c r="AL1739" s="446"/>
      <c r="AM1739" s="446"/>
      <c r="AN1739" s="446"/>
    </row>
    <row r="1740" spans="1:40">
      <c r="A1740" s="435"/>
      <c r="B1740" s="436"/>
      <c r="C1740" s="437"/>
      <c r="D1740" s="438" t="s">
        <v>1508</v>
      </c>
      <c r="E1740" s="439"/>
      <c r="F1740" s="440"/>
      <c r="G1740" s="42"/>
      <c r="H1740" s="441"/>
      <c r="I1740" s="441"/>
      <c r="J1740" s="441"/>
      <c r="K1740" s="442"/>
      <c r="L1740" s="442"/>
      <c r="M1740" s="439"/>
      <c r="N1740" s="439"/>
      <c r="O1740" s="440"/>
      <c r="P1740" s="440"/>
      <c r="Q1740" s="439"/>
      <c r="R1740" s="439"/>
      <c r="S1740" s="439"/>
      <c r="T1740" s="443"/>
      <c r="U1740" s="443"/>
      <c r="V1740" s="443" t="s">
        <v>0</v>
      </c>
      <c r="W1740" s="444"/>
      <c r="X1740" s="440"/>
      <c r="Y1740" s="445"/>
      <c r="Z1740" s="445"/>
      <c r="AA1740" s="445"/>
      <c r="AB1740" s="445"/>
      <c r="AC1740" s="445"/>
      <c r="AD1740" s="445"/>
      <c r="AE1740" s="445"/>
      <c r="AF1740" s="445"/>
      <c r="AG1740" s="445"/>
      <c r="AH1740" s="445"/>
      <c r="AI1740" s="446"/>
      <c r="AJ1740" s="446"/>
      <c r="AK1740" s="446"/>
      <c r="AL1740" s="446"/>
      <c r="AM1740" s="446"/>
      <c r="AN1740" s="446"/>
    </row>
    <row r="1741" spans="1:40">
      <c r="A1741" s="435"/>
      <c r="B1741" s="436"/>
      <c r="C1741" s="437"/>
      <c r="D1741" s="438" t="s">
        <v>1512</v>
      </c>
      <c r="E1741" s="439"/>
      <c r="F1741" s="440"/>
      <c r="G1741" s="42"/>
      <c r="H1741" s="441"/>
      <c r="I1741" s="441"/>
      <c r="J1741" s="441"/>
      <c r="K1741" s="442"/>
      <c r="L1741" s="442"/>
      <c r="M1741" s="439"/>
      <c r="N1741" s="439"/>
      <c r="O1741" s="440"/>
      <c r="P1741" s="440"/>
      <c r="Q1741" s="439"/>
      <c r="R1741" s="439"/>
      <c r="S1741" s="439"/>
      <c r="T1741" s="443"/>
      <c r="U1741" s="443"/>
      <c r="V1741" s="443" t="s">
        <v>0</v>
      </c>
      <c r="W1741" s="444"/>
      <c r="X1741" s="440"/>
      <c r="Y1741" s="445"/>
      <c r="Z1741" s="445"/>
      <c r="AA1741" s="445"/>
      <c r="AB1741" s="445"/>
      <c r="AC1741" s="445"/>
      <c r="AD1741" s="445"/>
      <c r="AE1741" s="445"/>
      <c r="AF1741" s="445"/>
      <c r="AG1741" s="445"/>
      <c r="AH1741" s="445"/>
      <c r="AI1741" s="446"/>
      <c r="AJ1741" s="446"/>
      <c r="AK1741" s="446"/>
      <c r="AL1741" s="446"/>
      <c r="AM1741" s="446"/>
      <c r="AN1741" s="446"/>
    </row>
    <row r="1742" spans="1:40">
      <c r="A1742" s="435">
        <v>354</v>
      </c>
      <c r="B1742" s="436" t="s">
        <v>80</v>
      </c>
      <c r="C1742" s="437" t="s">
        <v>1513</v>
      </c>
      <c r="D1742" s="475" t="s">
        <v>1514</v>
      </c>
      <c r="E1742" s="447">
        <v>7.4</v>
      </c>
      <c r="F1742" s="445" t="s">
        <v>243</v>
      </c>
      <c r="G1742" s="41"/>
      <c r="H1742" s="448">
        <f>ROUND(E1742*G1742,2)</f>
        <v>0</v>
      </c>
      <c r="I1742" s="448"/>
      <c r="J1742" s="448">
        <f>ROUND(E1742*G1742,2)</f>
        <v>0</v>
      </c>
      <c r="K1742" s="449"/>
      <c r="L1742" s="449">
        <f>E1742*K1742</f>
        <v>0</v>
      </c>
      <c r="M1742" s="447"/>
      <c r="N1742" s="447">
        <f>E1742*M1742</f>
        <v>0</v>
      </c>
      <c r="O1742" s="445">
        <v>20</v>
      </c>
      <c r="P1742" s="445" t="s">
        <v>1415</v>
      </c>
      <c r="Q1742" s="447"/>
      <c r="R1742" s="447"/>
      <c r="S1742" s="447"/>
      <c r="T1742" s="450"/>
      <c r="U1742" s="450"/>
      <c r="V1742" s="450" t="s">
        <v>802</v>
      </c>
      <c r="W1742" s="451"/>
      <c r="X1742" s="437" t="s">
        <v>1513</v>
      </c>
      <c r="Y1742" s="437" t="s">
        <v>1513</v>
      </c>
      <c r="Z1742" s="445" t="s">
        <v>85</v>
      </c>
      <c r="AA1742" s="445"/>
      <c r="AB1742" s="445">
        <v>1</v>
      </c>
      <c r="AC1742" s="445"/>
      <c r="AD1742" s="445"/>
      <c r="AE1742" s="445"/>
      <c r="AF1742" s="445"/>
      <c r="AG1742" s="445"/>
      <c r="AH1742" s="445"/>
      <c r="AI1742" s="446"/>
      <c r="AJ1742" s="446" t="s">
        <v>803</v>
      </c>
      <c r="AK1742" s="446" t="s">
        <v>87</v>
      </c>
      <c r="AL1742" s="446"/>
      <c r="AM1742" s="446"/>
      <c r="AN1742" s="446"/>
    </row>
    <row r="1743" spans="1:40" ht="25.5">
      <c r="A1743" s="435"/>
      <c r="B1743" s="436"/>
      <c r="C1743" s="437"/>
      <c r="D1743" s="438" t="s">
        <v>133</v>
      </c>
      <c r="E1743" s="439"/>
      <c r="F1743" s="440"/>
      <c r="G1743" s="42"/>
      <c r="H1743" s="441"/>
      <c r="I1743" s="441"/>
      <c r="J1743" s="441"/>
      <c r="K1743" s="442"/>
      <c r="L1743" s="442"/>
      <c r="M1743" s="439"/>
      <c r="N1743" s="439"/>
      <c r="O1743" s="440"/>
      <c r="P1743" s="440"/>
      <c r="Q1743" s="439"/>
      <c r="R1743" s="439"/>
      <c r="S1743" s="439"/>
      <c r="T1743" s="443"/>
      <c r="U1743" s="443"/>
      <c r="V1743" s="443" t="s">
        <v>0</v>
      </c>
      <c r="W1743" s="444"/>
      <c r="X1743" s="440"/>
      <c r="Y1743" s="445"/>
      <c r="Z1743" s="445"/>
      <c r="AA1743" s="445"/>
      <c r="AB1743" s="445"/>
      <c r="AC1743" s="445"/>
      <c r="AD1743" s="445"/>
      <c r="AE1743" s="445"/>
      <c r="AF1743" s="445"/>
      <c r="AG1743" s="445"/>
      <c r="AH1743" s="445"/>
      <c r="AI1743" s="446"/>
      <c r="AJ1743" s="446"/>
      <c r="AK1743" s="446"/>
      <c r="AL1743" s="446"/>
      <c r="AM1743" s="446"/>
      <c r="AN1743" s="446"/>
    </row>
    <row r="1744" spans="1:40">
      <c r="A1744" s="435"/>
      <c r="B1744" s="436"/>
      <c r="C1744" s="437"/>
      <c r="D1744" s="438" t="s">
        <v>1515</v>
      </c>
      <c r="E1744" s="439"/>
      <c r="F1744" s="440"/>
      <c r="G1744" s="42"/>
      <c r="H1744" s="441"/>
      <c r="I1744" s="441"/>
      <c r="J1744" s="441"/>
      <c r="K1744" s="442"/>
      <c r="L1744" s="442"/>
      <c r="M1744" s="439"/>
      <c r="N1744" s="439"/>
      <c r="O1744" s="440"/>
      <c r="P1744" s="440"/>
      <c r="Q1744" s="439"/>
      <c r="R1744" s="439"/>
      <c r="S1744" s="439"/>
      <c r="T1744" s="443"/>
      <c r="U1744" s="443"/>
      <c r="V1744" s="443" t="s">
        <v>0</v>
      </c>
      <c r="W1744" s="444"/>
      <c r="X1744" s="440"/>
      <c r="Y1744" s="445"/>
      <c r="Z1744" s="445"/>
      <c r="AA1744" s="445"/>
      <c r="AB1744" s="445"/>
      <c r="AC1744" s="445"/>
      <c r="AD1744" s="445"/>
      <c r="AE1744" s="445"/>
      <c r="AF1744" s="445"/>
      <c r="AG1744" s="445"/>
      <c r="AH1744" s="445"/>
      <c r="AI1744" s="446"/>
      <c r="AJ1744" s="446"/>
      <c r="AK1744" s="446"/>
      <c r="AL1744" s="446"/>
      <c r="AM1744" s="446"/>
      <c r="AN1744" s="446"/>
    </row>
    <row r="1745" spans="1:40">
      <c r="A1745" s="435">
        <v>355</v>
      </c>
      <c r="B1745" s="436" t="s">
        <v>192</v>
      </c>
      <c r="C1745" s="437" t="s">
        <v>1516</v>
      </c>
      <c r="D1745" s="475" t="s">
        <v>1517</v>
      </c>
      <c r="E1745" s="447">
        <v>7.4</v>
      </c>
      <c r="F1745" s="445" t="s">
        <v>249</v>
      </c>
      <c r="G1745" s="41"/>
      <c r="H1745" s="448"/>
      <c r="I1745" s="448">
        <f>ROUND(E1745*G1745,2)</f>
        <v>0</v>
      </c>
      <c r="J1745" s="448">
        <f>ROUND(E1745*G1745,2)</f>
        <v>0</v>
      </c>
      <c r="K1745" s="449"/>
      <c r="L1745" s="449">
        <f>E1745*K1745</f>
        <v>0</v>
      </c>
      <c r="M1745" s="447"/>
      <c r="N1745" s="447">
        <f>E1745*M1745</f>
        <v>0</v>
      </c>
      <c r="O1745" s="445">
        <v>20</v>
      </c>
      <c r="P1745" s="445" t="s">
        <v>1425</v>
      </c>
      <c r="Q1745" s="447"/>
      <c r="R1745" s="447"/>
      <c r="S1745" s="447"/>
      <c r="T1745" s="450"/>
      <c r="U1745" s="450"/>
      <c r="V1745" s="450" t="s">
        <v>66</v>
      </c>
      <c r="W1745" s="451"/>
      <c r="X1745" s="437" t="s">
        <v>1516</v>
      </c>
      <c r="Y1745" s="437" t="s">
        <v>1516</v>
      </c>
      <c r="Z1745" s="445" t="s">
        <v>85</v>
      </c>
      <c r="AA1745" s="437" t="s">
        <v>196</v>
      </c>
      <c r="AB1745" s="445">
        <v>2</v>
      </c>
      <c r="AC1745" s="445"/>
      <c r="AD1745" s="445"/>
      <c r="AE1745" s="445"/>
      <c r="AF1745" s="445"/>
      <c r="AG1745" s="445"/>
      <c r="AH1745" s="445"/>
      <c r="AI1745" s="446"/>
      <c r="AJ1745" s="446" t="s">
        <v>811</v>
      </c>
      <c r="AK1745" s="446" t="s">
        <v>87</v>
      </c>
      <c r="AL1745" s="446"/>
      <c r="AM1745" s="446"/>
      <c r="AN1745" s="446"/>
    </row>
    <row r="1746" spans="1:40" ht="25.5">
      <c r="A1746" s="435"/>
      <c r="B1746" s="436"/>
      <c r="C1746" s="437"/>
      <c r="D1746" s="438" t="s">
        <v>133</v>
      </c>
      <c r="E1746" s="439"/>
      <c r="F1746" s="440"/>
      <c r="G1746" s="42"/>
      <c r="H1746" s="441"/>
      <c r="I1746" s="441"/>
      <c r="J1746" s="441"/>
      <c r="K1746" s="442"/>
      <c r="L1746" s="442"/>
      <c r="M1746" s="439"/>
      <c r="N1746" s="439"/>
      <c r="O1746" s="440"/>
      <c r="P1746" s="440"/>
      <c r="Q1746" s="439"/>
      <c r="R1746" s="439"/>
      <c r="S1746" s="439"/>
      <c r="T1746" s="443"/>
      <c r="U1746" s="443"/>
      <c r="V1746" s="443" t="s">
        <v>0</v>
      </c>
      <c r="W1746" s="444"/>
      <c r="X1746" s="440"/>
      <c r="Y1746" s="445"/>
      <c r="Z1746" s="445"/>
      <c r="AA1746" s="445"/>
      <c r="AB1746" s="445"/>
      <c r="AC1746" s="445"/>
      <c r="AD1746" s="445"/>
      <c r="AE1746" s="445"/>
      <c r="AF1746" s="445"/>
      <c r="AG1746" s="445"/>
      <c r="AH1746" s="445"/>
      <c r="AI1746" s="446"/>
      <c r="AJ1746" s="446"/>
      <c r="AK1746" s="446"/>
      <c r="AL1746" s="446"/>
      <c r="AM1746" s="446"/>
      <c r="AN1746" s="446"/>
    </row>
    <row r="1747" spans="1:40">
      <c r="A1747" s="435"/>
      <c r="B1747" s="436"/>
      <c r="C1747" s="437"/>
      <c r="D1747" s="438" t="s">
        <v>1515</v>
      </c>
      <c r="E1747" s="439"/>
      <c r="F1747" s="440"/>
      <c r="G1747" s="42"/>
      <c r="H1747" s="441"/>
      <c r="I1747" s="441"/>
      <c r="J1747" s="441"/>
      <c r="K1747" s="442"/>
      <c r="L1747" s="442"/>
      <c r="M1747" s="439"/>
      <c r="N1747" s="439"/>
      <c r="O1747" s="440"/>
      <c r="P1747" s="440"/>
      <c r="Q1747" s="439"/>
      <c r="R1747" s="439"/>
      <c r="S1747" s="439"/>
      <c r="T1747" s="443"/>
      <c r="U1747" s="443"/>
      <c r="V1747" s="443" t="s">
        <v>0</v>
      </c>
      <c r="W1747" s="444"/>
      <c r="X1747" s="440"/>
      <c r="Y1747" s="445"/>
      <c r="Z1747" s="445"/>
      <c r="AA1747" s="445"/>
      <c r="AB1747" s="445"/>
      <c r="AC1747" s="445"/>
      <c r="AD1747" s="445"/>
      <c r="AE1747" s="445"/>
      <c r="AF1747" s="445"/>
      <c r="AG1747" s="445"/>
      <c r="AH1747" s="445"/>
      <c r="AI1747" s="446"/>
      <c r="AJ1747" s="446"/>
      <c r="AK1747" s="446"/>
      <c r="AL1747" s="446"/>
      <c r="AM1747" s="446"/>
      <c r="AN1747" s="446"/>
    </row>
    <row r="1748" spans="1:40">
      <c r="A1748" s="435">
        <v>356</v>
      </c>
      <c r="B1748" s="436" t="s">
        <v>80</v>
      </c>
      <c r="C1748" s="437" t="s">
        <v>1518</v>
      </c>
      <c r="D1748" s="475" t="s">
        <v>1519</v>
      </c>
      <c r="E1748" s="447">
        <v>426.65</v>
      </c>
      <c r="F1748" s="445" t="s">
        <v>243</v>
      </c>
      <c r="G1748" s="41"/>
      <c r="H1748" s="448">
        <f>ROUND(E1748*G1748,2)</f>
        <v>0</v>
      </c>
      <c r="I1748" s="448"/>
      <c r="J1748" s="448">
        <f>ROUND(E1748*G1748,2)</f>
        <v>0</v>
      </c>
      <c r="K1748" s="449"/>
      <c r="L1748" s="449">
        <f>E1748*K1748</f>
        <v>0</v>
      </c>
      <c r="M1748" s="447"/>
      <c r="N1748" s="447">
        <f>E1748*M1748</f>
        <v>0</v>
      </c>
      <c r="O1748" s="445">
        <v>20</v>
      </c>
      <c r="P1748" s="445" t="s">
        <v>1487</v>
      </c>
      <c r="Q1748" s="447"/>
      <c r="R1748" s="447"/>
      <c r="S1748" s="447"/>
      <c r="T1748" s="450"/>
      <c r="U1748" s="450"/>
      <c r="V1748" s="450" t="s">
        <v>802</v>
      </c>
      <c r="W1748" s="451"/>
      <c r="X1748" s="437" t="s">
        <v>1518</v>
      </c>
      <c r="Y1748" s="437" t="s">
        <v>1518</v>
      </c>
      <c r="Z1748" s="445" t="s">
        <v>85</v>
      </c>
      <c r="AA1748" s="445"/>
      <c r="AB1748" s="445">
        <v>1</v>
      </c>
      <c r="AC1748" s="445"/>
      <c r="AD1748" s="445"/>
      <c r="AE1748" s="445"/>
      <c r="AF1748" s="445"/>
      <c r="AG1748" s="445"/>
      <c r="AH1748" s="445"/>
      <c r="AI1748" s="446"/>
      <c r="AJ1748" s="446" t="s">
        <v>803</v>
      </c>
      <c r="AK1748" s="446" t="s">
        <v>87</v>
      </c>
      <c r="AL1748" s="446"/>
      <c r="AM1748" s="446"/>
      <c r="AN1748" s="446"/>
    </row>
    <row r="1749" spans="1:40" ht="25.5">
      <c r="A1749" s="435"/>
      <c r="B1749" s="436"/>
      <c r="C1749" s="437"/>
      <c r="D1749" s="438" t="s">
        <v>88</v>
      </c>
      <c r="E1749" s="439"/>
      <c r="F1749" s="440"/>
      <c r="G1749" s="42"/>
      <c r="H1749" s="441"/>
      <c r="I1749" s="441"/>
      <c r="J1749" s="441"/>
      <c r="K1749" s="442"/>
      <c r="L1749" s="442"/>
      <c r="M1749" s="439"/>
      <c r="N1749" s="439"/>
      <c r="O1749" s="440"/>
      <c r="P1749" s="440"/>
      <c r="Q1749" s="439"/>
      <c r="R1749" s="439"/>
      <c r="S1749" s="439"/>
      <c r="T1749" s="443"/>
      <c r="U1749" s="443"/>
      <c r="V1749" s="443" t="s">
        <v>0</v>
      </c>
      <c r="W1749" s="444"/>
      <c r="X1749" s="440"/>
      <c r="Y1749" s="445"/>
      <c r="Z1749" s="445"/>
      <c r="AA1749" s="445"/>
      <c r="AB1749" s="445"/>
      <c r="AC1749" s="445"/>
      <c r="AD1749" s="445"/>
      <c r="AE1749" s="445"/>
      <c r="AF1749" s="445"/>
      <c r="AG1749" s="445"/>
      <c r="AH1749" s="445"/>
      <c r="AI1749" s="446"/>
      <c r="AJ1749" s="446"/>
      <c r="AK1749" s="446"/>
      <c r="AL1749" s="446"/>
      <c r="AM1749" s="446"/>
      <c r="AN1749" s="446"/>
    </row>
    <row r="1750" spans="1:40">
      <c r="A1750" s="435"/>
      <c r="B1750" s="436"/>
      <c r="C1750" s="437"/>
      <c r="D1750" s="438" t="s">
        <v>1520</v>
      </c>
      <c r="E1750" s="439"/>
      <c r="F1750" s="440"/>
      <c r="G1750" s="42"/>
      <c r="H1750" s="441"/>
      <c r="I1750" s="441"/>
      <c r="J1750" s="441"/>
      <c r="K1750" s="442"/>
      <c r="L1750" s="442"/>
      <c r="M1750" s="439"/>
      <c r="N1750" s="439"/>
      <c r="O1750" s="440"/>
      <c r="P1750" s="440"/>
      <c r="Q1750" s="439"/>
      <c r="R1750" s="439"/>
      <c r="S1750" s="439"/>
      <c r="T1750" s="443"/>
      <c r="U1750" s="443"/>
      <c r="V1750" s="443" t="s">
        <v>0</v>
      </c>
      <c r="W1750" s="444"/>
      <c r="X1750" s="440"/>
      <c r="Y1750" s="445"/>
      <c r="Z1750" s="445"/>
      <c r="AA1750" s="445"/>
      <c r="AB1750" s="445"/>
      <c r="AC1750" s="445"/>
      <c r="AD1750" s="445"/>
      <c r="AE1750" s="445"/>
      <c r="AF1750" s="445"/>
      <c r="AG1750" s="445"/>
      <c r="AH1750" s="445"/>
      <c r="AI1750" s="446"/>
      <c r="AJ1750" s="446"/>
      <c r="AK1750" s="446"/>
      <c r="AL1750" s="446"/>
      <c r="AM1750" s="446"/>
      <c r="AN1750" s="446"/>
    </row>
    <row r="1751" spans="1:40">
      <c r="A1751" s="435">
        <v>357</v>
      </c>
      <c r="B1751" s="436" t="s">
        <v>192</v>
      </c>
      <c r="C1751" s="437" t="s">
        <v>1521</v>
      </c>
      <c r="D1751" s="475" t="s">
        <v>1522</v>
      </c>
      <c r="E1751" s="447">
        <v>46.078000000000003</v>
      </c>
      <c r="F1751" s="445" t="s">
        <v>83</v>
      </c>
      <c r="G1751" s="41"/>
      <c r="H1751" s="448"/>
      <c r="I1751" s="448">
        <f>ROUND(E1751*G1751,2)</f>
        <v>0</v>
      </c>
      <c r="J1751" s="448">
        <f>ROUND(E1751*G1751,2)</f>
        <v>0</v>
      </c>
      <c r="K1751" s="449"/>
      <c r="L1751" s="449">
        <f>E1751*K1751</f>
        <v>0</v>
      </c>
      <c r="M1751" s="447"/>
      <c r="N1751" s="447">
        <f>E1751*M1751</f>
        <v>0</v>
      </c>
      <c r="O1751" s="445">
        <v>20</v>
      </c>
      <c r="P1751" s="445" t="s">
        <v>1491</v>
      </c>
      <c r="Q1751" s="447"/>
      <c r="R1751" s="447"/>
      <c r="S1751" s="447"/>
      <c r="T1751" s="450"/>
      <c r="U1751" s="450"/>
      <c r="V1751" s="450" t="s">
        <v>66</v>
      </c>
      <c r="W1751" s="451"/>
      <c r="X1751" s="437" t="s">
        <v>1521</v>
      </c>
      <c r="Y1751" s="437" t="s">
        <v>1521</v>
      </c>
      <c r="Z1751" s="445" t="s">
        <v>85</v>
      </c>
      <c r="AA1751" s="437" t="s">
        <v>196</v>
      </c>
      <c r="AB1751" s="445">
        <v>2</v>
      </c>
      <c r="AC1751" s="445"/>
      <c r="AD1751" s="445"/>
      <c r="AE1751" s="445"/>
      <c r="AF1751" s="445"/>
      <c r="AG1751" s="445"/>
      <c r="AH1751" s="445"/>
      <c r="AI1751" s="446"/>
      <c r="AJ1751" s="446" t="s">
        <v>811</v>
      </c>
      <c r="AK1751" s="446" t="s">
        <v>87</v>
      </c>
      <c r="AL1751" s="446"/>
      <c r="AM1751" s="446"/>
      <c r="AN1751" s="446"/>
    </row>
    <row r="1752" spans="1:40" ht="25.5">
      <c r="A1752" s="435"/>
      <c r="B1752" s="436"/>
      <c r="C1752" s="437"/>
      <c r="D1752" s="438" t="s">
        <v>88</v>
      </c>
      <c r="E1752" s="439"/>
      <c r="F1752" s="440"/>
      <c r="G1752" s="42"/>
      <c r="H1752" s="441"/>
      <c r="I1752" s="441"/>
      <c r="J1752" s="441"/>
      <c r="K1752" s="442"/>
      <c r="L1752" s="442"/>
      <c r="M1752" s="439"/>
      <c r="N1752" s="439"/>
      <c r="O1752" s="440"/>
      <c r="P1752" s="440"/>
      <c r="Q1752" s="439"/>
      <c r="R1752" s="439"/>
      <c r="S1752" s="439"/>
      <c r="T1752" s="443"/>
      <c r="U1752" s="443"/>
      <c r="V1752" s="443" t="s">
        <v>0</v>
      </c>
      <c r="W1752" s="444"/>
      <c r="X1752" s="440"/>
      <c r="Y1752" s="445"/>
      <c r="Z1752" s="445"/>
      <c r="AA1752" s="445"/>
      <c r="AB1752" s="445"/>
      <c r="AC1752" s="445"/>
      <c r="AD1752" s="445"/>
      <c r="AE1752" s="445"/>
      <c r="AF1752" s="445"/>
      <c r="AG1752" s="445"/>
      <c r="AH1752" s="445"/>
      <c r="AI1752" s="446"/>
      <c r="AJ1752" s="446"/>
      <c r="AK1752" s="446"/>
      <c r="AL1752" s="446"/>
      <c r="AM1752" s="446"/>
      <c r="AN1752" s="446"/>
    </row>
    <row r="1753" spans="1:40">
      <c r="A1753" s="435"/>
      <c r="B1753" s="436"/>
      <c r="C1753" s="437"/>
      <c r="D1753" s="438" t="s">
        <v>1523</v>
      </c>
      <c r="E1753" s="439"/>
      <c r="F1753" s="440"/>
      <c r="G1753" s="42"/>
      <c r="H1753" s="441"/>
      <c r="I1753" s="441"/>
      <c r="J1753" s="441"/>
      <c r="K1753" s="442"/>
      <c r="L1753" s="442"/>
      <c r="M1753" s="439"/>
      <c r="N1753" s="439"/>
      <c r="O1753" s="440"/>
      <c r="P1753" s="440"/>
      <c r="Q1753" s="439"/>
      <c r="R1753" s="439"/>
      <c r="S1753" s="439"/>
      <c r="T1753" s="443"/>
      <c r="U1753" s="443"/>
      <c r="V1753" s="443" t="s">
        <v>0</v>
      </c>
      <c r="W1753" s="444"/>
      <c r="X1753" s="440"/>
      <c r="Y1753" s="445"/>
      <c r="Z1753" s="445"/>
      <c r="AA1753" s="445"/>
      <c r="AB1753" s="445"/>
      <c r="AC1753" s="445"/>
      <c r="AD1753" s="445"/>
      <c r="AE1753" s="445"/>
      <c r="AF1753" s="445"/>
      <c r="AG1753" s="445"/>
      <c r="AH1753" s="445"/>
      <c r="AI1753" s="446"/>
      <c r="AJ1753" s="446"/>
      <c r="AK1753" s="446"/>
      <c r="AL1753" s="446"/>
      <c r="AM1753" s="446"/>
      <c r="AN1753" s="446"/>
    </row>
    <row r="1754" spans="1:40">
      <c r="A1754" s="435">
        <v>358</v>
      </c>
      <c r="B1754" s="436" t="s">
        <v>80</v>
      </c>
      <c r="C1754" s="437" t="s">
        <v>1524</v>
      </c>
      <c r="D1754" s="475" t="s">
        <v>1525</v>
      </c>
      <c r="E1754" s="447">
        <v>42</v>
      </c>
      <c r="F1754" s="445" t="s">
        <v>243</v>
      </c>
      <c r="G1754" s="41"/>
      <c r="H1754" s="448">
        <f>ROUND(E1754*G1754,2)</f>
        <v>0</v>
      </c>
      <c r="I1754" s="448"/>
      <c r="J1754" s="448">
        <f>ROUND(E1754*G1754,2)</f>
        <v>0</v>
      </c>
      <c r="K1754" s="449"/>
      <c r="L1754" s="449">
        <f>E1754*K1754</f>
        <v>0</v>
      </c>
      <c r="M1754" s="447"/>
      <c r="N1754" s="447">
        <f>E1754*M1754</f>
        <v>0</v>
      </c>
      <c r="O1754" s="445">
        <v>20</v>
      </c>
      <c r="P1754" s="445" t="s">
        <v>1526</v>
      </c>
      <c r="Q1754" s="447"/>
      <c r="R1754" s="447"/>
      <c r="S1754" s="447"/>
      <c r="T1754" s="450"/>
      <c r="U1754" s="450"/>
      <c r="V1754" s="450" t="s">
        <v>802</v>
      </c>
      <c r="W1754" s="451"/>
      <c r="X1754" s="437" t="s">
        <v>1524</v>
      </c>
      <c r="Y1754" s="437" t="s">
        <v>1524</v>
      </c>
      <c r="Z1754" s="445" t="s">
        <v>85</v>
      </c>
      <c r="AA1754" s="445"/>
      <c r="AB1754" s="445">
        <v>1</v>
      </c>
      <c r="AC1754" s="445"/>
      <c r="AD1754" s="445"/>
      <c r="AE1754" s="445"/>
      <c r="AF1754" s="445"/>
      <c r="AG1754" s="445"/>
      <c r="AH1754" s="445"/>
      <c r="AI1754" s="446"/>
      <c r="AJ1754" s="446" t="s">
        <v>803</v>
      </c>
      <c r="AK1754" s="446" t="s">
        <v>87</v>
      </c>
      <c r="AL1754" s="446"/>
      <c r="AM1754" s="446"/>
      <c r="AN1754" s="446"/>
    </row>
    <row r="1755" spans="1:40" ht="25.5">
      <c r="A1755" s="435"/>
      <c r="B1755" s="436"/>
      <c r="C1755" s="437"/>
      <c r="D1755" s="438" t="s">
        <v>250</v>
      </c>
      <c r="E1755" s="439"/>
      <c r="F1755" s="440"/>
      <c r="G1755" s="42"/>
      <c r="H1755" s="441"/>
      <c r="I1755" s="441"/>
      <c r="J1755" s="441"/>
      <c r="K1755" s="442"/>
      <c r="L1755" s="442"/>
      <c r="M1755" s="439"/>
      <c r="N1755" s="439"/>
      <c r="O1755" s="440"/>
      <c r="P1755" s="440"/>
      <c r="Q1755" s="439"/>
      <c r="R1755" s="439"/>
      <c r="S1755" s="439"/>
      <c r="T1755" s="443"/>
      <c r="U1755" s="443"/>
      <c r="V1755" s="443" t="s">
        <v>0</v>
      </c>
      <c r="W1755" s="444"/>
      <c r="X1755" s="440"/>
      <c r="Y1755" s="445"/>
      <c r="Z1755" s="445"/>
      <c r="AA1755" s="445"/>
      <c r="AB1755" s="445"/>
      <c r="AC1755" s="445"/>
      <c r="AD1755" s="445"/>
      <c r="AE1755" s="445"/>
      <c r="AF1755" s="445"/>
      <c r="AG1755" s="445"/>
      <c r="AH1755" s="445"/>
      <c r="AI1755" s="446"/>
      <c r="AJ1755" s="446"/>
      <c r="AK1755" s="446"/>
      <c r="AL1755" s="446"/>
      <c r="AM1755" s="446"/>
      <c r="AN1755" s="446"/>
    </row>
    <row r="1756" spans="1:40">
      <c r="A1756" s="435"/>
      <c r="B1756" s="436"/>
      <c r="C1756" s="437"/>
      <c r="D1756" s="438" t="s">
        <v>868</v>
      </c>
      <c r="E1756" s="439"/>
      <c r="F1756" s="440"/>
      <c r="G1756" s="42"/>
      <c r="H1756" s="441"/>
      <c r="I1756" s="441"/>
      <c r="J1756" s="441"/>
      <c r="K1756" s="442"/>
      <c r="L1756" s="442"/>
      <c r="M1756" s="439"/>
      <c r="N1756" s="439"/>
      <c r="O1756" s="440"/>
      <c r="P1756" s="440"/>
      <c r="Q1756" s="439"/>
      <c r="R1756" s="439"/>
      <c r="S1756" s="439"/>
      <c r="T1756" s="443"/>
      <c r="U1756" s="443"/>
      <c r="V1756" s="443" t="s">
        <v>0</v>
      </c>
      <c r="W1756" s="444"/>
      <c r="X1756" s="440"/>
      <c r="Y1756" s="445"/>
      <c r="Z1756" s="445"/>
      <c r="AA1756" s="445"/>
      <c r="AB1756" s="445"/>
      <c r="AC1756" s="445"/>
      <c r="AD1756" s="445"/>
      <c r="AE1756" s="445"/>
      <c r="AF1756" s="445"/>
      <c r="AG1756" s="445"/>
      <c r="AH1756" s="445"/>
      <c r="AI1756" s="446"/>
      <c r="AJ1756" s="446"/>
      <c r="AK1756" s="446"/>
      <c r="AL1756" s="446"/>
      <c r="AM1756" s="446"/>
      <c r="AN1756" s="446"/>
    </row>
    <row r="1757" spans="1:40">
      <c r="A1757" s="435">
        <v>359</v>
      </c>
      <c r="B1757" s="436" t="s">
        <v>192</v>
      </c>
      <c r="C1757" s="437" t="s">
        <v>1527</v>
      </c>
      <c r="D1757" s="475" t="s">
        <v>1528</v>
      </c>
      <c r="E1757" s="447">
        <v>4.5359999999999996</v>
      </c>
      <c r="F1757" s="445" t="s">
        <v>83</v>
      </c>
      <c r="G1757" s="41"/>
      <c r="H1757" s="448"/>
      <c r="I1757" s="448">
        <f>ROUND(E1757*G1757,2)</f>
        <v>0</v>
      </c>
      <c r="J1757" s="448">
        <f>ROUND(E1757*G1757,2)</f>
        <v>0</v>
      </c>
      <c r="K1757" s="449"/>
      <c r="L1757" s="449">
        <f>E1757*K1757</f>
        <v>0</v>
      </c>
      <c r="M1757" s="447"/>
      <c r="N1757" s="447">
        <f>E1757*M1757</f>
        <v>0</v>
      </c>
      <c r="O1757" s="445">
        <v>20</v>
      </c>
      <c r="P1757" s="445" t="s">
        <v>1529</v>
      </c>
      <c r="Q1757" s="447"/>
      <c r="R1757" s="447"/>
      <c r="S1757" s="447"/>
      <c r="T1757" s="450"/>
      <c r="U1757" s="450"/>
      <c r="V1757" s="450" t="s">
        <v>66</v>
      </c>
      <c r="W1757" s="451"/>
      <c r="X1757" s="437" t="s">
        <v>1527</v>
      </c>
      <c r="Y1757" s="437" t="s">
        <v>1527</v>
      </c>
      <c r="Z1757" s="445" t="s">
        <v>85</v>
      </c>
      <c r="AA1757" s="437" t="s">
        <v>196</v>
      </c>
      <c r="AB1757" s="445">
        <v>2</v>
      </c>
      <c r="AC1757" s="445"/>
      <c r="AD1757" s="445"/>
      <c r="AE1757" s="445"/>
      <c r="AF1757" s="445"/>
      <c r="AG1757" s="445"/>
      <c r="AH1757" s="445"/>
      <c r="AI1757" s="446"/>
      <c r="AJ1757" s="446" t="s">
        <v>811</v>
      </c>
      <c r="AK1757" s="446" t="s">
        <v>87</v>
      </c>
      <c r="AL1757" s="446"/>
      <c r="AM1757" s="446"/>
      <c r="AN1757" s="446"/>
    </row>
    <row r="1758" spans="1:40" ht="25.5">
      <c r="A1758" s="435"/>
      <c r="B1758" s="436"/>
      <c r="C1758" s="437"/>
      <c r="D1758" s="438" t="s">
        <v>250</v>
      </c>
      <c r="E1758" s="439"/>
      <c r="F1758" s="440"/>
      <c r="G1758" s="42"/>
      <c r="H1758" s="441"/>
      <c r="I1758" s="441"/>
      <c r="J1758" s="441"/>
      <c r="K1758" s="442"/>
      <c r="L1758" s="442"/>
      <c r="M1758" s="439"/>
      <c r="N1758" s="439"/>
      <c r="O1758" s="440"/>
      <c r="P1758" s="440"/>
      <c r="Q1758" s="439"/>
      <c r="R1758" s="439"/>
      <c r="S1758" s="439"/>
      <c r="T1758" s="443"/>
      <c r="U1758" s="443"/>
      <c r="V1758" s="443" t="s">
        <v>0</v>
      </c>
      <c r="W1758" s="444"/>
      <c r="X1758" s="440"/>
      <c r="Y1758" s="445"/>
      <c r="Z1758" s="445"/>
      <c r="AA1758" s="445"/>
      <c r="AB1758" s="445"/>
      <c r="AC1758" s="445"/>
      <c r="AD1758" s="445"/>
      <c r="AE1758" s="445"/>
      <c r="AF1758" s="445"/>
      <c r="AG1758" s="445"/>
      <c r="AH1758" s="445"/>
      <c r="AI1758" s="446"/>
      <c r="AJ1758" s="446"/>
      <c r="AK1758" s="446"/>
      <c r="AL1758" s="446"/>
      <c r="AM1758" s="446"/>
      <c r="AN1758" s="446"/>
    </row>
    <row r="1759" spans="1:40">
      <c r="A1759" s="435"/>
      <c r="B1759" s="436"/>
      <c r="C1759" s="437"/>
      <c r="D1759" s="438" t="s">
        <v>1530</v>
      </c>
      <c r="E1759" s="439"/>
      <c r="F1759" s="440"/>
      <c r="G1759" s="42"/>
      <c r="H1759" s="441"/>
      <c r="I1759" s="441"/>
      <c r="J1759" s="441"/>
      <c r="K1759" s="442"/>
      <c r="L1759" s="442"/>
      <c r="M1759" s="439"/>
      <c r="N1759" s="439"/>
      <c r="O1759" s="440"/>
      <c r="P1759" s="440"/>
      <c r="Q1759" s="439"/>
      <c r="R1759" s="439"/>
      <c r="S1759" s="439"/>
      <c r="T1759" s="443"/>
      <c r="U1759" s="443"/>
      <c r="V1759" s="443" t="s">
        <v>0</v>
      </c>
      <c r="W1759" s="444"/>
      <c r="X1759" s="440"/>
      <c r="Y1759" s="445"/>
      <c r="Z1759" s="445"/>
      <c r="AA1759" s="445"/>
      <c r="AB1759" s="445"/>
      <c r="AC1759" s="445"/>
      <c r="AD1759" s="445"/>
      <c r="AE1759" s="445"/>
      <c r="AF1759" s="445"/>
      <c r="AG1759" s="445"/>
      <c r="AH1759" s="445"/>
      <c r="AI1759" s="446"/>
      <c r="AJ1759" s="446"/>
      <c r="AK1759" s="446"/>
      <c r="AL1759" s="446"/>
      <c r="AM1759" s="446"/>
      <c r="AN1759" s="446"/>
    </row>
    <row r="1760" spans="1:40" ht="25.5">
      <c r="A1760" s="435">
        <v>360</v>
      </c>
      <c r="B1760" s="436" t="s">
        <v>80</v>
      </c>
      <c r="C1760" s="437" t="s">
        <v>1531</v>
      </c>
      <c r="D1760" s="475" t="s">
        <v>1532</v>
      </c>
      <c r="E1760" s="447">
        <v>552.26</v>
      </c>
      <c r="F1760" s="445" t="s">
        <v>83</v>
      </c>
      <c r="G1760" s="41"/>
      <c r="H1760" s="448">
        <f>ROUND(E1760*G1760,2)</f>
        <v>0</v>
      </c>
      <c r="I1760" s="448"/>
      <c r="J1760" s="448">
        <f>ROUND(E1760*G1760,2)</f>
        <v>0</v>
      </c>
      <c r="K1760" s="449"/>
      <c r="L1760" s="449">
        <f>E1760*K1760</f>
        <v>0</v>
      </c>
      <c r="M1760" s="447"/>
      <c r="N1760" s="447">
        <f>E1760*M1760</f>
        <v>0</v>
      </c>
      <c r="O1760" s="445">
        <v>20</v>
      </c>
      <c r="P1760" s="445" t="s">
        <v>1480</v>
      </c>
      <c r="Q1760" s="447"/>
      <c r="R1760" s="447"/>
      <c r="S1760" s="447"/>
      <c r="T1760" s="450"/>
      <c r="U1760" s="450"/>
      <c r="V1760" s="450" t="s">
        <v>802</v>
      </c>
      <c r="W1760" s="451"/>
      <c r="X1760" s="437" t="s">
        <v>1531</v>
      </c>
      <c r="Y1760" s="437" t="s">
        <v>1531</v>
      </c>
      <c r="Z1760" s="445" t="s">
        <v>85</v>
      </c>
      <c r="AA1760" s="445"/>
      <c r="AB1760" s="445">
        <v>7</v>
      </c>
      <c r="AC1760" s="445"/>
      <c r="AD1760" s="445"/>
      <c r="AE1760" s="445"/>
      <c r="AF1760" s="445"/>
      <c r="AG1760" s="445"/>
      <c r="AH1760" s="445"/>
      <c r="AI1760" s="446"/>
      <c r="AJ1760" s="446" t="s">
        <v>803</v>
      </c>
      <c r="AK1760" s="446" t="s">
        <v>87</v>
      </c>
      <c r="AL1760" s="446"/>
      <c r="AM1760" s="446"/>
      <c r="AN1760" s="446"/>
    </row>
    <row r="1761" spans="1:40" ht="25.5">
      <c r="A1761" s="435"/>
      <c r="B1761" s="436"/>
      <c r="C1761" s="437"/>
      <c r="D1761" s="438" t="s">
        <v>133</v>
      </c>
      <c r="E1761" s="439"/>
      <c r="F1761" s="440"/>
      <c r="G1761" s="42"/>
      <c r="H1761" s="441"/>
      <c r="I1761" s="441"/>
      <c r="J1761" s="441"/>
      <c r="K1761" s="442"/>
      <c r="L1761" s="442"/>
      <c r="M1761" s="439"/>
      <c r="N1761" s="439"/>
      <c r="O1761" s="440"/>
      <c r="P1761" s="440"/>
      <c r="Q1761" s="439"/>
      <c r="R1761" s="439"/>
      <c r="S1761" s="439"/>
      <c r="T1761" s="443"/>
      <c r="U1761" s="443"/>
      <c r="V1761" s="443" t="s">
        <v>0</v>
      </c>
      <c r="W1761" s="444"/>
      <c r="X1761" s="440"/>
      <c r="Y1761" s="445"/>
      <c r="Z1761" s="445"/>
      <c r="AA1761" s="445"/>
      <c r="AB1761" s="445"/>
      <c r="AC1761" s="445"/>
      <c r="AD1761" s="445"/>
      <c r="AE1761" s="445"/>
      <c r="AF1761" s="445"/>
      <c r="AG1761" s="445"/>
      <c r="AH1761" s="445"/>
      <c r="AI1761" s="446"/>
      <c r="AJ1761" s="446"/>
      <c r="AK1761" s="446"/>
      <c r="AL1761" s="446"/>
      <c r="AM1761" s="446"/>
      <c r="AN1761" s="446"/>
    </row>
    <row r="1762" spans="1:40">
      <c r="A1762" s="435"/>
      <c r="B1762" s="436"/>
      <c r="C1762" s="437"/>
      <c r="D1762" s="438" t="s">
        <v>1533</v>
      </c>
      <c r="E1762" s="439"/>
      <c r="F1762" s="440"/>
      <c r="G1762" s="42"/>
      <c r="H1762" s="441"/>
      <c r="I1762" s="441"/>
      <c r="J1762" s="441"/>
      <c r="K1762" s="442"/>
      <c r="L1762" s="442"/>
      <c r="M1762" s="439"/>
      <c r="N1762" s="439"/>
      <c r="O1762" s="440"/>
      <c r="P1762" s="440"/>
      <c r="Q1762" s="439"/>
      <c r="R1762" s="439"/>
      <c r="S1762" s="439"/>
      <c r="T1762" s="443"/>
      <c r="U1762" s="443"/>
      <c r="V1762" s="443" t="s">
        <v>0</v>
      </c>
      <c r="W1762" s="444"/>
      <c r="X1762" s="440"/>
      <c r="Y1762" s="445"/>
      <c r="Z1762" s="445"/>
      <c r="AA1762" s="445"/>
      <c r="AB1762" s="445"/>
      <c r="AC1762" s="445"/>
      <c r="AD1762" s="445"/>
      <c r="AE1762" s="445"/>
      <c r="AF1762" s="445"/>
      <c r="AG1762" s="445"/>
      <c r="AH1762" s="445"/>
      <c r="AI1762" s="446"/>
      <c r="AJ1762" s="446"/>
      <c r="AK1762" s="446"/>
      <c r="AL1762" s="446"/>
      <c r="AM1762" s="446"/>
      <c r="AN1762" s="446"/>
    </row>
    <row r="1763" spans="1:40" ht="25.5">
      <c r="A1763" s="435"/>
      <c r="B1763" s="436"/>
      <c r="C1763" s="437"/>
      <c r="D1763" s="438" t="s">
        <v>88</v>
      </c>
      <c r="E1763" s="439"/>
      <c r="F1763" s="440"/>
      <c r="G1763" s="42"/>
      <c r="H1763" s="441"/>
      <c r="I1763" s="441"/>
      <c r="J1763" s="441"/>
      <c r="K1763" s="442"/>
      <c r="L1763" s="442"/>
      <c r="M1763" s="439"/>
      <c r="N1763" s="439"/>
      <c r="O1763" s="440"/>
      <c r="P1763" s="440"/>
      <c r="Q1763" s="439"/>
      <c r="R1763" s="439"/>
      <c r="S1763" s="439"/>
      <c r="T1763" s="443"/>
      <c r="U1763" s="443"/>
      <c r="V1763" s="443" t="s">
        <v>0</v>
      </c>
      <c r="W1763" s="444"/>
      <c r="X1763" s="440"/>
      <c r="Y1763" s="445"/>
      <c r="Z1763" s="445"/>
      <c r="AA1763" s="445"/>
      <c r="AB1763" s="445"/>
      <c r="AC1763" s="445"/>
      <c r="AD1763" s="445"/>
      <c r="AE1763" s="445"/>
      <c r="AF1763" s="445"/>
      <c r="AG1763" s="445"/>
      <c r="AH1763" s="445"/>
      <c r="AI1763" s="446"/>
      <c r="AJ1763" s="446"/>
      <c r="AK1763" s="446"/>
      <c r="AL1763" s="446"/>
      <c r="AM1763" s="446"/>
      <c r="AN1763" s="446"/>
    </row>
    <row r="1764" spans="1:40">
      <c r="A1764" s="435"/>
      <c r="B1764" s="436"/>
      <c r="C1764" s="437"/>
      <c r="D1764" s="438" t="s">
        <v>452</v>
      </c>
      <c r="E1764" s="439"/>
      <c r="F1764" s="440"/>
      <c r="G1764" s="42"/>
      <c r="H1764" s="441"/>
      <c r="I1764" s="441"/>
      <c r="J1764" s="441"/>
      <c r="K1764" s="442"/>
      <c r="L1764" s="442"/>
      <c r="M1764" s="439"/>
      <c r="N1764" s="439"/>
      <c r="O1764" s="440"/>
      <c r="P1764" s="440"/>
      <c r="Q1764" s="439"/>
      <c r="R1764" s="439"/>
      <c r="S1764" s="439"/>
      <c r="T1764" s="443"/>
      <c r="U1764" s="443"/>
      <c r="V1764" s="443" t="s">
        <v>0</v>
      </c>
      <c r="W1764" s="444"/>
      <c r="X1764" s="440"/>
      <c r="Y1764" s="445"/>
      <c r="Z1764" s="445"/>
      <c r="AA1764" s="445"/>
      <c r="AB1764" s="445"/>
      <c r="AC1764" s="445"/>
      <c r="AD1764" s="445"/>
      <c r="AE1764" s="445"/>
      <c r="AF1764" s="445"/>
      <c r="AG1764" s="445"/>
      <c r="AH1764" s="445"/>
      <c r="AI1764" s="446"/>
      <c r="AJ1764" s="446"/>
      <c r="AK1764" s="446"/>
      <c r="AL1764" s="446"/>
      <c r="AM1764" s="446"/>
      <c r="AN1764" s="446"/>
    </row>
    <row r="1765" spans="1:40">
      <c r="A1765" s="435"/>
      <c r="B1765" s="436"/>
      <c r="C1765" s="437"/>
      <c r="D1765" s="438" t="s">
        <v>147</v>
      </c>
      <c r="E1765" s="439"/>
      <c r="F1765" s="440"/>
      <c r="G1765" s="42"/>
      <c r="H1765" s="441"/>
      <c r="I1765" s="441"/>
      <c r="J1765" s="441"/>
      <c r="K1765" s="442"/>
      <c r="L1765" s="442"/>
      <c r="M1765" s="439"/>
      <c r="N1765" s="439"/>
      <c r="O1765" s="440"/>
      <c r="P1765" s="440"/>
      <c r="Q1765" s="439"/>
      <c r="R1765" s="439"/>
      <c r="S1765" s="439"/>
      <c r="T1765" s="443"/>
      <c r="U1765" s="443"/>
      <c r="V1765" s="443" t="s">
        <v>0</v>
      </c>
      <c r="W1765" s="444"/>
      <c r="X1765" s="440"/>
      <c r="Y1765" s="445"/>
      <c r="Z1765" s="445"/>
      <c r="AA1765" s="445"/>
      <c r="AB1765" s="445"/>
      <c r="AC1765" s="445"/>
      <c r="AD1765" s="445"/>
      <c r="AE1765" s="445"/>
      <c r="AF1765" s="445"/>
      <c r="AG1765" s="445"/>
      <c r="AH1765" s="445"/>
      <c r="AI1765" s="446"/>
      <c r="AJ1765" s="446"/>
      <c r="AK1765" s="446"/>
      <c r="AL1765" s="446"/>
      <c r="AM1765" s="446"/>
      <c r="AN1765" s="446"/>
    </row>
    <row r="1766" spans="1:40">
      <c r="A1766" s="435"/>
      <c r="B1766" s="436"/>
      <c r="C1766" s="437"/>
      <c r="D1766" s="438" t="s">
        <v>209</v>
      </c>
      <c r="E1766" s="439"/>
      <c r="F1766" s="440"/>
      <c r="G1766" s="42"/>
      <c r="H1766" s="441"/>
      <c r="I1766" s="441"/>
      <c r="J1766" s="441"/>
      <c r="K1766" s="442"/>
      <c r="L1766" s="442"/>
      <c r="M1766" s="439"/>
      <c r="N1766" s="439"/>
      <c r="O1766" s="440"/>
      <c r="P1766" s="440"/>
      <c r="Q1766" s="439"/>
      <c r="R1766" s="439"/>
      <c r="S1766" s="439"/>
      <c r="T1766" s="443"/>
      <c r="U1766" s="443"/>
      <c r="V1766" s="443" t="s">
        <v>0</v>
      </c>
      <c r="W1766" s="444"/>
      <c r="X1766" s="440"/>
      <c r="Y1766" s="445"/>
      <c r="Z1766" s="445"/>
      <c r="AA1766" s="445"/>
      <c r="AB1766" s="445"/>
      <c r="AC1766" s="445"/>
      <c r="AD1766" s="445"/>
      <c r="AE1766" s="445"/>
      <c r="AF1766" s="445"/>
      <c r="AG1766" s="445"/>
      <c r="AH1766" s="445"/>
      <c r="AI1766" s="446"/>
      <c r="AJ1766" s="446"/>
      <c r="AK1766" s="446"/>
      <c r="AL1766" s="446"/>
      <c r="AM1766" s="446"/>
      <c r="AN1766" s="446"/>
    </row>
    <row r="1767" spans="1:40">
      <c r="A1767" s="435"/>
      <c r="B1767" s="436"/>
      <c r="C1767" s="437"/>
      <c r="D1767" s="438" t="s">
        <v>149</v>
      </c>
      <c r="E1767" s="439"/>
      <c r="F1767" s="440"/>
      <c r="G1767" s="42"/>
      <c r="H1767" s="441"/>
      <c r="I1767" s="441"/>
      <c r="J1767" s="441"/>
      <c r="K1767" s="442"/>
      <c r="L1767" s="442"/>
      <c r="M1767" s="439"/>
      <c r="N1767" s="439"/>
      <c r="O1767" s="440"/>
      <c r="P1767" s="440"/>
      <c r="Q1767" s="439"/>
      <c r="R1767" s="439"/>
      <c r="S1767" s="439"/>
      <c r="T1767" s="443"/>
      <c r="U1767" s="443"/>
      <c r="V1767" s="443" t="s">
        <v>0</v>
      </c>
      <c r="W1767" s="444"/>
      <c r="X1767" s="440"/>
      <c r="Y1767" s="445"/>
      <c r="Z1767" s="445"/>
      <c r="AA1767" s="445"/>
      <c r="AB1767" s="445"/>
      <c r="AC1767" s="445"/>
      <c r="AD1767" s="445"/>
      <c r="AE1767" s="445"/>
      <c r="AF1767" s="445"/>
      <c r="AG1767" s="445"/>
      <c r="AH1767" s="445"/>
      <c r="AI1767" s="446"/>
      <c r="AJ1767" s="446"/>
      <c r="AK1767" s="446"/>
      <c r="AL1767" s="446"/>
      <c r="AM1767" s="446"/>
      <c r="AN1767" s="446"/>
    </row>
    <row r="1768" spans="1:40">
      <c r="A1768" s="435"/>
      <c r="B1768" s="436"/>
      <c r="C1768" s="437"/>
      <c r="D1768" s="438" t="s">
        <v>210</v>
      </c>
      <c r="E1768" s="439"/>
      <c r="F1768" s="440"/>
      <c r="G1768" s="42"/>
      <c r="H1768" s="441"/>
      <c r="I1768" s="441"/>
      <c r="J1768" s="441"/>
      <c r="K1768" s="442"/>
      <c r="L1768" s="442"/>
      <c r="M1768" s="439"/>
      <c r="N1768" s="439"/>
      <c r="O1768" s="440"/>
      <c r="P1768" s="440"/>
      <c r="Q1768" s="439"/>
      <c r="R1768" s="439"/>
      <c r="S1768" s="439"/>
      <c r="T1768" s="443"/>
      <c r="U1768" s="443"/>
      <c r="V1768" s="443" t="s">
        <v>0</v>
      </c>
      <c r="W1768" s="444"/>
      <c r="X1768" s="440"/>
      <c r="Y1768" s="445"/>
      <c r="Z1768" s="445"/>
      <c r="AA1768" s="445"/>
      <c r="AB1768" s="445"/>
      <c r="AC1768" s="445"/>
      <c r="AD1768" s="445"/>
      <c r="AE1768" s="445"/>
      <c r="AF1768" s="445"/>
      <c r="AG1768" s="445"/>
      <c r="AH1768" s="445"/>
      <c r="AI1768" s="446"/>
      <c r="AJ1768" s="446"/>
      <c r="AK1768" s="446"/>
      <c r="AL1768" s="446"/>
      <c r="AM1768" s="446"/>
      <c r="AN1768" s="446"/>
    </row>
    <row r="1769" spans="1:40">
      <c r="A1769" s="435"/>
      <c r="B1769" s="436"/>
      <c r="C1769" s="437"/>
      <c r="D1769" s="438" t="s">
        <v>211</v>
      </c>
      <c r="E1769" s="439"/>
      <c r="F1769" s="440"/>
      <c r="G1769" s="42"/>
      <c r="H1769" s="441"/>
      <c r="I1769" s="441"/>
      <c r="J1769" s="441"/>
      <c r="K1769" s="442"/>
      <c r="L1769" s="442"/>
      <c r="M1769" s="439"/>
      <c r="N1769" s="439"/>
      <c r="O1769" s="440"/>
      <c r="P1769" s="440"/>
      <c r="Q1769" s="439"/>
      <c r="R1769" s="439"/>
      <c r="S1769" s="439"/>
      <c r="T1769" s="443"/>
      <c r="U1769" s="443"/>
      <c r="V1769" s="443" t="s">
        <v>0</v>
      </c>
      <c r="W1769" s="444"/>
      <c r="X1769" s="440"/>
      <c r="Y1769" s="445"/>
      <c r="Z1769" s="445"/>
      <c r="AA1769" s="445"/>
      <c r="AB1769" s="445"/>
      <c r="AC1769" s="445"/>
      <c r="AD1769" s="445"/>
      <c r="AE1769" s="445"/>
      <c r="AF1769" s="445"/>
      <c r="AG1769" s="445"/>
      <c r="AH1769" s="445"/>
      <c r="AI1769" s="446"/>
      <c r="AJ1769" s="446"/>
      <c r="AK1769" s="446"/>
      <c r="AL1769" s="446"/>
      <c r="AM1769" s="446"/>
      <c r="AN1769" s="446"/>
    </row>
    <row r="1770" spans="1:40">
      <c r="A1770" s="435"/>
      <c r="B1770" s="436"/>
      <c r="C1770" s="437"/>
      <c r="D1770" s="438" t="s">
        <v>212</v>
      </c>
      <c r="E1770" s="439"/>
      <c r="F1770" s="440"/>
      <c r="G1770" s="42"/>
      <c r="H1770" s="441"/>
      <c r="I1770" s="441"/>
      <c r="J1770" s="441"/>
      <c r="K1770" s="442"/>
      <c r="L1770" s="442"/>
      <c r="M1770" s="439"/>
      <c r="N1770" s="439"/>
      <c r="O1770" s="440"/>
      <c r="P1770" s="440"/>
      <c r="Q1770" s="439"/>
      <c r="R1770" s="439"/>
      <c r="S1770" s="439"/>
      <c r="T1770" s="443"/>
      <c r="U1770" s="443"/>
      <c r="V1770" s="443" t="s">
        <v>0</v>
      </c>
      <c r="W1770" s="444"/>
      <c r="X1770" s="440"/>
      <c r="Y1770" s="445"/>
      <c r="Z1770" s="445"/>
      <c r="AA1770" s="445"/>
      <c r="AB1770" s="445"/>
      <c r="AC1770" s="445"/>
      <c r="AD1770" s="445"/>
      <c r="AE1770" s="445"/>
      <c r="AF1770" s="445"/>
      <c r="AG1770" s="445"/>
      <c r="AH1770" s="445"/>
      <c r="AI1770" s="446"/>
      <c r="AJ1770" s="446"/>
      <c r="AK1770" s="446"/>
      <c r="AL1770" s="446"/>
      <c r="AM1770" s="446"/>
      <c r="AN1770" s="446"/>
    </row>
    <row r="1771" spans="1:40">
      <c r="A1771" s="435"/>
      <c r="B1771" s="436"/>
      <c r="C1771" s="437"/>
      <c r="D1771" s="438" t="s">
        <v>213</v>
      </c>
      <c r="E1771" s="439"/>
      <c r="F1771" s="440"/>
      <c r="G1771" s="42"/>
      <c r="H1771" s="441"/>
      <c r="I1771" s="441"/>
      <c r="J1771" s="441"/>
      <c r="K1771" s="442"/>
      <c r="L1771" s="442"/>
      <c r="M1771" s="439"/>
      <c r="N1771" s="439"/>
      <c r="O1771" s="440"/>
      <c r="P1771" s="440"/>
      <c r="Q1771" s="439"/>
      <c r="R1771" s="439"/>
      <c r="S1771" s="439"/>
      <c r="T1771" s="443"/>
      <c r="U1771" s="443"/>
      <c r="V1771" s="443" t="s">
        <v>0</v>
      </c>
      <c r="W1771" s="444"/>
      <c r="X1771" s="440"/>
      <c r="Y1771" s="445"/>
      <c r="Z1771" s="445"/>
      <c r="AA1771" s="445"/>
      <c r="AB1771" s="445"/>
      <c r="AC1771" s="445"/>
      <c r="AD1771" s="445"/>
      <c r="AE1771" s="445"/>
      <c r="AF1771" s="445"/>
      <c r="AG1771" s="445"/>
      <c r="AH1771" s="445"/>
      <c r="AI1771" s="446"/>
      <c r="AJ1771" s="446"/>
      <c r="AK1771" s="446"/>
      <c r="AL1771" s="446"/>
      <c r="AM1771" s="446"/>
      <c r="AN1771" s="446"/>
    </row>
    <row r="1772" spans="1:40">
      <c r="A1772" s="435"/>
      <c r="B1772" s="436"/>
      <c r="C1772" s="437"/>
      <c r="D1772" s="438" t="s">
        <v>214</v>
      </c>
      <c r="E1772" s="439"/>
      <c r="F1772" s="440"/>
      <c r="G1772" s="42"/>
      <c r="H1772" s="441"/>
      <c r="I1772" s="441"/>
      <c r="J1772" s="441"/>
      <c r="K1772" s="442"/>
      <c r="L1772" s="442"/>
      <c r="M1772" s="439"/>
      <c r="N1772" s="439"/>
      <c r="O1772" s="440"/>
      <c r="P1772" s="440"/>
      <c r="Q1772" s="439"/>
      <c r="R1772" s="439"/>
      <c r="S1772" s="439"/>
      <c r="T1772" s="443"/>
      <c r="U1772" s="443"/>
      <c r="V1772" s="443" t="s">
        <v>0</v>
      </c>
      <c r="W1772" s="444"/>
      <c r="X1772" s="440"/>
      <c r="Y1772" s="445"/>
      <c r="Z1772" s="445"/>
      <c r="AA1772" s="445"/>
      <c r="AB1772" s="445"/>
      <c r="AC1772" s="445"/>
      <c r="AD1772" s="445"/>
      <c r="AE1772" s="445"/>
      <c r="AF1772" s="445"/>
      <c r="AG1772" s="445"/>
      <c r="AH1772" s="445"/>
      <c r="AI1772" s="446"/>
      <c r="AJ1772" s="446"/>
      <c r="AK1772" s="446"/>
      <c r="AL1772" s="446"/>
      <c r="AM1772" s="446"/>
      <c r="AN1772" s="446"/>
    </row>
    <row r="1773" spans="1:40">
      <c r="A1773" s="435">
        <v>361</v>
      </c>
      <c r="B1773" s="436" t="s">
        <v>192</v>
      </c>
      <c r="C1773" s="437" t="s">
        <v>1534</v>
      </c>
      <c r="D1773" s="475" t="s">
        <v>1535</v>
      </c>
      <c r="E1773" s="447">
        <v>125.961</v>
      </c>
      <c r="F1773" s="445" t="s">
        <v>83</v>
      </c>
      <c r="G1773" s="41"/>
      <c r="H1773" s="448"/>
      <c r="I1773" s="448">
        <f>ROUND(E1773*G1773,2)</f>
        <v>0</v>
      </c>
      <c r="J1773" s="448">
        <f>ROUND(E1773*G1773,2)</f>
        <v>0</v>
      </c>
      <c r="K1773" s="449"/>
      <c r="L1773" s="449">
        <f>E1773*K1773</f>
        <v>0</v>
      </c>
      <c r="M1773" s="447"/>
      <c r="N1773" s="447">
        <f>E1773*M1773</f>
        <v>0</v>
      </c>
      <c r="O1773" s="445">
        <v>20</v>
      </c>
      <c r="P1773" s="445" t="s">
        <v>1270</v>
      </c>
      <c r="Q1773" s="447"/>
      <c r="R1773" s="447"/>
      <c r="S1773" s="447"/>
      <c r="T1773" s="450"/>
      <c r="U1773" s="450"/>
      <c r="V1773" s="450" t="s">
        <v>66</v>
      </c>
      <c r="W1773" s="451"/>
      <c r="X1773" s="437" t="s">
        <v>1534</v>
      </c>
      <c r="Y1773" s="437" t="s">
        <v>1534</v>
      </c>
      <c r="Z1773" s="445" t="s">
        <v>85</v>
      </c>
      <c r="AA1773" s="437" t="s">
        <v>196</v>
      </c>
      <c r="AB1773" s="445">
        <v>2</v>
      </c>
      <c r="AC1773" s="445"/>
      <c r="AD1773" s="445"/>
      <c r="AE1773" s="445"/>
      <c r="AF1773" s="445"/>
      <c r="AG1773" s="445"/>
      <c r="AH1773" s="445"/>
      <c r="AI1773" s="446"/>
      <c r="AJ1773" s="446" t="s">
        <v>811</v>
      </c>
      <c r="AK1773" s="446" t="s">
        <v>87</v>
      </c>
      <c r="AL1773" s="446"/>
      <c r="AM1773" s="446"/>
      <c r="AN1773" s="446"/>
    </row>
    <row r="1774" spans="1:40" ht="25.5">
      <c r="A1774" s="435"/>
      <c r="B1774" s="436"/>
      <c r="C1774" s="437"/>
      <c r="D1774" s="438" t="s">
        <v>133</v>
      </c>
      <c r="E1774" s="439"/>
      <c r="F1774" s="440"/>
      <c r="G1774" s="42"/>
      <c r="H1774" s="441"/>
      <c r="I1774" s="441"/>
      <c r="J1774" s="441"/>
      <c r="K1774" s="442"/>
      <c r="L1774" s="442"/>
      <c r="M1774" s="439"/>
      <c r="N1774" s="439"/>
      <c r="O1774" s="440"/>
      <c r="P1774" s="440"/>
      <c r="Q1774" s="439"/>
      <c r="R1774" s="439"/>
      <c r="S1774" s="439"/>
      <c r="T1774" s="443"/>
      <c r="U1774" s="443"/>
      <c r="V1774" s="443" t="s">
        <v>0</v>
      </c>
      <c r="W1774" s="444"/>
      <c r="X1774" s="440"/>
      <c r="Y1774" s="445"/>
      <c r="Z1774" s="445"/>
      <c r="AA1774" s="445"/>
      <c r="AB1774" s="445"/>
      <c r="AC1774" s="445"/>
      <c r="AD1774" s="445"/>
      <c r="AE1774" s="445"/>
      <c r="AF1774" s="445"/>
      <c r="AG1774" s="445"/>
      <c r="AH1774" s="445"/>
      <c r="AI1774" s="446"/>
      <c r="AJ1774" s="446"/>
      <c r="AK1774" s="446"/>
      <c r="AL1774" s="446"/>
      <c r="AM1774" s="446"/>
      <c r="AN1774" s="446"/>
    </row>
    <row r="1775" spans="1:40">
      <c r="A1775" s="435"/>
      <c r="B1775" s="436"/>
      <c r="C1775" s="437"/>
      <c r="D1775" s="438" t="s">
        <v>1536</v>
      </c>
      <c r="E1775" s="439"/>
      <c r="F1775" s="440"/>
      <c r="G1775" s="42"/>
      <c r="H1775" s="441"/>
      <c r="I1775" s="441"/>
      <c r="J1775" s="441"/>
      <c r="K1775" s="442"/>
      <c r="L1775" s="442"/>
      <c r="M1775" s="439"/>
      <c r="N1775" s="439"/>
      <c r="O1775" s="440"/>
      <c r="P1775" s="440"/>
      <c r="Q1775" s="439"/>
      <c r="R1775" s="439"/>
      <c r="S1775" s="439"/>
      <c r="T1775" s="443"/>
      <c r="U1775" s="443"/>
      <c r="V1775" s="443" t="s">
        <v>0</v>
      </c>
      <c r="W1775" s="444"/>
      <c r="X1775" s="440"/>
      <c r="Y1775" s="445"/>
      <c r="Z1775" s="445"/>
      <c r="AA1775" s="445"/>
      <c r="AB1775" s="445"/>
      <c r="AC1775" s="445"/>
      <c r="AD1775" s="445"/>
      <c r="AE1775" s="445"/>
      <c r="AF1775" s="445"/>
      <c r="AG1775" s="445"/>
      <c r="AH1775" s="445"/>
      <c r="AI1775" s="446"/>
      <c r="AJ1775" s="446"/>
      <c r="AK1775" s="446"/>
      <c r="AL1775" s="446"/>
      <c r="AM1775" s="446"/>
      <c r="AN1775" s="446"/>
    </row>
    <row r="1776" spans="1:40">
      <c r="A1776" s="435"/>
      <c r="B1776" s="436"/>
      <c r="C1776" s="437"/>
      <c r="D1776" s="438" t="s">
        <v>147</v>
      </c>
      <c r="E1776" s="439"/>
      <c r="F1776" s="440"/>
      <c r="G1776" s="42"/>
      <c r="H1776" s="441"/>
      <c r="I1776" s="441"/>
      <c r="J1776" s="441"/>
      <c r="K1776" s="442"/>
      <c r="L1776" s="442"/>
      <c r="M1776" s="439"/>
      <c r="N1776" s="439"/>
      <c r="O1776" s="440"/>
      <c r="P1776" s="440"/>
      <c r="Q1776" s="439"/>
      <c r="R1776" s="439"/>
      <c r="S1776" s="439"/>
      <c r="T1776" s="443"/>
      <c r="U1776" s="443"/>
      <c r="V1776" s="443" t="s">
        <v>0</v>
      </c>
      <c r="W1776" s="444"/>
      <c r="X1776" s="440"/>
      <c r="Y1776" s="445"/>
      <c r="Z1776" s="445"/>
      <c r="AA1776" s="445"/>
      <c r="AB1776" s="445"/>
      <c r="AC1776" s="445"/>
      <c r="AD1776" s="445"/>
      <c r="AE1776" s="445"/>
      <c r="AF1776" s="445"/>
      <c r="AG1776" s="445"/>
      <c r="AH1776" s="445"/>
      <c r="AI1776" s="446"/>
      <c r="AJ1776" s="446"/>
      <c r="AK1776" s="446"/>
      <c r="AL1776" s="446"/>
      <c r="AM1776" s="446"/>
      <c r="AN1776" s="446"/>
    </row>
    <row r="1777" spans="1:40">
      <c r="A1777" s="435"/>
      <c r="B1777" s="436"/>
      <c r="C1777" s="437"/>
      <c r="D1777" s="438" t="s">
        <v>1537</v>
      </c>
      <c r="E1777" s="439"/>
      <c r="F1777" s="440"/>
      <c r="G1777" s="42"/>
      <c r="H1777" s="441"/>
      <c r="I1777" s="441"/>
      <c r="J1777" s="441"/>
      <c r="K1777" s="442"/>
      <c r="L1777" s="442"/>
      <c r="M1777" s="439"/>
      <c r="N1777" s="439"/>
      <c r="O1777" s="440"/>
      <c r="P1777" s="440"/>
      <c r="Q1777" s="439"/>
      <c r="R1777" s="439"/>
      <c r="S1777" s="439"/>
      <c r="T1777" s="443"/>
      <c r="U1777" s="443"/>
      <c r="V1777" s="443" t="s">
        <v>0</v>
      </c>
      <c r="W1777" s="444"/>
      <c r="X1777" s="440"/>
      <c r="Y1777" s="445"/>
      <c r="Z1777" s="445"/>
      <c r="AA1777" s="445"/>
      <c r="AB1777" s="445"/>
      <c r="AC1777" s="445"/>
      <c r="AD1777" s="445"/>
      <c r="AE1777" s="445"/>
      <c r="AF1777" s="445"/>
      <c r="AG1777" s="445"/>
      <c r="AH1777" s="445"/>
      <c r="AI1777" s="446"/>
      <c r="AJ1777" s="446"/>
      <c r="AK1777" s="446"/>
      <c r="AL1777" s="446"/>
      <c r="AM1777" s="446"/>
      <c r="AN1777" s="446"/>
    </row>
    <row r="1778" spans="1:40">
      <c r="A1778" s="435"/>
      <c r="B1778" s="436"/>
      <c r="C1778" s="437"/>
      <c r="D1778" s="438" t="s">
        <v>149</v>
      </c>
      <c r="E1778" s="439"/>
      <c r="F1778" s="440"/>
      <c r="G1778" s="42"/>
      <c r="H1778" s="441"/>
      <c r="I1778" s="441"/>
      <c r="J1778" s="441"/>
      <c r="K1778" s="442"/>
      <c r="L1778" s="442"/>
      <c r="M1778" s="439"/>
      <c r="N1778" s="439"/>
      <c r="O1778" s="440"/>
      <c r="P1778" s="440"/>
      <c r="Q1778" s="439"/>
      <c r="R1778" s="439"/>
      <c r="S1778" s="439"/>
      <c r="T1778" s="443"/>
      <c r="U1778" s="443"/>
      <c r="V1778" s="443" t="s">
        <v>0</v>
      </c>
      <c r="W1778" s="444"/>
      <c r="X1778" s="440"/>
      <c r="Y1778" s="445"/>
      <c r="Z1778" s="445"/>
      <c r="AA1778" s="445"/>
      <c r="AB1778" s="445"/>
      <c r="AC1778" s="445"/>
      <c r="AD1778" s="445"/>
      <c r="AE1778" s="445"/>
      <c r="AF1778" s="445"/>
      <c r="AG1778" s="445"/>
      <c r="AH1778" s="445"/>
      <c r="AI1778" s="446"/>
      <c r="AJ1778" s="446"/>
      <c r="AK1778" s="446"/>
      <c r="AL1778" s="446"/>
      <c r="AM1778" s="446"/>
      <c r="AN1778" s="446"/>
    </row>
    <row r="1779" spans="1:40">
      <c r="A1779" s="435"/>
      <c r="B1779" s="436"/>
      <c r="C1779" s="437"/>
      <c r="D1779" s="438" t="s">
        <v>1538</v>
      </c>
      <c r="E1779" s="439"/>
      <c r="F1779" s="440"/>
      <c r="G1779" s="42"/>
      <c r="H1779" s="441"/>
      <c r="I1779" s="441"/>
      <c r="J1779" s="441"/>
      <c r="K1779" s="442"/>
      <c r="L1779" s="442"/>
      <c r="M1779" s="439"/>
      <c r="N1779" s="439"/>
      <c r="O1779" s="440"/>
      <c r="P1779" s="440"/>
      <c r="Q1779" s="439"/>
      <c r="R1779" s="439"/>
      <c r="S1779" s="439"/>
      <c r="T1779" s="443"/>
      <c r="U1779" s="443"/>
      <c r="V1779" s="443" t="s">
        <v>0</v>
      </c>
      <c r="W1779" s="444"/>
      <c r="X1779" s="440"/>
      <c r="Y1779" s="445"/>
      <c r="Z1779" s="445"/>
      <c r="AA1779" s="445"/>
      <c r="AB1779" s="445"/>
      <c r="AC1779" s="445"/>
      <c r="AD1779" s="445"/>
      <c r="AE1779" s="445"/>
      <c r="AF1779" s="445"/>
      <c r="AG1779" s="445"/>
      <c r="AH1779" s="445"/>
      <c r="AI1779" s="446"/>
      <c r="AJ1779" s="446"/>
      <c r="AK1779" s="446"/>
      <c r="AL1779" s="446"/>
      <c r="AM1779" s="446"/>
      <c r="AN1779" s="446"/>
    </row>
    <row r="1780" spans="1:40">
      <c r="A1780" s="435"/>
      <c r="B1780" s="436"/>
      <c r="C1780" s="437"/>
      <c r="D1780" s="438" t="s">
        <v>211</v>
      </c>
      <c r="E1780" s="439"/>
      <c r="F1780" s="440"/>
      <c r="G1780" s="42"/>
      <c r="H1780" s="441"/>
      <c r="I1780" s="441"/>
      <c r="J1780" s="441"/>
      <c r="K1780" s="442"/>
      <c r="L1780" s="442"/>
      <c r="M1780" s="439"/>
      <c r="N1780" s="439"/>
      <c r="O1780" s="440"/>
      <c r="P1780" s="440"/>
      <c r="Q1780" s="439"/>
      <c r="R1780" s="439"/>
      <c r="S1780" s="439"/>
      <c r="T1780" s="443"/>
      <c r="U1780" s="443"/>
      <c r="V1780" s="443" t="s">
        <v>0</v>
      </c>
      <c r="W1780" s="444"/>
      <c r="X1780" s="440"/>
      <c r="Y1780" s="445"/>
      <c r="Z1780" s="445"/>
      <c r="AA1780" s="445"/>
      <c r="AB1780" s="445"/>
      <c r="AC1780" s="445"/>
      <c r="AD1780" s="445"/>
      <c r="AE1780" s="445"/>
      <c r="AF1780" s="445"/>
      <c r="AG1780" s="445"/>
      <c r="AH1780" s="445"/>
      <c r="AI1780" s="446"/>
      <c r="AJ1780" s="446"/>
      <c r="AK1780" s="446"/>
      <c r="AL1780" s="446"/>
      <c r="AM1780" s="446"/>
      <c r="AN1780" s="446"/>
    </row>
    <row r="1781" spans="1:40">
      <c r="A1781" s="435"/>
      <c r="B1781" s="436"/>
      <c r="C1781" s="437"/>
      <c r="D1781" s="438" t="s">
        <v>1539</v>
      </c>
      <c r="E1781" s="439"/>
      <c r="F1781" s="440"/>
      <c r="G1781" s="42"/>
      <c r="H1781" s="441"/>
      <c r="I1781" s="441"/>
      <c r="J1781" s="441"/>
      <c r="K1781" s="442"/>
      <c r="L1781" s="442"/>
      <c r="M1781" s="439"/>
      <c r="N1781" s="439"/>
      <c r="O1781" s="440"/>
      <c r="P1781" s="440"/>
      <c r="Q1781" s="439"/>
      <c r="R1781" s="439"/>
      <c r="S1781" s="439"/>
      <c r="T1781" s="443"/>
      <c r="U1781" s="443"/>
      <c r="V1781" s="443" t="s">
        <v>0</v>
      </c>
      <c r="W1781" s="444"/>
      <c r="X1781" s="440"/>
      <c r="Y1781" s="445"/>
      <c r="Z1781" s="445"/>
      <c r="AA1781" s="445"/>
      <c r="AB1781" s="445"/>
      <c r="AC1781" s="445"/>
      <c r="AD1781" s="445"/>
      <c r="AE1781" s="445"/>
      <c r="AF1781" s="445"/>
      <c r="AG1781" s="445"/>
      <c r="AH1781" s="445"/>
      <c r="AI1781" s="446"/>
      <c r="AJ1781" s="446"/>
      <c r="AK1781" s="446"/>
      <c r="AL1781" s="446"/>
      <c r="AM1781" s="446"/>
      <c r="AN1781" s="446"/>
    </row>
    <row r="1782" spans="1:40">
      <c r="A1782" s="435"/>
      <c r="B1782" s="436"/>
      <c r="C1782" s="437"/>
      <c r="D1782" s="438" t="s">
        <v>213</v>
      </c>
      <c r="E1782" s="439"/>
      <c r="F1782" s="440"/>
      <c r="G1782" s="42"/>
      <c r="H1782" s="441"/>
      <c r="I1782" s="441"/>
      <c r="J1782" s="441"/>
      <c r="K1782" s="442"/>
      <c r="L1782" s="442"/>
      <c r="M1782" s="439"/>
      <c r="N1782" s="439"/>
      <c r="O1782" s="440"/>
      <c r="P1782" s="440"/>
      <c r="Q1782" s="439"/>
      <c r="R1782" s="439"/>
      <c r="S1782" s="439"/>
      <c r="T1782" s="443"/>
      <c r="U1782" s="443"/>
      <c r="V1782" s="443" t="s">
        <v>0</v>
      </c>
      <c r="W1782" s="444"/>
      <c r="X1782" s="440"/>
      <c r="Y1782" s="445"/>
      <c r="Z1782" s="445"/>
      <c r="AA1782" s="445"/>
      <c r="AB1782" s="445"/>
      <c r="AC1782" s="445"/>
      <c r="AD1782" s="445"/>
      <c r="AE1782" s="445"/>
      <c r="AF1782" s="445"/>
      <c r="AG1782" s="445"/>
      <c r="AH1782" s="445"/>
      <c r="AI1782" s="446"/>
      <c r="AJ1782" s="446"/>
      <c r="AK1782" s="446"/>
      <c r="AL1782" s="446"/>
      <c r="AM1782" s="446"/>
      <c r="AN1782" s="446"/>
    </row>
    <row r="1783" spans="1:40">
      <c r="A1783" s="435"/>
      <c r="B1783" s="436"/>
      <c r="C1783" s="437"/>
      <c r="D1783" s="438" t="s">
        <v>1540</v>
      </c>
      <c r="E1783" s="439"/>
      <c r="F1783" s="440"/>
      <c r="G1783" s="42"/>
      <c r="H1783" s="441"/>
      <c r="I1783" s="441"/>
      <c r="J1783" s="441"/>
      <c r="K1783" s="442"/>
      <c r="L1783" s="442"/>
      <c r="M1783" s="439"/>
      <c r="N1783" s="439"/>
      <c r="O1783" s="440"/>
      <c r="P1783" s="440"/>
      <c r="Q1783" s="439"/>
      <c r="R1783" s="439"/>
      <c r="S1783" s="439"/>
      <c r="T1783" s="443"/>
      <c r="U1783" s="443"/>
      <c r="V1783" s="443" t="s">
        <v>0</v>
      </c>
      <c r="W1783" s="444"/>
      <c r="X1783" s="440"/>
      <c r="Y1783" s="445"/>
      <c r="Z1783" s="445"/>
      <c r="AA1783" s="445"/>
      <c r="AB1783" s="445"/>
      <c r="AC1783" s="445"/>
      <c r="AD1783" s="445"/>
      <c r="AE1783" s="445"/>
      <c r="AF1783" s="445"/>
      <c r="AG1783" s="445"/>
      <c r="AH1783" s="445"/>
      <c r="AI1783" s="446"/>
      <c r="AJ1783" s="446"/>
      <c r="AK1783" s="446"/>
      <c r="AL1783" s="446"/>
      <c r="AM1783" s="446"/>
      <c r="AN1783" s="446"/>
    </row>
    <row r="1784" spans="1:40">
      <c r="A1784" s="435">
        <v>362</v>
      </c>
      <c r="B1784" s="436" t="s">
        <v>192</v>
      </c>
      <c r="C1784" s="437" t="s">
        <v>1541</v>
      </c>
      <c r="D1784" s="475" t="s">
        <v>1542</v>
      </c>
      <c r="E1784" s="447">
        <v>453.27499999999998</v>
      </c>
      <c r="F1784" s="445" t="s">
        <v>83</v>
      </c>
      <c r="G1784" s="41"/>
      <c r="H1784" s="448"/>
      <c r="I1784" s="448">
        <f>ROUND(E1784*G1784,2)</f>
        <v>0</v>
      </c>
      <c r="J1784" s="448">
        <f>ROUND(E1784*G1784,2)</f>
        <v>0</v>
      </c>
      <c r="K1784" s="449"/>
      <c r="L1784" s="449">
        <f>E1784*K1784</f>
        <v>0</v>
      </c>
      <c r="M1784" s="447"/>
      <c r="N1784" s="447">
        <f>E1784*M1784</f>
        <v>0</v>
      </c>
      <c r="O1784" s="445">
        <v>20</v>
      </c>
      <c r="P1784" s="445" t="s">
        <v>1529</v>
      </c>
      <c r="Q1784" s="447"/>
      <c r="R1784" s="447"/>
      <c r="S1784" s="447"/>
      <c r="T1784" s="450"/>
      <c r="U1784" s="450"/>
      <c r="V1784" s="450" t="s">
        <v>66</v>
      </c>
      <c r="W1784" s="451"/>
      <c r="X1784" s="437" t="s">
        <v>1541</v>
      </c>
      <c r="Y1784" s="437" t="s">
        <v>1541</v>
      </c>
      <c r="Z1784" s="445" t="s">
        <v>85</v>
      </c>
      <c r="AA1784" s="437" t="s">
        <v>196</v>
      </c>
      <c r="AB1784" s="445">
        <v>2</v>
      </c>
      <c r="AC1784" s="445"/>
      <c r="AD1784" s="445"/>
      <c r="AE1784" s="445"/>
      <c r="AF1784" s="445"/>
      <c r="AG1784" s="445"/>
      <c r="AH1784" s="445"/>
      <c r="AI1784" s="446"/>
      <c r="AJ1784" s="446" t="s">
        <v>811</v>
      </c>
      <c r="AK1784" s="446" t="s">
        <v>87</v>
      </c>
      <c r="AL1784" s="446"/>
      <c r="AM1784" s="446"/>
      <c r="AN1784" s="446"/>
    </row>
    <row r="1785" spans="1:40" ht="25.5">
      <c r="A1785" s="435"/>
      <c r="B1785" s="436"/>
      <c r="C1785" s="437"/>
      <c r="D1785" s="438" t="s">
        <v>88</v>
      </c>
      <c r="E1785" s="439"/>
      <c r="F1785" s="440"/>
      <c r="G1785" s="42"/>
      <c r="H1785" s="441"/>
      <c r="I1785" s="441"/>
      <c r="J1785" s="441"/>
      <c r="K1785" s="442"/>
      <c r="L1785" s="442"/>
      <c r="M1785" s="439"/>
      <c r="N1785" s="439"/>
      <c r="O1785" s="440"/>
      <c r="P1785" s="440"/>
      <c r="Q1785" s="439"/>
      <c r="R1785" s="439"/>
      <c r="S1785" s="439"/>
      <c r="T1785" s="443"/>
      <c r="U1785" s="443"/>
      <c r="V1785" s="443" t="s">
        <v>0</v>
      </c>
      <c r="W1785" s="444"/>
      <c r="X1785" s="440"/>
      <c r="Y1785" s="445"/>
      <c r="Z1785" s="445"/>
      <c r="AA1785" s="445"/>
      <c r="AB1785" s="445"/>
      <c r="AC1785" s="445"/>
      <c r="AD1785" s="445"/>
      <c r="AE1785" s="445"/>
      <c r="AF1785" s="445"/>
      <c r="AG1785" s="445"/>
      <c r="AH1785" s="445"/>
      <c r="AI1785" s="446"/>
      <c r="AJ1785" s="446"/>
      <c r="AK1785" s="446"/>
      <c r="AL1785" s="446"/>
      <c r="AM1785" s="446"/>
      <c r="AN1785" s="446"/>
    </row>
    <row r="1786" spans="1:40">
      <c r="A1786" s="435"/>
      <c r="B1786" s="436"/>
      <c r="C1786" s="437"/>
      <c r="D1786" s="438" t="s">
        <v>1543</v>
      </c>
      <c r="E1786" s="439"/>
      <c r="F1786" s="440"/>
      <c r="G1786" s="42"/>
      <c r="H1786" s="441"/>
      <c r="I1786" s="441"/>
      <c r="J1786" s="441"/>
      <c r="K1786" s="442"/>
      <c r="L1786" s="442"/>
      <c r="M1786" s="439"/>
      <c r="N1786" s="439"/>
      <c r="O1786" s="440"/>
      <c r="P1786" s="440"/>
      <c r="Q1786" s="439"/>
      <c r="R1786" s="439"/>
      <c r="S1786" s="439"/>
      <c r="T1786" s="443"/>
      <c r="U1786" s="443"/>
      <c r="V1786" s="443" t="s">
        <v>0</v>
      </c>
      <c r="W1786" s="444"/>
      <c r="X1786" s="440"/>
      <c r="Y1786" s="445"/>
      <c r="Z1786" s="445"/>
      <c r="AA1786" s="445"/>
      <c r="AB1786" s="445"/>
      <c r="AC1786" s="445"/>
      <c r="AD1786" s="445"/>
      <c r="AE1786" s="445"/>
      <c r="AF1786" s="445"/>
      <c r="AG1786" s="445"/>
      <c r="AH1786" s="445"/>
      <c r="AI1786" s="446"/>
      <c r="AJ1786" s="446"/>
      <c r="AK1786" s="446"/>
      <c r="AL1786" s="446"/>
      <c r="AM1786" s="446"/>
      <c r="AN1786" s="446"/>
    </row>
    <row r="1787" spans="1:40" ht="25.5">
      <c r="A1787" s="435">
        <v>363</v>
      </c>
      <c r="B1787" s="436" t="s">
        <v>1505</v>
      </c>
      <c r="C1787" s="437" t="s">
        <v>1544</v>
      </c>
      <c r="D1787" s="475" t="s">
        <v>1545</v>
      </c>
      <c r="E1787" s="447">
        <v>22</v>
      </c>
      <c r="F1787" s="445" t="s">
        <v>83</v>
      </c>
      <c r="G1787" s="41"/>
      <c r="H1787" s="448">
        <f>ROUND(E1787*G1787,2)</f>
        <v>0</v>
      </c>
      <c r="I1787" s="448"/>
      <c r="J1787" s="448">
        <f>ROUND(E1787*G1787,2)</f>
        <v>0</v>
      </c>
      <c r="K1787" s="449"/>
      <c r="L1787" s="449">
        <f>E1787*K1787</f>
        <v>0</v>
      </c>
      <c r="M1787" s="447"/>
      <c r="N1787" s="447">
        <f>E1787*M1787</f>
        <v>0</v>
      </c>
      <c r="O1787" s="445">
        <v>20</v>
      </c>
      <c r="P1787" s="445" t="s">
        <v>539</v>
      </c>
      <c r="Q1787" s="447"/>
      <c r="R1787" s="447"/>
      <c r="S1787" s="447"/>
      <c r="T1787" s="450"/>
      <c r="U1787" s="450"/>
      <c r="V1787" s="450" t="s">
        <v>802</v>
      </c>
      <c r="W1787" s="451"/>
      <c r="X1787" s="437" t="s">
        <v>1544</v>
      </c>
      <c r="Y1787" s="437" t="s">
        <v>1544</v>
      </c>
      <c r="Z1787" s="445" t="s">
        <v>85</v>
      </c>
      <c r="AA1787" s="445"/>
      <c r="AB1787" s="445">
        <v>1</v>
      </c>
      <c r="AC1787" s="445"/>
      <c r="AD1787" s="445"/>
      <c r="AE1787" s="445"/>
      <c r="AF1787" s="445"/>
      <c r="AG1787" s="445"/>
      <c r="AH1787" s="445"/>
      <c r="AI1787" s="446"/>
      <c r="AJ1787" s="446" t="s">
        <v>803</v>
      </c>
      <c r="AK1787" s="446" t="s">
        <v>87</v>
      </c>
      <c r="AL1787" s="446"/>
      <c r="AM1787" s="446"/>
      <c r="AN1787" s="446"/>
    </row>
    <row r="1788" spans="1:40">
      <c r="A1788" s="435"/>
      <c r="B1788" s="436"/>
      <c r="C1788" s="437"/>
      <c r="D1788" s="438" t="s">
        <v>236</v>
      </c>
      <c r="E1788" s="439"/>
      <c r="F1788" s="440"/>
      <c r="G1788" s="42"/>
      <c r="H1788" s="441"/>
      <c r="I1788" s="441"/>
      <c r="J1788" s="441"/>
      <c r="K1788" s="442"/>
      <c r="L1788" s="442"/>
      <c r="M1788" s="439"/>
      <c r="N1788" s="439"/>
      <c r="O1788" s="440"/>
      <c r="P1788" s="440"/>
      <c r="Q1788" s="439"/>
      <c r="R1788" s="439"/>
      <c r="S1788" s="439"/>
      <c r="T1788" s="443"/>
      <c r="U1788" s="443"/>
      <c r="V1788" s="443" t="s">
        <v>0</v>
      </c>
      <c r="W1788" s="444"/>
      <c r="X1788" s="440"/>
      <c r="Y1788" s="445"/>
      <c r="Z1788" s="445"/>
      <c r="AA1788" s="445"/>
      <c r="AB1788" s="445"/>
      <c r="AC1788" s="445"/>
      <c r="AD1788" s="445"/>
      <c r="AE1788" s="445"/>
      <c r="AF1788" s="445"/>
      <c r="AG1788" s="445"/>
      <c r="AH1788" s="445"/>
      <c r="AI1788" s="446"/>
      <c r="AJ1788" s="446"/>
      <c r="AK1788" s="446"/>
      <c r="AL1788" s="446"/>
      <c r="AM1788" s="446"/>
      <c r="AN1788" s="446"/>
    </row>
    <row r="1789" spans="1:40">
      <c r="A1789" s="435"/>
      <c r="B1789" s="436"/>
      <c r="C1789" s="437"/>
      <c r="D1789" s="438" t="s">
        <v>1508</v>
      </c>
      <c r="E1789" s="439"/>
      <c r="F1789" s="440"/>
      <c r="G1789" s="42"/>
      <c r="H1789" s="441"/>
      <c r="I1789" s="441"/>
      <c r="J1789" s="441"/>
      <c r="K1789" s="442"/>
      <c r="L1789" s="442"/>
      <c r="M1789" s="439"/>
      <c r="N1789" s="439"/>
      <c r="O1789" s="440"/>
      <c r="P1789" s="440"/>
      <c r="Q1789" s="439"/>
      <c r="R1789" s="439"/>
      <c r="S1789" s="439"/>
      <c r="T1789" s="443"/>
      <c r="U1789" s="443"/>
      <c r="V1789" s="443" t="s">
        <v>0</v>
      </c>
      <c r="W1789" s="444"/>
      <c r="X1789" s="440"/>
      <c r="Y1789" s="445"/>
      <c r="Z1789" s="445"/>
      <c r="AA1789" s="445"/>
      <c r="AB1789" s="445"/>
      <c r="AC1789" s="445"/>
      <c r="AD1789" s="445"/>
      <c r="AE1789" s="445"/>
      <c r="AF1789" s="445"/>
      <c r="AG1789" s="445"/>
      <c r="AH1789" s="445"/>
      <c r="AI1789" s="446"/>
      <c r="AJ1789" s="446"/>
      <c r="AK1789" s="446"/>
      <c r="AL1789" s="446"/>
      <c r="AM1789" s="446"/>
      <c r="AN1789" s="446"/>
    </row>
    <row r="1790" spans="1:40">
      <c r="A1790" s="435"/>
      <c r="B1790" s="436"/>
      <c r="C1790" s="437"/>
      <c r="D1790" s="438" t="s">
        <v>1546</v>
      </c>
      <c r="E1790" s="439"/>
      <c r="F1790" s="440"/>
      <c r="G1790" s="42"/>
      <c r="H1790" s="441"/>
      <c r="I1790" s="441"/>
      <c r="J1790" s="441"/>
      <c r="K1790" s="442"/>
      <c r="L1790" s="442"/>
      <c r="M1790" s="439"/>
      <c r="N1790" s="439"/>
      <c r="O1790" s="440"/>
      <c r="P1790" s="440"/>
      <c r="Q1790" s="439"/>
      <c r="R1790" s="439"/>
      <c r="S1790" s="439"/>
      <c r="T1790" s="443"/>
      <c r="U1790" s="443"/>
      <c r="V1790" s="443" t="s">
        <v>0</v>
      </c>
      <c r="W1790" s="444"/>
      <c r="X1790" s="440"/>
      <c r="Y1790" s="445"/>
      <c r="Z1790" s="445"/>
      <c r="AA1790" s="445"/>
      <c r="AB1790" s="445"/>
      <c r="AC1790" s="445"/>
      <c r="AD1790" s="445"/>
      <c r="AE1790" s="445"/>
      <c r="AF1790" s="445"/>
      <c r="AG1790" s="445"/>
      <c r="AH1790" s="445"/>
      <c r="AI1790" s="446"/>
      <c r="AJ1790" s="446"/>
      <c r="AK1790" s="446"/>
      <c r="AL1790" s="446"/>
      <c r="AM1790" s="446"/>
      <c r="AN1790" s="446"/>
    </row>
    <row r="1791" spans="1:40">
      <c r="A1791" s="435">
        <v>364</v>
      </c>
      <c r="B1791" s="436" t="s">
        <v>192</v>
      </c>
      <c r="C1791" s="437" t="s">
        <v>1534</v>
      </c>
      <c r="D1791" s="475" t="s">
        <v>1535</v>
      </c>
      <c r="E1791" s="447">
        <v>23.1</v>
      </c>
      <c r="F1791" s="445" t="s">
        <v>83</v>
      </c>
      <c r="G1791" s="41"/>
      <c r="H1791" s="448"/>
      <c r="I1791" s="448">
        <f>ROUND(E1791*G1791,2)</f>
        <v>0</v>
      </c>
      <c r="J1791" s="448">
        <f>ROUND(E1791*G1791,2)</f>
        <v>0</v>
      </c>
      <c r="K1791" s="449"/>
      <c r="L1791" s="449">
        <f>E1791*K1791</f>
        <v>0</v>
      </c>
      <c r="M1791" s="447"/>
      <c r="N1791" s="447">
        <f>E1791*M1791</f>
        <v>0</v>
      </c>
      <c r="O1791" s="445">
        <v>20</v>
      </c>
      <c r="P1791" s="445" t="s">
        <v>543</v>
      </c>
      <c r="Q1791" s="447"/>
      <c r="R1791" s="447"/>
      <c r="S1791" s="447"/>
      <c r="T1791" s="450"/>
      <c r="U1791" s="450"/>
      <c r="V1791" s="450" t="s">
        <v>66</v>
      </c>
      <c r="W1791" s="451"/>
      <c r="X1791" s="437" t="s">
        <v>1534</v>
      </c>
      <c r="Y1791" s="437" t="s">
        <v>1534</v>
      </c>
      <c r="Z1791" s="445" t="s">
        <v>85</v>
      </c>
      <c r="AA1791" s="437" t="s">
        <v>196</v>
      </c>
      <c r="AB1791" s="445">
        <v>2</v>
      </c>
      <c r="AC1791" s="445"/>
      <c r="AD1791" s="445"/>
      <c r="AE1791" s="445"/>
      <c r="AF1791" s="445"/>
      <c r="AG1791" s="445"/>
      <c r="AH1791" s="445"/>
      <c r="AI1791" s="446"/>
      <c r="AJ1791" s="446" t="s">
        <v>811</v>
      </c>
      <c r="AK1791" s="446" t="s">
        <v>87</v>
      </c>
      <c r="AL1791" s="446"/>
      <c r="AM1791" s="446"/>
      <c r="AN1791" s="446"/>
    </row>
    <row r="1792" spans="1:40">
      <c r="A1792" s="435"/>
      <c r="B1792" s="436"/>
      <c r="C1792" s="437"/>
      <c r="D1792" s="438" t="s">
        <v>236</v>
      </c>
      <c r="E1792" s="439"/>
      <c r="F1792" s="440"/>
      <c r="G1792" s="42"/>
      <c r="H1792" s="441"/>
      <c r="I1792" s="441"/>
      <c r="J1792" s="441"/>
      <c r="K1792" s="442"/>
      <c r="L1792" s="442"/>
      <c r="M1792" s="439"/>
      <c r="N1792" s="439"/>
      <c r="O1792" s="440"/>
      <c r="P1792" s="440"/>
      <c r="Q1792" s="439"/>
      <c r="R1792" s="439"/>
      <c r="S1792" s="439"/>
      <c r="T1792" s="443"/>
      <c r="U1792" s="443"/>
      <c r="V1792" s="443" t="s">
        <v>0</v>
      </c>
      <c r="W1792" s="444"/>
      <c r="X1792" s="440"/>
      <c r="Y1792" s="445"/>
      <c r="Z1792" s="445"/>
      <c r="AA1792" s="445"/>
      <c r="AB1792" s="445"/>
      <c r="AC1792" s="445"/>
      <c r="AD1792" s="445"/>
      <c r="AE1792" s="445"/>
      <c r="AF1792" s="445"/>
      <c r="AG1792" s="445"/>
      <c r="AH1792" s="445"/>
      <c r="AI1792" s="446"/>
      <c r="AJ1792" s="446"/>
      <c r="AK1792" s="446"/>
      <c r="AL1792" s="446"/>
      <c r="AM1792" s="446"/>
      <c r="AN1792" s="446"/>
    </row>
    <row r="1793" spans="1:40">
      <c r="A1793" s="435"/>
      <c r="B1793" s="436"/>
      <c r="C1793" s="437"/>
      <c r="D1793" s="438" t="s">
        <v>1547</v>
      </c>
      <c r="E1793" s="439"/>
      <c r="F1793" s="440"/>
      <c r="G1793" s="42"/>
      <c r="H1793" s="441"/>
      <c r="I1793" s="441"/>
      <c r="J1793" s="441"/>
      <c r="K1793" s="442"/>
      <c r="L1793" s="442"/>
      <c r="M1793" s="439"/>
      <c r="N1793" s="439"/>
      <c r="O1793" s="440"/>
      <c r="P1793" s="440"/>
      <c r="Q1793" s="439"/>
      <c r="R1793" s="439"/>
      <c r="S1793" s="439"/>
      <c r="T1793" s="443"/>
      <c r="U1793" s="443"/>
      <c r="V1793" s="443" t="s">
        <v>0</v>
      </c>
      <c r="W1793" s="444"/>
      <c r="X1793" s="440"/>
      <c r="Y1793" s="445"/>
      <c r="Z1793" s="445"/>
      <c r="AA1793" s="445"/>
      <c r="AB1793" s="445"/>
      <c r="AC1793" s="445"/>
      <c r="AD1793" s="445"/>
      <c r="AE1793" s="445"/>
      <c r="AF1793" s="445"/>
      <c r="AG1793" s="445"/>
      <c r="AH1793" s="445"/>
      <c r="AI1793" s="446"/>
      <c r="AJ1793" s="446"/>
      <c r="AK1793" s="446"/>
      <c r="AL1793" s="446"/>
      <c r="AM1793" s="446"/>
      <c r="AN1793" s="446"/>
    </row>
    <row r="1794" spans="1:40">
      <c r="A1794" s="435">
        <v>365</v>
      </c>
      <c r="B1794" s="436" t="s">
        <v>1505</v>
      </c>
      <c r="C1794" s="437" t="s">
        <v>1548</v>
      </c>
      <c r="D1794" s="475" t="s">
        <v>1549</v>
      </c>
      <c r="E1794" s="447">
        <v>1.5</v>
      </c>
      <c r="F1794" s="445" t="s">
        <v>243</v>
      </c>
      <c r="G1794" s="41"/>
      <c r="H1794" s="448">
        <f>ROUND(E1794*G1794,2)</f>
        <v>0</v>
      </c>
      <c r="I1794" s="448"/>
      <c r="J1794" s="448">
        <f>ROUND(E1794*G1794,2)</f>
        <v>0</v>
      </c>
      <c r="K1794" s="449"/>
      <c r="L1794" s="449">
        <f>E1794*K1794</f>
        <v>0</v>
      </c>
      <c r="M1794" s="447"/>
      <c r="N1794" s="447">
        <f>E1794*M1794</f>
        <v>0</v>
      </c>
      <c r="O1794" s="445">
        <v>20</v>
      </c>
      <c r="P1794" s="445" t="s">
        <v>547</v>
      </c>
      <c r="Q1794" s="447"/>
      <c r="R1794" s="447"/>
      <c r="S1794" s="447"/>
      <c r="T1794" s="450"/>
      <c r="U1794" s="450"/>
      <c r="V1794" s="450" t="s">
        <v>802</v>
      </c>
      <c r="W1794" s="451"/>
      <c r="X1794" s="437" t="s">
        <v>1548</v>
      </c>
      <c r="Y1794" s="437" t="s">
        <v>1548</v>
      </c>
      <c r="Z1794" s="445" t="s">
        <v>85</v>
      </c>
      <c r="AA1794" s="445"/>
      <c r="AB1794" s="445">
        <v>1</v>
      </c>
      <c r="AC1794" s="445"/>
      <c r="AD1794" s="445"/>
      <c r="AE1794" s="445"/>
      <c r="AF1794" s="445"/>
      <c r="AG1794" s="445"/>
      <c r="AH1794" s="445"/>
      <c r="AI1794" s="446"/>
      <c r="AJ1794" s="446" t="s">
        <v>803</v>
      </c>
      <c r="AK1794" s="446" t="s">
        <v>87</v>
      </c>
      <c r="AL1794" s="446"/>
      <c r="AM1794" s="446"/>
      <c r="AN1794" s="446"/>
    </row>
    <row r="1795" spans="1:40">
      <c r="A1795" s="435"/>
      <c r="B1795" s="436"/>
      <c r="C1795" s="437"/>
      <c r="D1795" s="438" t="s">
        <v>236</v>
      </c>
      <c r="E1795" s="439"/>
      <c r="F1795" s="440"/>
      <c r="G1795" s="42"/>
      <c r="H1795" s="441"/>
      <c r="I1795" s="441"/>
      <c r="J1795" s="441"/>
      <c r="K1795" s="442"/>
      <c r="L1795" s="442"/>
      <c r="M1795" s="439"/>
      <c r="N1795" s="439"/>
      <c r="O1795" s="440"/>
      <c r="P1795" s="440"/>
      <c r="Q1795" s="439"/>
      <c r="R1795" s="439"/>
      <c r="S1795" s="439"/>
      <c r="T1795" s="443"/>
      <c r="U1795" s="443"/>
      <c r="V1795" s="443" t="s">
        <v>0</v>
      </c>
      <c r="W1795" s="444"/>
      <c r="X1795" s="440"/>
      <c r="Y1795" s="445"/>
      <c r="Z1795" s="445"/>
      <c r="AA1795" s="445"/>
      <c r="AB1795" s="445"/>
      <c r="AC1795" s="445"/>
      <c r="AD1795" s="445"/>
      <c r="AE1795" s="445"/>
      <c r="AF1795" s="445"/>
      <c r="AG1795" s="445"/>
      <c r="AH1795" s="445"/>
      <c r="AI1795" s="446"/>
      <c r="AJ1795" s="446"/>
      <c r="AK1795" s="446"/>
      <c r="AL1795" s="446"/>
      <c r="AM1795" s="446"/>
      <c r="AN1795" s="446"/>
    </row>
    <row r="1796" spans="1:40">
      <c r="A1796" s="435"/>
      <c r="B1796" s="436"/>
      <c r="C1796" s="437"/>
      <c r="D1796" s="438" t="s">
        <v>1550</v>
      </c>
      <c r="E1796" s="439"/>
      <c r="F1796" s="440"/>
      <c r="G1796" s="42"/>
      <c r="H1796" s="441"/>
      <c r="I1796" s="441"/>
      <c r="J1796" s="441"/>
      <c r="K1796" s="442"/>
      <c r="L1796" s="442"/>
      <c r="M1796" s="439"/>
      <c r="N1796" s="439"/>
      <c r="O1796" s="440"/>
      <c r="P1796" s="440"/>
      <c r="Q1796" s="439"/>
      <c r="R1796" s="439"/>
      <c r="S1796" s="439"/>
      <c r="T1796" s="443"/>
      <c r="U1796" s="443"/>
      <c r="V1796" s="443" t="s">
        <v>0</v>
      </c>
      <c r="W1796" s="444"/>
      <c r="X1796" s="440"/>
      <c r="Y1796" s="445"/>
      <c r="Z1796" s="445"/>
      <c r="AA1796" s="445"/>
      <c r="AB1796" s="445"/>
      <c r="AC1796" s="445"/>
      <c r="AD1796" s="445"/>
      <c r="AE1796" s="445"/>
      <c r="AF1796" s="445"/>
      <c r="AG1796" s="445"/>
      <c r="AH1796" s="445"/>
      <c r="AI1796" s="446"/>
      <c r="AJ1796" s="446"/>
      <c r="AK1796" s="446"/>
      <c r="AL1796" s="446"/>
      <c r="AM1796" s="446"/>
      <c r="AN1796" s="446"/>
    </row>
    <row r="1797" spans="1:40" ht="25.5">
      <c r="A1797" s="435">
        <v>366</v>
      </c>
      <c r="B1797" s="436" t="s">
        <v>1505</v>
      </c>
      <c r="C1797" s="437" t="s">
        <v>1551</v>
      </c>
      <c r="D1797" s="475" t="s">
        <v>1552</v>
      </c>
      <c r="E1797" s="447">
        <v>4.415</v>
      </c>
      <c r="F1797" s="445" t="s">
        <v>83</v>
      </c>
      <c r="G1797" s="41"/>
      <c r="H1797" s="448">
        <f>ROUND(E1797*G1797,2)</f>
        <v>0</v>
      </c>
      <c r="I1797" s="448"/>
      <c r="J1797" s="448">
        <f>ROUND(E1797*G1797,2)</f>
        <v>0</v>
      </c>
      <c r="K1797" s="449"/>
      <c r="L1797" s="449">
        <f>E1797*K1797</f>
        <v>0</v>
      </c>
      <c r="M1797" s="447"/>
      <c r="N1797" s="447">
        <f>E1797*M1797</f>
        <v>0</v>
      </c>
      <c r="O1797" s="445">
        <v>20</v>
      </c>
      <c r="P1797" s="445" t="s">
        <v>560</v>
      </c>
      <c r="Q1797" s="447"/>
      <c r="R1797" s="447"/>
      <c r="S1797" s="447"/>
      <c r="T1797" s="450"/>
      <c r="U1797" s="450"/>
      <c r="V1797" s="450" t="s">
        <v>802</v>
      </c>
      <c r="W1797" s="451"/>
      <c r="X1797" s="437" t="s">
        <v>1551</v>
      </c>
      <c r="Y1797" s="437" t="s">
        <v>1551</v>
      </c>
      <c r="Z1797" s="445" t="s">
        <v>85</v>
      </c>
      <c r="AA1797" s="445"/>
      <c r="AB1797" s="445">
        <v>1</v>
      </c>
      <c r="AC1797" s="445"/>
      <c r="AD1797" s="445"/>
      <c r="AE1797" s="445"/>
      <c r="AF1797" s="445"/>
      <c r="AG1797" s="445"/>
      <c r="AH1797" s="445"/>
      <c r="AI1797" s="446"/>
      <c r="AJ1797" s="446" t="s">
        <v>803</v>
      </c>
      <c r="AK1797" s="446" t="s">
        <v>87</v>
      </c>
      <c r="AL1797" s="446"/>
      <c r="AM1797" s="446"/>
      <c r="AN1797" s="446"/>
    </row>
    <row r="1798" spans="1:40">
      <c r="A1798" s="435"/>
      <c r="B1798" s="436"/>
      <c r="C1798" s="437"/>
      <c r="D1798" s="438" t="s">
        <v>236</v>
      </c>
      <c r="E1798" s="439"/>
      <c r="F1798" s="440"/>
      <c r="G1798" s="42"/>
      <c r="H1798" s="441"/>
      <c r="I1798" s="441"/>
      <c r="J1798" s="441"/>
      <c r="K1798" s="442"/>
      <c r="L1798" s="442"/>
      <c r="M1798" s="439"/>
      <c r="N1798" s="439"/>
      <c r="O1798" s="440"/>
      <c r="P1798" s="440"/>
      <c r="Q1798" s="439"/>
      <c r="R1798" s="439"/>
      <c r="S1798" s="439"/>
      <c r="T1798" s="443"/>
      <c r="U1798" s="443"/>
      <c r="V1798" s="443" t="s">
        <v>0</v>
      </c>
      <c r="W1798" s="444"/>
      <c r="X1798" s="440"/>
      <c r="Y1798" s="445"/>
      <c r="Z1798" s="445"/>
      <c r="AA1798" s="445"/>
      <c r="AB1798" s="445"/>
      <c r="AC1798" s="445"/>
      <c r="AD1798" s="445"/>
      <c r="AE1798" s="445"/>
      <c r="AF1798" s="445"/>
      <c r="AG1798" s="445"/>
      <c r="AH1798" s="445"/>
      <c r="AI1798" s="446"/>
      <c r="AJ1798" s="446"/>
      <c r="AK1798" s="446"/>
      <c r="AL1798" s="446"/>
      <c r="AM1798" s="446"/>
      <c r="AN1798" s="446"/>
    </row>
    <row r="1799" spans="1:40">
      <c r="A1799" s="435"/>
      <c r="B1799" s="436"/>
      <c r="C1799" s="437"/>
      <c r="D1799" s="438" t="s">
        <v>1553</v>
      </c>
      <c r="E1799" s="439"/>
      <c r="F1799" s="440"/>
      <c r="G1799" s="42"/>
      <c r="H1799" s="441"/>
      <c r="I1799" s="441"/>
      <c r="J1799" s="441"/>
      <c r="K1799" s="442"/>
      <c r="L1799" s="442"/>
      <c r="M1799" s="439"/>
      <c r="N1799" s="439"/>
      <c r="O1799" s="440"/>
      <c r="P1799" s="440"/>
      <c r="Q1799" s="439"/>
      <c r="R1799" s="439"/>
      <c r="S1799" s="439"/>
      <c r="T1799" s="443"/>
      <c r="U1799" s="443"/>
      <c r="V1799" s="443" t="s">
        <v>0</v>
      </c>
      <c r="W1799" s="444"/>
      <c r="X1799" s="440"/>
      <c r="Y1799" s="445"/>
      <c r="Z1799" s="445"/>
      <c r="AA1799" s="445"/>
      <c r="AB1799" s="445"/>
      <c r="AC1799" s="445"/>
      <c r="AD1799" s="445"/>
      <c r="AE1799" s="445"/>
      <c r="AF1799" s="445"/>
      <c r="AG1799" s="445"/>
      <c r="AH1799" s="445"/>
      <c r="AI1799" s="446"/>
      <c r="AJ1799" s="446"/>
      <c r="AK1799" s="446"/>
      <c r="AL1799" s="446"/>
      <c r="AM1799" s="446"/>
      <c r="AN1799" s="446"/>
    </row>
    <row r="1800" spans="1:40" ht="38.25">
      <c r="A1800" s="435">
        <v>367</v>
      </c>
      <c r="B1800" s="436" t="s">
        <v>80</v>
      </c>
      <c r="C1800" s="437" t="s">
        <v>1554</v>
      </c>
      <c r="D1800" s="475" t="s">
        <v>1555</v>
      </c>
      <c r="E1800" s="447">
        <v>25.17</v>
      </c>
      <c r="F1800" s="445" t="s">
        <v>83</v>
      </c>
      <c r="G1800" s="41"/>
      <c r="H1800" s="448">
        <f>ROUND(E1800*G1800,2)</f>
        <v>0</v>
      </c>
      <c r="I1800" s="448"/>
      <c r="J1800" s="448">
        <f>ROUND(E1800*G1800,2)</f>
        <v>0</v>
      </c>
      <c r="K1800" s="449"/>
      <c r="L1800" s="449">
        <f>E1800*K1800</f>
        <v>0</v>
      </c>
      <c r="M1800" s="447"/>
      <c r="N1800" s="447">
        <f>E1800*M1800</f>
        <v>0</v>
      </c>
      <c r="O1800" s="445">
        <v>20</v>
      </c>
      <c r="P1800" s="445" t="s">
        <v>1556</v>
      </c>
      <c r="Q1800" s="447"/>
      <c r="R1800" s="447"/>
      <c r="S1800" s="447"/>
      <c r="T1800" s="450"/>
      <c r="U1800" s="450"/>
      <c r="V1800" s="450" t="s">
        <v>802</v>
      </c>
      <c r="W1800" s="451"/>
      <c r="X1800" s="437" t="s">
        <v>1554</v>
      </c>
      <c r="Y1800" s="437" t="s">
        <v>1554</v>
      </c>
      <c r="Z1800" s="445" t="s">
        <v>85</v>
      </c>
      <c r="AA1800" s="445"/>
      <c r="AB1800" s="445">
        <v>1</v>
      </c>
      <c r="AC1800" s="445"/>
      <c r="AD1800" s="445"/>
      <c r="AE1800" s="445"/>
      <c r="AF1800" s="445"/>
      <c r="AG1800" s="445"/>
      <c r="AH1800" s="445"/>
      <c r="AI1800" s="446"/>
      <c r="AJ1800" s="446" t="s">
        <v>803</v>
      </c>
      <c r="AK1800" s="446" t="s">
        <v>87</v>
      </c>
      <c r="AL1800" s="446"/>
      <c r="AM1800" s="446"/>
      <c r="AN1800" s="446"/>
    </row>
    <row r="1801" spans="1:40" ht="25.5">
      <c r="A1801" s="435"/>
      <c r="B1801" s="436"/>
      <c r="C1801" s="437"/>
      <c r="D1801" s="438" t="s">
        <v>250</v>
      </c>
      <c r="E1801" s="439"/>
      <c r="F1801" s="440"/>
      <c r="G1801" s="42"/>
      <c r="H1801" s="441"/>
      <c r="I1801" s="441"/>
      <c r="J1801" s="441"/>
      <c r="K1801" s="442"/>
      <c r="L1801" s="442"/>
      <c r="M1801" s="439"/>
      <c r="N1801" s="439"/>
      <c r="O1801" s="440"/>
      <c r="P1801" s="440"/>
      <c r="Q1801" s="439"/>
      <c r="R1801" s="439"/>
      <c r="S1801" s="439"/>
      <c r="T1801" s="443"/>
      <c r="U1801" s="443"/>
      <c r="V1801" s="443" t="s">
        <v>0</v>
      </c>
      <c r="W1801" s="444"/>
      <c r="X1801" s="440"/>
      <c r="Y1801" s="445"/>
      <c r="Z1801" s="445"/>
      <c r="AA1801" s="445"/>
      <c r="AB1801" s="445"/>
      <c r="AC1801" s="445"/>
      <c r="AD1801" s="445"/>
      <c r="AE1801" s="445"/>
      <c r="AF1801" s="445"/>
      <c r="AG1801" s="445"/>
      <c r="AH1801" s="445"/>
      <c r="AI1801" s="446"/>
      <c r="AJ1801" s="446"/>
      <c r="AK1801" s="446"/>
      <c r="AL1801" s="446"/>
      <c r="AM1801" s="446"/>
      <c r="AN1801" s="446"/>
    </row>
    <row r="1802" spans="1:40">
      <c r="A1802" s="435"/>
      <c r="B1802" s="436"/>
      <c r="C1802" s="437"/>
      <c r="D1802" s="438" t="s">
        <v>435</v>
      </c>
      <c r="E1802" s="439"/>
      <c r="F1802" s="440"/>
      <c r="G1802" s="42"/>
      <c r="H1802" s="441"/>
      <c r="I1802" s="441"/>
      <c r="J1802" s="441"/>
      <c r="K1802" s="442"/>
      <c r="L1802" s="442"/>
      <c r="M1802" s="439"/>
      <c r="N1802" s="439"/>
      <c r="O1802" s="440"/>
      <c r="P1802" s="440"/>
      <c r="Q1802" s="439"/>
      <c r="R1802" s="439"/>
      <c r="S1802" s="439"/>
      <c r="T1802" s="443"/>
      <c r="U1802" s="443"/>
      <c r="V1802" s="443" t="s">
        <v>0</v>
      </c>
      <c r="W1802" s="444"/>
      <c r="X1802" s="440"/>
      <c r="Y1802" s="445"/>
      <c r="Z1802" s="445"/>
      <c r="AA1802" s="445"/>
      <c r="AB1802" s="445"/>
      <c r="AC1802" s="445"/>
      <c r="AD1802" s="445"/>
      <c r="AE1802" s="445"/>
      <c r="AF1802" s="445"/>
      <c r="AG1802" s="445"/>
      <c r="AH1802" s="445"/>
      <c r="AI1802" s="446"/>
      <c r="AJ1802" s="446"/>
      <c r="AK1802" s="446"/>
      <c r="AL1802" s="446"/>
      <c r="AM1802" s="446"/>
      <c r="AN1802" s="446"/>
    </row>
    <row r="1803" spans="1:40">
      <c r="A1803" s="435">
        <v>368</v>
      </c>
      <c r="B1803" s="436" t="s">
        <v>192</v>
      </c>
      <c r="C1803" s="437" t="s">
        <v>1557</v>
      </c>
      <c r="D1803" s="475" t="s">
        <v>1558</v>
      </c>
      <c r="E1803" s="447">
        <v>26.428999999999998</v>
      </c>
      <c r="F1803" s="445" t="s">
        <v>83</v>
      </c>
      <c r="G1803" s="41"/>
      <c r="H1803" s="448"/>
      <c r="I1803" s="448">
        <f>ROUND(E1803*G1803,2)</f>
        <v>0</v>
      </c>
      <c r="J1803" s="448">
        <f>ROUND(E1803*G1803,2)</f>
        <v>0</v>
      </c>
      <c r="K1803" s="449"/>
      <c r="L1803" s="449">
        <f>E1803*K1803</f>
        <v>0</v>
      </c>
      <c r="M1803" s="447"/>
      <c r="N1803" s="447">
        <f>E1803*M1803</f>
        <v>0</v>
      </c>
      <c r="O1803" s="445">
        <v>20</v>
      </c>
      <c r="P1803" s="445" t="s">
        <v>1559</v>
      </c>
      <c r="Q1803" s="447"/>
      <c r="R1803" s="447"/>
      <c r="S1803" s="447"/>
      <c r="T1803" s="450"/>
      <c r="U1803" s="450"/>
      <c r="V1803" s="450" t="s">
        <v>66</v>
      </c>
      <c r="W1803" s="451"/>
      <c r="X1803" s="437" t="s">
        <v>1557</v>
      </c>
      <c r="Y1803" s="437" t="s">
        <v>1557</v>
      </c>
      <c r="Z1803" s="445" t="s">
        <v>85</v>
      </c>
      <c r="AA1803" s="437" t="s">
        <v>196</v>
      </c>
      <c r="AB1803" s="445">
        <v>2</v>
      </c>
      <c r="AC1803" s="445"/>
      <c r="AD1803" s="445"/>
      <c r="AE1803" s="445"/>
      <c r="AF1803" s="445"/>
      <c r="AG1803" s="445"/>
      <c r="AH1803" s="445"/>
      <c r="AI1803" s="446"/>
      <c r="AJ1803" s="446" t="s">
        <v>811</v>
      </c>
      <c r="AK1803" s="446" t="s">
        <v>87</v>
      </c>
      <c r="AL1803" s="446"/>
      <c r="AM1803" s="446"/>
      <c r="AN1803" s="446"/>
    </row>
    <row r="1804" spans="1:40" ht="25.5">
      <c r="A1804" s="435"/>
      <c r="B1804" s="436"/>
      <c r="C1804" s="437"/>
      <c r="D1804" s="438" t="s">
        <v>250</v>
      </c>
      <c r="E1804" s="439"/>
      <c r="F1804" s="440"/>
      <c r="G1804" s="42"/>
      <c r="H1804" s="441"/>
      <c r="I1804" s="441"/>
      <c r="J1804" s="441"/>
      <c r="K1804" s="442"/>
      <c r="L1804" s="442"/>
      <c r="M1804" s="439"/>
      <c r="N1804" s="439"/>
      <c r="O1804" s="440"/>
      <c r="P1804" s="440"/>
      <c r="Q1804" s="439"/>
      <c r="R1804" s="439"/>
      <c r="S1804" s="439"/>
      <c r="T1804" s="443"/>
      <c r="U1804" s="443"/>
      <c r="V1804" s="443" t="s">
        <v>0</v>
      </c>
      <c r="W1804" s="444"/>
      <c r="X1804" s="440"/>
      <c r="Y1804" s="445"/>
      <c r="Z1804" s="445"/>
      <c r="AA1804" s="445"/>
      <c r="AB1804" s="445"/>
      <c r="AC1804" s="445"/>
      <c r="AD1804" s="445"/>
      <c r="AE1804" s="445"/>
      <c r="AF1804" s="445"/>
      <c r="AG1804" s="445"/>
      <c r="AH1804" s="445"/>
      <c r="AI1804" s="446"/>
      <c r="AJ1804" s="446"/>
      <c r="AK1804" s="446"/>
      <c r="AL1804" s="446"/>
      <c r="AM1804" s="446"/>
      <c r="AN1804" s="446"/>
    </row>
    <row r="1805" spans="1:40">
      <c r="A1805" s="435"/>
      <c r="B1805" s="436"/>
      <c r="C1805" s="437"/>
      <c r="D1805" s="438" t="s">
        <v>1560</v>
      </c>
      <c r="E1805" s="439"/>
      <c r="F1805" s="440"/>
      <c r="G1805" s="42"/>
      <c r="H1805" s="441"/>
      <c r="I1805" s="441"/>
      <c r="J1805" s="441"/>
      <c r="K1805" s="442"/>
      <c r="L1805" s="442"/>
      <c r="M1805" s="439"/>
      <c r="N1805" s="439"/>
      <c r="O1805" s="440"/>
      <c r="P1805" s="440"/>
      <c r="Q1805" s="439"/>
      <c r="R1805" s="439"/>
      <c r="S1805" s="439"/>
      <c r="T1805" s="443"/>
      <c r="U1805" s="443"/>
      <c r="V1805" s="443" t="s">
        <v>0</v>
      </c>
      <c r="W1805" s="444"/>
      <c r="X1805" s="440"/>
      <c r="Y1805" s="445"/>
      <c r="Z1805" s="445"/>
      <c r="AA1805" s="445"/>
      <c r="AB1805" s="445"/>
      <c r="AC1805" s="445"/>
      <c r="AD1805" s="445"/>
      <c r="AE1805" s="445"/>
      <c r="AF1805" s="445"/>
      <c r="AG1805" s="445"/>
      <c r="AH1805" s="445"/>
      <c r="AI1805" s="446"/>
      <c r="AJ1805" s="446"/>
      <c r="AK1805" s="446"/>
      <c r="AL1805" s="446"/>
      <c r="AM1805" s="446"/>
      <c r="AN1805" s="446"/>
    </row>
    <row r="1806" spans="1:40">
      <c r="A1806" s="435">
        <v>369</v>
      </c>
      <c r="B1806" s="436" t="s">
        <v>192</v>
      </c>
      <c r="C1806" s="437" t="s">
        <v>1561</v>
      </c>
      <c r="D1806" s="475" t="s">
        <v>1562</v>
      </c>
      <c r="E1806" s="447">
        <v>25.17</v>
      </c>
      <c r="F1806" s="445" t="s">
        <v>83</v>
      </c>
      <c r="G1806" s="41"/>
      <c r="H1806" s="448"/>
      <c r="I1806" s="448">
        <f>ROUND(E1806*G1806,2)</f>
        <v>0</v>
      </c>
      <c r="J1806" s="448">
        <f>ROUND(E1806*G1806,2)</f>
        <v>0</v>
      </c>
      <c r="K1806" s="449"/>
      <c r="L1806" s="449">
        <f>E1806*K1806</f>
        <v>0</v>
      </c>
      <c r="M1806" s="447"/>
      <c r="N1806" s="447">
        <f>E1806*M1806</f>
        <v>0</v>
      </c>
      <c r="O1806" s="445">
        <v>20</v>
      </c>
      <c r="P1806" s="445" t="s">
        <v>1563</v>
      </c>
      <c r="Q1806" s="447"/>
      <c r="R1806" s="447"/>
      <c r="S1806" s="447"/>
      <c r="T1806" s="450"/>
      <c r="U1806" s="450"/>
      <c r="V1806" s="450" t="s">
        <v>66</v>
      </c>
      <c r="W1806" s="451"/>
      <c r="X1806" s="437" t="s">
        <v>1561</v>
      </c>
      <c r="Y1806" s="437" t="s">
        <v>1561</v>
      </c>
      <c r="Z1806" s="445" t="s">
        <v>85</v>
      </c>
      <c r="AA1806" s="437" t="s">
        <v>196</v>
      </c>
      <c r="AB1806" s="445">
        <v>2</v>
      </c>
      <c r="AC1806" s="445"/>
      <c r="AD1806" s="445"/>
      <c r="AE1806" s="445"/>
      <c r="AF1806" s="445"/>
      <c r="AG1806" s="445"/>
      <c r="AH1806" s="445"/>
      <c r="AI1806" s="446"/>
      <c r="AJ1806" s="446" t="s">
        <v>811</v>
      </c>
      <c r="AK1806" s="446" t="s">
        <v>87</v>
      </c>
      <c r="AL1806" s="446"/>
      <c r="AM1806" s="446"/>
      <c r="AN1806" s="446"/>
    </row>
    <row r="1807" spans="1:40" ht="25.5">
      <c r="A1807" s="435"/>
      <c r="B1807" s="436"/>
      <c r="C1807" s="437"/>
      <c r="D1807" s="438" t="s">
        <v>250</v>
      </c>
      <c r="E1807" s="439"/>
      <c r="F1807" s="440"/>
      <c r="G1807" s="42"/>
      <c r="H1807" s="441"/>
      <c r="I1807" s="441"/>
      <c r="J1807" s="441"/>
      <c r="K1807" s="442"/>
      <c r="L1807" s="442"/>
      <c r="M1807" s="439"/>
      <c r="N1807" s="439"/>
      <c r="O1807" s="440"/>
      <c r="P1807" s="440"/>
      <c r="Q1807" s="439"/>
      <c r="R1807" s="439"/>
      <c r="S1807" s="439"/>
      <c r="T1807" s="443"/>
      <c r="U1807" s="443"/>
      <c r="V1807" s="443" t="s">
        <v>0</v>
      </c>
      <c r="W1807" s="444"/>
      <c r="X1807" s="440"/>
      <c r="Y1807" s="445"/>
      <c r="Z1807" s="445"/>
      <c r="AA1807" s="445"/>
      <c r="AB1807" s="445"/>
      <c r="AC1807" s="445"/>
      <c r="AD1807" s="445"/>
      <c r="AE1807" s="445"/>
      <c r="AF1807" s="445"/>
      <c r="AG1807" s="445"/>
      <c r="AH1807" s="445"/>
      <c r="AI1807" s="446"/>
      <c r="AJ1807" s="446"/>
      <c r="AK1807" s="446"/>
      <c r="AL1807" s="446"/>
      <c r="AM1807" s="446"/>
      <c r="AN1807" s="446"/>
    </row>
    <row r="1808" spans="1:40">
      <c r="A1808" s="435"/>
      <c r="B1808" s="436"/>
      <c r="C1808" s="437"/>
      <c r="D1808" s="438" t="s">
        <v>435</v>
      </c>
      <c r="E1808" s="439"/>
      <c r="F1808" s="440"/>
      <c r="G1808" s="42"/>
      <c r="H1808" s="441"/>
      <c r="I1808" s="441"/>
      <c r="J1808" s="441"/>
      <c r="K1808" s="442"/>
      <c r="L1808" s="442"/>
      <c r="M1808" s="439"/>
      <c r="N1808" s="439"/>
      <c r="O1808" s="440"/>
      <c r="P1808" s="440"/>
      <c r="Q1808" s="439"/>
      <c r="R1808" s="439"/>
      <c r="S1808" s="439"/>
      <c r="T1808" s="443"/>
      <c r="U1808" s="443"/>
      <c r="V1808" s="443" t="s">
        <v>0</v>
      </c>
      <c r="W1808" s="444"/>
      <c r="X1808" s="440"/>
      <c r="Y1808" s="445"/>
      <c r="Z1808" s="445"/>
      <c r="AA1808" s="445"/>
      <c r="AB1808" s="445"/>
      <c r="AC1808" s="445"/>
      <c r="AD1808" s="445"/>
      <c r="AE1808" s="445"/>
      <c r="AF1808" s="445"/>
      <c r="AG1808" s="445"/>
      <c r="AH1808" s="445"/>
      <c r="AI1808" s="446"/>
      <c r="AJ1808" s="446"/>
      <c r="AK1808" s="446"/>
      <c r="AL1808" s="446"/>
      <c r="AM1808" s="446"/>
      <c r="AN1808" s="446"/>
    </row>
    <row r="1809" spans="1:40">
      <c r="A1809" s="435">
        <v>370</v>
      </c>
      <c r="B1809" s="436" t="s">
        <v>192</v>
      </c>
      <c r="C1809" s="437" t="s">
        <v>1564</v>
      </c>
      <c r="D1809" s="475" t="s">
        <v>1565</v>
      </c>
      <c r="E1809" s="447">
        <v>42</v>
      </c>
      <c r="F1809" s="445" t="s">
        <v>249</v>
      </c>
      <c r="G1809" s="41"/>
      <c r="H1809" s="448"/>
      <c r="I1809" s="448">
        <f>ROUND(E1809*G1809,2)</f>
        <v>0</v>
      </c>
      <c r="J1809" s="448">
        <f>ROUND(E1809*G1809,2)</f>
        <v>0</v>
      </c>
      <c r="K1809" s="449"/>
      <c r="L1809" s="449">
        <f>E1809*K1809</f>
        <v>0</v>
      </c>
      <c r="M1809" s="447"/>
      <c r="N1809" s="447">
        <f>E1809*M1809</f>
        <v>0</v>
      </c>
      <c r="O1809" s="445">
        <v>20</v>
      </c>
      <c r="P1809" s="445" t="s">
        <v>1566</v>
      </c>
      <c r="Q1809" s="447"/>
      <c r="R1809" s="447"/>
      <c r="S1809" s="447"/>
      <c r="T1809" s="450"/>
      <c r="U1809" s="450"/>
      <c r="V1809" s="450" t="s">
        <v>66</v>
      </c>
      <c r="W1809" s="451"/>
      <c r="X1809" s="437" t="s">
        <v>1564</v>
      </c>
      <c r="Y1809" s="437" t="s">
        <v>1564</v>
      </c>
      <c r="Z1809" s="445" t="s">
        <v>85</v>
      </c>
      <c r="AA1809" s="437" t="s">
        <v>196</v>
      </c>
      <c r="AB1809" s="445">
        <v>2</v>
      </c>
      <c r="AC1809" s="445"/>
      <c r="AD1809" s="445"/>
      <c r="AE1809" s="445"/>
      <c r="AF1809" s="445"/>
      <c r="AG1809" s="445"/>
      <c r="AH1809" s="445"/>
      <c r="AI1809" s="446"/>
      <c r="AJ1809" s="446" t="s">
        <v>811</v>
      </c>
      <c r="AK1809" s="446" t="s">
        <v>87</v>
      </c>
      <c r="AL1809" s="446"/>
      <c r="AM1809" s="446"/>
      <c r="AN1809" s="446"/>
    </row>
    <row r="1810" spans="1:40" ht="25.5">
      <c r="A1810" s="435"/>
      <c r="B1810" s="436"/>
      <c r="C1810" s="437"/>
      <c r="D1810" s="438" t="s">
        <v>250</v>
      </c>
      <c r="E1810" s="439"/>
      <c r="F1810" s="440"/>
      <c r="G1810" s="42"/>
      <c r="H1810" s="441"/>
      <c r="I1810" s="441"/>
      <c r="J1810" s="441"/>
      <c r="K1810" s="442"/>
      <c r="L1810" s="442"/>
      <c r="M1810" s="439"/>
      <c r="N1810" s="439"/>
      <c r="O1810" s="440"/>
      <c r="P1810" s="440"/>
      <c r="Q1810" s="439"/>
      <c r="R1810" s="439"/>
      <c r="S1810" s="439"/>
      <c r="T1810" s="443"/>
      <c r="U1810" s="443"/>
      <c r="V1810" s="443" t="s">
        <v>0</v>
      </c>
      <c r="W1810" s="444"/>
      <c r="X1810" s="440"/>
      <c r="Y1810" s="445"/>
      <c r="Z1810" s="445"/>
      <c r="AA1810" s="445"/>
      <c r="AB1810" s="445"/>
      <c r="AC1810" s="445"/>
      <c r="AD1810" s="445"/>
      <c r="AE1810" s="445"/>
      <c r="AF1810" s="445"/>
      <c r="AG1810" s="445"/>
      <c r="AH1810" s="445"/>
      <c r="AI1810" s="446"/>
      <c r="AJ1810" s="446"/>
      <c r="AK1810" s="446"/>
      <c r="AL1810" s="446"/>
      <c r="AM1810" s="446"/>
      <c r="AN1810" s="446"/>
    </row>
    <row r="1811" spans="1:40">
      <c r="A1811" s="435"/>
      <c r="B1811" s="436"/>
      <c r="C1811" s="437"/>
      <c r="D1811" s="438" t="s">
        <v>868</v>
      </c>
      <c r="E1811" s="439"/>
      <c r="F1811" s="440"/>
      <c r="G1811" s="42"/>
      <c r="H1811" s="441"/>
      <c r="I1811" s="441"/>
      <c r="J1811" s="441"/>
      <c r="K1811" s="442"/>
      <c r="L1811" s="442"/>
      <c r="M1811" s="439"/>
      <c r="N1811" s="439"/>
      <c r="O1811" s="440"/>
      <c r="P1811" s="440"/>
      <c r="Q1811" s="439"/>
      <c r="R1811" s="439"/>
      <c r="S1811" s="439"/>
      <c r="T1811" s="443"/>
      <c r="U1811" s="443"/>
      <c r="V1811" s="443" t="s">
        <v>0</v>
      </c>
      <c r="W1811" s="444"/>
      <c r="X1811" s="440"/>
      <c r="Y1811" s="445"/>
      <c r="Z1811" s="445"/>
      <c r="AA1811" s="445"/>
      <c r="AB1811" s="445"/>
      <c r="AC1811" s="445"/>
      <c r="AD1811" s="445"/>
      <c r="AE1811" s="445"/>
      <c r="AF1811" s="445"/>
      <c r="AG1811" s="445"/>
      <c r="AH1811" s="445"/>
      <c r="AI1811" s="446"/>
      <c r="AJ1811" s="446"/>
      <c r="AK1811" s="446"/>
      <c r="AL1811" s="446"/>
      <c r="AM1811" s="446"/>
      <c r="AN1811" s="446"/>
    </row>
    <row r="1812" spans="1:40">
      <c r="A1812" s="435">
        <v>371</v>
      </c>
      <c r="B1812" s="436" t="s">
        <v>80</v>
      </c>
      <c r="C1812" s="437" t="s">
        <v>1567</v>
      </c>
      <c r="D1812" s="475" t="s">
        <v>1568</v>
      </c>
      <c r="E1812" s="447">
        <v>3.3</v>
      </c>
      <c r="F1812" s="445" t="s">
        <v>243</v>
      </c>
      <c r="G1812" s="41"/>
      <c r="H1812" s="448">
        <f>ROUND(E1812*G1812,2)</f>
        <v>0</v>
      </c>
      <c r="I1812" s="448"/>
      <c r="J1812" s="448">
        <f>ROUND(E1812*G1812,2)</f>
        <v>0</v>
      </c>
      <c r="K1812" s="449"/>
      <c r="L1812" s="449">
        <f>E1812*K1812</f>
        <v>0</v>
      </c>
      <c r="M1812" s="447"/>
      <c r="N1812" s="447">
        <f>E1812*M1812</f>
        <v>0</v>
      </c>
      <c r="O1812" s="445">
        <v>20</v>
      </c>
      <c r="P1812" s="445" t="s">
        <v>564</v>
      </c>
      <c r="Q1812" s="447"/>
      <c r="R1812" s="447"/>
      <c r="S1812" s="447"/>
      <c r="T1812" s="450"/>
      <c r="U1812" s="450"/>
      <c r="V1812" s="450" t="s">
        <v>802</v>
      </c>
      <c r="W1812" s="451"/>
      <c r="X1812" s="437" t="s">
        <v>1567</v>
      </c>
      <c r="Y1812" s="437" t="s">
        <v>1567</v>
      </c>
      <c r="Z1812" s="445" t="s">
        <v>85</v>
      </c>
      <c r="AA1812" s="445"/>
      <c r="AB1812" s="445">
        <v>1</v>
      </c>
      <c r="AC1812" s="445"/>
      <c r="AD1812" s="445"/>
      <c r="AE1812" s="445"/>
      <c r="AF1812" s="445"/>
      <c r="AG1812" s="445"/>
      <c r="AH1812" s="445"/>
      <c r="AI1812" s="446"/>
      <c r="AJ1812" s="446" t="s">
        <v>803</v>
      </c>
      <c r="AK1812" s="446" t="s">
        <v>87</v>
      </c>
      <c r="AL1812" s="446"/>
      <c r="AM1812" s="446"/>
      <c r="AN1812" s="446"/>
    </row>
    <row r="1813" spans="1:40">
      <c r="A1813" s="435"/>
      <c r="B1813" s="436"/>
      <c r="C1813" s="437"/>
      <c r="D1813" s="438" t="s">
        <v>236</v>
      </c>
      <c r="E1813" s="439"/>
      <c r="F1813" s="440"/>
      <c r="G1813" s="42"/>
      <c r="H1813" s="441"/>
      <c r="I1813" s="441"/>
      <c r="J1813" s="441"/>
      <c r="K1813" s="442"/>
      <c r="L1813" s="442"/>
      <c r="M1813" s="439"/>
      <c r="N1813" s="439"/>
      <c r="O1813" s="440"/>
      <c r="P1813" s="440"/>
      <c r="Q1813" s="439"/>
      <c r="R1813" s="439"/>
      <c r="S1813" s="439"/>
      <c r="T1813" s="443"/>
      <c r="U1813" s="443"/>
      <c r="V1813" s="443" t="s">
        <v>0</v>
      </c>
      <c r="W1813" s="444"/>
      <c r="X1813" s="440"/>
      <c r="Y1813" s="445"/>
      <c r="Z1813" s="445"/>
      <c r="AA1813" s="445"/>
      <c r="AB1813" s="445"/>
      <c r="AC1813" s="445"/>
      <c r="AD1813" s="445"/>
      <c r="AE1813" s="445"/>
      <c r="AF1813" s="445"/>
      <c r="AG1813" s="445"/>
      <c r="AH1813" s="445"/>
      <c r="AI1813" s="446"/>
      <c r="AJ1813" s="446"/>
      <c r="AK1813" s="446"/>
      <c r="AL1813" s="446"/>
      <c r="AM1813" s="446"/>
      <c r="AN1813" s="446"/>
    </row>
    <row r="1814" spans="1:40">
      <c r="A1814" s="435"/>
      <c r="B1814" s="436"/>
      <c r="C1814" s="437"/>
      <c r="D1814" s="438" t="s">
        <v>1569</v>
      </c>
      <c r="E1814" s="439"/>
      <c r="F1814" s="440"/>
      <c r="G1814" s="42"/>
      <c r="H1814" s="441"/>
      <c r="I1814" s="441"/>
      <c r="J1814" s="441"/>
      <c r="K1814" s="442"/>
      <c r="L1814" s="442"/>
      <c r="M1814" s="439"/>
      <c r="N1814" s="439"/>
      <c r="O1814" s="440"/>
      <c r="P1814" s="440"/>
      <c r="Q1814" s="439"/>
      <c r="R1814" s="439"/>
      <c r="S1814" s="439"/>
      <c r="T1814" s="443"/>
      <c r="U1814" s="443"/>
      <c r="V1814" s="443" t="s">
        <v>0</v>
      </c>
      <c r="W1814" s="444"/>
      <c r="X1814" s="440"/>
      <c r="Y1814" s="445"/>
      <c r="Z1814" s="445"/>
      <c r="AA1814" s="445"/>
      <c r="AB1814" s="445"/>
      <c r="AC1814" s="445"/>
      <c r="AD1814" s="445"/>
      <c r="AE1814" s="445"/>
      <c r="AF1814" s="445"/>
      <c r="AG1814" s="445"/>
      <c r="AH1814" s="445"/>
      <c r="AI1814" s="446"/>
      <c r="AJ1814" s="446"/>
      <c r="AK1814" s="446"/>
      <c r="AL1814" s="446"/>
      <c r="AM1814" s="446"/>
      <c r="AN1814" s="446"/>
    </row>
    <row r="1815" spans="1:40" ht="25.5">
      <c r="A1815" s="435"/>
      <c r="B1815" s="436"/>
      <c r="C1815" s="437"/>
      <c r="D1815" s="438" t="s">
        <v>133</v>
      </c>
      <c r="E1815" s="439"/>
      <c r="F1815" s="440"/>
      <c r="G1815" s="42"/>
      <c r="H1815" s="441"/>
      <c r="I1815" s="441"/>
      <c r="J1815" s="441"/>
      <c r="K1815" s="442"/>
      <c r="L1815" s="442"/>
      <c r="M1815" s="439"/>
      <c r="N1815" s="439"/>
      <c r="O1815" s="440"/>
      <c r="P1815" s="440"/>
      <c r="Q1815" s="439"/>
      <c r="R1815" s="439"/>
      <c r="S1815" s="439"/>
      <c r="T1815" s="443"/>
      <c r="U1815" s="443"/>
      <c r="V1815" s="443" t="s">
        <v>0</v>
      </c>
      <c r="W1815" s="444"/>
      <c r="X1815" s="440"/>
      <c r="Y1815" s="445"/>
      <c r="Z1815" s="445"/>
      <c r="AA1815" s="445"/>
      <c r="AB1815" s="445"/>
      <c r="AC1815" s="445"/>
      <c r="AD1815" s="445"/>
      <c r="AE1815" s="445"/>
      <c r="AF1815" s="445"/>
      <c r="AG1815" s="445"/>
      <c r="AH1815" s="445"/>
      <c r="AI1815" s="446"/>
      <c r="AJ1815" s="446"/>
      <c r="AK1815" s="446"/>
      <c r="AL1815" s="446"/>
      <c r="AM1815" s="446"/>
      <c r="AN1815" s="446"/>
    </row>
    <row r="1816" spans="1:40">
      <c r="A1816" s="435"/>
      <c r="B1816" s="436"/>
      <c r="C1816" s="437"/>
      <c r="D1816" s="438" t="s">
        <v>1570</v>
      </c>
      <c r="E1816" s="439"/>
      <c r="F1816" s="440"/>
      <c r="G1816" s="42"/>
      <c r="H1816" s="441"/>
      <c r="I1816" s="441"/>
      <c r="J1816" s="441"/>
      <c r="K1816" s="442"/>
      <c r="L1816" s="442"/>
      <c r="M1816" s="439"/>
      <c r="N1816" s="439"/>
      <c r="O1816" s="440"/>
      <c r="P1816" s="440"/>
      <c r="Q1816" s="439"/>
      <c r="R1816" s="439"/>
      <c r="S1816" s="439"/>
      <c r="T1816" s="443"/>
      <c r="U1816" s="443"/>
      <c r="V1816" s="443" t="s">
        <v>0</v>
      </c>
      <c r="W1816" s="444"/>
      <c r="X1816" s="440"/>
      <c r="Y1816" s="445"/>
      <c r="Z1816" s="445"/>
      <c r="AA1816" s="445"/>
      <c r="AB1816" s="445"/>
      <c r="AC1816" s="445"/>
      <c r="AD1816" s="445"/>
      <c r="AE1816" s="445"/>
      <c r="AF1816" s="445"/>
      <c r="AG1816" s="445"/>
      <c r="AH1816" s="445"/>
      <c r="AI1816" s="446"/>
      <c r="AJ1816" s="446"/>
      <c r="AK1816" s="446"/>
      <c r="AL1816" s="446"/>
      <c r="AM1816" s="446"/>
      <c r="AN1816" s="446"/>
    </row>
    <row r="1817" spans="1:40">
      <c r="A1817" s="435">
        <v>372</v>
      </c>
      <c r="B1817" s="436" t="s">
        <v>192</v>
      </c>
      <c r="C1817" s="437" t="s">
        <v>1571</v>
      </c>
      <c r="D1817" s="475" t="s">
        <v>1572</v>
      </c>
      <c r="E1817" s="447">
        <v>3.3</v>
      </c>
      <c r="F1817" s="445" t="s">
        <v>243</v>
      </c>
      <c r="G1817" s="41"/>
      <c r="H1817" s="448"/>
      <c r="I1817" s="448">
        <f>ROUND(E1817*G1817,2)</f>
        <v>0</v>
      </c>
      <c r="J1817" s="448">
        <f>ROUND(E1817*G1817,2)</f>
        <v>0</v>
      </c>
      <c r="K1817" s="449"/>
      <c r="L1817" s="449">
        <f>E1817*K1817</f>
        <v>0</v>
      </c>
      <c r="M1817" s="447"/>
      <c r="N1817" s="447">
        <f>E1817*M1817</f>
        <v>0</v>
      </c>
      <c r="O1817" s="445">
        <v>20</v>
      </c>
      <c r="P1817" s="445" t="s">
        <v>600</v>
      </c>
      <c r="Q1817" s="447"/>
      <c r="R1817" s="447"/>
      <c r="S1817" s="447"/>
      <c r="T1817" s="450"/>
      <c r="U1817" s="450"/>
      <c r="V1817" s="450" t="s">
        <v>66</v>
      </c>
      <c r="W1817" s="451"/>
      <c r="X1817" s="437" t="s">
        <v>1571</v>
      </c>
      <c r="Y1817" s="437" t="s">
        <v>1571</v>
      </c>
      <c r="Z1817" s="445" t="s">
        <v>85</v>
      </c>
      <c r="AA1817" s="437" t="s">
        <v>196</v>
      </c>
      <c r="AB1817" s="445">
        <v>2</v>
      </c>
      <c r="AC1817" s="445"/>
      <c r="AD1817" s="445"/>
      <c r="AE1817" s="445"/>
      <c r="AF1817" s="445"/>
      <c r="AG1817" s="445"/>
      <c r="AH1817" s="445"/>
      <c r="AI1817" s="446"/>
      <c r="AJ1817" s="446" t="s">
        <v>811</v>
      </c>
      <c r="AK1817" s="446" t="s">
        <v>87</v>
      </c>
      <c r="AL1817" s="446"/>
      <c r="AM1817" s="446"/>
      <c r="AN1817" s="446"/>
    </row>
    <row r="1818" spans="1:40">
      <c r="A1818" s="435"/>
      <c r="B1818" s="436"/>
      <c r="C1818" s="437"/>
      <c r="D1818" s="438" t="s">
        <v>236</v>
      </c>
      <c r="E1818" s="439"/>
      <c r="F1818" s="440"/>
      <c r="G1818" s="42"/>
      <c r="H1818" s="441"/>
      <c r="I1818" s="441"/>
      <c r="J1818" s="441"/>
      <c r="K1818" s="442"/>
      <c r="L1818" s="442"/>
      <c r="M1818" s="439"/>
      <c r="N1818" s="439"/>
      <c r="O1818" s="440"/>
      <c r="P1818" s="440"/>
      <c r="Q1818" s="439"/>
      <c r="R1818" s="439"/>
      <c r="S1818" s="439"/>
      <c r="T1818" s="443"/>
      <c r="U1818" s="443"/>
      <c r="V1818" s="443" t="s">
        <v>0</v>
      </c>
      <c r="W1818" s="444"/>
      <c r="X1818" s="440"/>
      <c r="Y1818" s="445"/>
      <c r="Z1818" s="445"/>
      <c r="AA1818" s="445"/>
      <c r="AB1818" s="445"/>
      <c r="AC1818" s="445"/>
      <c r="AD1818" s="445"/>
      <c r="AE1818" s="445"/>
      <c r="AF1818" s="445"/>
      <c r="AG1818" s="445"/>
      <c r="AH1818" s="445"/>
      <c r="AI1818" s="446"/>
      <c r="AJ1818" s="446"/>
      <c r="AK1818" s="446"/>
      <c r="AL1818" s="446"/>
      <c r="AM1818" s="446"/>
      <c r="AN1818" s="446"/>
    </row>
    <row r="1819" spans="1:40">
      <c r="A1819" s="435"/>
      <c r="B1819" s="436"/>
      <c r="C1819" s="437"/>
      <c r="D1819" s="438" t="s">
        <v>1569</v>
      </c>
      <c r="E1819" s="439"/>
      <c r="F1819" s="440"/>
      <c r="G1819" s="42"/>
      <c r="H1819" s="441"/>
      <c r="I1819" s="441"/>
      <c r="J1819" s="441"/>
      <c r="K1819" s="442"/>
      <c r="L1819" s="442"/>
      <c r="M1819" s="439"/>
      <c r="N1819" s="439"/>
      <c r="O1819" s="440"/>
      <c r="P1819" s="440"/>
      <c r="Q1819" s="439"/>
      <c r="R1819" s="439"/>
      <c r="S1819" s="439"/>
      <c r="T1819" s="443"/>
      <c r="U1819" s="443"/>
      <c r="V1819" s="443" t="s">
        <v>0</v>
      </c>
      <c r="W1819" s="444"/>
      <c r="X1819" s="440"/>
      <c r="Y1819" s="445"/>
      <c r="Z1819" s="445"/>
      <c r="AA1819" s="445"/>
      <c r="AB1819" s="445"/>
      <c r="AC1819" s="445"/>
      <c r="AD1819" s="445"/>
      <c r="AE1819" s="445"/>
      <c r="AF1819" s="445"/>
      <c r="AG1819" s="445"/>
      <c r="AH1819" s="445"/>
      <c r="AI1819" s="446"/>
      <c r="AJ1819" s="446"/>
      <c r="AK1819" s="446"/>
      <c r="AL1819" s="446"/>
      <c r="AM1819" s="446"/>
      <c r="AN1819" s="446"/>
    </row>
    <row r="1820" spans="1:40" ht="25.5">
      <c r="A1820" s="435"/>
      <c r="B1820" s="436"/>
      <c r="C1820" s="437"/>
      <c r="D1820" s="438" t="s">
        <v>133</v>
      </c>
      <c r="E1820" s="439"/>
      <c r="F1820" s="440"/>
      <c r="G1820" s="42"/>
      <c r="H1820" s="441"/>
      <c r="I1820" s="441"/>
      <c r="J1820" s="441"/>
      <c r="K1820" s="442"/>
      <c r="L1820" s="442"/>
      <c r="M1820" s="439"/>
      <c r="N1820" s="439"/>
      <c r="O1820" s="440"/>
      <c r="P1820" s="440"/>
      <c r="Q1820" s="439"/>
      <c r="R1820" s="439"/>
      <c r="S1820" s="439"/>
      <c r="T1820" s="443"/>
      <c r="U1820" s="443"/>
      <c r="V1820" s="443" t="s">
        <v>0</v>
      </c>
      <c r="W1820" s="444"/>
      <c r="X1820" s="440"/>
      <c r="Y1820" s="445"/>
      <c r="Z1820" s="445"/>
      <c r="AA1820" s="445"/>
      <c r="AB1820" s="445"/>
      <c r="AC1820" s="445"/>
      <c r="AD1820" s="445"/>
      <c r="AE1820" s="445"/>
      <c r="AF1820" s="445"/>
      <c r="AG1820" s="445"/>
      <c r="AH1820" s="445"/>
      <c r="AI1820" s="446"/>
      <c r="AJ1820" s="446"/>
      <c r="AK1820" s="446"/>
      <c r="AL1820" s="446"/>
      <c r="AM1820" s="446"/>
      <c r="AN1820" s="446"/>
    </row>
    <row r="1821" spans="1:40">
      <c r="A1821" s="435"/>
      <c r="B1821" s="436"/>
      <c r="C1821" s="437"/>
      <c r="D1821" s="438" t="s">
        <v>1570</v>
      </c>
      <c r="E1821" s="439"/>
      <c r="F1821" s="440"/>
      <c r="G1821" s="42"/>
      <c r="H1821" s="441"/>
      <c r="I1821" s="441"/>
      <c r="J1821" s="441"/>
      <c r="K1821" s="442"/>
      <c r="L1821" s="442"/>
      <c r="M1821" s="439"/>
      <c r="N1821" s="439"/>
      <c r="O1821" s="440"/>
      <c r="P1821" s="440"/>
      <c r="Q1821" s="439"/>
      <c r="R1821" s="439"/>
      <c r="S1821" s="439"/>
      <c r="T1821" s="443"/>
      <c r="U1821" s="443"/>
      <c r="V1821" s="443" t="s">
        <v>0</v>
      </c>
      <c r="W1821" s="444"/>
      <c r="X1821" s="440"/>
      <c r="Y1821" s="445"/>
      <c r="Z1821" s="445"/>
      <c r="AA1821" s="445"/>
      <c r="AB1821" s="445"/>
      <c r="AC1821" s="445"/>
      <c r="AD1821" s="445"/>
      <c r="AE1821" s="445"/>
      <c r="AF1821" s="445"/>
      <c r="AG1821" s="445"/>
      <c r="AH1821" s="445"/>
      <c r="AI1821" s="446"/>
      <c r="AJ1821" s="446"/>
      <c r="AK1821" s="446"/>
      <c r="AL1821" s="446"/>
      <c r="AM1821" s="446"/>
      <c r="AN1821" s="446"/>
    </row>
    <row r="1822" spans="1:40" ht="25.5">
      <c r="A1822" s="435">
        <v>373</v>
      </c>
      <c r="B1822" s="436" t="s">
        <v>1505</v>
      </c>
      <c r="C1822" s="437" t="s">
        <v>1573</v>
      </c>
      <c r="D1822" s="475" t="s">
        <v>1574</v>
      </c>
      <c r="E1822" s="74">
        <v>0</v>
      </c>
      <c r="F1822" s="445" t="s">
        <v>57</v>
      </c>
      <c r="G1822" s="41"/>
      <c r="H1822" s="448">
        <f>ROUND(E1822*G1822,2)</f>
        <v>0</v>
      </c>
      <c r="I1822" s="448"/>
      <c r="J1822" s="448">
        <f>ROUND(E1822*G1822,2)</f>
        <v>0</v>
      </c>
      <c r="K1822" s="449"/>
      <c r="L1822" s="449">
        <f>E1822*K1822</f>
        <v>0</v>
      </c>
      <c r="M1822" s="447"/>
      <c r="N1822" s="447">
        <f>E1822*M1822</f>
        <v>0</v>
      </c>
      <c r="O1822" s="445">
        <v>20</v>
      </c>
      <c r="P1822" s="445" t="s">
        <v>398</v>
      </c>
      <c r="Q1822" s="447"/>
      <c r="R1822" s="447"/>
      <c r="S1822" s="447"/>
      <c r="T1822" s="450"/>
      <c r="U1822" s="450"/>
      <c r="V1822" s="450" t="s">
        <v>802</v>
      </c>
      <c r="W1822" s="451"/>
      <c r="X1822" s="437" t="s">
        <v>1575</v>
      </c>
      <c r="Y1822" s="437" t="s">
        <v>1573</v>
      </c>
      <c r="Z1822" s="445" t="s">
        <v>1576</v>
      </c>
      <c r="AA1822" s="445"/>
      <c r="AB1822" s="445">
        <v>1</v>
      </c>
      <c r="AC1822" s="445"/>
      <c r="AD1822" s="445"/>
      <c r="AE1822" s="445"/>
      <c r="AF1822" s="445"/>
      <c r="AG1822" s="445"/>
      <c r="AH1822" s="445"/>
      <c r="AI1822" s="446"/>
      <c r="AJ1822" s="446" t="s">
        <v>803</v>
      </c>
      <c r="AK1822" s="446" t="s">
        <v>87</v>
      </c>
      <c r="AL1822" s="446"/>
      <c r="AM1822" s="446"/>
      <c r="AN1822" s="446"/>
    </row>
    <row r="1823" spans="1:40">
      <c r="A1823" s="435"/>
      <c r="B1823" s="436"/>
      <c r="C1823" s="437"/>
      <c r="D1823" s="478" t="s">
        <v>1577</v>
      </c>
      <c r="E1823" s="479">
        <f>J1823</f>
        <v>0</v>
      </c>
      <c r="F1823" s="445"/>
      <c r="G1823" s="41"/>
      <c r="H1823" s="479">
        <f>SUM(H1733:H1822)</f>
        <v>0</v>
      </c>
      <c r="I1823" s="479">
        <f>SUM(I1733:I1822)</f>
        <v>0</v>
      </c>
      <c r="J1823" s="479">
        <f>SUM(J1733:J1822)</f>
        <v>0</v>
      </c>
      <c r="K1823" s="449"/>
      <c r="L1823" s="480">
        <f>SUM(L1733:L1822)</f>
        <v>0</v>
      </c>
      <c r="M1823" s="447"/>
      <c r="N1823" s="481">
        <f>SUM(N1733:N1822)</f>
        <v>0</v>
      </c>
      <c r="O1823" s="445"/>
      <c r="P1823" s="445"/>
      <c r="Q1823" s="447"/>
      <c r="R1823" s="447"/>
      <c r="S1823" s="447"/>
      <c r="T1823" s="450"/>
      <c r="U1823" s="450"/>
      <c r="V1823" s="450"/>
      <c r="W1823" s="451">
        <f>SUM(W1733:W1822)</f>
        <v>0</v>
      </c>
      <c r="X1823" s="445"/>
      <c r="Y1823" s="445"/>
      <c r="Z1823" s="445"/>
      <c r="AA1823" s="445"/>
      <c r="AB1823" s="445"/>
      <c r="AC1823" s="445"/>
      <c r="AD1823" s="445"/>
      <c r="AE1823" s="445"/>
      <c r="AF1823" s="445"/>
      <c r="AG1823" s="445"/>
      <c r="AH1823" s="445"/>
      <c r="AI1823" s="446"/>
      <c r="AJ1823" s="446"/>
      <c r="AK1823" s="446"/>
      <c r="AL1823" s="446"/>
      <c r="AM1823" s="446"/>
      <c r="AN1823" s="446"/>
    </row>
    <row r="1824" spans="1:40">
      <c r="A1824" s="435"/>
      <c r="B1824" s="436"/>
      <c r="C1824" s="437"/>
      <c r="D1824" s="475"/>
      <c r="E1824" s="447"/>
      <c r="F1824" s="445"/>
      <c r="G1824" s="41"/>
      <c r="H1824" s="448"/>
      <c r="I1824" s="448"/>
      <c r="J1824" s="448"/>
      <c r="K1824" s="449"/>
      <c r="L1824" s="449"/>
      <c r="M1824" s="447"/>
      <c r="N1824" s="447"/>
      <c r="O1824" s="445"/>
      <c r="P1824" s="445"/>
      <c r="Q1824" s="447"/>
      <c r="R1824" s="447"/>
      <c r="S1824" s="447"/>
      <c r="T1824" s="450"/>
      <c r="U1824" s="450"/>
      <c r="V1824" s="450"/>
      <c r="W1824" s="451"/>
      <c r="X1824" s="445"/>
      <c r="Y1824" s="445"/>
      <c r="Z1824" s="445"/>
      <c r="AA1824" s="445"/>
      <c r="AB1824" s="445"/>
      <c r="AC1824" s="445"/>
      <c r="AD1824" s="445"/>
      <c r="AE1824" s="445"/>
      <c r="AF1824" s="445"/>
      <c r="AG1824" s="445"/>
      <c r="AH1824" s="445"/>
      <c r="AI1824" s="446"/>
      <c r="AJ1824" s="446"/>
      <c r="AK1824" s="446"/>
      <c r="AL1824" s="446"/>
      <c r="AM1824" s="446"/>
      <c r="AN1824" s="446"/>
    </row>
    <row r="1825" spans="1:40">
      <c r="A1825" s="435"/>
      <c r="B1825" s="437" t="s">
        <v>1578</v>
      </c>
      <c r="C1825" s="437"/>
      <c r="D1825" s="475"/>
      <c r="E1825" s="447"/>
      <c r="F1825" s="445"/>
      <c r="G1825" s="41"/>
      <c r="H1825" s="448"/>
      <c r="I1825" s="448"/>
      <c r="J1825" s="448"/>
      <c r="K1825" s="449"/>
      <c r="L1825" s="449"/>
      <c r="M1825" s="447"/>
      <c r="N1825" s="447"/>
      <c r="O1825" s="445"/>
      <c r="P1825" s="445"/>
      <c r="Q1825" s="447"/>
      <c r="R1825" s="447"/>
      <c r="S1825" s="447"/>
      <c r="T1825" s="450"/>
      <c r="U1825" s="450"/>
      <c r="V1825" s="450"/>
      <c r="W1825" s="451"/>
      <c r="X1825" s="445"/>
      <c r="Y1825" s="445"/>
      <c r="Z1825" s="445"/>
      <c r="AA1825" s="445"/>
      <c r="AB1825" s="445"/>
      <c r="AC1825" s="445"/>
      <c r="AD1825" s="445"/>
      <c r="AE1825" s="445"/>
      <c r="AF1825" s="445"/>
      <c r="AG1825" s="445"/>
      <c r="AH1825" s="445"/>
      <c r="AI1825" s="446"/>
      <c r="AJ1825" s="446"/>
      <c r="AK1825" s="446"/>
      <c r="AL1825" s="446"/>
      <c r="AM1825" s="446"/>
      <c r="AN1825" s="446"/>
    </row>
    <row r="1826" spans="1:40" ht="25.5">
      <c r="A1826" s="435">
        <v>374</v>
      </c>
      <c r="B1826" s="436" t="s">
        <v>80</v>
      </c>
      <c r="C1826" s="437" t="s">
        <v>1579</v>
      </c>
      <c r="D1826" s="475" t="s">
        <v>1580</v>
      </c>
      <c r="E1826" s="447">
        <v>1</v>
      </c>
      <c r="F1826" s="445" t="s">
        <v>173</v>
      </c>
      <c r="G1826" s="41"/>
      <c r="H1826" s="448">
        <f>ROUND(E1826*G1826,2)</f>
        <v>0</v>
      </c>
      <c r="I1826" s="448"/>
      <c r="J1826" s="448">
        <f>ROUND(E1826*G1826,2)</f>
        <v>0</v>
      </c>
      <c r="K1826" s="449"/>
      <c r="L1826" s="449">
        <f>E1826*K1826</f>
        <v>0</v>
      </c>
      <c r="M1826" s="447"/>
      <c r="N1826" s="447">
        <f>E1826*M1826</f>
        <v>0</v>
      </c>
      <c r="O1826" s="445">
        <v>20</v>
      </c>
      <c r="P1826" s="445" t="s">
        <v>699</v>
      </c>
      <c r="Q1826" s="447"/>
      <c r="R1826" s="447"/>
      <c r="S1826" s="447"/>
      <c r="T1826" s="450"/>
      <c r="U1826" s="450"/>
      <c r="V1826" s="450" t="s">
        <v>802</v>
      </c>
      <c r="W1826" s="451"/>
      <c r="X1826" s="437" t="s">
        <v>1579</v>
      </c>
      <c r="Y1826" s="437" t="s">
        <v>1579</v>
      </c>
      <c r="Z1826" s="445" t="s">
        <v>85</v>
      </c>
      <c r="AA1826" s="445"/>
      <c r="AB1826" s="445">
        <v>6</v>
      </c>
      <c r="AC1826" s="445"/>
      <c r="AD1826" s="445"/>
      <c r="AE1826" s="445"/>
      <c r="AF1826" s="445"/>
      <c r="AG1826" s="445"/>
      <c r="AH1826" s="445"/>
      <c r="AI1826" s="446"/>
      <c r="AJ1826" s="446" t="s">
        <v>803</v>
      </c>
      <c r="AK1826" s="446" t="s">
        <v>87</v>
      </c>
      <c r="AL1826" s="446"/>
      <c r="AM1826" s="446"/>
      <c r="AN1826" s="446"/>
    </row>
    <row r="1827" spans="1:40">
      <c r="A1827" s="435"/>
      <c r="B1827" s="436"/>
      <c r="C1827" s="437"/>
      <c r="D1827" s="438" t="s">
        <v>236</v>
      </c>
      <c r="E1827" s="439"/>
      <c r="F1827" s="440"/>
      <c r="G1827" s="42"/>
      <c r="H1827" s="441"/>
      <c r="I1827" s="441"/>
      <c r="J1827" s="441"/>
      <c r="K1827" s="442"/>
      <c r="L1827" s="442"/>
      <c r="M1827" s="439"/>
      <c r="N1827" s="439"/>
      <c r="O1827" s="440"/>
      <c r="P1827" s="440"/>
      <c r="Q1827" s="439"/>
      <c r="R1827" s="439"/>
      <c r="S1827" s="439"/>
      <c r="T1827" s="443"/>
      <c r="U1827" s="443"/>
      <c r="V1827" s="443" t="s">
        <v>0</v>
      </c>
      <c r="W1827" s="444"/>
      <c r="X1827" s="440"/>
      <c r="Y1827" s="445"/>
      <c r="Z1827" s="445"/>
      <c r="AA1827" s="445"/>
      <c r="AB1827" s="445"/>
      <c r="AC1827" s="445"/>
      <c r="AD1827" s="445"/>
      <c r="AE1827" s="445"/>
      <c r="AF1827" s="445"/>
      <c r="AG1827" s="445"/>
      <c r="AH1827" s="445"/>
      <c r="AI1827" s="446"/>
      <c r="AJ1827" s="446"/>
      <c r="AK1827" s="446"/>
      <c r="AL1827" s="446"/>
      <c r="AM1827" s="446"/>
      <c r="AN1827" s="446"/>
    </row>
    <row r="1828" spans="1:40">
      <c r="A1828" s="435"/>
      <c r="B1828" s="436"/>
      <c r="C1828" s="437"/>
      <c r="D1828" s="438" t="s">
        <v>1581</v>
      </c>
      <c r="E1828" s="439"/>
      <c r="F1828" s="440"/>
      <c r="G1828" s="42"/>
      <c r="H1828" s="441"/>
      <c r="I1828" s="441"/>
      <c r="J1828" s="441"/>
      <c r="K1828" s="442"/>
      <c r="L1828" s="442"/>
      <c r="M1828" s="439"/>
      <c r="N1828" s="439"/>
      <c r="O1828" s="440"/>
      <c r="P1828" s="440"/>
      <c r="Q1828" s="439"/>
      <c r="R1828" s="439"/>
      <c r="S1828" s="439"/>
      <c r="T1828" s="443"/>
      <c r="U1828" s="443"/>
      <c r="V1828" s="443" t="s">
        <v>0</v>
      </c>
      <c r="W1828" s="444"/>
      <c r="X1828" s="440"/>
      <c r="Y1828" s="445"/>
      <c r="Z1828" s="445"/>
      <c r="AA1828" s="445"/>
      <c r="AB1828" s="445"/>
      <c r="AC1828" s="445"/>
      <c r="AD1828" s="445"/>
      <c r="AE1828" s="445"/>
      <c r="AF1828" s="445"/>
      <c r="AG1828" s="445"/>
      <c r="AH1828" s="445"/>
      <c r="AI1828" s="446"/>
      <c r="AJ1828" s="446"/>
      <c r="AK1828" s="446"/>
      <c r="AL1828" s="446"/>
      <c r="AM1828" s="446"/>
      <c r="AN1828" s="446"/>
    </row>
    <row r="1829" spans="1:40">
      <c r="A1829" s="435"/>
      <c r="B1829" s="436"/>
      <c r="C1829" s="437"/>
      <c r="D1829" s="438" t="s">
        <v>625</v>
      </c>
      <c r="E1829" s="439"/>
      <c r="F1829" s="440"/>
      <c r="G1829" s="42"/>
      <c r="H1829" s="441"/>
      <c r="I1829" s="441"/>
      <c r="J1829" s="441"/>
      <c r="K1829" s="442"/>
      <c r="L1829" s="442"/>
      <c r="M1829" s="439"/>
      <c r="N1829" s="439"/>
      <c r="O1829" s="440"/>
      <c r="P1829" s="440"/>
      <c r="Q1829" s="439"/>
      <c r="R1829" s="439"/>
      <c r="S1829" s="439"/>
      <c r="T1829" s="443"/>
      <c r="U1829" s="443"/>
      <c r="V1829" s="443" t="s">
        <v>0</v>
      </c>
      <c r="W1829" s="444"/>
      <c r="X1829" s="440"/>
      <c r="Y1829" s="445"/>
      <c r="Z1829" s="445"/>
      <c r="AA1829" s="445"/>
      <c r="AB1829" s="445"/>
      <c r="AC1829" s="445"/>
      <c r="AD1829" s="445"/>
      <c r="AE1829" s="445"/>
      <c r="AF1829" s="445"/>
      <c r="AG1829" s="445"/>
      <c r="AH1829" s="445"/>
      <c r="AI1829" s="446"/>
      <c r="AJ1829" s="446"/>
      <c r="AK1829" s="446"/>
      <c r="AL1829" s="446"/>
      <c r="AM1829" s="446"/>
      <c r="AN1829" s="446"/>
    </row>
    <row r="1830" spans="1:40" ht="25.5">
      <c r="A1830" s="435">
        <v>375</v>
      </c>
      <c r="B1830" s="436" t="s">
        <v>80</v>
      </c>
      <c r="C1830" s="437" t="s">
        <v>1579</v>
      </c>
      <c r="D1830" s="475" t="s">
        <v>1580</v>
      </c>
      <c r="E1830" s="447">
        <v>1</v>
      </c>
      <c r="F1830" s="445" t="s">
        <v>173</v>
      </c>
      <c r="G1830" s="41"/>
      <c r="H1830" s="448">
        <f>ROUND(E1830*G1830,2)</f>
        <v>0</v>
      </c>
      <c r="I1830" s="448"/>
      <c r="J1830" s="448">
        <f>ROUND(E1830*G1830,2)</f>
        <v>0</v>
      </c>
      <c r="K1830" s="449"/>
      <c r="L1830" s="449">
        <f>E1830*K1830</f>
        <v>0</v>
      </c>
      <c r="M1830" s="447"/>
      <c r="N1830" s="447">
        <f>E1830*M1830</f>
        <v>0</v>
      </c>
      <c r="O1830" s="445">
        <v>20</v>
      </c>
      <c r="P1830" s="445" t="s">
        <v>806</v>
      </c>
      <c r="Q1830" s="447"/>
      <c r="R1830" s="447"/>
      <c r="S1830" s="447"/>
      <c r="T1830" s="450"/>
      <c r="U1830" s="450"/>
      <c r="V1830" s="450" t="s">
        <v>802</v>
      </c>
      <c r="W1830" s="451"/>
      <c r="X1830" s="437" t="s">
        <v>1579</v>
      </c>
      <c r="Y1830" s="437" t="s">
        <v>1579</v>
      </c>
      <c r="Z1830" s="445" t="s">
        <v>85</v>
      </c>
      <c r="AA1830" s="445"/>
      <c r="AB1830" s="445">
        <v>1</v>
      </c>
      <c r="AC1830" s="445"/>
      <c r="AD1830" s="445"/>
      <c r="AE1830" s="445"/>
      <c r="AF1830" s="445"/>
      <c r="AG1830" s="445"/>
      <c r="AH1830" s="445"/>
      <c r="AI1830" s="446"/>
      <c r="AJ1830" s="446" t="s">
        <v>803</v>
      </c>
      <c r="AK1830" s="446" t="s">
        <v>87</v>
      </c>
      <c r="AL1830" s="446"/>
      <c r="AM1830" s="446"/>
      <c r="AN1830" s="446"/>
    </row>
    <row r="1831" spans="1:40" ht="25.5">
      <c r="A1831" s="435"/>
      <c r="B1831" s="436"/>
      <c r="C1831" s="437"/>
      <c r="D1831" s="438" t="s">
        <v>133</v>
      </c>
      <c r="E1831" s="439"/>
      <c r="F1831" s="440"/>
      <c r="G1831" s="42"/>
      <c r="H1831" s="441"/>
      <c r="I1831" s="441"/>
      <c r="J1831" s="441"/>
      <c r="K1831" s="442"/>
      <c r="L1831" s="442"/>
      <c r="M1831" s="439"/>
      <c r="N1831" s="439"/>
      <c r="O1831" s="440"/>
      <c r="P1831" s="440"/>
      <c r="Q1831" s="439"/>
      <c r="R1831" s="439"/>
      <c r="S1831" s="439"/>
      <c r="T1831" s="443"/>
      <c r="U1831" s="443"/>
      <c r="V1831" s="443" t="s">
        <v>0</v>
      </c>
      <c r="W1831" s="444"/>
      <c r="X1831" s="440"/>
      <c r="Y1831" s="445"/>
      <c r="Z1831" s="445"/>
      <c r="AA1831" s="445"/>
      <c r="AB1831" s="445"/>
      <c r="AC1831" s="445"/>
      <c r="AD1831" s="445"/>
      <c r="AE1831" s="445"/>
      <c r="AF1831" s="445"/>
      <c r="AG1831" s="445"/>
      <c r="AH1831" s="445"/>
      <c r="AI1831" s="446"/>
      <c r="AJ1831" s="446"/>
      <c r="AK1831" s="446"/>
      <c r="AL1831" s="446"/>
      <c r="AM1831" s="446"/>
      <c r="AN1831" s="446"/>
    </row>
    <row r="1832" spans="1:40">
      <c r="A1832" s="435"/>
      <c r="B1832" s="436"/>
      <c r="C1832" s="437"/>
      <c r="D1832" s="438" t="s">
        <v>625</v>
      </c>
      <c r="E1832" s="439"/>
      <c r="F1832" s="440"/>
      <c r="G1832" s="42"/>
      <c r="H1832" s="441"/>
      <c r="I1832" s="441"/>
      <c r="J1832" s="441"/>
      <c r="K1832" s="442"/>
      <c r="L1832" s="442"/>
      <c r="M1832" s="439"/>
      <c r="N1832" s="439"/>
      <c r="O1832" s="440"/>
      <c r="P1832" s="440"/>
      <c r="Q1832" s="439"/>
      <c r="R1832" s="439"/>
      <c r="S1832" s="439"/>
      <c r="T1832" s="443"/>
      <c r="U1832" s="443"/>
      <c r="V1832" s="443" t="s">
        <v>0</v>
      </c>
      <c r="W1832" s="444"/>
      <c r="X1832" s="440"/>
      <c r="Y1832" s="445"/>
      <c r="Z1832" s="445"/>
      <c r="AA1832" s="445"/>
      <c r="AB1832" s="445"/>
      <c r="AC1832" s="445"/>
      <c r="AD1832" s="445"/>
      <c r="AE1832" s="445"/>
      <c r="AF1832" s="445"/>
      <c r="AG1832" s="445"/>
      <c r="AH1832" s="445"/>
      <c r="AI1832" s="446"/>
      <c r="AJ1832" s="446"/>
      <c r="AK1832" s="446"/>
      <c r="AL1832" s="446"/>
      <c r="AM1832" s="446"/>
      <c r="AN1832" s="446"/>
    </row>
    <row r="1833" spans="1:40" ht="25.5">
      <c r="A1833" s="435">
        <v>376</v>
      </c>
      <c r="B1833" s="436" t="s">
        <v>80</v>
      </c>
      <c r="C1833" s="437" t="s">
        <v>1582</v>
      </c>
      <c r="D1833" s="475" t="s">
        <v>1583</v>
      </c>
      <c r="E1833" s="447">
        <v>1</v>
      </c>
      <c r="F1833" s="445" t="s">
        <v>173</v>
      </c>
      <c r="G1833" s="41"/>
      <c r="H1833" s="448">
        <f>ROUND(E1833*G1833,2)</f>
        <v>0</v>
      </c>
      <c r="I1833" s="448"/>
      <c r="J1833" s="448">
        <f>ROUND(E1833*G1833,2)</f>
        <v>0</v>
      </c>
      <c r="K1833" s="449"/>
      <c r="L1833" s="449">
        <f>E1833*K1833</f>
        <v>0</v>
      </c>
      <c r="M1833" s="447"/>
      <c r="N1833" s="447">
        <f>E1833*M1833</f>
        <v>0</v>
      </c>
      <c r="O1833" s="445">
        <v>20</v>
      </c>
      <c r="P1833" s="445" t="s">
        <v>620</v>
      </c>
      <c r="Q1833" s="447"/>
      <c r="R1833" s="447"/>
      <c r="S1833" s="447"/>
      <c r="T1833" s="450"/>
      <c r="U1833" s="450"/>
      <c r="V1833" s="450" t="s">
        <v>802</v>
      </c>
      <c r="W1833" s="451"/>
      <c r="X1833" s="437" t="s">
        <v>1582</v>
      </c>
      <c r="Y1833" s="437" t="s">
        <v>1582</v>
      </c>
      <c r="Z1833" s="445" t="s">
        <v>85</v>
      </c>
      <c r="AA1833" s="445"/>
      <c r="AB1833" s="445">
        <v>6</v>
      </c>
      <c r="AC1833" s="445"/>
      <c r="AD1833" s="445"/>
      <c r="AE1833" s="445"/>
      <c r="AF1833" s="445"/>
      <c r="AG1833" s="445"/>
      <c r="AH1833" s="445"/>
      <c r="AI1833" s="446"/>
      <c r="AJ1833" s="446" t="s">
        <v>803</v>
      </c>
      <c r="AK1833" s="446" t="s">
        <v>87</v>
      </c>
      <c r="AL1833" s="446"/>
      <c r="AM1833" s="446"/>
      <c r="AN1833" s="446"/>
    </row>
    <row r="1834" spans="1:40">
      <c r="A1834" s="435"/>
      <c r="B1834" s="436"/>
      <c r="C1834" s="437"/>
      <c r="D1834" s="438" t="s">
        <v>236</v>
      </c>
      <c r="E1834" s="439"/>
      <c r="F1834" s="440"/>
      <c r="G1834" s="42"/>
      <c r="H1834" s="441"/>
      <c r="I1834" s="441"/>
      <c r="J1834" s="441"/>
      <c r="K1834" s="442"/>
      <c r="L1834" s="442"/>
      <c r="M1834" s="439"/>
      <c r="N1834" s="439"/>
      <c r="O1834" s="440"/>
      <c r="P1834" s="440"/>
      <c r="Q1834" s="439"/>
      <c r="R1834" s="439"/>
      <c r="S1834" s="439"/>
      <c r="T1834" s="443"/>
      <c r="U1834" s="443"/>
      <c r="V1834" s="443" t="s">
        <v>0</v>
      </c>
      <c r="W1834" s="444"/>
      <c r="X1834" s="440"/>
      <c r="Y1834" s="445"/>
      <c r="Z1834" s="445"/>
      <c r="AA1834" s="445"/>
      <c r="AB1834" s="445"/>
      <c r="AC1834" s="445"/>
      <c r="AD1834" s="445"/>
      <c r="AE1834" s="445"/>
      <c r="AF1834" s="445"/>
      <c r="AG1834" s="445"/>
      <c r="AH1834" s="445"/>
      <c r="AI1834" s="446"/>
      <c r="AJ1834" s="446"/>
      <c r="AK1834" s="446"/>
      <c r="AL1834" s="446"/>
      <c r="AM1834" s="446"/>
      <c r="AN1834" s="446"/>
    </row>
    <row r="1835" spans="1:40">
      <c r="A1835" s="435"/>
      <c r="B1835" s="436"/>
      <c r="C1835" s="437"/>
      <c r="D1835" s="438" t="s">
        <v>1584</v>
      </c>
      <c r="E1835" s="439"/>
      <c r="F1835" s="440"/>
      <c r="G1835" s="42"/>
      <c r="H1835" s="441"/>
      <c r="I1835" s="441"/>
      <c r="J1835" s="441"/>
      <c r="K1835" s="442"/>
      <c r="L1835" s="442"/>
      <c r="M1835" s="439"/>
      <c r="N1835" s="439"/>
      <c r="O1835" s="440"/>
      <c r="P1835" s="440"/>
      <c r="Q1835" s="439"/>
      <c r="R1835" s="439"/>
      <c r="S1835" s="439"/>
      <c r="T1835" s="443"/>
      <c r="U1835" s="443"/>
      <c r="V1835" s="443" t="s">
        <v>0</v>
      </c>
      <c r="W1835" s="444"/>
      <c r="X1835" s="440"/>
      <c r="Y1835" s="445"/>
      <c r="Z1835" s="445"/>
      <c r="AA1835" s="445"/>
      <c r="AB1835" s="445"/>
      <c r="AC1835" s="445"/>
      <c r="AD1835" s="445"/>
      <c r="AE1835" s="445"/>
      <c r="AF1835" s="445"/>
      <c r="AG1835" s="445"/>
      <c r="AH1835" s="445"/>
      <c r="AI1835" s="446"/>
      <c r="AJ1835" s="446"/>
      <c r="AK1835" s="446"/>
      <c r="AL1835" s="446"/>
      <c r="AM1835" s="446"/>
      <c r="AN1835" s="446"/>
    </row>
    <row r="1836" spans="1:40">
      <c r="A1836" s="435"/>
      <c r="B1836" s="436"/>
      <c r="C1836" s="437"/>
      <c r="D1836" s="438" t="s">
        <v>625</v>
      </c>
      <c r="E1836" s="439"/>
      <c r="F1836" s="440"/>
      <c r="G1836" s="42"/>
      <c r="H1836" s="441"/>
      <c r="I1836" s="441"/>
      <c r="J1836" s="441"/>
      <c r="K1836" s="442"/>
      <c r="L1836" s="442"/>
      <c r="M1836" s="439"/>
      <c r="N1836" s="439"/>
      <c r="O1836" s="440"/>
      <c r="P1836" s="440"/>
      <c r="Q1836" s="439"/>
      <c r="R1836" s="439"/>
      <c r="S1836" s="439"/>
      <c r="T1836" s="443"/>
      <c r="U1836" s="443"/>
      <c r="V1836" s="443" t="s">
        <v>0</v>
      </c>
      <c r="W1836" s="444"/>
      <c r="X1836" s="440"/>
      <c r="Y1836" s="445"/>
      <c r="Z1836" s="445"/>
      <c r="AA1836" s="445"/>
      <c r="AB1836" s="445"/>
      <c r="AC1836" s="445"/>
      <c r="AD1836" s="445"/>
      <c r="AE1836" s="445"/>
      <c r="AF1836" s="445"/>
      <c r="AG1836" s="445"/>
      <c r="AH1836" s="445"/>
      <c r="AI1836" s="446"/>
      <c r="AJ1836" s="446"/>
      <c r="AK1836" s="446"/>
      <c r="AL1836" s="446"/>
      <c r="AM1836" s="446"/>
      <c r="AN1836" s="446"/>
    </row>
    <row r="1837" spans="1:40" ht="25.5">
      <c r="A1837" s="435">
        <v>377</v>
      </c>
      <c r="B1837" s="436" t="s">
        <v>80</v>
      </c>
      <c r="C1837" s="437" t="s">
        <v>1582</v>
      </c>
      <c r="D1837" s="475" t="s">
        <v>1583</v>
      </c>
      <c r="E1837" s="447">
        <v>1</v>
      </c>
      <c r="F1837" s="445" t="s">
        <v>173</v>
      </c>
      <c r="G1837" s="41"/>
      <c r="H1837" s="448">
        <f>ROUND(E1837*G1837,2)</f>
        <v>0</v>
      </c>
      <c r="I1837" s="448"/>
      <c r="J1837" s="448">
        <f>ROUND(E1837*G1837,2)</f>
        <v>0</v>
      </c>
      <c r="K1837" s="449"/>
      <c r="L1837" s="449">
        <f>E1837*K1837</f>
        <v>0</v>
      </c>
      <c r="M1837" s="447"/>
      <c r="N1837" s="447">
        <f>E1837*M1837</f>
        <v>0</v>
      </c>
      <c r="O1837" s="445">
        <v>20</v>
      </c>
      <c r="P1837" s="445" t="s">
        <v>810</v>
      </c>
      <c r="Q1837" s="447"/>
      <c r="R1837" s="447"/>
      <c r="S1837" s="447"/>
      <c r="T1837" s="450"/>
      <c r="U1837" s="450"/>
      <c r="V1837" s="450" t="s">
        <v>802</v>
      </c>
      <c r="W1837" s="451"/>
      <c r="X1837" s="437" t="s">
        <v>1582</v>
      </c>
      <c r="Y1837" s="437" t="s">
        <v>1582</v>
      </c>
      <c r="Z1837" s="445" t="s">
        <v>85</v>
      </c>
      <c r="AA1837" s="445"/>
      <c r="AB1837" s="445">
        <v>1</v>
      </c>
      <c r="AC1837" s="445"/>
      <c r="AD1837" s="445"/>
      <c r="AE1837" s="445"/>
      <c r="AF1837" s="445"/>
      <c r="AG1837" s="445"/>
      <c r="AH1837" s="445"/>
      <c r="AI1837" s="446"/>
      <c r="AJ1837" s="446" t="s">
        <v>803</v>
      </c>
      <c r="AK1837" s="446" t="s">
        <v>87</v>
      </c>
      <c r="AL1837" s="446"/>
      <c r="AM1837" s="446"/>
      <c r="AN1837" s="446"/>
    </row>
    <row r="1838" spans="1:40" ht="25.5">
      <c r="A1838" s="435"/>
      <c r="B1838" s="436"/>
      <c r="C1838" s="437"/>
      <c r="D1838" s="438" t="s">
        <v>133</v>
      </c>
      <c r="E1838" s="439"/>
      <c r="F1838" s="440"/>
      <c r="G1838" s="42"/>
      <c r="H1838" s="441"/>
      <c r="I1838" s="441"/>
      <c r="J1838" s="441"/>
      <c r="K1838" s="442"/>
      <c r="L1838" s="442"/>
      <c r="M1838" s="439"/>
      <c r="N1838" s="439"/>
      <c r="O1838" s="440"/>
      <c r="P1838" s="440"/>
      <c r="Q1838" s="439"/>
      <c r="R1838" s="439"/>
      <c r="S1838" s="439"/>
      <c r="T1838" s="443"/>
      <c r="U1838" s="443"/>
      <c r="V1838" s="443" t="s">
        <v>0</v>
      </c>
      <c r="W1838" s="444"/>
      <c r="X1838" s="440"/>
      <c r="Y1838" s="445"/>
      <c r="Z1838" s="445"/>
      <c r="AA1838" s="445"/>
      <c r="AB1838" s="445"/>
      <c r="AC1838" s="445"/>
      <c r="AD1838" s="445"/>
      <c r="AE1838" s="445"/>
      <c r="AF1838" s="445"/>
      <c r="AG1838" s="445"/>
      <c r="AH1838" s="445"/>
      <c r="AI1838" s="446"/>
      <c r="AJ1838" s="446"/>
      <c r="AK1838" s="446"/>
      <c r="AL1838" s="446"/>
      <c r="AM1838" s="446"/>
      <c r="AN1838" s="446"/>
    </row>
    <row r="1839" spans="1:40">
      <c r="A1839" s="435"/>
      <c r="B1839" s="436"/>
      <c r="C1839" s="437"/>
      <c r="D1839" s="438" t="s">
        <v>625</v>
      </c>
      <c r="E1839" s="439"/>
      <c r="F1839" s="440"/>
      <c r="G1839" s="42"/>
      <c r="H1839" s="441"/>
      <c r="I1839" s="441"/>
      <c r="J1839" s="441"/>
      <c r="K1839" s="442"/>
      <c r="L1839" s="442"/>
      <c r="M1839" s="439"/>
      <c r="N1839" s="439"/>
      <c r="O1839" s="440"/>
      <c r="P1839" s="440"/>
      <c r="Q1839" s="439"/>
      <c r="R1839" s="439"/>
      <c r="S1839" s="439"/>
      <c r="T1839" s="443"/>
      <c r="U1839" s="443"/>
      <c r="V1839" s="443" t="s">
        <v>0</v>
      </c>
      <c r="W1839" s="444"/>
      <c r="X1839" s="440"/>
      <c r="Y1839" s="445"/>
      <c r="Z1839" s="445"/>
      <c r="AA1839" s="445"/>
      <c r="AB1839" s="445"/>
      <c r="AC1839" s="445"/>
      <c r="AD1839" s="445"/>
      <c r="AE1839" s="445"/>
      <c r="AF1839" s="445"/>
      <c r="AG1839" s="445"/>
      <c r="AH1839" s="445"/>
      <c r="AI1839" s="446"/>
      <c r="AJ1839" s="446"/>
      <c r="AK1839" s="446"/>
      <c r="AL1839" s="446"/>
      <c r="AM1839" s="446"/>
      <c r="AN1839" s="446"/>
    </row>
    <row r="1840" spans="1:40" ht="25.5">
      <c r="A1840" s="435">
        <v>378</v>
      </c>
      <c r="B1840" s="436" t="s">
        <v>80</v>
      </c>
      <c r="C1840" s="437" t="s">
        <v>1585</v>
      </c>
      <c r="D1840" s="475" t="s">
        <v>3505</v>
      </c>
      <c r="E1840" s="447">
        <v>67.349999999999994</v>
      </c>
      <c r="F1840" s="445" t="s">
        <v>243</v>
      </c>
      <c r="G1840" s="41"/>
      <c r="H1840" s="448">
        <f>ROUND(E1840*G1840,2)</f>
        <v>0</v>
      </c>
      <c r="I1840" s="448"/>
      <c r="J1840" s="448">
        <f>ROUND(E1840*G1840,2)</f>
        <v>0</v>
      </c>
      <c r="K1840" s="449"/>
      <c r="L1840" s="449">
        <f>E1840*K1840</f>
        <v>0</v>
      </c>
      <c r="M1840" s="447"/>
      <c r="N1840" s="447">
        <f>E1840*M1840</f>
        <v>0</v>
      </c>
      <c r="O1840" s="445">
        <v>20</v>
      </c>
      <c r="P1840" s="445" t="s">
        <v>1556</v>
      </c>
      <c r="Q1840" s="447"/>
      <c r="R1840" s="447"/>
      <c r="S1840" s="447"/>
      <c r="T1840" s="450"/>
      <c r="U1840" s="450"/>
      <c r="V1840" s="450" t="s">
        <v>802</v>
      </c>
      <c r="W1840" s="451"/>
      <c r="X1840" s="437" t="s">
        <v>1585</v>
      </c>
      <c r="Y1840" s="437" t="s">
        <v>1585</v>
      </c>
      <c r="Z1840" s="445" t="s">
        <v>85</v>
      </c>
      <c r="AA1840" s="445"/>
      <c r="AB1840" s="445">
        <v>1</v>
      </c>
      <c r="AC1840" s="445"/>
      <c r="AD1840" s="445"/>
      <c r="AE1840" s="445"/>
      <c r="AF1840" s="445"/>
      <c r="AG1840" s="445"/>
      <c r="AH1840" s="445"/>
      <c r="AI1840" s="446"/>
      <c r="AJ1840" s="446" t="s">
        <v>803</v>
      </c>
      <c r="AK1840" s="446" t="s">
        <v>87</v>
      </c>
      <c r="AL1840" s="446"/>
      <c r="AM1840" s="446"/>
      <c r="AN1840" s="446"/>
    </row>
    <row r="1841" spans="1:40" ht="25.5">
      <c r="A1841" s="435"/>
      <c r="B1841" s="436"/>
      <c r="C1841" s="437"/>
      <c r="D1841" s="438" t="s">
        <v>88</v>
      </c>
      <c r="E1841" s="439"/>
      <c r="F1841" s="440"/>
      <c r="G1841" s="42"/>
      <c r="H1841" s="441"/>
      <c r="I1841" s="441"/>
      <c r="J1841" s="441"/>
      <c r="K1841" s="442"/>
      <c r="L1841" s="442"/>
      <c r="M1841" s="439"/>
      <c r="N1841" s="439"/>
      <c r="O1841" s="440"/>
      <c r="P1841" s="440"/>
      <c r="Q1841" s="439"/>
      <c r="R1841" s="439"/>
      <c r="S1841" s="439"/>
      <c r="T1841" s="443"/>
      <c r="U1841" s="443"/>
      <c r="V1841" s="443" t="s">
        <v>0</v>
      </c>
      <c r="W1841" s="444"/>
      <c r="X1841" s="440"/>
      <c r="Y1841" s="445"/>
      <c r="Z1841" s="445"/>
      <c r="AA1841" s="445"/>
      <c r="AB1841" s="445"/>
      <c r="AC1841" s="445"/>
      <c r="AD1841" s="445"/>
      <c r="AE1841" s="445"/>
      <c r="AF1841" s="445"/>
      <c r="AG1841" s="445"/>
      <c r="AH1841" s="445"/>
      <c r="AI1841" s="446"/>
      <c r="AJ1841" s="446"/>
      <c r="AK1841" s="446"/>
      <c r="AL1841" s="446"/>
      <c r="AM1841" s="446"/>
      <c r="AN1841" s="446"/>
    </row>
    <row r="1842" spans="1:40">
      <c r="A1842" s="435"/>
      <c r="B1842" s="436"/>
      <c r="C1842" s="437"/>
      <c r="D1842" s="438" t="s">
        <v>1586</v>
      </c>
      <c r="E1842" s="439"/>
      <c r="F1842" s="440"/>
      <c r="G1842" s="42"/>
      <c r="H1842" s="441"/>
      <c r="I1842" s="441"/>
      <c r="J1842" s="441"/>
      <c r="K1842" s="442"/>
      <c r="L1842" s="442"/>
      <c r="M1842" s="439"/>
      <c r="N1842" s="439"/>
      <c r="O1842" s="440"/>
      <c r="P1842" s="440"/>
      <c r="Q1842" s="439"/>
      <c r="R1842" s="439"/>
      <c r="S1842" s="439"/>
      <c r="T1842" s="443"/>
      <c r="U1842" s="443"/>
      <c r="V1842" s="443" t="s">
        <v>0</v>
      </c>
      <c r="W1842" s="444"/>
      <c r="X1842" s="440"/>
      <c r="Y1842" s="445"/>
      <c r="Z1842" s="445"/>
      <c r="AA1842" s="445"/>
      <c r="AB1842" s="445"/>
      <c r="AC1842" s="445"/>
      <c r="AD1842" s="445"/>
      <c r="AE1842" s="445"/>
      <c r="AF1842" s="445"/>
      <c r="AG1842" s="445"/>
      <c r="AH1842" s="445"/>
      <c r="AI1842" s="446"/>
      <c r="AJ1842" s="446"/>
      <c r="AK1842" s="446"/>
      <c r="AL1842" s="446"/>
      <c r="AM1842" s="446"/>
      <c r="AN1842" s="446"/>
    </row>
    <row r="1843" spans="1:40" ht="25.5">
      <c r="A1843" s="435">
        <v>379</v>
      </c>
      <c r="B1843" s="436" t="s">
        <v>80</v>
      </c>
      <c r="C1843" s="437" t="s">
        <v>1587</v>
      </c>
      <c r="D1843" s="475" t="s">
        <v>3506</v>
      </c>
      <c r="E1843" s="447">
        <v>83.1</v>
      </c>
      <c r="F1843" s="445" t="s">
        <v>243</v>
      </c>
      <c r="G1843" s="41"/>
      <c r="H1843" s="448">
        <f>ROUND(E1843*G1843,2)</f>
        <v>0</v>
      </c>
      <c r="I1843" s="448"/>
      <c r="J1843" s="448">
        <f>ROUND(E1843*G1843,2)</f>
        <v>0</v>
      </c>
      <c r="K1843" s="449"/>
      <c r="L1843" s="449">
        <f>E1843*K1843</f>
        <v>0</v>
      </c>
      <c r="M1843" s="447"/>
      <c r="N1843" s="447">
        <f>E1843*M1843</f>
        <v>0</v>
      </c>
      <c r="O1843" s="445">
        <v>20</v>
      </c>
      <c r="P1843" s="445" t="s">
        <v>1559</v>
      </c>
      <c r="Q1843" s="447"/>
      <c r="R1843" s="447"/>
      <c r="S1843" s="447"/>
      <c r="T1843" s="450"/>
      <c r="U1843" s="450"/>
      <c r="V1843" s="450" t="s">
        <v>802</v>
      </c>
      <c r="W1843" s="451"/>
      <c r="X1843" s="437" t="s">
        <v>1587</v>
      </c>
      <c r="Y1843" s="437" t="s">
        <v>1587</v>
      </c>
      <c r="Z1843" s="445" t="s">
        <v>85</v>
      </c>
      <c r="AA1843" s="445"/>
      <c r="AB1843" s="445">
        <v>1</v>
      </c>
      <c r="AC1843" s="445"/>
      <c r="AD1843" s="445"/>
      <c r="AE1843" s="445"/>
      <c r="AF1843" s="445"/>
      <c r="AG1843" s="445"/>
      <c r="AH1843" s="445"/>
      <c r="AI1843" s="446"/>
      <c r="AJ1843" s="446" t="s">
        <v>803</v>
      </c>
      <c r="AK1843" s="446" t="s">
        <v>87</v>
      </c>
      <c r="AL1843" s="446"/>
      <c r="AM1843" s="446"/>
      <c r="AN1843" s="446"/>
    </row>
    <row r="1844" spans="1:40" ht="25.5">
      <c r="A1844" s="435"/>
      <c r="B1844" s="436"/>
      <c r="C1844" s="437"/>
      <c r="D1844" s="438" t="s">
        <v>88</v>
      </c>
      <c r="E1844" s="439"/>
      <c r="F1844" s="440"/>
      <c r="G1844" s="42"/>
      <c r="H1844" s="441"/>
      <c r="I1844" s="441"/>
      <c r="J1844" s="441"/>
      <c r="K1844" s="442"/>
      <c r="L1844" s="442"/>
      <c r="M1844" s="439"/>
      <c r="N1844" s="439"/>
      <c r="O1844" s="440"/>
      <c r="P1844" s="440"/>
      <c r="Q1844" s="439"/>
      <c r="R1844" s="439"/>
      <c r="S1844" s="439"/>
      <c r="T1844" s="443"/>
      <c r="U1844" s="443"/>
      <c r="V1844" s="443" t="s">
        <v>0</v>
      </c>
      <c r="W1844" s="444"/>
      <c r="X1844" s="440"/>
      <c r="Y1844" s="445"/>
      <c r="Z1844" s="445"/>
      <c r="AA1844" s="445"/>
      <c r="AB1844" s="445"/>
      <c r="AC1844" s="445"/>
      <c r="AD1844" s="445"/>
      <c r="AE1844" s="445"/>
      <c r="AF1844" s="445"/>
      <c r="AG1844" s="445"/>
      <c r="AH1844" s="445"/>
      <c r="AI1844" s="446"/>
      <c r="AJ1844" s="446"/>
      <c r="AK1844" s="446"/>
      <c r="AL1844" s="446"/>
      <c r="AM1844" s="446"/>
      <c r="AN1844" s="446"/>
    </row>
    <row r="1845" spans="1:40">
      <c r="A1845" s="435"/>
      <c r="B1845" s="436"/>
      <c r="C1845" s="437"/>
      <c r="D1845" s="438" t="s">
        <v>1588</v>
      </c>
      <c r="E1845" s="439"/>
      <c r="F1845" s="440"/>
      <c r="G1845" s="42"/>
      <c r="H1845" s="441"/>
      <c r="I1845" s="441"/>
      <c r="J1845" s="441"/>
      <c r="K1845" s="442"/>
      <c r="L1845" s="442"/>
      <c r="M1845" s="439"/>
      <c r="N1845" s="439"/>
      <c r="O1845" s="440"/>
      <c r="P1845" s="440"/>
      <c r="Q1845" s="439"/>
      <c r="R1845" s="439"/>
      <c r="S1845" s="439"/>
      <c r="T1845" s="443"/>
      <c r="U1845" s="443"/>
      <c r="V1845" s="443" t="s">
        <v>0</v>
      </c>
      <c r="W1845" s="444"/>
      <c r="X1845" s="440"/>
      <c r="Y1845" s="445"/>
      <c r="Z1845" s="445"/>
      <c r="AA1845" s="445"/>
      <c r="AB1845" s="445"/>
      <c r="AC1845" s="445"/>
      <c r="AD1845" s="445"/>
      <c r="AE1845" s="445"/>
      <c r="AF1845" s="445"/>
      <c r="AG1845" s="445"/>
      <c r="AH1845" s="445"/>
      <c r="AI1845" s="446"/>
      <c r="AJ1845" s="446"/>
      <c r="AK1845" s="446"/>
      <c r="AL1845" s="446"/>
      <c r="AM1845" s="446"/>
      <c r="AN1845" s="446"/>
    </row>
    <row r="1846" spans="1:40" ht="25.5">
      <c r="A1846" s="435">
        <v>380</v>
      </c>
      <c r="B1846" s="436" t="s">
        <v>80</v>
      </c>
      <c r="C1846" s="437" t="s">
        <v>1589</v>
      </c>
      <c r="D1846" s="475" t="s">
        <v>3507</v>
      </c>
      <c r="E1846" s="447">
        <v>61.53</v>
      </c>
      <c r="F1846" s="445" t="s">
        <v>243</v>
      </c>
      <c r="G1846" s="41"/>
      <c r="H1846" s="448">
        <f>ROUND(E1846*G1846,2)</f>
        <v>0</v>
      </c>
      <c r="I1846" s="448"/>
      <c r="J1846" s="448">
        <f>ROUND(E1846*G1846,2)</f>
        <v>0</v>
      </c>
      <c r="K1846" s="449"/>
      <c r="L1846" s="449">
        <f>E1846*K1846</f>
        <v>0</v>
      </c>
      <c r="M1846" s="447"/>
      <c r="N1846" s="447">
        <f>E1846*M1846</f>
        <v>0</v>
      </c>
      <c r="O1846" s="445">
        <v>20</v>
      </c>
      <c r="P1846" s="445" t="s">
        <v>964</v>
      </c>
      <c r="Q1846" s="447"/>
      <c r="R1846" s="447"/>
      <c r="S1846" s="447"/>
      <c r="T1846" s="450"/>
      <c r="U1846" s="450"/>
      <c r="V1846" s="450" t="s">
        <v>802</v>
      </c>
      <c r="W1846" s="451"/>
      <c r="X1846" s="437" t="s">
        <v>1589</v>
      </c>
      <c r="Y1846" s="437" t="s">
        <v>1589</v>
      </c>
      <c r="Z1846" s="445" t="s">
        <v>85</v>
      </c>
      <c r="AA1846" s="445"/>
      <c r="AB1846" s="445">
        <v>1</v>
      </c>
      <c r="AC1846" s="445"/>
      <c r="AD1846" s="445"/>
      <c r="AE1846" s="445"/>
      <c r="AF1846" s="445"/>
      <c r="AG1846" s="445"/>
      <c r="AH1846" s="445"/>
      <c r="AI1846" s="446"/>
      <c r="AJ1846" s="446" t="s">
        <v>803</v>
      </c>
      <c r="AK1846" s="446" t="s">
        <v>87</v>
      </c>
      <c r="AL1846" s="446"/>
      <c r="AM1846" s="446"/>
      <c r="AN1846" s="446"/>
    </row>
    <row r="1847" spans="1:40">
      <c r="A1847" s="435"/>
      <c r="B1847" s="436"/>
      <c r="C1847" s="437"/>
      <c r="D1847" s="438" t="s">
        <v>137</v>
      </c>
      <c r="E1847" s="439"/>
      <c r="F1847" s="440"/>
      <c r="G1847" s="42"/>
      <c r="H1847" s="441"/>
      <c r="I1847" s="441"/>
      <c r="J1847" s="441"/>
      <c r="K1847" s="442"/>
      <c r="L1847" s="442"/>
      <c r="M1847" s="439"/>
      <c r="N1847" s="439"/>
      <c r="O1847" s="440"/>
      <c r="P1847" s="440"/>
      <c r="Q1847" s="439"/>
      <c r="R1847" s="439"/>
      <c r="S1847" s="439"/>
      <c r="T1847" s="443"/>
      <c r="U1847" s="443"/>
      <c r="V1847" s="443" t="s">
        <v>0</v>
      </c>
      <c r="W1847" s="444"/>
      <c r="X1847" s="440"/>
      <c r="Y1847" s="445"/>
      <c r="Z1847" s="445"/>
      <c r="AA1847" s="445"/>
      <c r="AB1847" s="445"/>
      <c r="AC1847" s="445"/>
      <c r="AD1847" s="445"/>
      <c r="AE1847" s="445"/>
      <c r="AF1847" s="445"/>
      <c r="AG1847" s="445"/>
      <c r="AH1847" s="445"/>
      <c r="AI1847" s="446"/>
      <c r="AJ1847" s="446"/>
      <c r="AK1847" s="446"/>
      <c r="AL1847" s="446"/>
      <c r="AM1847" s="446"/>
      <c r="AN1847" s="446"/>
    </row>
    <row r="1848" spans="1:40">
      <c r="A1848" s="435"/>
      <c r="B1848" s="436"/>
      <c r="C1848" s="437"/>
      <c r="D1848" s="438" t="s">
        <v>1590</v>
      </c>
      <c r="E1848" s="439"/>
      <c r="F1848" s="440"/>
      <c r="G1848" s="42"/>
      <c r="H1848" s="441"/>
      <c r="I1848" s="441"/>
      <c r="J1848" s="441"/>
      <c r="K1848" s="442"/>
      <c r="L1848" s="442"/>
      <c r="M1848" s="439"/>
      <c r="N1848" s="439"/>
      <c r="O1848" s="440"/>
      <c r="P1848" s="440"/>
      <c r="Q1848" s="439"/>
      <c r="R1848" s="439"/>
      <c r="S1848" s="439"/>
      <c r="T1848" s="443"/>
      <c r="U1848" s="443"/>
      <c r="V1848" s="443" t="s">
        <v>0</v>
      </c>
      <c r="W1848" s="444"/>
      <c r="X1848" s="440"/>
      <c r="Y1848" s="445"/>
      <c r="Z1848" s="445"/>
      <c r="AA1848" s="445"/>
      <c r="AB1848" s="445"/>
      <c r="AC1848" s="445"/>
      <c r="AD1848" s="445"/>
      <c r="AE1848" s="445"/>
      <c r="AF1848" s="445"/>
      <c r="AG1848" s="445"/>
      <c r="AH1848" s="445"/>
      <c r="AI1848" s="446"/>
      <c r="AJ1848" s="446"/>
      <c r="AK1848" s="446"/>
      <c r="AL1848" s="446"/>
      <c r="AM1848" s="446"/>
      <c r="AN1848" s="446"/>
    </row>
    <row r="1849" spans="1:40">
      <c r="A1849" s="435">
        <v>381</v>
      </c>
      <c r="B1849" s="436" t="s">
        <v>80</v>
      </c>
      <c r="C1849" s="437" t="s">
        <v>1591</v>
      </c>
      <c r="D1849" s="475" t="s">
        <v>1592</v>
      </c>
      <c r="E1849" s="447">
        <v>10.8</v>
      </c>
      <c r="F1849" s="445" t="s">
        <v>243</v>
      </c>
      <c r="G1849" s="41"/>
      <c r="H1849" s="448">
        <f>ROUND(E1849*G1849,2)</f>
        <v>0</v>
      </c>
      <c r="I1849" s="448"/>
      <c r="J1849" s="448">
        <f>ROUND(E1849*G1849,2)</f>
        <v>0</v>
      </c>
      <c r="K1849" s="449"/>
      <c r="L1849" s="449">
        <f>E1849*K1849</f>
        <v>0</v>
      </c>
      <c r="M1849" s="447"/>
      <c r="N1849" s="447">
        <f>E1849*M1849</f>
        <v>0</v>
      </c>
      <c r="O1849" s="445">
        <v>20</v>
      </c>
      <c r="P1849" s="445" t="s">
        <v>968</v>
      </c>
      <c r="Q1849" s="447"/>
      <c r="R1849" s="447"/>
      <c r="S1849" s="447"/>
      <c r="T1849" s="450"/>
      <c r="U1849" s="450"/>
      <c r="V1849" s="450" t="s">
        <v>802</v>
      </c>
      <c r="W1849" s="451"/>
      <c r="X1849" s="437" t="s">
        <v>1591</v>
      </c>
      <c r="Y1849" s="437" t="s">
        <v>1591</v>
      </c>
      <c r="Z1849" s="445" t="s">
        <v>85</v>
      </c>
      <c r="AA1849" s="445"/>
      <c r="AB1849" s="445">
        <v>1</v>
      </c>
      <c r="AC1849" s="445"/>
      <c r="AD1849" s="445"/>
      <c r="AE1849" s="445"/>
      <c r="AF1849" s="445"/>
      <c r="AG1849" s="445"/>
      <c r="AH1849" s="445"/>
      <c r="AI1849" s="446"/>
      <c r="AJ1849" s="446" t="s">
        <v>803</v>
      </c>
      <c r="AK1849" s="446" t="s">
        <v>87</v>
      </c>
      <c r="AL1849" s="446"/>
      <c r="AM1849" s="446"/>
      <c r="AN1849" s="446"/>
    </row>
    <row r="1850" spans="1:40">
      <c r="A1850" s="435"/>
      <c r="B1850" s="436"/>
      <c r="C1850" s="437"/>
      <c r="D1850" s="438" t="s">
        <v>137</v>
      </c>
      <c r="E1850" s="439"/>
      <c r="F1850" s="440"/>
      <c r="G1850" s="42"/>
      <c r="H1850" s="441"/>
      <c r="I1850" s="441"/>
      <c r="J1850" s="441"/>
      <c r="K1850" s="442"/>
      <c r="L1850" s="442"/>
      <c r="M1850" s="439"/>
      <c r="N1850" s="439"/>
      <c r="O1850" s="440"/>
      <c r="P1850" s="440"/>
      <c r="Q1850" s="439"/>
      <c r="R1850" s="439"/>
      <c r="S1850" s="439"/>
      <c r="T1850" s="443"/>
      <c r="U1850" s="443"/>
      <c r="V1850" s="443" t="s">
        <v>0</v>
      </c>
      <c r="W1850" s="444"/>
      <c r="X1850" s="440"/>
      <c r="Y1850" s="445"/>
      <c r="Z1850" s="445"/>
      <c r="AA1850" s="445"/>
      <c r="AB1850" s="445"/>
      <c r="AC1850" s="445"/>
      <c r="AD1850" s="445"/>
      <c r="AE1850" s="445"/>
      <c r="AF1850" s="445"/>
      <c r="AG1850" s="445"/>
      <c r="AH1850" s="445"/>
      <c r="AI1850" s="446"/>
      <c r="AJ1850" s="446"/>
      <c r="AK1850" s="446"/>
      <c r="AL1850" s="446"/>
      <c r="AM1850" s="446"/>
      <c r="AN1850" s="446"/>
    </row>
    <row r="1851" spans="1:40">
      <c r="A1851" s="435"/>
      <c r="B1851" s="436"/>
      <c r="C1851" s="437"/>
      <c r="D1851" s="438" t="s">
        <v>1593</v>
      </c>
      <c r="E1851" s="439"/>
      <c r="F1851" s="440"/>
      <c r="G1851" s="42"/>
      <c r="H1851" s="441"/>
      <c r="I1851" s="441"/>
      <c r="J1851" s="441"/>
      <c r="K1851" s="442"/>
      <c r="L1851" s="442"/>
      <c r="M1851" s="439"/>
      <c r="N1851" s="439"/>
      <c r="O1851" s="440"/>
      <c r="P1851" s="440"/>
      <c r="Q1851" s="439"/>
      <c r="R1851" s="439"/>
      <c r="S1851" s="439"/>
      <c r="T1851" s="443"/>
      <c r="U1851" s="443"/>
      <c r="V1851" s="443" t="s">
        <v>0</v>
      </c>
      <c r="W1851" s="444"/>
      <c r="X1851" s="440"/>
      <c r="Y1851" s="445"/>
      <c r="Z1851" s="445"/>
      <c r="AA1851" s="445"/>
      <c r="AB1851" s="445"/>
      <c r="AC1851" s="445"/>
      <c r="AD1851" s="445"/>
      <c r="AE1851" s="445"/>
      <c r="AF1851" s="445"/>
      <c r="AG1851" s="445"/>
      <c r="AH1851" s="445"/>
      <c r="AI1851" s="446"/>
      <c r="AJ1851" s="446"/>
      <c r="AK1851" s="446"/>
      <c r="AL1851" s="446"/>
      <c r="AM1851" s="446"/>
      <c r="AN1851" s="446"/>
    </row>
    <row r="1852" spans="1:40" ht="38.25">
      <c r="A1852" s="435">
        <v>382</v>
      </c>
      <c r="B1852" s="436" t="s">
        <v>80</v>
      </c>
      <c r="C1852" s="437" t="s">
        <v>1594</v>
      </c>
      <c r="D1852" s="475" t="s">
        <v>3508</v>
      </c>
      <c r="E1852" s="447">
        <v>18</v>
      </c>
      <c r="F1852" s="445" t="s">
        <v>83</v>
      </c>
      <c r="G1852" s="41"/>
      <c r="H1852" s="448">
        <f>ROUND(E1852*G1852,2)</f>
        <v>0</v>
      </c>
      <c r="I1852" s="448"/>
      <c r="J1852" s="448">
        <f>ROUND(E1852*G1852,2)</f>
        <v>0</v>
      </c>
      <c r="K1852" s="449"/>
      <c r="L1852" s="449">
        <f>E1852*K1852</f>
        <v>0</v>
      </c>
      <c r="M1852" s="447"/>
      <c r="N1852" s="447">
        <f>E1852*M1852</f>
        <v>0</v>
      </c>
      <c r="O1852" s="445">
        <v>20</v>
      </c>
      <c r="P1852" s="445" t="s">
        <v>1563</v>
      </c>
      <c r="Q1852" s="447"/>
      <c r="R1852" s="447"/>
      <c r="S1852" s="447"/>
      <c r="T1852" s="450"/>
      <c r="U1852" s="450"/>
      <c r="V1852" s="450" t="s">
        <v>802</v>
      </c>
      <c r="W1852" s="451"/>
      <c r="X1852" s="437" t="s">
        <v>1594</v>
      </c>
      <c r="Y1852" s="437" t="s">
        <v>1594</v>
      </c>
      <c r="Z1852" s="445" t="s">
        <v>85</v>
      </c>
      <c r="AA1852" s="445"/>
      <c r="AB1852" s="445">
        <v>1</v>
      </c>
      <c r="AC1852" s="445"/>
      <c r="AD1852" s="445"/>
      <c r="AE1852" s="445"/>
      <c r="AF1852" s="445"/>
      <c r="AG1852" s="445"/>
      <c r="AH1852" s="445"/>
      <c r="AI1852" s="446"/>
      <c r="AJ1852" s="446" t="s">
        <v>803</v>
      </c>
      <c r="AK1852" s="446" t="s">
        <v>87</v>
      </c>
      <c r="AL1852" s="446"/>
      <c r="AM1852" s="446"/>
      <c r="AN1852" s="446"/>
    </row>
    <row r="1853" spans="1:40" ht="25.5">
      <c r="A1853" s="435"/>
      <c r="B1853" s="436"/>
      <c r="C1853" s="437"/>
      <c r="D1853" s="438" t="s">
        <v>88</v>
      </c>
      <c r="E1853" s="439"/>
      <c r="F1853" s="440"/>
      <c r="G1853" s="42"/>
      <c r="H1853" s="441"/>
      <c r="I1853" s="441"/>
      <c r="J1853" s="441"/>
      <c r="K1853" s="442"/>
      <c r="L1853" s="442"/>
      <c r="M1853" s="439"/>
      <c r="N1853" s="439"/>
      <c r="O1853" s="440"/>
      <c r="P1853" s="440"/>
      <c r="Q1853" s="439"/>
      <c r="R1853" s="439"/>
      <c r="S1853" s="439"/>
      <c r="T1853" s="443"/>
      <c r="U1853" s="443"/>
      <c r="V1853" s="443" t="s">
        <v>0</v>
      </c>
      <c r="W1853" s="444"/>
      <c r="X1853" s="440"/>
      <c r="Y1853" s="445"/>
      <c r="Z1853" s="445"/>
      <c r="AA1853" s="445"/>
      <c r="AB1853" s="445"/>
      <c r="AC1853" s="445"/>
      <c r="AD1853" s="445"/>
      <c r="AE1853" s="445"/>
      <c r="AF1853" s="445"/>
      <c r="AG1853" s="445"/>
      <c r="AH1853" s="445"/>
      <c r="AI1853" s="446"/>
      <c r="AJ1853" s="446"/>
      <c r="AK1853" s="446"/>
      <c r="AL1853" s="446"/>
      <c r="AM1853" s="446"/>
      <c r="AN1853" s="446"/>
    </row>
    <row r="1854" spans="1:40" ht="51">
      <c r="A1854" s="435" t="s">
        <v>3509</v>
      </c>
      <c r="B1854" s="436" t="s">
        <v>192</v>
      </c>
      <c r="C1854" s="437" t="s">
        <v>1595</v>
      </c>
      <c r="D1854" s="475" t="s">
        <v>3510</v>
      </c>
      <c r="E1854" s="447">
        <v>53</v>
      </c>
      <c r="F1854" s="445" t="s">
        <v>83</v>
      </c>
      <c r="G1854" s="41"/>
      <c r="H1854" s="448"/>
      <c r="I1854" s="448">
        <f>ROUND(E1854*G1854,2)</f>
        <v>0</v>
      </c>
      <c r="J1854" s="448">
        <f>ROUND(E1854*G1854,2)</f>
        <v>0</v>
      </c>
      <c r="K1854" s="449"/>
      <c r="L1854" s="449">
        <f>E1854*K1854</f>
        <v>0</v>
      </c>
      <c r="M1854" s="447"/>
      <c r="N1854" s="447">
        <f>E1854*M1854</f>
        <v>0</v>
      </c>
      <c r="O1854" s="445">
        <v>20</v>
      </c>
      <c r="P1854" s="445" t="s">
        <v>1566</v>
      </c>
      <c r="Q1854" s="447"/>
      <c r="R1854" s="447"/>
      <c r="S1854" s="447"/>
      <c r="T1854" s="450"/>
      <c r="U1854" s="450"/>
      <c r="V1854" s="450" t="s">
        <v>66</v>
      </c>
      <c r="W1854" s="451"/>
      <c r="X1854" s="437" t="s">
        <v>1595</v>
      </c>
      <c r="Y1854" s="437" t="s">
        <v>1595</v>
      </c>
      <c r="Z1854" s="445" t="s">
        <v>85</v>
      </c>
      <c r="AA1854" s="437" t="s">
        <v>196</v>
      </c>
      <c r="AB1854" s="445">
        <v>2</v>
      </c>
      <c r="AC1854" s="445"/>
      <c r="AD1854" s="445"/>
      <c r="AE1854" s="445"/>
      <c r="AF1854" s="445"/>
      <c r="AG1854" s="445"/>
      <c r="AH1854" s="445"/>
      <c r="AI1854" s="446"/>
      <c r="AJ1854" s="446" t="s">
        <v>811</v>
      </c>
      <c r="AK1854" s="446" t="s">
        <v>87</v>
      </c>
      <c r="AL1854" s="446"/>
      <c r="AM1854" s="446"/>
      <c r="AN1854" s="446"/>
    </row>
    <row r="1855" spans="1:40" ht="25.5">
      <c r="A1855" s="435"/>
      <c r="B1855" s="436"/>
      <c r="C1855" s="437"/>
      <c r="D1855" s="438" t="s">
        <v>88</v>
      </c>
      <c r="E1855" s="439"/>
      <c r="F1855" s="440"/>
      <c r="G1855" s="42"/>
      <c r="H1855" s="441"/>
      <c r="I1855" s="441"/>
      <c r="J1855" s="441"/>
      <c r="K1855" s="442"/>
      <c r="L1855" s="442"/>
      <c r="M1855" s="439"/>
      <c r="N1855" s="439"/>
      <c r="O1855" s="440"/>
      <c r="P1855" s="440"/>
      <c r="Q1855" s="439"/>
      <c r="R1855" s="439"/>
      <c r="S1855" s="439"/>
      <c r="T1855" s="443"/>
      <c r="U1855" s="443"/>
      <c r="V1855" s="443" t="s">
        <v>0</v>
      </c>
      <c r="W1855" s="444"/>
      <c r="X1855" s="440"/>
      <c r="Y1855" s="445"/>
      <c r="Z1855" s="445"/>
      <c r="AA1855" s="445"/>
      <c r="AB1855" s="445"/>
      <c r="AC1855" s="445"/>
      <c r="AD1855" s="445"/>
      <c r="AE1855" s="445"/>
      <c r="AF1855" s="445"/>
      <c r="AG1855" s="445"/>
      <c r="AH1855" s="445"/>
      <c r="AI1855" s="446"/>
      <c r="AJ1855" s="446"/>
      <c r="AK1855" s="446"/>
      <c r="AL1855" s="446"/>
      <c r="AM1855" s="446"/>
      <c r="AN1855" s="446"/>
    </row>
    <row r="1856" spans="1:40" ht="25.5">
      <c r="A1856" s="435" t="s">
        <v>3511</v>
      </c>
      <c r="B1856" s="436" t="s">
        <v>192</v>
      </c>
      <c r="C1856" s="437" t="s">
        <v>3512</v>
      </c>
      <c r="D1856" s="475" t="s">
        <v>3513</v>
      </c>
      <c r="E1856" s="447">
        <v>9.1</v>
      </c>
      <c r="F1856" s="445" t="s">
        <v>83</v>
      </c>
      <c r="G1856" s="41"/>
      <c r="H1856" s="448"/>
      <c r="I1856" s="448">
        <f>ROUND(E1856*G1856,2)</f>
        <v>0</v>
      </c>
      <c r="J1856" s="448">
        <f>ROUND(E1856*G1856,2)</f>
        <v>0</v>
      </c>
      <c r="K1856" s="449"/>
      <c r="L1856" s="449">
        <f>E1856*K1856</f>
        <v>0</v>
      </c>
      <c r="M1856" s="447"/>
      <c r="N1856" s="447">
        <f>E1856*M1856</f>
        <v>0</v>
      </c>
      <c r="O1856" s="445">
        <v>20</v>
      </c>
      <c r="P1856" s="440"/>
      <c r="Q1856" s="439"/>
      <c r="R1856" s="439"/>
      <c r="S1856" s="439"/>
      <c r="T1856" s="443"/>
      <c r="U1856" s="443"/>
      <c r="V1856" s="443"/>
      <c r="W1856" s="444"/>
      <c r="X1856" s="440"/>
      <c r="Y1856" s="445"/>
      <c r="Z1856" s="445"/>
      <c r="AA1856" s="445"/>
      <c r="AB1856" s="445"/>
      <c r="AC1856" s="445"/>
      <c r="AD1856" s="445"/>
      <c r="AE1856" s="445"/>
      <c r="AF1856" s="445"/>
      <c r="AG1856" s="445"/>
      <c r="AH1856" s="445"/>
      <c r="AI1856" s="446"/>
      <c r="AJ1856" s="446"/>
      <c r="AK1856" s="446"/>
      <c r="AL1856" s="446"/>
      <c r="AM1856" s="446"/>
      <c r="AN1856" s="446"/>
    </row>
    <row r="1857" spans="1:40">
      <c r="A1857" s="435"/>
      <c r="B1857" s="436"/>
      <c r="C1857" s="437"/>
      <c r="D1857" s="438" t="s">
        <v>3529</v>
      </c>
      <c r="E1857" s="439"/>
      <c r="F1857" s="440"/>
      <c r="G1857" s="42"/>
      <c r="H1857" s="441"/>
      <c r="I1857" s="441"/>
      <c r="J1857" s="441"/>
      <c r="K1857" s="442"/>
      <c r="L1857" s="442"/>
      <c r="M1857" s="439"/>
      <c r="N1857" s="439"/>
      <c r="O1857" s="440"/>
      <c r="P1857" s="440"/>
      <c r="Q1857" s="439"/>
      <c r="R1857" s="439"/>
      <c r="S1857" s="439"/>
      <c r="T1857" s="443"/>
      <c r="U1857" s="443"/>
      <c r="V1857" s="443"/>
      <c r="W1857" s="444"/>
      <c r="X1857" s="440"/>
      <c r="Y1857" s="445"/>
      <c r="Z1857" s="445"/>
      <c r="AA1857" s="445"/>
      <c r="AB1857" s="445"/>
      <c r="AC1857" s="445"/>
      <c r="AD1857" s="445"/>
      <c r="AE1857" s="445"/>
      <c r="AF1857" s="445"/>
      <c r="AG1857" s="445"/>
      <c r="AH1857" s="445"/>
      <c r="AI1857" s="446"/>
      <c r="AJ1857" s="446"/>
      <c r="AK1857" s="446"/>
      <c r="AL1857" s="446"/>
      <c r="AM1857" s="446"/>
      <c r="AN1857" s="446"/>
    </row>
    <row r="1858" spans="1:40">
      <c r="A1858" s="435">
        <v>384</v>
      </c>
      <c r="B1858" s="436" t="s">
        <v>80</v>
      </c>
      <c r="C1858" s="437" t="s">
        <v>1596</v>
      </c>
      <c r="D1858" s="475" t="s">
        <v>1597</v>
      </c>
      <c r="E1858" s="447">
        <v>49.619</v>
      </c>
      <c r="F1858" s="445" t="s">
        <v>83</v>
      </c>
      <c r="G1858" s="41"/>
      <c r="H1858" s="448">
        <f>ROUND(E1858*G1858,2)</f>
        <v>0</v>
      </c>
      <c r="I1858" s="448"/>
      <c r="J1858" s="448">
        <f>ROUND(E1858*G1858,2)</f>
        <v>0</v>
      </c>
      <c r="K1858" s="449"/>
      <c r="L1858" s="449">
        <f>E1858*K1858</f>
        <v>0</v>
      </c>
      <c r="M1858" s="447"/>
      <c r="N1858" s="447">
        <f>E1858*M1858</f>
        <v>0</v>
      </c>
      <c r="O1858" s="445">
        <v>20</v>
      </c>
      <c r="P1858" s="445" t="s">
        <v>979</v>
      </c>
      <c r="Q1858" s="447"/>
      <c r="R1858" s="447"/>
      <c r="S1858" s="447"/>
      <c r="T1858" s="450"/>
      <c r="U1858" s="450"/>
      <c r="V1858" s="450" t="s">
        <v>802</v>
      </c>
      <c r="W1858" s="451"/>
      <c r="X1858" s="437" t="s">
        <v>1596</v>
      </c>
      <c r="Y1858" s="437" t="s">
        <v>1596</v>
      </c>
      <c r="Z1858" s="445" t="s">
        <v>85</v>
      </c>
      <c r="AA1858" s="445"/>
      <c r="AB1858" s="445">
        <v>1</v>
      </c>
      <c r="AC1858" s="445"/>
      <c r="AD1858" s="445"/>
      <c r="AE1858" s="445"/>
      <c r="AF1858" s="445"/>
      <c r="AG1858" s="445"/>
      <c r="AH1858" s="445"/>
      <c r="AI1858" s="446"/>
      <c r="AJ1858" s="446" t="s">
        <v>803</v>
      </c>
      <c r="AK1858" s="446" t="s">
        <v>87</v>
      </c>
      <c r="AL1858" s="446"/>
      <c r="AM1858" s="446"/>
      <c r="AN1858" s="446"/>
    </row>
    <row r="1859" spans="1:40">
      <c r="A1859" s="435"/>
      <c r="B1859" s="436"/>
      <c r="C1859" s="437"/>
      <c r="D1859" s="438" t="s">
        <v>137</v>
      </c>
      <c r="E1859" s="439"/>
      <c r="F1859" s="440"/>
      <c r="G1859" s="42"/>
      <c r="H1859" s="441"/>
      <c r="I1859" s="441"/>
      <c r="J1859" s="441"/>
      <c r="K1859" s="442"/>
      <c r="L1859" s="442"/>
      <c r="M1859" s="439"/>
      <c r="N1859" s="439"/>
      <c r="O1859" s="440"/>
      <c r="P1859" s="440"/>
      <c r="Q1859" s="439"/>
      <c r="R1859" s="439"/>
      <c r="S1859" s="439"/>
      <c r="T1859" s="443"/>
      <c r="U1859" s="443"/>
      <c r="V1859" s="443" t="s">
        <v>0</v>
      </c>
      <c r="W1859" s="444"/>
      <c r="X1859" s="440"/>
      <c r="Y1859" s="445"/>
      <c r="Z1859" s="445"/>
      <c r="AA1859" s="445"/>
      <c r="AB1859" s="445"/>
      <c r="AC1859" s="445"/>
      <c r="AD1859" s="445"/>
      <c r="AE1859" s="445"/>
      <c r="AF1859" s="445"/>
      <c r="AG1859" s="445"/>
      <c r="AH1859" s="445"/>
      <c r="AI1859" s="446"/>
      <c r="AJ1859" s="446"/>
      <c r="AK1859" s="446"/>
      <c r="AL1859" s="446"/>
      <c r="AM1859" s="446"/>
      <c r="AN1859" s="446"/>
    </row>
    <row r="1860" spans="1:40">
      <c r="A1860" s="435"/>
      <c r="B1860" s="436"/>
      <c r="C1860" s="437"/>
      <c r="D1860" s="438" t="s">
        <v>1598</v>
      </c>
      <c r="E1860" s="439"/>
      <c r="F1860" s="440"/>
      <c r="G1860" s="42"/>
      <c r="H1860" s="441"/>
      <c r="I1860" s="441"/>
      <c r="J1860" s="441"/>
      <c r="K1860" s="442"/>
      <c r="L1860" s="442"/>
      <c r="M1860" s="439"/>
      <c r="N1860" s="439"/>
      <c r="O1860" s="440"/>
      <c r="P1860" s="440"/>
      <c r="Q1860" s="439"/>
      <c r="R1860" s="439"/>
      <c r="S1860" s="439"/>
      <c r="T1860" s="443"/>
      <c r="U1860" s="443"/>
      <c r="V1860" s="443" t="s">
        <v>0</v>
      </c>
      <c r="W1860" s="444"/>
      <c r="X1860" s="440"/>
      <c r="Y1860" s="445"/>
      <c r="Z1860" s="445"/>
      <c r="AA1860" s="445"/>
      <c r="AB1860" s="445"/>
      <c r="AC1860" s="445"/>
      <c r="AD1860" s="445"/>
      <c r="AE1860" s="445"/>
      <c r="AF1860" s="445"/>
      <c r="AG1860" s="445"/>
      <c r="AH1860" s="445"/>
      <c r="AI1860" s="446"/>
      <c r="AJ1860" s="446"/>
      <c r="AK1860" s="446"/>
      <c r="AL1860" s="446"/>
      <c r="AM1860" s="446"/>
      <c r="AN1860" s="446"/>
    </row>
    <row r="1861" spans="1:40">
      <c r="A1861" s="435">
        <v>385</v>
      </c>
      <c r="B1861" s="436" t="s">
        <v>192</v>
      </c>
      <c r="C1861" s="437" t="s">
        <v>1599</v>
      </c>
      <c r="D1861" s="475" t="s">
        <v>1600</v>
      </c>
      <c r="E1861" s="447">
        <v>39.206000000000003</v>
      </c>
      <c r="F1861" s="445" t="s">
        <v>83</v>
      </c>
      <c r="G1861" s="41"/>
      <c r="H1861" s="448"/>
      <c r="I1861" s="448">
        <f>ROUND(E1861*G1861,2)</f>
        <v>0</v>
      </c>
      <c r="J1861" s="448">
        <f>ROUND(E1861*G1861,2)</f>
        <v>0</v>
      </c>
      <c r="K1861" s="449"/>
      <c r="L1861" s="449">
        <f>E1861*K1861</f>
        <v>0</v>
      </c>
      <c r="M1861" s="447"/>
      <c r="N1861" s="447">
        <f>E1861*M1861</f>
        <v>0</v>
      </c>
      <c r="O1861" s="445">
        <v>20</v>
      </c>
      <c r="P1861" s="445" t="s">
        <v>983</v>
      </c>
      <c r="Q1861" s="447"/>
      <c r="R1861" s="447"/>
      <c r="S1861" s="447"/>
      <c r="T1861" s="450"/>
      <c r="U1861" s="450"/>
      <c r="V1861" s="450" t="s">
        <v>66</v>
      </c>
      <c r="W1861" s="451"/>
      <c r="X1861" s="437" t="s">
        <v>1599</v>
      </c>
      <c r="Y1861" s="437" t="s">
        <v>1599</v>
      </c>
      <c r="Z1861" s="445" t="s">
        <v>85</v>
      </c>
      <c r="AA1861" s="437" t="s">
        <v>196</v>
      </c>
      <c r="AB1861" s="445">
        <v>2</v>
      </c>
      <c r="AC1861" s="445"/>
      <c r="AD1861" s="445"/>
      <c r="AE1861" s="445"/>
      <c r="AF1861" s="445"/>
      <c r="AG1861" s="445"/>
      <c r="AH1861" s="445"/>
      <c r="AI1861" s="446"/>
      <c r="AJ1861" s="446" t="s">
        <v>811</v>
      </c>
      <c r="AK1861" s="446" t="s">
        <v>87</v>
      </c>
      <c r="AL1861" s="446"/>
      <c r="AM1861" s="446"/>
      <c r="AN1861" s="446"/>
    </row>
    <row r="1862" spans="1:40">
      <c r="A1862" s="435"/>
      <c r="B1862" s="436"/>
      <c r="C1862" s="437"/>
      <c r="D1862" s="438" t="s">
        <v>137</v>
      </c>
      <c r="E1862" s="439"/>
      <c r="F1862" s="440"/>
      <c r="G1862" s="42"/>
      <c r="H1862" s="441"/>
      <c r="I1862" s="441"/>
      <c r="J1862" s="441"/>
      <c r="K1862" s="442"/>
      <c r="L1862" s="442"/>
      <c r="M1862" s="439"/>
      <c r="N1862" s="439"/>
      <c r="O1862" s="440"/>
      <c r="P1862" s="440"/>
      <c r="Q1862" s="439"/>
      <c r="R1862" s="439"/>
      <c r="S1862" s="439"/>
      <c r="T1862" s="443"/>
      <c r="U1862" s="443"/>
      <c r="V1862" s="443" t="s">
        <v>0</v>
      </c>
      <c r="W1862" s="444"/>
      <c r="X1862" s="440"/>
      <c r="Y1862" s="445"/>
      <c r="Z1862" s="445"/>
      <c r="AA1862" s="445"/>
      <c r="AB1862" s="445"/>
      <c r="AC1862" s="445"/>
      <c r="AD1862" s="445"/>
      <c r="AE1862" s="445"/>
      <c r="AF1862" s="445"/>
      <c r="AG1862" s="445"/>
      <c r="AH1862" s="445"/>
      <c r="AI1862" s="446"/>
      <c r="AJ1862" s="446"/>
      <c r="AK1862" s="446"/>
      <c r="AL1862" s="446"/>
      <c r="AM1862" s="446"/>
      <c r="AN1862" s="446"/>
    </row>
    <row r="1863" spans="1:40">
      <c r="A1863" s="435"/>
      <c r="B1863" s="436"/>
      <c r="C1863" s="437"/>
      <c r="D1863" s="438" t="s">
        <v>1601</v>
      </c>
      <c r="E1863" s="439"/>
      <c r="F1863" s="440"/>
      <c r="G1863" s="42"/>
      <c r="H1863" s="441"/>
      <c r="I1863" s="441"/>
      <c r="J1863" s="441"/>
      <c r="K1863" s="442"/>
      <c r="L1863" s="442"/>
      <c r="M1863" s="439"/>
      <c r="N1863" s="439"/>
      <c r="O1863" s="440"/>
      <c r="P1863" s="440"/>
      <c r="Q1863" s="439"/>
      <c r="R1863" s="439"/>
      <c r="S1863" s="439"/>
      <c r="T1863" s="443"/>
      <c r="U1863" s="443"/>
      <c r="V1863" s="443" t="s">
        <v>0</v>
      </c>
      <c r="W1863" s="444"/>
      <c r="X1863" s="440"/>
      <c r="Y1863" s="445"/>
      <c r="Z1863" s="445"/>
      <c r="AA1863" s="445"/>
      <c r="AB1863" s="445"/>
      <c r="AC1863" s="445"/>
      <c r="AD1863" s="445"/>
      <c r="AE1863" s="445"/>
      <c r="AF1863" s="445"/>
      <c r="AG1863" s="445"/>
      <c r="AH1863" s="445"/>
      <c r="AI1863" s="446"/>
      <c r="AJ1863" s="446"/>
      <c r="AK1863" s="446"/>
      <c r="AL1863" s="446"/>
      <c r="AM1863" s="446"/>
      <c r="AN1863" s="446"/>
    </row>
    <row r="1864" spans="1:40">
      <c r="A1864" s="435">
        <v>386</v>
      </c>
      <c r="B1864" s="436" t="s">
        <v>192</v>
      </c>
      <c r="C1864" s="437" t="s">
        <v>1602</v>
      </c>
      <c r="D1864" s="475" t="s">
        <v>1603</v>
      </c>
      <c r="E1864" s="447">
        <v>18.324000000000002</v>
      </c>
      <c r="F1864" s="445" t="s">
        <v>83</v>
      </c>
      <c r="G1864" s="41"/>
      <c r="H1864" s="448"/>
      <c r="I1864" s="448">
        <f>ROUND(E1864*G1864,2)</f>
        <v>0</v>
      </c>
      <c r="J1864" s="448">
        <f>ROUND(E1864*G1864,2)</f>
        <v>0</v>
      </c>
      <c r="K1864" s="449"/>
      <c r="L1864" s="449">
        <f>E1864*K1864</f>
        <v>0</v>
      </c>
      <c r="M1864" s="447"/>
      <c r="N1864" s="447">
        <f>E1864*M1864</f>
        <v>0</v>
      </c>
      <c r="O1864" s="445">
        <v>20</v>
      </c>
      <c r="P1864" s="445" t="s">
        <v>997</v>
      </c>
      <c r="Q1864" s="447"/>
      <c r="R1864" s="447"/>
      <c r="S1864" s="447"/>
      <c r="T1864" s="450"/>
      <c r="U1864" s="450"/>
      <c r="V1864" s="450" t="s">
        <v>66</v>
      </c>
      <c r="W1864" s="451"/>
      <c r="X1864" s="437" t="s">
        <v>1602</v>
      </c>
      <c r="Y1864" s="437" t="s">
        <v>1602</v>
      </c>
      <c r="Z1864" s="445" t="s">
        <v>85</v>
      </c>
      <c r="AA1864" s="437" t="s">
        <v>196</v>
      </c>
      <c r="AB1864" s="445">
        <v>2</v>
      </c>
      <c r="AC1864" s="445"/>
      <c r="AD1864" s="445"/>
      <c r="AE1864" s="445"/>
      <c r="AF1864" s="445"/>
      <c r="AG1864" s="445"/>
      <c r="AH1864" s="445"/>
      <c r="AI1864" s="446"/>
      <c r="AJ1864" s="446" t="s">
        <v>811</v>
      </c>
      <c r="AK1864" s="446" t="s">
        <v>87</v>
      </c>
      <c r="AL1864" s="446"/>
      <c r="AM1864" s="446"/>
      <c r="AN1864" s="446"/>
    </row>
    <row r="1865" spans="1:40">
      <c r="A1865" s="435"/>
      <c r="B1865" s="436"/>
      <c r="C1865" s="437"/>
      <c r="D1865" s="438" t="s">
        <v>137</v>
      </c>
      <c r="E1865" s="439"/>
      <c r="F1865" s="440"/>
      <c r="G1865" s="42"/>
      <c r="H1865" s="441"/>
      <c r="I1865" s="441"/>
      <c r="J1865" s="441"/>
      <c r="K1865" s="442"/>
      <c r="L1865" s="442"/>
      <c r="M1865" s="439"/>
      <c r="N1865" s="439"/>
      <c r="O1865" s="440"/>
      <c r="P1865" s="440"/>
      <c r="Q1865" s="439"/>
      <c r="R1865" s="439"/>
      <c r="S1865" s="439"/>
      <c r="T1865" s="443"/>
      <c r="U1865" s="443"/>
      <c r="V1865" s="443" t="s">
        <v>0</v>
      </c>
      <c r="W1865" s="444"/>
      <c r="X1865" s="440"/>
      <c r="Y1865" s="445"/>
      <c r="Z1865" s="445"/>
      <c r="AA1865" s="445"/>
      <c r="AB1865" s="445"/>
      <c r="AC1865" s="445"/>
      <c r="AD1865" s="445"/>
      <c r="AE1865" s="445"/>
      <c r="AF1865" s="445"/>
      <c r="AG1865" s="445"/>
      <c r="AH1865" s="445"/>
      <c r="AI1865" s="446"/>
      <c r="AJ1865" s="446"/>
      <c r="AK1865" s="446"/>
      <c r="AL1865" s="446"/>
      <c r="AM1865" s="446"/>
      <c r="AN1865" s="446"/>
    </row>
    <row r="1866" spans="1:40">
      <c r="A1866" s="435"/>
      <c r="B1866" s="436"/>
      <c r="C1866" s="437"/>
      <c r="D1866" s="438" t="s">
        <v>1604</v>
      </c>
      <c r="E1866" s="439"/>
      <c r="F1866" s="440"/>
      <c r="G1866" s="42"/>
      <c r="H1866" s="441"/>
      <c r="I1866" s="441"/>
      <c r="J1866" s="441"/>
      <c r="K1866" s="442"/>
      <c r="L1866" s="442"/>
      <c r="M1866" s="439"/>
      <c r="N1866" s="439"/>
      <c r="O1866" s="440"/>
      <c r="P1866" s="440"/>
      <c r="Q1866" s="439"/>
      <c r="R1866" s="439"/>
      <c r="S1866" s="439"/>
      <c r="T1866" s="443"/>
      <c r="U1866" s="443"/>
      <c r="V1866" s="443" t="s">
        <v>0</v>
      </c>
      <c r="W1866" s="444"/>
      <c r="X1866" s="440"/>
      <c r="Y1866" s="445"/>
      <c r="Z1866" s="445"/>
      <c r="AA1866" s="445"/>
      <c r="AB1866" s="445"/>
      <c r="AC1866" s="445"/>
      <c r="AD1866" s="445"/>
      <c r="AE1866" s="445"/>
      <c r="AF1866" s="445"/>
      <c r="AG1866" s="445"/>
      <c r="AH1866" s="445"/>
      <c r="AI1866" s="446"/>
      <c r="AJ1866" s="446"/>
      <c r="AK1866" s="446"/>
      <c r="AL1866" s="446"/>
      <c r="AM1866" s="446"/>
      <c r="AN1866" s="446"/>
    </row>
    <row r="1867" spans="1:40">
      <c r="A1867" s="435">
        <v>387</v>
      </c>
      <c r="B1867" s="436" t="s">
        <v>80</v>
      </c>
      <c r="C1867" s="437" t="s">
        <v>1605</v>
      </c>
      <c r="D1867" s="475" t="s">
        <v>1568</v>
      </c>
      <c r="E1867" s="447">
        <v>4.5999999999999996</v>
      </c>
      <c r="F1867" s="445" t="s">
        <v>243</v>
      </c>
      <c r="G1867" s="41"/>
      <c r="H1867" s="448">
        <f>ROUND(E1867*G1867,2)</f>
        <v>0</v>
      </c>
      <c r="I1867" s="448"/>
      <c r="J1867" s="448">
        <f>ROUND(E1867*G1867,2)</f>
        <v>0</v>
      </c>
      <c r="K1867" s="449"/>
      <c r="L1867" s="449">
        <f>E1867*K1867</f>
        <v>0</v>
      </c>
      <c r="M1867" s="447"/>
      <c r="N1867" s="447">
        <f>E1867*M1867</f>
        <v>0</v>
      </c>
      <c r="O1867" s="445">
        <v>20</v>
      </c>
      <c r="P1867" s="445" t="s">
        <v>1001</v>
      </c>
      <c r="Q1867" s="447"/>
      <c r="R1867" s="447"/>
      <c r="S1867" s="447"/>
      <c r="T1867" s="450"/>
      <c r="U1867" s="450"/>
      <c r="V1867" s="450" t="s">
        <v>802</v>
      </c>
      <c r="W1867" s="451"/>
      <c r="X1867" s="437" t="s">
        <v>1605</v>
      </c>
      <c r="Y1867" s="437" t="s">
        <v>1605</v>
      </c>
      <c r="Z1867" s="445" t="s">
        <v>85</v>
      </c>
      <c r="AA1867" s="445"/>
      <c r="AB1867" s="445">
        <v>1</v>
      </c>
      <c r="AC1867" s="445"/>
      <c r="AD1867" s="445"/>
      <c r="AE1867" s="445"/>
      <c r="AF1867" s="445"/>
      <c r="AG1867" s="445"/>
      <c r="AH1867" s="445"/>
      <c r="AI1867" s="446"/>
      <c r="AJ1867" s="446" t="s">
        <v>803</v>
      </c>
      <c r="AK1867" s="446" t="s">
        <v>87</v>
      </c>
      <c r="AL1867" s="446"/>
      <c r="AM1867" s="446"/>
      <c r="AN1867" s="446"/>
    </row>
    <row r="1868" spans="1:40">
      <c r="A1868" s="435"/>
      <c r="B1868" s="436"/>
      <c r="C1868" s="437"/>
      <c r="D1868" s="438" t="s">
        <v>137</v>
      </c>
      <c r="E1868" s="439"/>
      <c r="F1868" s="440"/>
      <c r="G1868" s="42"/>
      <c r="H1868" s="441"/>
      <c r="I1868" s="441"/>
      <c r="J1868" s="441"/>
      <c r="K1868" s="442"/>
      <c r="L1868" s="442"/>
      <c r="M1868" s="439"/>
      <c r="N1868" s="439"/>
      <c r="O1868" s="440"/>
      <c r="P1868" s="440"/>
      <c r="Q1868" s="439"/>
      <c r="R1868" s="439"/>
      <c r="S1868" s="439"/>
      <c r="T1868" s="443"/>
      <c r="U1868" s="443"/>
      <c r="V1868" s="443" t="s">
        <v>0</v>
      </c>
      <c r="W1868" s="444"/>
      <c r="X1868" s="440"/>
      <c r="Y1868" s="445"/>
      <c r="Z1868" s="445"/>
      <c r="AA1868" s="445"/>
      <c r="AB1868" s="445"/>
      <c r="AC1868" s="445"/>
      <c r="AD1868" s="445"/>
      <c r="AE1868" s="445"/>
      <c r="AF1868" s="445"/>
      <c r="AG1868" s="445"/>
      <c r="AH1868" s="445"/>
      <c r="AI1868" s="446"/>
      <c r="AJ1868" s="446"/>
      <c r="AK1868" s="446"/>
      <c r="AL1868" s="446"/>
      <c r="AM1868" s="446"/>
      <c r="AN1868" s="446"/>
    </row>
    <row r="1869" spans="1:40">
      <c r="A1869" s="435"/>
      <c r="B1869" s="436"/>
      <c r="C1869" s="437"/>
      <c r="D1869" s="438" t="s">
        <v>1606</v>
      </c>
      <c r="E1869" s="439"/>
      <c r="F1869" s="440"/>
      <c r="G1869" s="42"/>
      <c r="H1869" s="441"/>
      <c r="I1869" s="441"/>
      <c r="J1869" s="441"/>
      <c r="K1869" s="442"/>
      <c r="L1869" s="442"/>
      <c r="M1869" s="439"/>
      <c r="N1869" s="439"/>
      <c r="O1869" s="440"/>
      <c r="P1869" s="440"/>
      <c r="Q1869" s="439"/>
      <c r="R1869" s="439"/>
      <c r="S1869" s="439"/>
      <c r="T1869" s="443"/>
      <c r="U1869" s="443"/>
      <c r="V1869" s="443" t="s">
        <v>0</v>
      </c>
      <c r="W1869" s="444"/>
      <c r="X1869" s="440"/>
      <c r="Y1869" s="445"/>
      <c r="Z1869" s="445"/>
      <c r="AA1869" s="445"/>
      <c r="AB1869" s="445"/>
      <c r="AC1869" s="445"/>
      <c r="AD1869" s="445"/>
      <c r="AE1869" s="445"/>
      <c r="AF1869" s="445"/>
      <c r="AG1869" s="445"/>
      <c r="AH1869" s="445"/>
      <c r="AI1869" s="446"/>
      <c r="AJ1869" s="446"/>
      <c r="AK1869" s="446"/>
      <c r="AL1869" s="446"/>
      <c r="AM1869" s="446"/>
      <c r="AN1869" s="446"/>
    </row>
    <row r="1870" spans="1:40">
      <c r="A1870" s="435">
        <v>388</v>
      </c>
      <c r="B1870" s="436" t="s">
        <v>192</v>
      </c>
      <c r="C1870" s="437" t="s">
        <v>1571</v>
      </c>
      <c r="D1870" s="475" t="s">
        <v>1572</v>
      </c>
      <c r="E1870" s="447">
        <v>4.5999999999999996</v>
      </c>
      <c r="F1870" s="445" t="s">
        <v>243</v>
      </c>
      <c r="G1870" s="41"/>
      <c r="H1870" s="448"/>
      <c r="I1870" s="448">
        <f>ROUND(E1870*G1870,2)</f>
        <v>0</v>
      </c>
      <c r="J1870" s="448">
        <f>ROUND(E1870*G1870,2)</f>
        <v>0</v>
      </c>
      <c r="K1870" s="449"/>
      <c r="L1870" s="449">
        <f>E1870*K1870</f>
        <v>0</v>
      </c>
      <c r="M1870" s="447"/>
      <c r="N1870" s="447">
        <f>E1870*M1870</f>
        <v>0</v>
      </c>
      <c r="O1870" s="445">
        <v>20</v>
      </c>
      <c r="P1870" s="445" t="s">
        <v>1164</v>
      </c>
      <c r="Q1870" s="447"/>
      <c r="R1870" s="447"/>
      <c r="S1870" s="447"/>
      <c r="T1870" s="450"/>
      <c r="U1870" s="450"/>
      <c r="V1870" s="450" t="s">
        <v>66</v>
      </c>
      <c r="W1870" s="451"/>
      <c r="X1870" s="437" t="s">
        <v>1571</v>
      </c>
      <c r="Y1870" s="437" t="s">
        <v>1571</v>
      </c>
      <c r="Z1870" s="445" t="s">
        <v>85</v>
      </c>
      <c r="AA1870" s="437" t="s">
        <v>196</v>
      </c>
      <c r="AB1870" s="445">
        <v>2</v>
      </c>
      <c r="AC1870" s="445"/>
      <c r="AD1870" s="445"/>
      <c r="AE1870" s="445"/>
      <c r="AF1870" s="445"/>
      <c r="AG1870" s="445"/>
      <c r="AH1870" s="445"/>
      <c r="AI1870" s="446"/>
      <c r="AJ1870" s="446" t="s">
        <v>811</v>
      </c>
      <c r="AK1870" s="446" t="s">
        <v>87</v>
      </c>
      <c r="AL1870" s="446"/>
      <c r="AM1870" s="446"/>
      <c r="AN1870" s="446"/>
    </row>
    <row r="1871" spans="1:40">
      <c r="A1871" s="435"/>
      <c r="B1871" s="436"/>
      <c r="C1871" s="437"/>
      <c r="D1871" s="438" t="s">
        <v>137</v>
      </c>
      <c r="E1871" s="439"/>
      <c r="F1871" s="440"/>
      <c r="G1871" s="42"/>
      <c r="H1871" s="441"/>
      <c r="I1871" s="441"/>
      <c r="J1871" s="441"/>
      <c r="K1871" s="442"/>
      <c r="L1871" s="442"/>
      <c r="M1871" s="439"/>
      <c r="N1871" s="439"/>
      <c r="O1871" s="440"/>
      <c r="P1871" s="440"/>
      <c r="Q1871" s="439"/>
      <c r="R1871" s="439"/>
      <c r="S1871" s="439"/>
      <c r="T1871" s="443"/>
      <c r="U1871" s="443"/>
      <c r="V1871" s="443" t="s">
        <v>0</v>
      </c>
      <c r="W1871" s="444"/>
      <c r="X1871" s="440"/>
      <c r="Y1871" s="445"/>
      <c r="Z1871" s="445"/>
      <c r="AA1871" s="445"/>
      <c r="AB1871" s="445"/>
      <c r="AC1871" s="445"/>
      <c r="AD1871" s="445"/>
      <c r="AE1871" s="445"/>
      <c r="AF1871" s="445"/>
      <c r="AG1871" s="445"/>
      <c r="AH1871" s="445"/>
      <c r="AI1871" s="446"/>
      <c r="AJ1871" s="446"/>
      <c r="AK1871" s="446"/>
      <c r="AL1871" s="446"/>
      <c r="AM1871" s="446"/>
      <c r="AN1871" s="446"/>
    </row>
    <row r="1872" spans="1:40">
      <c r="A1872" s="435"/>
      <c r="B1872" s="436"/>
      <c r="C1872" s="437"/>
      <c r="D1872" s="438" t="s">
        <v>1606</v>
      </c>
      <c r="E1872" s="439"/>
      <c r="F1872" s="440"/>
      <c r="G1872" s="42"/>
      <c r="H1872" s="441"/>
      <c r="I1872" s="441"/>
      <c r="J1872" s="441"/>
      <c r="K1872" s="442"/>
      <c r="L1872" s="442"/>
      <c r="M1872" s="439"/>
      <c r="N1872" s="439"/>
      <c r="O1872" s="440"/>
      <c r="P1872" s="440"/>
      <c r="Q1872" s="439"/>
      <c r="R1872" s="439"/>
      <c r="S1872" s="439"/>
      <c r="T1872" s="443"/>
      <c r="U1872" s="443"/>
      <c r="V1872" s="443" t="s">
        <v>0</v>
      </c>
      <c r="W1872" s="444"/>
      <c r="X1872" s="440"/>
      <c r="Y1872" s="445"/>
      <c r="Z1872" s="445"/>
      <c r="AA1872" s="445"/>
      <c r="AB1872" s="445"/>
      <c r="AC1872" s="445"/>
      <c r="AD1872" s="445"/>
      <c r="AE1872" s="445"/>
      <c r="AF1872" s="445"/>
      <c r="AG1872" s="445"/>
      <c r="AH1872" s="445"/>
      <c r="AI1872" s="446"/>
      <c r="AJ1872" s="446"/>
      <c r="AK1872" s="446"/>
      <c r="AL1872" s="446"/>
      <c r="AM1872" s="446"/>
      <c r="AN1872" s="446"/>
    </row>
    <row r="1873" spans="1:40" ht="25.5">
      <c r="A1873" s="435">
        <v>389</v>
      </c>
      <c r="B1873" s="436" t="s">
        <v>80</v>
      </c>
      <c r="C1873" s="437" t="s">
        <v>1607</v>
      </c>
      <c r="D1873" s="475" t="s">
        <v>1608</v>
      </c>
      <c r="E1873" s="447">
        <v>129.72900000000001</v>
      </c>
      <c r="F1873" s="445" t="s">
        <v>83</v>
      </c>
      <c r="G1873" s="41"/>
      <c r="H1873" s="448">
        <f>ROUND(E1873*G1873,2)</f>
        <v>0</v>
      </c>
      <c r="I1873" s="448"/>
      <c r="J1873" s="448">
        <f>ROUND(E1873*G1873,2)</f>
        <v>0</v>
      </c>
      <c r="K1873" s="449"/>
      <c r="L1873" s="449">
        <f>E1873*K1873</f>
        <v>0</v>
      </c>
      <c r="M1873" s="447"/>
      <c r="N1873" s="447">
        <f>E1873*M1873</f>
        <v>0</v>
      </c>
      <c r="O1873" s="445">
        <v>20</v>
      </c>
      <c r="P1873" s="445" t="s">
        <v>1016</v>
      </c>
      <c r="Q1873" s="447"/>
      <c r="R1873" s="447"/>
      <c r="S1873" s="447"/>
      <c r="T1873" s="450"/>
      <c r="U1873" s="450"/>
      <c r="V1873" s="450" t="s">
        <v>802</v>
      </c>
      <c r="W1873" s="451"/>
      <c r="X1873" s="437" t="s">
        <v>1607</v>
      </c>
      <c r="Y1873" s="437" t="s">
        <v>1607</v>
      </c>
      <c r="Z1873" s="445" t="s">
        <v>85</v>
      </c>
      <c r="AA1873" s="445"/>
      <c r="AB1873" s="445">
        <v>1</v>
      </c>
      <c r="AC1873" s="445"/>
      <c r="AD1873" s="445"/>
      <c r="AE1873" s="445"/>
      <c r="AF1873" s="445"/>
      <c r="AG1873" s="445"/>
      <c r="AH1873" s="445"/>
      <c r="AI1873" s="446"/>
      <c r="AJ1873" s="446" t="s">
        <v>803</v>
      </c>
      <c r="AK1873" s="446" t="s">
        <v>87</v>
      </c>
      <c r="AL1873" s="446"/>
      <c r="AM1873" s="446"/>
      <c r="AN1873" s="446"/>
    </row>
    <row r="1874" spans="1:40">
      <c r="A1874" s="435"/>
      <c r="B1874" s="436"/>
      <c r="C1874" s="437"/>
      <c r="D1874" s="438" t="s">
        <v>137</v>
      </c>
      <c r="E1874" s="439"/>
      <c r="F1874" s="440"/>
      <c r="G1874" s="42"/>
      <c r="H1874" s="441"/>
      <c r="I1874" s="441"/>
      <c r="J1874" s="441"/>
      <c r="K1874" s="442"/>
      <c r="L1874" s="442"/>
      <c r="M1874" s="439"/>
      <c r="N1874" s="439"/>
      <c r="O1874" s="440"/>
      <c r="P1874" s="440"/>
      <c r="Q1874" s="439"/>
      <c r="R1874" s="439"/>
      <c r="S1874" s="439"/>
      <c r="T1874" s="443"/>
      <c r="U1874" s="443"/>
      <c r="V1874" s="443" t="s">
        <v>0</v>
      </c>
      <c r="W1874" s="444"/>
      <c r="X1874" s="440"/>
      <c r="Y1874" s="445"/>
      <c r="Z1874" s="445"/>
      <c r="AA1874" s="445"/>
      <c r="AB1874" s="445"/>
      <c r="AC1874" s="445"/>
      <c r="AD1874" s="445"/>
      <c r="AE1874" s="445"/>
      <c r="AF1874" s="445"/>
      <c r="AG1874" s="445"/>
      <c r="AH1874" s="445"/>
      <c r="AI1874" s="446"/>
      <c r="AJ1874" s="446"/>
      <c r="AK1874" s="446"/>
      <c r="AL1874" s="446"/>
      <c r="AM1874" s="446"/>
      <c r="AN1874" s="446"/>
    </row>
    <row r="1875" spans="1:40">
      <c r="A1875" s="435"/>
      <c r="B1875" s="436"/>
      <c r="C1875" s="437"/>
      <c r="D1875" s="438" t="s">
        <v>1598</v>
      </c>
      <c r="E1875" s="439"/>
      <c r="F1875" s="440"/>
      <c r="G1875" s="42"/>
      <c r="H1875" s="441"/>
      <c r="I1875" s="441"/>
      <c r="J1875" s="441"/>
      <c r="K1875" s="442"/>
      <c r="L1875" s="442"/>
      <c r="M1875" s="439"/>
      <c r="N1875" s="439"/>
      <c r="O1875" s="440"/>
      <c r="P1875" s="440"/>
      <c r="Q1875" s="439"/>
      <c r="R1875" s="439"/>
      <c r="S1875" s="439"/>
      <c r="T1875" s="443"/>
      <c r="U1875" s="443"/>
      <c r="V1875" s="443" t="s">
        <v>0</v>
      </c>
      <c r="W1875" s="444"/>
      <c r="X1875" s="440"/>
      <c r="Y1875" s="445"/>
      <c r="Z1875" s="445"/>
      <c r="AA1875" s="445"/>
      <c r="AB1875" s="445"/>
      <c r="AC1875" s="445"/>
      <c r="AD1875" s="445"/>
      <c r="AE1875" s="445"/>
      <c r="AF1875" s="445"/>
      <c r="AG1875" s="445"/>
      <c r="AH1875" s="445"/>
      <c r="AI1875" s="446"/>
      <c r="AJ1875" s="446"/>
      <c r="AK1875" s="446"/>
      <c r="AL1875" s="446"/>
      <c r="AM1875" s="446"/>
      <c r="AN1875" s="446"/>
    </row>
    <row r="1876" spans="1:40">
      <c r="A1876" s="435"/>
      <c r="B1876" s="436"/>
      <c r="C1876" s="437"/>
      <c r="D1876" s="438" t="s">
        <v>236</v>
      </c>
      <c r="E1876" s="439"/>
      <c r="F1876" s="440"/>
      <c r="G1876" s="42"/>
      <c r="H1876" s="441"/>
      <c r="I1876" s="441"/>
      <c r="J1876" s="441"/>
      <c r="K1876" s="442"/>
      <c r="L1876" s="442"/>
      <c r="M1876" s="439"/>
      <c r="N1876" s="439"/>
      <c r="O1876" s="440"/>
      <c r="P1876" s="440"/>
      <c r="Q1876" s="439"/>
      <c r="R1876" s="439"/>
      <c r="S1876" s="439"/>
      <c r="T1876" s="443"/>
      <c r="U1876" s="443"/>
      <c r="V1876" s="443" t="s">
        <v>0</v>
      </c>
      <c r="W1876" s="444"/>
      <c r="X1876" s="440"/>
      <c r="Y1876" s="445"/>
      <c r="Z1876" s="445"/>
      <c r="AA1876" s="445"/>
      <c r="AB1876" s="445"/>
      <c r="AC1876" s="445"/>
      <c r="AD1876" s="445"/>
      <c r="AE1876" s="445"/>
      <c r="AF1876" s="445"/>
      <c r="AG1876" s="445"/>
      <c r="AH1876" s="445"/>
      <c r="AI1876" s="446"/>
      <c r="AJ1876" s="446"/>
      <c r="AK1876" s="446"/>
      <c r="AL1876" s="446"/>
      <c r="AM1876" s="446"/>
      <c r="AN1876" s="446"/>
    </row>
    <row r="1877" spans="1:40">
      <c r="A1877" s="435"/>
      <c r="B1877" s="436"/>
      <c r="C1877" s="437"/>
      <c r="D1877" s="438" t="s">
        <v>606</v>
      </c>
      <c r="E1877" s="439"/>
      <c r="F1877" s="440"/>
      <c r="G1877" s="42"/>
      <c r="H1877" s="441"/>
      <c r="I1877" s="441"/>
      <c r="J1877" s="441"/>
      <c r="K1877" s="442"/>
      <c r="L1877" s="442"/>
      <c r="M1877" s="439"/>
      <c r="N1877" s="439"/>
      <c r="O1877" s="440"/>
      <c r="P1877" s="440"/>
      <c r="Q1877" s="439"/>
      <c r="R1877" s="439"/>
      <c r="S1877" s="439"/>
      <c r="T1877" s="443"/>
      <c r="U1877" s="443"/>
      <c r="V1877" s="443" t="s">
        <v>0</v>
      </c>
      <c r="W1877" s="444"/>
      <c r="X1877" s="440"/>
      <c r="Y1877" s="445"/>
      <c r="Z1877" s="445"/>
      <c r="AA1877" s="445"/>
      <c r="AB1877" s="445"/>
      <c r="AC1877" s="445"/>
      <c r="AD1877" s="445"/>
      <c r="AE1877" s="445"/>
      <c r="AF1877" s="445"/>
      <c r="AG1877" s="445"/>
      <c r="AH1877" s="445"/>
      <c r="AI1877" s="446"/>
      <c r="AJ1877" s="446"/>
      <c r="AK1877" s="446"/>
      <c r="AL1877" s="446"/>
      <c r="AM1877" s="446"/>
      <c r="AN1877" s="446"/>
    </row>
    <row r="1878" spans="1:40" ht="25.5">
      <c r="A1878" s="435"/>
      <c r="B1878" s="436"/>
      <c r="C1878" s="437"/>
      <c r="D1878" s="438" t="s">
        <v>133</v>
      </c>
      <c r="E1878" s="439"/>
      <c r="F1878" s="440"/>
      <c r="G1878" s="42"/>
      <c r="H1878" s="441"/>
      <c r="I1878" s="441"/>
      <c r="J1878" s="441"/>
      <c r="K1878" s="442"/>
      <c r="L1878" s="442"/>
      <c r="M1878" s="439"/>
      <c r="N1878" s="439"/>
      <c r="O1878" s="440"/>
      <c r="P1878" s="440"/>
      <c r="Q1878" s="439"/>
      <c r="R1878" s="439"/>
      <c r="S1878" s="439"/>
      <c r="T1878" s="443"/>
      <c r="U1878" s="443"/>
      <c r="V1878" s="443" t="s">
        <v>0</v>
      </c>
      <c r="W1878" s="444"/>
      <c r="X1878" s="440"/>
      <c r="Y1878" s="445"/>
      <c r="Z1878" s="445"/>
      <c r="AA1878" s="445"/>
      <c r="AB1878" s="445"/>
      <c r="AC1878" s="445"/>
      <c r="AD1878" s="445"/>
      <c r="AE1878" s="445"/>
      <c r="AF1878" s="445"/>
      <c r="AG1878" s="445"/>
      <c r="AH1878" s="445"/>
      <c r="AI1878" s="446"/>
      <c r="AJ1878" s="446"/>
      <c r="AK1878" s="446"/>
      <c r="AL1878" s="446"/>
      <c r="AM1878" s="446"/>
      <c r="AN1878" s="446"/>
    </row>
    <row r="1879" spans="1:40">
      <c r="A1879" s="435"/>
      <c r="B1879" s="436"/>
      <c r="C1879" s="437"/>
      <c r="D1879" s="438" t="s">
        <v>1533</v>
      </c>
      <c r="E1879" s="439"/>
      <c r="F1879" s="440"/>
      <c r="G1879" s="42"/>
      <c r="H1879" s="441"/>
      <c r="I1879" s="441"/>
      <c r="J1879" s="441"/>
      <c r="K1879" s="442"/>
      <c r="L1879" s="442"/>
      <c r="M1879" s="439"/>
      <c r="N1879" s="439"/>
      <c r="O1879" s="440"/>
      <c r="P1879" s="440"/>
      <c r="Q1879" s="439"/>
      <c r="R1879" s="439"/>
      <c r="S1879" s="439"/>
      <c r="T1879" s="443"/>
      <c r="U1879" s="443"/>
      <c r="V1879" s="443" t="s">
        <v>0</v>
      </c>
      <c r="W1879" s="444"/>
      <c r="X1879" s="440"/>
      <c r="Y1879" s="445"/>
      <c r="Z1879" s="445"/>
      <c r="AA1879" s="445"/>
      <c r="AB1879" s="445"/>
      <c r="AC1879" s="445"/>
      <c r="AD1879" s="445"/>
      <c r="AE1879" s="445"/>
      <c r="AF1879" s="445"/>
      <c r="AG1879" s="445"/>
      <c r="AH1879" s="445"/>
      <c r="AI1879" s="446"/>
      <c r="AJ1879" s="446"/>
      <c r="AK1879" s="446"/>
      <c r="AL1879" s="446"/>
      <c r="AM1879" s="446"/>
      <c r="AN1879" s="446"/>
    </row>
    <row r="1880" spans="1:40" ht="25.5">
      <c r="A1880" s="435"/>
      <c r="B1880" s="436"/>
      <c r="C1880" s="437"/>
      <c r="D1880" s="438" t="s">
        <v>88</v>
      </c>
      <c r="E1880" s="439"/>
      <c r="F1880" s="440"/>
      <c r="G1880" s="42"/>
      <c r="H1880" s="441"/>
      <c r="I1880" s="441"/>
      <c r="J1880" s="441"/>
      <c r="K1880" s="442"/>
      <c r="L1880" s="442"/>
      <c r="M1880" s="439"/>
      <c r="N1880" s="439"/>
      <c r="O1880" s="440"/>
      <c r="P1880" s="440"/>
      <c r="Q1880" s="439"/>
      <c r="R1880" s="439"/>
      <c r="S1880" s="439"/>
      <c r="T1880" s="443"/>
      <c r="U1880" s="443"/>
      <c r="V1880" s="443" t="s">
        <v>0</v>
      </c>
      <c r="W1880" s="444"/>
      <c r="X1880" s="440"/>
      <c r="Y1880" s="445"/>
      <c r="Z1880" s="445"/>
      <c r="AA1880" s="445"/>
      <c r="AB1880" s="445"/>
      <c r="AC1880" s="445"/>
      <c r="AD1880" s="445"/>
      <c r="AE1880" s="445"/>
      <c r="AF1880" s="445"/>
      <c r="AG1880" s="445"/>
      <c r="AH1880" s="445"/>
      <c r="AI1880" s="446"/>
      <c r="AJ1880" s="446"/>
      <c r="AK1880" s="446"/>
      <c r="AL1880" s="446"/>
      <c r="AM1880" s="446"/>
      <c r="AN1880" s="446"/>
    </row>
    <row r="1881" spans="1:40">
      <c r="A1881" s="435"/>
      <c r="B1881" s="436"/>
      <c r="C1881" s="437"/>
      <c r="D1881" s="438" t="s">
        <v>442</v>
      </c>
      <c r="E1881" s="439"/>
      <c r="F1881" s="440"/>
      <c r="G1881" s="42"/>
      <c r="H1881" s="441"/>
      <c r="I1881" s="441"/>
      <c r="J1881" s="441"/>
      <c r="K1881" s="442"/>
      <c r="L1881" s="442"/>
      <c r="M1881" s="439"/>
      <c r="N1881" s="439"/>
      <c r="O1881" s="440"/>
      <c r="P1881" s="440"/>
      <c r="Q1881" s="439"/>
      <c r="R1881" s="439"/>
      <c r="S1881" s="439"/>
      <c r="T1881" s="443"/>
      <c r="U1881" s="443"/>
      <c r="V1881" s="443" t="s">
        <v>0</v>
      </c>
      <c r="W1881" s="444"/>
      <c r="X1881" s="440"/>
      <c r="Y1881" s="445"/>
      <c r="Z1881" s="445"/>
      <c r="AA1881" s="445"/>
      <c r="AB1881" s="445"/>
      <c r="AC1881" s="445"/>
      <c r="AD1881" s="445"/>
      <c r="AE1881" s="445"/>
      <c r="AF1881" s="445"/>
      <c r="AG1881" s="445"/>
      <c r="AH1881" s="445"/>
      <c r="AI1881" s="446"/>
      <c r="AJ1881" s="446"/>
      <c r="AK1881" s="446"/>
      <c r="AL1881" s="446"/>
      <c r="AM1881" s="446"/>
      <c r="AN1881" s="446"/>
    </row>
    <row r="1882" spans="1:40" ht="25.5">
      <c r="A1882" s="435">
        <v>390</v>
      </c>
      <c r="B1882" s="436" t="s">
        <v>1609</v>
      </c>
      <c r="C1882" s="437" t="s">
        <v>1610</v>
      </c>
      <c r="D1882" s="475" t="s">
        <v>1611</v>
      </c>
      <c r="E1882" s="74">
        <v>0</v>
      </c>
      <c r="F1882" s="445" t="s">
        <v>57</v>
      </c>
      <c r="G1882" s="41"/>
      <c r="H1882" s="448">
        <f>ROUND(E1882*G1882,2)</f>
        <v>0</v>
      </c>
      <c r="I1882" s="448"/>
      <c r="J1882" s="448">
        <f>ROUND(E1882*G1882,2)</f>
        <v>0</v>
      </c>
      <c r="K1882" s="449"/>
      <c r="L1882" s="449">
        <f>E1882*K1882</f>
        <v>0</v>
      </c>
      <c r="M1882" s="447"/>
      <c r="N1882" s="447">
        <f>E1882*M1882</f>
        <v>0</v>
      </c>
      <c r="O1882" s="445">
        <v>20</v>
      </c>
      <c r="P1882" s="445" t="s">
        <v>402</v>
      </c>
      <c r="Q1882" s="447"/>
      <c r="R1882" s="447"/>
      <c r="S1882" s="447"/>
      <c r="T1882" s="450"/>
      <c r="U1882" s="450"/>
      <c r="V1882" s="450" t="s">
        <v>802</v>
      </c>
      <c r="W1882" s="451"/>
      <c r="X1882" s="437" t="s">
        <v>1612</v>
      </c>
      <c r="Y1882" s="437" t="s">
        <v>1610</v>
      </c>
      <c r="Z1882" s="445" t="s">
        <v>1576</v>
      </c>
      <c r="AA1882" s="445"/>
      <c r="AB1882" s="445">
        <v>1</v>
      </c>
      <c r="AC1882" s="445"/>
      <c r="AD1882" s="445"/>
      <c r="AE1882" s="445"/>
      <c r="AF1882" s="445"/>
      <c r="AG1882" s="445"/>
      <c r="AH1882" s="445"/>
      <c r="AI1882" s="446"/>
      <c r="AJ1882" s="446" t="s">
        <v>803</v>
      </c>
      <c r="AK1882" s="446" t="s">
        <v>87</v>
      </c>
      <c r="AL1882" s="446"/>
      <c r="AM1882" s="446"/>
      <c r="AN1882" s="446"/>
    </row>
    <row r="1883" spans="1:40">
      <c r="A1883" s="435"/>
      <c r="B1883" s="436"/>
      <c r="C1883" s="437"/>
      <c r="D1883" s="478" t="s">
        <v>1613</v>
      </c>
      <c r="E1883" s="479">
        <f>J1883</f>
        <v>0</v>
      </c>
      <c r="F1883" s="445"/>
      <c r="G1883" s="41"/>
      <c r="H1883" s="479">
        <f>SUM(H1825:H1882)</f>
        <v>0</v>
      </c>
      <c r="I1883" s="479">
        <f>SUM(I1825:I1882)</f>
        <v>0</v>
      </c>
      <c r="J1883" s="479">
        <f>SUM(J1825:J1882)</f>
        <v>0</v>
      </c>
      <c r="K1883" s="449"/>
      <c r="L1883" s="480">
        <f>SUM(L1825:L1882)</f>
        <v>0</v>
      </c>
      <c r="M1883" s="447"/>
      <c r="N1883" s="481">
        <f>SUM(N1825:N1882)</f>
        <v>0</v>
      </c>
      <c r="O1883" s="445"/>
      <c r="P1883" s="445"/>
      <c r="Q1883" s="447"/>
      <c r="R1883" s="447"/>
      <c r="S1883" s="447"/>
      <c r="T1883" s="450"/>
      <c r="U1883" s="450"/>
      <c r="V1883" s="450"/>
      <c r="W1883" s="451">
        <f>SUM(W1825:W1882)</f>
        <v>0</v>
      </c>
      <c r="X1883" s="445"/>
      <c r="Y1883" s="445"/>
      <c r="Z1883" s="445"/>
      <c r="AA1883" s="445"/>
      <c r="AB1883" s="445"/>
      <c r="AC1883" s="445"/>
      <c r="AD1883" s="445"/>
      <c r="AE1883" s="445"/>
      <c r="AF1883" s="445"/>
      <c r="AG1883" s="445"/>
      <c r="AH1883" s="445"/>
      <c r="AI1883" s="446"/>
      <c r="AJ1883" s="446"/>
      <c r="AK1883" s="446"/>
      <c r="AL1883" s="446"/>
      <c r="AM1883" s="446"/>
      <c r="AN1883" s="446"/>
    </row>
    <row r="1884" spans="1:40">
      <c r="A1884" s="435"/>
      <c r="B1884" s="436"/>
      <c r="C1884" s="437"/>
      <c r="D1884" s="475"/>
      <c r="E1884" s="447"/>
      <c r="F1884" s="445"/>
      <c r="G1884" s="41"/>
      <c r="H1884" s="448"/>
      <c r="I1884" s="448"/>
      <c r="J1884" s="448"/>
      <c r="K1884" s="449"/>
      <c r="L1884" s="449"/>
      <c r="M1884" s="447"/>
      <c r="N1884" s="447"/>
      <c r="O1884" s="445"/>
      <c r="P1884" s="445"/>
      <c r="Q1884" s="447"/>
      <c r="R1884" s="447"/>
      <c r="S1884" s="447"/>
      <c r="T1884" s="450"/>
      <c r="U1884" s="450"/>
      <c r="V1884" s="450"/>
      <c r="W1884" s="451"/>
      <c r="X1884" s="445"/>
      <c r="Y1884" s="445"/>
      <c r="Z1884" s="445"/>
      <c r="AA1884" s="445"/>
      <c r="AB1884" s="445"/>
      <c r="AC1884" s="445"/>
      <c r="AD1884" s="445"/>
      <c r="AE1884" s="445"/>
      <c r="AF1884" s="445"/>
      <c r="AG1884" s="445"/>
      <c r="AH1884" s="445"/>
      <c r="AI1884" s="446"/>
      <c r="AJ1884" s="446"/>
      <c r="AK1884" s="446"/>
      <c r="AL1884" s="446"/>
      <c r="AM1884" s="446"/>
      <c r="AN1884" s="446"/>
    </row>
    <row r="1885" spans="1:40">
      <c r="A1885" s="435"/>
      <c r="B1885" s="437" t="s">
        <v>1614</v>
      </c>
      <c r="C1885" s="437"/>
      <c r="D1885" s="475"/>
      <c r="E1885" s="447"/>
      <c r="F1885" s="445"/>
      <c r="G1885" s="41"/>
      <c r="H1885" s="448"/>
      <c r="I1885" s="448"/>
      <c r="J1885" s="448"/>
      <c r="K1885" s="449"/>
      <c r="L1885" s="449"/>
      <c r="M1885" s="447"/>
      <c r="N1885" s="447"/>
      <c r="O1885" s="445"/>
      <c r="P1885" s="445"/>
      <c r="Q1885" s="447"/>
      <c r="R1885" s="447"/>
      <c r="S1885" s="447"/>
      <c r="T1885" s="450"/>
      <c r="U1885" s="450"/>
      <c r="V1885" s="450"/>
      <c r="W1885" s="451"/>
      <c r="X1885" s="445"/>
      <c r="Y1885" s="445"/>
      <c r="Z1885" s="445"/>
      <c r="AA1885" s="445"/>
      <c r="AB1885" s="445"/>
      <c r="AC1885" s="445"/>
      <c r="AD1885" s="445"/>
      <c r="AE1885" s="445"/>
      <c r="AF1885" s="445"/>
      <c r="AG1885" s="445"/>
      <c r="AH1885" s="445"/>
      <c r="AI1885" s="446"/>
      <c r="AJ1885" s="446"/>
      <c r="AK1885" s="446"/>
      <c r="AL1885" s="446"/>
      <c r="AM1885" s="446"/>
      <c r="AN1885" s="446"/>
    </row>
    <row r="1886" spans="1:40" ht="25.5">
      <c r="A1886" s="435">
        <v>391</v>
      </c>
      <c r="B1886" s="436" t="s">
        <v>1615</v>
      </c>
      <c r="C1886" s="437" t="s">
        <v>1616</v>
      </c>
      <c r="D1886" s="475" t="s">
        <v>1617</v>
      </c>
      <c r="E1886" s="447">
        <v>1410.79</v>
      </c>
      <c r="F1886" s="445" t="s">
        <v>83</v>
      </c>
      <c r="G1886" s="41"/>
      <c r="H1886" s="448">
        <f>ROUND(E1886*G1886,2)</f>
        <v>0</v>
      </c>
      <c r="I1886" s="448"/>
      <c r="J1886" s="448">
        <f>ROUND(E1886*G1886,2)</f>
        <v>0</v>
      </c>
      <c r="K1886" s="449"/>
      <c r="L1886" s="449">
        <f>E1886*K1886</f>
        <v>0</v>
      </c>
      <c r="M1886" s="447">
        <v>1E-3</v>
      </c>
      <c r="N1886" s="447">
        <f>E1886*M1886</f>
        <v>1.41079</v>
      </c>
      <c r="O1886" s="445">
        <v>20</v>
      </c>
      <c r="P1886" s="445" t="s">
        <v>1436</v>
      </c>
      <c r="Q1886" s="447"/>
      <c r="R1886" s="447"/>
      <c r="S1886" s="447"/>
      <c r="T1886" s="450"/>
      <c r="U1886" s="450"/>
      <c r="V1886" s="450" t="s">
        <v>802</v>
      </c>
      <c r="W1886" s="451">
        <v>359.75099999999998</v>
      </c>
      <c r="X1886" s="437" t="s">
        <v>1618</v>
      </c>
      <c r="Y1886" s="437" t="s">
        <v>1616</v>
      </c>
      <c r="Z1886" s="445" t="s">
        <v>1619</v>
      </c>
      <c r="AA1886" s="445"/>
      <c r="AB1886" s="445">
        <v>1</v>
      </c>
      <c r="AC1886" s="445"/>
      <c r="AD1886" s="445"/>
      <c r="AE1886" s="445"/>
      <c r="AF1886" s="445"/>
      <c r="AG1886" s="445"/>
      <c r="AH1886" s="445"/>
      <c r="AI1886" s="446"/>
      <c r="AJ1886" s="446" t="s">
        <v>803</v>
      </c>
      <c r="AK1886" s="446" t="s">
        <v>87</v>
      </c>
      <c r="AL1886" s="446"/>
      <c r="AM1886" s="446"/>
      <c r="AN1886" s="446"/>
    </row>
    <row r="1887" spans="1:40">
      <c r="A1887" s="435"/>
      <c r="B1887" s="436"/>
      <c r="C1887" s="437"/>
      <c r="D1887" s="438" t="s">
        <v>1353</v>
      </c>
      <c r="E1887" s="439"/>
      <c r="F1887" s="440"/>
      <c r="G1887" s="42"/>
      <c r="H1887" s="441"/>
      <c r="I1887" s="441"/>
      <c r="J1887" s="441"/>
      <c r="K1887" s="442"/>
      <c r="L1887" s="442"/>
      <c r="M1887" s="439"/>
      <c r="N1887" s="439"/>
      <c r="O1887" s="440"/>
      <c r="P1887" s="440"/>
      <c r="Q1887" s="439"/>
      <c r="R1887" s="439"/>
      <c r="S1887" s="439"/>
      <c r="T1887" s="443"/>
      <c r="U1887" s="443"/>
      <c r="V1887" s="443" t="s">
        <v>0</v>
      </c>
      <c r="W1887" s="444"/>
      <c r="X1887" s="440"/>
      <c r="Y1887" s="445"/>
      <c r="Z1887" s="445"/>
      <c r="AA1887" s="445"/>
      <c r="AB1887" s="445"/>
      <c r="AC1887" s="445"/>
      <c r="AD1887" s="445"/>
      <c r="AE1887" s="445"/>
      <c r="AF1887" s="445"/>
      <c r="AG1887" s="445"/>
      <c r="AH1887" s="445"/>
      <c r="AI1887" s="446"/>
      <c r="AJ1887" s="446"/>
      <c r="AK1887" s="446"/>
      <c r="AL1887" s="446"/>
      <c r="AM1887" s="446"/>
      <c r="AN1887" s="446"/>
    </row>
    <row r="1888" spans="1:40">
      <c r="A1888" s="435"/>
      <c r="B1888" s="436"/>
      <c r="C1888" s="437"/>
      <c r="D1888" s="438" t="s">
        <v>1072</v>
      </c>
      <c r="E1888" s="439"/>
      <c r="F1888" s="440"/>
      <c r="G1888" s="42"/>
      <c r="H1888" s="441"/>
      <c r="I1888" s="441"/>
      <c r="J1888" s="441"/>
      <c r="K1888" s="442"/>
      <c r="L1888" s="442"/>
      <c r="M1888" s="439"/>
      <c r="N1888" s="439"/>
      <c r="O1888" s="440"/>
      <c r="P1888" s="440"/>
      <c r="Q1888" s="439"/>
      <c r="R1888" s="439"/>
      <c r="S1888" s="439"/>
      <c r="T1888" s="443"/>
      <c r="U1888" s="443"/>
      <c r="V1888" s="443" t="s">
        <v>0</v>
      </c>
      <c r="W1888" s="444"/>
      <c r="X1888" s="440"/>
      <c r="Y1888" s="445"/>
      <c r="Z1888" s="445"/>
      <c r="AA1888" s="445"/>
      <c r="AB1888" s="445"/>
      <c r="AC1888" s="445"/>
      <c r="AD1888" s="445"/>
      <c r="AE1888" s="445"/>
      <c r="AF1888" s="445"/>
      <c r="AG1888" s="445"/>
      <c r="AH1888" s="445"/>
      <c r="AI1888" s="446"/>
      <c r="AJ1888" s="446"/>
      <c r="AK1888" s="446"/>
      <c r="AL1888" s="446"/>
      <c r="AM1888" s="446"/>
      <c r="AN1888" s="446"/>
    </row>
    <row r="1889" spans="1:40" ht="25.5">
      <c r="A1889" s="435"/>
      <c r="B1889" s="436"/>
      <c r="C1889" s="437"/>
      <c r="D1889" s="438" t="s">
        <v>1620</v>
      </c>
      <c r="E1889" s="439"/>
      <c r="F1889" s="440"/>
      <c r="G1889" s="42"/>
      <c r="H1889" s="441"/>
      <c r="I1889" s="441"/>
      <c r="J1889" s="441"/>
      <c r="K1889" s="442"/>
      <c r="L1889" s="442"/>
      <c r="M1889" s="439"/>
      <c r="N1889" s="439"/>
      <c r="O1889" s="440"/>
      <c r="P1889" s="440"/>
      <c r="Q1889" s="439"/>
      <c r="R1889" s="439"/>
      <c r="S1889" s="439"/>
      <c r="T1889" s="443"/>
      <c r="U1889" s="443"/>
      <c r="V1889" s="443" t="s">
        <v>0</v>
      </c>
      <c r="W1889" s="444"/>
      <c r="X1889" s="440"/>
      <c r="Y1889" s="445"/>
      <c r="Z1889" s="445"/>
      <c r="AA1889" s="445"/>
      <c r="AB1889" s="445"/>
      <c r="AC1889" s="445"/>
      <c r="AD1889" s="445"/>
      <c r="AE1889" s="445"/>
      <c r="AF1889" s="445"/>
      <c r="AG1889" s="445"/>
      <c r="AH1889" s="445"/>
      <c r="AI1889" s="446"/>
      <c r="AJ1889" s="446"/>
      <c r="AK1889" s="446"/>
      <c r="AL1889" s="446"/>
      <c r="AM1889" s="446"/>
      <c r="AN1889" s="446"/>
    </row>
    <row r="1890" spans="1:40">
      <c r="A1890" s="435"/>
      <c r="B1890" s="436"/>
      <c r="C1890" s="437"/>
      <c r="D1890" s="438" t="s">
        <v>1621</v>
      </c>
      <c r="E1890" s="439"/>
      <c r="F1890" s="440"/>
      <c r="G1890" s="42"/>
      <c r="H1890" s="441"/>
      <c r="I1890" s="441"/>
      <c r="J1890" s="441"/>
      <c r="K1890" s="442"/>
      <c r="L1890" s="442"/>
      <c r="M1890" s="439"/>
      <c r="N1890" s="439"/>
      <c r="O1890" s="440"/>
      <c r="P1890" s="440"/>
      <c r="Q1890" s="439"/>
      <c r="R1890" s="439"/>
      <c r="S1890" s="439"/>
      <c r="T1890" s="443"/>
      <c r="U1890" s="443"/>
      <c r="V1890" s="443" t="s">
        <v>0</v>
      </c>
      <c r="W1890" s="444"/>
      <c r="X1890" s="440"/>
      <c r="Y1890" s="445"/>
      <c r="Z1890" s="445"/>
      <c r="AA1890" s="445"/>
      <c r="AB1890" s="445"/>
      <c r="AC1890" s="445"/>
      <c r="AD1890" s="445"/>
      <c r="AE1890" s="445"/>
      <c r="AF1890" s="445"/>
      <c r="AG1890" s="445"/>
      <c r="AH1890" s="445"/>
      <c r="AI1890" s="446"/>
      <c r="AJ1890" s="446"/>
      <c r="AK1890" s="446"/>
      <c r="AL1890" s="446"/>
      <c r="AM1890" s="446"/>
      <c r="AN1890" s="446"/>
    </row>
    <row r="1891" spans="1:40">
      <c r="A1891" s="435"/>
      <c r="B1891" s="436"/>
      <c r="C1891" s="437"/>
      <c r="D1891" s="438" t="s">
        <v>1622</v>
      </c>
      <c r="E1891" s="439"/>
      <c r="F1891" s="440"/>
      <c r="G1891" s="42"/>
      <c r="H1891" s="441"/>
      <c r="I1891" s="441"/>
      <c r="J1891" s="441"/>
      <c r="K1891" s="442"/>
      <c r="L1891" s="442"/>
      <c r="M1891" s="439"/>
      <c r="N1891" s="439"/>
      <c r="O1891" s="440"/>
      <c r="P1891" s="440"/>
      <c r="Q1891" s="439"/>
      <c r="R1891" s="439"/>
      <c r="S1891" s="439"/>
      <c r="T1891" s="443"/>
      <c r="U1891" s="443"/>
      <c r="V1891" s="443" t="s">
        <v>0</v>
      </c>
      <c r="W1891" s="444"/>
      <c r="X1891" s="440"/>
      <c r="Y1891" s="445"/>
      <c r="Z1891" s="445"/>
      <c r="AA1891" s="445"/>
      <c r="AB1891" s="445"/>
      <c r="AC1891" s="445"/>
      <c r="AD1891" s="445"/>
      <c r="AE1891" s="445"/>
      <c r="AF1891" s="445"/>
      <c r="AG1891" s="445"/>
      <c r="AH1891" s="445"/>
      <c r="AI1891" s="446"/>
      <c r="AJ1891" s="446"/>
      <c r="AK1891" s="446"/>
      <c r="AL1891" s="446"/>
      <c r="AM1891" s="446"/>
      <c r="AN1891" s="446"/>
    </row>
    <row r="1892" spans="1:40" ht="25.5">
      <c r="A1892" s="435"/>
      <c r="B1892" s="436"/>
      <c r="C1892" s="437"/>
      <c r="D1892" s="438" t="s">
        <v>1623</v>
      </c>
      <c r="E1892" s="439"/>
      <c r="F1892" s="440"/>
      <c r="G1892" s="42"/>
      <c r="H1892" s="441"/>
      <c r="I1892" s="441"/>
      <c r="J1892" s="441"/>
      <c r="K1892" s="442"/>
      <c r="L1892" s="442"/>
      <c r="M1892" s="439"/>
      <c r="N1892" s="439"/>
      <c r="O1892" s="440"/>
      <c r="P1892" s="440"/>
      <c r="Q1892" s="439"/>
      <c r="R1892" s="439"/>
      <c r="S1892" s="439"/>
      <c r="T1892" s="443"/>
      <c r="U1892" s="443"/>
      <c r="V1892" s="443" t="s">
        <v>0</v>
      </c>
      <c r="W1892" s="444"/>
      <c r="X1892" s="440"/>
      <c r="Y1892" s="445"/>
      <c r="Z1892" s="445"/>
      <c r="AA1892" s="445"/>
      <c r="AB1892" s="445"/>
      <c r="AC1892" s="445"/>
      <c r="AD1892" s="445"/>
      <c r="AE1892" s="445"/>
      <c r="AF1892" s="445"/>
      <c r="AG1892" s="445"/>
      <c r="AH1892" s="445"/>
      <c r="AI1892" s="446"/>
      <c r="AJ1892" s="446"/>
      <c r="AK1892" s="446"/>
      <c r="AL1892" s="446"/>
      <c r="AM1892" s="446"/>
      <c r="AN1892" s="446"/>
    </row>
    <row r="1893" spans="1:40">
      <c r="A1893" s="435"/>
      <c r="B1893" s="436"/>
      <c r="C1893" s="437"/>
      <c r="D1893" s="438" t="s">
        <v>1624</v>
      </c>
      <c r="E1893" s="439"/>
      <c r="F1893" s="440"/>
      <c r="G1893" s="42"/>
      <c r="H1893" s="441"/>
      <c r="I1893" s="441"/>
      <c r="J1893" s="441"/>
      <c r="K1893" s="442"/>
      <c r="L1893" s="442"/>
      <c r="M1893" s="439"/>
      <c r="N1893" s="439"/>
      <c r="O1893" s="440"/>
      <c r="P1893" s="440"/>
      <c r="Q1893" s="439"/>
      <c r="R1893" s="439"/>
      <c r="S1893" s="439"/>
      <c r="T1893" s="443"/>
      <c r="U1893" s="443"/>
      <c r="V1893" s="443" t="s">
        <v>0</v>
      </c>
      <c r="W1893" s="444"/>
      <c r="X1893" s="440"/>
      <c r="Y1893" s="445"/>
      <c r="Z1893" s="445"/>
      <c r="AA1893" s="445"/>
      <c r="AB1893" s="445"/>
      <c r="AC1893" s="445"/>
      <c r="AD1893" s="445"/>
      <c r="AE1893" s="445"/>
      <c r="AF1893" s="445"/>
      <c r="AG1893" s="445"/>
      <c r="AH1893" s="445"/>
      <c r="AI1893" s="446"/>
      <c r="AJ1893" s="446"/>
      <c r="AK1893" s="446"/>
      <c r="AL1893" s="446"/>
      <c r="AM1893" s="446"/>
      <c r="AN1893" s="446"/>
    </row>
    <row r="1894" spans="1:40">
      <c r="A1894" s="435"/>
      <c r="B1894" s="436"/>
      <c r="C1894" s="437"/>
      <c r="D1894" s="438" t="s">
        <v>150</v>
      </c>
      <c r="E1894" s="439"/>
      <c r="F1894" s="440"/>
      <c r="G1894" s="42"/>
      <c r="H1894" s="441"/>
      <c r="I1894" s="441"/>
      <c r="J1894" s="441"/>
      <c r="K1894" s="442"/>
      <c r="L1894" s="442"/>
      <c r="M1894" s="439"/>
      <c r="N1894" s="439"/>
      <c r="O1894" s="440"/>
      <c r="P1894" s="440"/>
      <c r="Q1894" s="439"/>
      <c r="R1894" s="439"/>
      <c r="S1894" s="439"/>
      <c r="T1894" s="443"/>
      <c r="U1894" s="443"/>
      <c r="V1894" s="443" t="s">
        <v>0</v>
      </c>
      <c r="W1894" s="444"/>
      <c r="X1894" s="440"/>
      <c r="Y1894" s="445"/>
      <c r="Z1894" s="445"/>
      <c r="AA1894" s="445"/>
      <c r="AB1894" s="445"/>
      <c r="AC1894" s="445"/>
      <c r="AD1894" s="445"/>
      <c r="AE1894" s="445"/>
      <c r="AF1894" s="445"/>
      <c r="AG1894" s="445"/>
      <c r="AH1894" s="445"/>
      <c r="AI1894" s="446"/>
      <c r="AJ1894" s="446"/>
      <c r="AK1894" s="446"/>
      <c r="AL1894" s="446"/>
      <c r="AM1894" s="446"/>
      <c r="AN1894" s="446"/>
    </row>
    <row r="1895" spans="1:40" ht="25.5">
      <c r="A1895" s="435"/>
      <c r="B1895" s="436"/>
      <c r="C1895" s="437"/>
      <c r="D1895" s="438" t="s">
        <v>1625</v>
      </c>
      <c r="E1895" s="439"/>
      <c r="F1895" s="440"/>
      <c r="G1895" s="42"/>
      <c r="H1895" s="441"/>
      <c r="I1895" s="441"/>
      <c r="J1895" s="441"/>
      <c r="K1895" s="442"/>
      <c r="L1895" s="442"/>
      <c r="M1895" s="439"/>
      <c r="N1895" s="439"/>
      <c r="O1895" s="440"/>
      <c r="P1895" s="440"/>
      <c r="Q1895" s="439"/>
      <c r="R1895" s="439"/>
      <c r="S1895" s="439"/>
      <c r="T1895" s="443"/>
      <c r="U1895" s="443"/>
      <c r="V1895" s="443" t="s">
        <v>0</v>
      </c>
      <c r="W1895" s="444"/>
      <c r="X1895" s="440"/>
      <c r="Y1895" s="445"/>
      <c r="Z1895" s="445"/>
      <c r="AA1895" s="445"/>
      <c r="AB1895" s="445"/>
      <c r="AC1895" s="445"/>
      <c r="AD1895" s="445"/>
      <c r="AE1895" s="445"/>
      <c r="AF1895" s="445"/>
      <c r="AG1895" s="445"/>
      <c r="AH1895" s="445"/>
      <c r="AI1895" s="446"/>
      <c r="AJ1895" s="446"/>
      <c r="AK1895" s="446"/>
      <c r="AL1895" s="446"/>
      <c r="AM1895" s="446"/>
      <c r="AN1895" s="446"/>
    </row>
    <row r="1896" spans="1:40">
      <c r="A1896" s="435"/>
      <c r="B1896" s="436"/>
      <c r="C1896" s="437"/>
      <c r="D1896" s="438" t="s">
        <v>1626</v>
      </c>
      <c r="E1896" s="439"/>
      <c r="F1896" s="440"/>
      <c r="G1896" s="42"/>
      <c r="H1896" s="441"/>
      <c r="I1896" s="441"/>
      <c r="J1896" s="441"/>
      <c r="K1896" s="442"/>
      <c r="L1896" s="442"/>
      <c r="M1896" s="439"/>
      <c r="N1896" s="439"/>
      <c r="O1896" s="440"/>
      <c r="P1896" s="440"/>
      <c r="Q1896" s="439"/>
      <c r="R1896" s="439"/>
      <c r="S1896" s="439"/>
      <c r="T1896" s="443"/>
      <c r="U1896" s="443"/>
      <c r="V1896" s="443" t="s">
        <v>0</v>
      </c>
      <c r="W1896" s="444"/>
      <c r="X1896" s="440"/>
      <c r="Y1896" s="445"/>
      <c r="Z1896" s="445"/>
      <c r="AA1896" s="445"/>
      <c r="AB1896" s="445"/>
      <c r="AC1896" s="445"/>
      <c r="AD1896" s="445"/>
      <c r="AE1896" s="445"/>
      <c r="AF1896" s="445"/>
      <c r="AG1896" s="445"/>
      <c r="AH1896" s="445"/>
      <c r="AI1896" s="446"/>
      <c r="AJ1896" s="446"/>
      <c r="AK1896" s="446"/>
      <c r="AL1896" s="446"/>
      <c r="AM1896" s="446"/>
      <c r="AN1896" s="446"/>
    </row>
    <row r="1897" spans="1:40">
      <c r="A1897" s="435"/>
      <c r="B1897" s="436"/>
      <c r="C1897" s="437"/>
      <c r="D1897" s="438" t="s">
        <v>213</v>
      </c>
      <c r="E1897" s="439"/>
      <c r="F1897" s="440"/>
      <c r="G1897" s="42"/>
      <c r="H1897" s="441"/>
      <c r="I1897" s="441"/>
      <c r="J1897" s="441"/>
      <c r="K1897" s="442"/>
      <c r="L1897" s="442"/>
      <c r="M1897" s="439"/>
      <c r="N1897" s="439"/>
      <c r="O1897" s="440"/>
      <c r="P1897" s="440"/>
      <c r="Q1897" s="439"/>
      <c r="R1897" s="439"/>
      <c r="S1897" s="439"/>
      <c r="T1897" s="443"/>
      <c r="U1897" s="443"/>
      <c r="V1897" s="443" t="s">
        <v>0</v>
      </c>
      <c r="W1897" s="444"/>
      <c r="X1897" s="440"/>
      <c r="Y1897" s="445"/>
      <c r="Z1897" s="445"/>
      <c r="AA1897" s="445"/>
      <c r="AB1897" s="445"/>
      <c r="AC1897" s="445"/>
      <c r="AD1897" s="445"/>
      <c r="AE1897" s="445"/>
      <c r="AF1897" s="445"/>
      <c r="AG1897" s="445"/>
      <c r="AH1897" s="445"/>
      <c r="AI1897" s="446"/>
      <c r="AJ1897" s="446"/>
      <c r="AK1897" s="446"/>
      <c r="AL1897" s="446"/>
      <c r="AM1897" s="446"/>
      <c r="AN1897" s="446"/>
    </row>
    <row r="1898" spans="1:40" ht="25.5">
      <c r="A1898" s="435"/>
      <c r="B1898" s="436"/>
      <c r="C1898" s="437"/>
      <c r="D1898" s="438" t="s">
        <v>1627</v>
      </c>
      <c r="E1898" s="439"/>
      <c r="F1898" s="440"/>
      <c r="G1898" s="42"/>
      <c r="H1898" s="441"/>
      <c r="I1898" s="441"/>
      <c r="J1898" s="441"/>
      <c r="K1898" s="442"/>
      <c r="L1898" s="442"/>
      <c r="M1898" s="439"/>
      <c r="N1898" s="439"/>
      <c r="O1898" s="440"/>
      <c r="P1898" s="440"/>
      <c r="Q1898" s="439"/>
      <c r="R1898" s="439"/>
      <c r="S1898" s="439"/>
      <c r="T1898" s="443"/>
      <c r="U1898" s="443"/>
      <c r="V1898" s="443" t="s">
        <v>0</v>
      </c>
      <c r="W1898" s="444"/>
      <c r="X1898" s="440"/>
      <c r="Y1898" s="445"/>
      <c r="Z1898" s="445"/>
      <c r="AA1898" s="445"/>
      <c r="AB1898" s="445"/>
      <c r="AC1898" s="445"/>
      <c r="AD1898" s="445"/>
      <c r="AE1898" s="445"/>
      <c r="AF1898" s="445"/>
      <c r="AG1898" s="445"/>
      <c r="AH1898" s="445"/>
      <c r="AI1898" s="446"/>
      <c r="AJ1898" s="446"/>
      <c r="AK1898" s="446"/>
      <c r="AL1898" s="446"/>
      <c r="AM1898" s="446"/>
      <c r="AN1898" s="446"/>
    </row>
    <row r="1899" spans="1:40">
      <c r="A1899" s="435"/>
      <c r="B1899" s="436"/>
      <c r="C1899" s="437"/>
      <c r="D1899" s="438" t="s">
        <v>1628</v>
      </c>
      <c r="E1899" s="439"/>
      <c r="F1899" s="440"/>
      <c r="G1899" s="42"/>
      <c r="H1899" s="441"/>
      <c r="I1899" s="441"/>
      <c r="J1899" s="441"/>
      <c r="K1899" s="442"/>
      <c r="L1899" s="442"/>
      <c r="M1899" s="439"/>
      <c r="N1899" s="439"/>
      <c r="O1899" s="440"/>
      <c r="P1899" s="440"/>
      <c r="Q1899" s="439"/>
      <c r="R1899" s="439"/>
      <c r="S1899" s="439"/>
      <c r="T1899" s="443"/>
      <c r="U1899" s="443"/>
      <c r="V1899" s="443" t="s">
        <v>0</v>
      </c>
      <c r="W1899" s="444"/>
      <c r="X1899" s="440"/>
      <c r="Y1899" s="445"/>
      <c r="Z1899" s="445"/>
      <c r="AA1899" s="445"/>
      <c r="AB1899" s="445"/>
      <c r="AC1899" s="445"/>
      <c r="AD1899" s="445"/>
      <c r="AE1899" s="445"/>
      <c r="AF1899" s="445"/>
      <c r="AG1899" s="445"/>
      <c r="AH1899" s="445"/>
      <c r="AI1899" s="446"/>
      <c r="AJ1899" s="446"/>
      <c r="AK1899" s="446"/>
      <c r="AL1899" s="446"/>
      <c r="AM1899" s="446"/>
      <c r="AN1899" s="446"/>
    </row>
    <row r="1900" spans="1:40" ht="25.5">
      <c r="A1900" s="435">
        <v>392</v>
      </c>
      <c r="B1900" s="436" t="s">
        <v>1615</v>
      </c>
      <c r="C1900" s="437" t="s">
        <v>1629</v>
      </c>
      <c r="D1900" s="475" t="s">
        <v>1630</v>
      </c>
      <c r="E1900" s="447">
        <v>1504.998</v>
      </c>
      <c r="F1900" s="445" t="s">
        <v>83</v>
      </c>
      <c r="G1900" s="41"/>
      <c r="H1900" s="448">
        <f>ROUND(E1900*G1900,2)</f>
        <v>0</v>
      </c>
      <c r="I1900" s="448"/>
      <c r="J1900" s="448">
        <f>ROUND(E1900*G1900,2)</f>
        <v>0</v>
      </c>
      <c r="K1900" s="449">
        <v>3.6999999999999999E-4</v>
      </c>
      <c r="L1900" s="449">
        <f>E1900*K1900</f>
        <v>0.55684926000000001</v>
      </c>
      <c r="M1900" s="447"/>
      <c r="N1900" s="447">
        <f>E1900*M1900</f>
        <v>0</v>
      </c>
      <c r="O1900" s="445">
        <v>20</v>
      </c>
      <c r="P1900" s="445" t="s">
        <v>1563</v>
      </c>
      <c r="Q1900" s="447"/>
      <c r="R1900" s="447"/>
      <c r="S1900" s="447"/>
      <c r="T1900" s="450"/>
      <c r="U1900" s="450"/>
      <c r="V1900" s="450" t="s">
        <v>802</v>
      </c>
      <c r="W1900" s="451">
        <v>228.76</v>
      </c>
      <c r="X1900" s="437" t="s">
        <v>1631</v>
      </c>
      <c r="Y1900" s="437" t="s">
        <v>1629</v>
      </c>
      <c r="Z1900" s="445" t="s">
        <v>1619</v>
      </c>
      <c r="AA1900" s="445"/>
      <c r="AB1900" s="445">
        <v>7</v>
      </c>
      <c r="AC1900" s="445"/>
      <c r="AD1900" s="445"/>
      <c r="AE1900" s="445"/>
      <c r="AF1900" s="445"/>
      <c r="AG1900" s="445"/>
      <c r="AH1900" s="445"/>
      <c r="AI1900" s="446"/>
      <c r="AJ1900" s="446" t="s">
        <v>803</v>
      </c>
      <c r="AK1900" s="446" t="s">
        <v>87</v>
      </c>
      <c r="AL1900" s="446"/>
      <c r="AM1900" s="446"/>
      <c r="AN1900" s="446"/>
    </row>
    <row r="1901" spans="1:40">
      <c r="A1901" s="435"/>
      <c r="B1901" s="436"/>
      <c r="C1901" s="437"/>
      <c r="D1901" s="438" t="s">
        <v>147</v>
      </c>
      <c r="E1901" s="439"/>
      <c r="F1901" s="440"/>
      <c r="G1901" s="42"/>
      <c r="H1901" s="441"/>
      <c r="I1901" s="441"/>
      <c r="J1901" s="441"/>
      <c r="K1901" s="442"/>
      <c r="L1901" s="442"/>
      <c r="M1901" s="439"/>
      <c r="N1901" s="439"/>
      <c r="O1901" s="440"/>
      <c r="P1901" s="440"/>
      <c r="Q1901" s="439"/>
      <c r="R1901" s="439"/>
      <c r="S1901" s="439"/>
      <c r="T1901" s="443"/>
      <c r="U1901" s="443"/>
      <c r="V1901" s="443" t="s">
        <v>0</v>
      </c>
      <c r="W1901" s="444"/>
      <c r="X1901" s="440"/>
      <c r="Y1901" s="445"/>
      <c r="Z1901" s="445"/>
      <c r="AA1901" s="445"/>
      <c r="AB1901" s="445"/>
      <c r="AC1901" s="445"/>
      <c r="AD1901" s="445"/>
      <c r="AE1901" s="445"/>
      <c r="AF1901" s="445"/>
      <c r="AG1901" s="445"/>
      <c r="AH1901" s="445"/>
      <c r="AI1901" s="446"/>
      <c r="AJ1901" s="446"/>
      <c r="AK1901" s="446"/>
      <c r="AL1901" s="446"/>
      <c r="AM1901" s="446"/>
      <c r="AN1901" s="446"/>
    </row>
    <row r="1902" spans="1:40" ht="25.5">
      <c r="A1902" s="435"/>
      <c r="B1902" s="436"/>
      <c r="C1902" s="437"/>
      <c r="D1902" s="438" t="s">
        <v>1632</v>
      </c>
      <c r="E1902" s="439"/>
      <c r="F1902" s="440"/>
      <c r="G1902" s="42"/>
      <c r="H1902" s="441"/>
      <c r="I1902" s="441"/>
      <c r="J1902" s="441"/>
      <c r="K1902" s="442"/>
      <c r="L1902" s="442"/>
      <c r="M1902" s="439"/>
      <c r="N1902" s="439"/>
      <c r="O1902" s="440"/>
      <c r="P1902" s="440"/>
      <c r="Q1902" s="439"/>
      <c r="R1902" s="439"/>
      <c r="S1902" s="439"/>
      <c r="T1902" s="443"/>
      <c r="U1902" s="443"/>
      <c r="V1902" s="443" t="s">
        <v>0</v>
      </c>
      <c r="W1902" s="444"/>
      <c r="X1902" s="440"/>
      <c r="Y1902" s="445"/>
      <c r="Z1902" s="445"/>
      <c r="AA1902" s="445"/>
      <c r="AB1902" s="445"/>
      <c r="AC1902" s="445"/>
      <c r="AD1902" s="445"/>
      <c r="AE1902" s="445"/>
      <c r="AF1902" s="445"/>
      <c r="AG1902" s="445"/>
      <c r="AH1902" s="445"/>
      <c r="AI1902" s="446"/>
      <c r="AJ1902" s="446"/>
      <c r="AK1902" s="446"/>
      <c r="AL1902" s="446"/>
      <c r="AM1902" s="446"/>
      <c r="AN1902" s="446"/>
    </row>
    <row r="1903" spans="1:40">
      <c r="A1903" s="435"/>
      <c r="B1903" s="436"/>
      <c r="C1903" s="437"/>
      <c r="D1903" s="438" t="s">
        <v>1633</v>
      </c>
      <c r="E1903" s="439"/>
      <c r="F1903" s="440"/>
      <c r="G1903" s="42"/>
      <c r="H1903" s="441"/>
      <c r="I1903" s="441"/>
      <c r="J1903" s="441"/>
      <c r="K1903" s="442"/>
      <c r="L1903" s="442"/>
      <c r="M1903" s="439"/>
      <c r="N1903" s="439"/>
      <c r="O1903" s="440"/>
      <c r="P1903" s="440"/>
      <c r="Q1903" s="439"/>
      <c r="R1903" s="439"/>
      <c r="S1903" s="439"/>
      <c r="T1903" s="443"/>
      <c r="U1903" s="443"/>
      <c r="V1903" s="443" t="s">
        <v>0</v>
      </c>
      <c r="W1903" s="444"/>
      <c r="X1903" s="440"/>
      <c r="Y1903" s="445"/>
      <c r="Z1903" s="445"/>
      <c r="AA1903" s="445"/>
      <c r="AB1903" s="445"/>
      <c r="AC1903" s="445"/>
      <c r="AD1903" s="445"/>
      <c r="AE1903" s="445"/>
      <c r="AF1903" s="445"/>
      <c r="AG1903" s="445"/>
      <c r="AH1903" s="445"/>
      <c r="AI1903" s="446"/>
      <c r="AJ1903" s="446"/>
      <c r="AK1903" s="446"/>
      <c r="AL1903" s="446"/>
      <c r="AM1903" s="446"/>
      <c r="AN1903" s="446"/>
    </row>
    <row r="1904" spans="1:40">
      <c r="A1904" s="435"/>
      <c r="B1904" s="436"/>
      <c r="C1904" s="437"/>
      <c r="D1904" s="438" t="s">
        <v>149</v>
      </c>
      <c r="E1904" s="439"/>
      <c r="F1904" s="440"/>
      <c r="G1904" s="42"/>
      <c r="H1904" s="441"/>
      <c r="I1904" s="441"/>
      <c r="J1904" s="441"/>
      <c r="K1904" s="442"/>
      <c r="L1904" s="442"/>
      <c r="M1904" s="439"/>
      <c r="N1904" s="439"/>
      <c r="O1904" s="440"/>
      <c r="P1904" s="440"/>
      <c r="Q1904" s="439"/>
      <c r="R1904" s="439"/>
      <c r="S1904" s="439"/>
      <c r="T1904" s="443"/>
      <c r="U1904" s="443"/>
      <c r="V1904" s="443" t="s">
        <v>0</v>
      </c>
      <c r="W1904" s="444"/>
      <c r="X1904" s="440"/>
      <c r="Y1904" s="445"/>
      <c r="Z1904" s="445"/>
      <c r="AA1904" s="445"/>
      <c r="AB1904" s="445"/>
      <c r="AC1904" s="445"/>
      <c r="AD1904" s="445"/>
      <c r="AE1904" s="445"/>
      <c r="AF1904" s="445"/>
      <c r="AG1904" s="445"/>
      <c r="AH1904" s="445"/>
      <c r="AI1904" s="446"/>
      <c r="AJ1904" s="446"/>
      <c r="AK1904" s="446"/>
      <c r="AL1904" s="446"/>
      <c r="AM1904" s="446"/>
      <c r="AN1904" s="446"/>
    </row>
    <row r="1905" spans="1:40" ht="25.5">
      <c r="A1905" s="435"/>
      <c r="B1905" s="436"/>
      <c r="C1905" s="437"/>
      <c r="D1905" s="438" t="s">
        <v>1634</v>
      </c>
      <c r="E1905" s="439"/>
      <c r="F1905" s="440"/>
      <c r="G1905" s="42"/>
      <c r="H1905" s="441"/>
      <c r="I1905" s="441"/>
      <c r="J1905" s="441"/>
      <c r="K1905" s="442"/>
      <c r="L1905" s="442"/>
      <c r="M1905" s="439"/>
      <c r="N1905" s="439"/>
      <c r="O1905" s="440"/>
      <c r="P1905" s="440"/>
      <c r="Q1905" s="439"/>
      <c r="R1905" s="439"/>
      <c r="S1905" s="439"/>
      <c r="T1905" s="443"/>
      <c r="U1905" s="443"/>
      <c r="V1905" s="443" t="s">
        <v>0</v>
      </c>
      <c r="W1905" s="444"/>
      <c r="X1905" s="440"/>
      <c r="Y1905" s="445"/>
      <c r="Z1905" s="445"/>
      <c r="AA1905" s="445"/>
      <c r="AB1905" s="445"/>
      <c r="AC1905" s="445"/>
      <c r="AD1905" s="445"/>
      <c r="AE1905" s="445"/>
      <c r="AF1905" s="445"/>
      <c r="AG1905" s="445"/>
      <c r="AH1905" s="445"/>
      <c r="AI1905" s="446"/>
      <c r="AJ1905" s="446"/>
      <c r="AK1905" s="446"/>
      <c r="AL1905" s="446"/>
      <c r="AM1905" s="446"/>
      <c r="AN1905" s="446"/>
    </row>
    <row r="1906" spans="1:40">
      <c r="A1906" s="435"/>
      <c r="B1906" s="436"/>
      <c r="C1906" s="437"/>
      <c r="D1906" s="438" t="s">
        <v>1635</v>
      </c>
      <c r="E1906" s="439"/>
      <c r="F1906" s="440"/>
      <c r="G1906" s="42"/>
      <c r="H1906" s="441"/>
      <c r="I1906" s="441"/>
      <c r="J1906" s="441"/>
      <c r="K1906" s="442"/>
      <c r="L1906" s="442"/>
      <c r="M1906" s="439"/>
      <c r="N1906" s="439"/>
      <c r="O1906" s="440"/>
      <c r="P1906" s="440"/>
      <c r="Q1906" s="439"/>
      <c r="R1906" s="439"/>
      <c r="S1906" s="439"/>
      <c r="T1906" s="443"/>
      <c r="U1906" s="443"/>
      <c r="V1906" s="443" t="s">
        <v>0</v>
      </c>
      <c r="W1906" s="444"/>
      <c r="X1906" s="440"/>
      <c r="Y1906" s="445"/>
      <c r="Z1906" s="445"/>
      <c r="AA1906" s="445"/>
      <c r="AB1906" s="445"/>
      <c r="AC1906" s="445"/>
      <c r="AD1906" s="445"/>
      <c r="AE1906" s="445"/>
      <c r="AF1906" s="445"/>
      <c r="AG1906" s="445"/>
      <c r="AH1906" s="445"/>
      <c r="AI1906" s="446"/>
      <c r="AJ1906" s="446"/>
      <c r="AK1906" s="446"/>
      <c r="AL1906" s="446"/>
      <c r="AM1906" s="446"/>
      <c r="AN1906" s="446"/>
    </row>
    <row r="1907" spans="1:40">
      <c r="A1907" s="435"/>
      <c r="B1907" s="436"/>
      <c r="C1907" s="437"/>
      <c r="D1907" s="438" t="s">
        <v>150</v>
      </c>
      <c r="E1907" s="439"/>
      <c r="F1907" s="440"/>
      <c r="G1907" s="42"/>
      <c r="H1907" s="441"/>
      <c r="I1907" s="441"/>
      <c r="J1907" s="441"/>
      <c r="K1907" s="442"/>
      <c r="L1907" s="442"/>
      <c r="M1907" s="439"/>
      <c r="N1907" s="439"/>
      <c r="O1907" s="440"/>
      <c r="P1907" s="440"/>
      <c r="Q1907" s="439"/>
      <c r="R1907" s="439"/>
      <c r="S1907" s="439"/>
      <c r="T1907" s="443"/>
      <c r="U1907" s="443"/>
      <c r="V1907" s="443" t="s">
        <v>0</v>
      </c>
      <c r="W1907" s="444"/>
      <c r="X1907" s="440"/>
      <c r="Y1907" s="445"/>
      <c r="Z1907" s="445"/>
      <c r="AA1907" s="445"/>
      <c r="AB1907" s="445"/>
      <c r="AC1907" s="445"/>
      <c r="AD1907" s="445"/>
      <c r="AE1907" s="445"/>
      <c r="AF1907" s="445"/>
      <c r="AG1907" s="445"/>
      <c r="AH1907" s="445"/>
      <c r="AI1907" s="446"/>
      <c r="AJ1907" s="446"/>
      <c r="AK1907" s="446"/>
      <c r="AL1907" s="446"/>
      <c r="AM1907" s="446"/>
      <c r="AN1907" s="446"/>
    </row>
    <row r="1908" spans="1:40" ht="25.5">
      <c r="A1908" s="435"/>
      <c r="B1908" s="436"/>
      <c r="C1908" s="437"/>
      <c r="D1908" s="438" t="s">
        <v>1636</v>
      </c>
      <c r="E1908" s="439"/>
      <c r="F1908" s="440"/>
      <c r="G1908" s="42"/>
      <c r="H1908" s="441"/>
      <c r="I1908" s="441"/>
      <c r="J1908" s="441"/>
      <c r="K1908" s="442"/>
      <c r="L1908" s="442"/>
      <c r="M1908" s="439"/>
      <c r="N1908" s="439"/>
      <c r="O1908" s="440"/>
      <c r="P1908" s="440"/>
      <c r="Q1908" s="439"/>
      <c r="R1908" s="439"/>
      <c r="S1908" s="439"/>
      <c r="T1908" s="443"/>
      <c r="U1908" s="443"/>
      <c r="V1908" s="443" t="s">
        <v>0</v>
      </c>
      <c r="W1908" s="444"/>
      <c r="X1908" s="440"/>
      <c r="Y1908" s="445"/>
      <c r="Z1908" s="445"/>
      <c r="AA1908" s="445"/>
      <c r="AB1908" s="445"/>
      <c r="AC1908" s="445"/>
      <c r="AD1908" s="445"/>
      <c r="AE1908" s="445"/>
      <c r="AF1908" s="445"/>
      <c r="AG1908" s="445"/>
      <c r="AH1908" s="445"/>
      <c r="AI1908" s="446"/>
      <c r="AJ1908" s="446"/>
      <c r="AK1908" s="446"/>
      <c r="AL1908" s="446"/>
      <c r="AM1908" s="446"/>
      <c r="AN1908" s="446"/>
    </row>
    <row r="1909" spans="1:40">
      <c r="A1909" s="435"/>
      <c r="B1909" s="436"/>
      <c r="C1909" s="437"/>
      <c r="D1909" s="438" t="s">
        <v>1637</v>
      </c>
      <c r="E1909" s="439"/>
      <c r="F1909" s="440"/>
      <c r="G1909" s="42"/>
      <c r="H1909" s="441"/>
      <c r="I1909" s="441"/>
      <c r="J1909" s="441"/>
      <c r="K1909" s="442"/>
      <c r="L1909" s="442"/>
      <c r="M1909" s="439"/>
      <c r="N1909" s="439"/>
      <c r="O1909" s="440"/>
      <c r="P1909" s="440"/>
      <c r="Q1909" s="439"/>
      <c r="R1909" s="439"/>
      <c r="S1909" s="439"/>
      <c r="T1909" s="443"/>
      <c r="U1909" s="443"/>
      <c r="V1909" s="443" t="s">
        <v>0</v>
      </c>
      <c r="W1909" s="444"/>
      <c r="X1909" s="440"/>
      <c r="Y1909" s="445"/>
      <c r="Z1909" s="445"/>
      <c r="AA1909" s="445"/>
      <c r="AB1909" s="445"/>
      <c r="AC1909" s="445"/>
      <c r="AD1909" s="445"/>
      <c r="AE1909" s="445"/>
      <c r="AF1909" s="445"/>
      <c r="AG1909" s="445"/>
      <c r="AH1909" s="445"/>
      <c r="AI1909" s="446"/>
      <c r="AJ1909" s="446"/>
      <c r="AK1909" s="446"/>
      <c r="AL1909" s="446"/>
      <c r="AM1909" s="446"/>
      <c r="AN1909" s="446"/>
    </row>
    <row r="1910" spans="1:40">
      <c r="A1910" s="435"/>
      <c r="B1910" s="436"/>
      <c r="C1910" s="437"/>
      <c r="D1910" s="438" t="s">
        <v>213</v>
      </c>
      <c r="E1910" s="439"/>
      <c r="F1910" s="440"/>
      <c r="G1910" s="42"/>
      <c r="H1910" s="441"/>
      <c r="I1910" s="441"/>
      <c r="J1910" s="441"/>
      <c r="K1910" s="442"/>
      <c r="L1910" s="442"/>
      <c r="M1910" s="439"/>
      <c r="N1910" s="439"/>
      <c r="O1910" s="440"/>
      <c r="P1910" s="440"/>
      <c r="Q1910" s="439"/>
      <c r="R1910" s="439"/>
      <c r="S1910" s="439"/>
      <c r="T1910" s="443"/>
      <c r="U1910" s="443"/>
      <c r="V1910" s="443" t="s">
        <v>0</v>
      </c>
      <c r="W1910" s="444"/>
      <c r="X1910" s="440"/>
      <c r="Y1910" s="445"/>
      <c r="Z1910" s="445"/>
      <c r="AA1910" s="445"/>
      <c r="AB1910" s="445"/>
      <c r="AC1910" s="445"/>
      <c r="AD1910" s="445"/>
      <c r="AE1910" s="445"/>
      <c r="AF1910" s="445"/>
      <c r="AG1910" s="445"/>
      <c r="AH1910" s="445"/>
      <c r="AI1910" s="446"/>
      <c r="AJ1910" s="446"/>
      <c r="AK1910" s="446"/>
      <c r="AL1910" s="446"/>
      <c r="AM1910" s="446"/>
      <c r="AN1910" s="446"/>
    </row>
    <row r="1911" spans="1:40" ht="38.25">
      <c r="A1911" s="435"/>
      <c r="B1911" s="436"/>
      <c r="C1911" s="437"/>
      <c r="D1911" s="438" t="s">
        <v>1638</v>
      </c>
      <c r="E1911" s="439"/>
      <c r="F1911" s="440"/>
      <c r="G1911" s="42"/>
      <c r="H1911" s="441"/>
      <c r="I1911" s="441"/>
      <c r="J1911" s="441"/>
      <c r="K1911" s="442"/>
      <c r="L1911" s="442"/>
      <c r="M1911" s="439"/>
      <c r="N1911" s="439"/>
      <c r="O1911" s="440"/>
      <c r="P1911" s="440"/>
      <c r="Q1911" s="439"/>
      <c r="R1911" s="439"/>
      <c r="S1911" s="439"/>
      <c r="T1911" s="443"/>
      <c r="U1911" s="443"/>
      <c r="V1911" s="443" t="s">
        <v>0</v>
      </c>
      <c r="W1911" s="444"/>
      <c r="X1911" s="440"/>
      <c r="Y1911" s="445"/>
      <c r="Z1911" s="445"/>
      <c r="AA1911" s="445"/>
      <c r="AB1911" s="445"/>
      <c r="AC1911" s="445"/>
      <c r="AD1911" s="445"/>
      <c r="AE1911" s="445"/>
      <c r="AF1911" s="445"/>
      <c r="AG1911" s="445"/>
      <c r="AH1911" s="445"/>
      <c r="AI1911" s="446"/>
      <c r="AJ1911" s="446"/>
      <c r="AK1911" s="446"/>
      <c r="AL1911" s="446"/>
      <c r="AM1911" s="446"/>
      <c r="AN1911" s="446"/>
    </row>
    <row r="1912" spans="1:40">
      <c r="A1912" s="435"/>
      <c r="B1912" s="436"/>
      <c r="C1912" s="437"/>
      <c r="D1912" s="438" t="s">
        <v>1639</v>
      </c>
      <c r="E1912" s="439"/>
      <c r="F1912" s="440"/>
      <c r="G1912" s="42"/>
      <c r="H1912" s="441"/>
      <c r="I1912" s="441"/>
      <c r="J1912" s="441"/>
      <c r="K1912" s="442"/>
      <c r="L1912" s="442"/>
      <c r="M1912" s="439"/>
      <c r="N1912" s="439"/>
      <c r="O1912" s="440"/>
      <c r="P1912" s="440"/>
      <c r="Q1912" s="439"/>
      <c r="R1912" s="439"/>
      <c r="S1912" s="439"/>
      <c r="T1912" s="443"/>
      <c r="U1912" s="443"/>
      <c r="V1912" s="443" t="s">
        <v>0</v>
      </c>
      <c r="W1912" s="444"/>
      <c r="X1912" s="440"/>
      <c r="Y1912" s="445"/>
      <c r="Z1912" s="445"/>
      <c r="AA1912" s="445"/>
      <c r="AB1912" s="445"/>
      <c r="AC1912" s="445"/>
      <c r="AD1912" s="445"/>
      <c r="AE1912" s="445"/>
      <c r="AF1912" s="445"/>
      <c r="AG1912" s="445"/>
      <c r="AH1912" s="445"/>
      <c r="AI1912" s="446"/>
      <c r="AJ1912" s="446"/>
      <c r="AK1912" s="446"/>
      <c r="AL1912" s="446"/>
      <c r="AM1912" s="446"/>
      <c r="AN1912" s="446"/>
    </row>
    <row r="1913" spans="1:40">
      <c r="A1913" s="435"/>
      <c r="B1913" s="436"/>
      <c r="C1913" s="437"/>
      <c r="D1913" s="438" t="s">
        <v>1640</v>
      </c>
      <c r="E1913" s="439"/>
      <c r="F1913" s="440"/>
      <c r="G1913" s="42"/>
      <c r="H1913" s="441"/>
      <c r="I1913" s="441"/>
      <c r="J1913" s="441"/>
      <c r="K1913" s="442"/>
      <c r="L1913" s="442"/>
      <c r="M1913" s="439"/>
      <c r="N1913" s="439"/>
      <c r="O1913" s="440"/>
      <c r="P1913" s="440"/>
      <c r="Q1913" s="439"/>
      <c r="R1913" s="439"/>
      <c r="S1913" s="439"/>
      <c r="T1913" s="443"/>
      <c r="U1913" s="443"/>
      <c r="V1913" s="443" t="s">
        <v>0</v>
      </c>
      <c r="W1913" s="444"/>
      <c r="X1913" s="440"/>
      <c r="Y1913" s="445"/>
      <c r="Z1913" s="445"/>
      <c r="AA1913" s="445"/>
      <c r="AB1913" s="445"/>
      <c r="AC1913" s="445"/>
      <c r="AD1913" s="445"/>
      <c r="AE1913" s="445"/>
      <c r="AF1913" s="445"/>
      <c r="AG1913" s="445"/>
      <c r="AH1913" s="445"/>
      <c r="AI1913" s="446"/>
      <c r="AJ1913" s="446"/>
      <c r="AK1913" s="446"/>
      <c r="AL1913" s="446"/>
      <c r="AM1913" s="446"/>
      <c r="AN1913" s="446"/>
    </row>
    <row r="1914" spans="1:40">
      <c r="A1914" s="435"/>
      <c r="B1914" s="436"/>
      <c r="C1914" s="437"/>
      <c r="D1914" s="438" t="s">
        <v>1641</v>
      </c>
      <c r="E1914" s="439"/>
      <c r="F1914" s="440"/>
      <c r="G1914" s="42"/>
      <c r="H1914" s="441"/>
      <c r="I1914" s="441"/>
      <c r="J1914" s="441"/>
      <c r="K1914" s="442"/>
      <c r="L1914" s="442"/>
      <c r="M1914" s="439"/>
      <c r="N1914" s="439"/>
      <c r="O1914" s="440"/>
      <c r="P1914" s="440"/>
      <c r="Q1914" s="439"/>
      <c r="R1914" s="439"/>
      <c r="S1914" s="439"/>
      <c r="T1914" s="443"/>
      <c r="U1914" s="443"/>
      <c r="V1914" s="443" t="s">
        <v>0</v>
      </c>
      <c r="W1914" s="444"/>
      <c r="X1914" s="440"/>
      <c r="Y1914" s="445"/>
      <c r="Z1914" s="445"/>
      <c r="AA1914" s="445"/>
      <c r="AB1914" s="445"/>
      <c r="AC1914" s="445"/>
      <c r="AD1914" s="445"/>
      <c r="AE1914" s="445"/>
      <c r="AF1914" s="445"/>
      <c r="AG1914" s="445"/>
      <c r="AH1914" s="445"/>
      <c r="AI1914" s="446"/>
      <c r="AJ1914" s="446"/>
      <c r="AK1914" s="446"/>
      <c r="AL1914" s="446"/>
      <c r="AM1914" s="446"/>
      <c r="AN1914" s="446"/>
    </row>
    <row r="1915" spans="1:40">
      <c r="A1915" s="435"/>
      <c r="B1915" s="436"/>
      <c r="C1915" s="437"/>
      <c r="D1915" s="438" t="s">
        <v>1642</v>
      </c>
      <c r="E1915" s="439"/>
      <c r="F1915" s="440"/>
      <c r="G1915" s="42"/>
      <c r="H1915" s="441"/>
      <c r="I1915" s="441"/>
      <c r="J1915" s="441"/>
      <c r="K1915" s="442"/>
      <c r="L1915" s="442"/>
      <c r="M1915" s="439"/>
      <c r="N1915" s="439"/>
      <c r="O1915" s="440"/>
      <c r="P1915" s="440"/>
      <c r="Q1915" s="439"/>
      <c r="R1915" s="439"/>
      <c r="S1915" s="439"/>
      <c r="T1915" s="443"/>
      <c r="U1915" s="443"/>
      <c r="V1915" s="443" t="s">
        <v>0</v>
      </c>
      <c r="W1915" s="444"/>
      <c r="X1915" s="440"/>
      <c r="Y1915" s="445"/>
      <c r="Z1915" s="445"/>
      <c r="AA1915" s="445"/>
      <c r="AB1915" s="445"/>
      <c r="AC1915" s="445"/>
      <c r="AD1915" s="445"/>
      <c r="AE1915" s="445"/>
      <c r="AF1915" s="445"/>
      <c r="AG1915" s="445"/>
      <c r="AH1915" s="445"/>
      <c r="AI1915" s="446"/>
      <c r="AJ1915" s="446"/>
      <c r="AK1915" s="446"/>
      <c r="AL1915" s="446"/>
      <c r="AM1915" s="446"/>
      <c r="AN1915" s="446"/>
    </row>
    <row r="1916" spans="1:40">
      <c r="A1916" s="435">
        <v>393</v>
      </c>
      <c r="B1916" s="436" t="s">
        <v>192</v>
      </c>
      <c r="C1916" s="437" t="s">
        <v>1643</v>
      </c>
      <c r="D1916" s="475" t="s">
        <v>1644</v>
      </c>
      <c r="E1916" s="447">
        <v>1655.498</v>
      </c>
      <c r="F1916" s="445" t="s">
        <v>83</v>
      </c>
      <c r="G1916" s="41"/>
      <c r="H1916" s="448"/>
      <c r="I1916" s="448">
        <f>ROUND(E1916*G1916,2)</f>
        <v>0</v>
      </c>
      <c r="J1916" s="448">
        <f>ROUND(E1916*G1916,2)</f>
        <v>0</v>
      </c>
      <c r="K1916" s="449"/>
      <c r="L1916" s="449">
        <f>E1916*K1916</f>
        <v>0</v>
      </c>
      <c r="M1916" s="447"/>
      <c r="N1916" s="447">
        <f>E1916*M1916</f>
        <v>0</v>
      </c>
      <c r="O1916" s="445">
        <v>20</v>
      </c>
      <c r="P1916" s="445" t="s">
        <v>1566</v>
      </c>
      <c r="Q1916" s="447"/>
      <c r="R1916" s="447"/>
      <c r="S1916" s="447"/>
      <c r="T1916" s="450"/>
      <c r="U1916" s="450"/>
      <c r="V1916" s="450" t="s">
        <v>66</v>
      </c>
      <c r="W1916" s="451"/>
      <c r="X1916" s="437" t="s">
        <v>1645</v>
      </c>
      <c r="Y1916" s="437" t="s">
        <v>1643</v>
      </c>
      <c r="Z1916" s="445" t="s">
        <v>85</v>
      </c>
      <c r="AA1916" s="437" t="s">
        <v>196</v>
      </c>
      <c r="AB1916" s="445">
        <v>8</v>
      </c>
      <c r="AC1916" s="445"/>
      <c r="AD1916" s="445"/>
      <c r="AE1916" s="445"/>
      <c r="AF1916" s="445"/>
      <c r="AG1916" s="445"/>
      <c r="AH1916" s="445"/>
      <c r="AI1916" s="446"/>
      <c r="AJ1916" s="446" t="s">
        <v>811</v>
      </c>
      <c r="AK1916" s="446" t="s">
        <v>87</v>
      </c>
      <c r="AL1916" s="446"/>
      <c r="AM1916" s="446"/>
      <c r="AN1916" s="446"/>
    </row>
    <row r="1917" spans="1:40">
      <c r="A1917" s="435"/>
      <c r="B1917" s="436"/>
      <c r="C1917" s="437"/>
      <c r="D1917" s="438" t="s">
        <v>1646</v>
      </c>
      <c r="E1917" s="439"/>
      <c r="F1917" s="440"/>
      <c r="G1917" s="42"/>
      <c r="H1917" s="441"/>
      <c r="I1917" s="441"/>
      <c r="J1917" s="441"/>
      <c r="K1917" s="442"/>
      <c r="L1917" s="442"/>
      <c r="M1917" s="439"/>
      <c r="N1917" s="439"/>
      <c r="O1917" s="440"/>
      <c r="P1917" s="440"/>
      <c r="Q1917" s="439"/>
      <c r="R1917" s="439"/>
      <c r="S1917" s="439"/>
      <c r="T1917" s="443"/>
      <c r="U1917" s="443"/>
      <c r="V1917" s="443" t="s">
        <v>0</v>
      </c>
      <c r="W1917" s="444"/>
      <c r="X1917" s="440"/>
      <c r="Y1917" s="445"/>
      <c r="Z1917" s="445"/>
      <c r="AA1917" s="445"/>
      <c r="AB1917" s="445"/>
      <c r="AC1917" s="445"/>
      <c r="AD1917" s="445"/>
      <c r="AE1917" s="445"/>
      <c r="AF1917" s="445"/>
      <c r="AG1917" s="445"/>
      <c r="AH1917" s="445"/>
      <c r="AI1917" s="446"/>
      <c r="AJ1917" s="446"/>
      <c r="AK1917" s="446"/>
      <c r="AL1917" s="446"/>
      <c r="AM1917" s="446"/>
      <c r="AN1917" s="446"/>
    </row>
    <row r="1918" spans="1:40" ht="25.5">
      <c r="A1918" s="435"/>
      <c r="B1918" s="436"/>
      <c r="C1918" s="437"/>
      <c r="D1918" s="482" t="s">
        <v>1647</v>
      </c>
      <c r="E1918" s="483"/>
      <c r="F1918" s="484"/>
      <c r="G1918" s="43"/>
      <c r="H1918" s="485"/>
      <c r="I1918" s="485"/>
      <c r="J1918" s="485"/>
      <c r="K1918" s="486"/>
      <c r="L1918" s="486"/>
      <c r="M1918" s="483"/>
      <c r="N1918" s="483"/>
      <c r="O1918" s="484"/>
      <c r="P1918" s="484"/>
      <c r="Q1918" s="483"/>
      <c r="R1918" s="483"/>
      <c r="S1918" s="483"/>
      <c r="T1918" s="487"/>
      <c r="U1918" s="487"/>
      <c r="V1918" s="487" t="s">
        <v>1</v>
      </c>
      <c r="W1918" s="488"/>
      <c r="X1918" s="484"/>
      <c r="Y1918" s="445"/>
      <c r="Z1918" s="445"/>
      <c r="AA1918" s="445"/>
      <c r="AB1918" s="445"/>
      <c r="AC1918" s="445"/>
      <c r="AD1918" s="445"/>
      <c r="AE1918" s="445"/>
      <c r="AF1918" s="445"/>
      <c r="AG1918" s="445"/>
      <c r="AH1918" s="445"/>
      <c r="AI1918" s="446"/>
      <c r="AJ1918" s="446"/>
      <c r="AK1918" s="446"/>
      <c r="AL1918" s="446"/>
      <c r="AM1918" s="446"/>
      <c r="AN1918" s="446"/>
    </row>
    <row r="1919" spans="1:40" ht="25.5">
      <c r="A1919" s="435"/>
      <c r="B1919" s="436"/>
      <c r="C1919" s="437"/>
      <c r="D1919" s="482" t="s">
        <v>1648</v>
      </c>
      <c r="E1919" s="483"/>
      <c r="F1919" s="484"/>
      <c r="G1919" s="43"/>
      <c r="H1919" s="485"/>
      <c r="I1919" s="485"/>
      <c r="J1919" s="485"/>
      <c r="K1919" s="486"/>
      <c r="L1919" s="486"/>
      <c r="M1919" s="483"/>
      <c r="N1919" s="483"/>
      <c r="O1919" s="484"/>
      <c r="P1919" s="484"/>
      <c r="Q1919" s="483"/>
      <c r="R1919" s="483"/>
      <c r="S1919" s="483"/>
      <c r="T1919" s="487"/>
      <c r="U1919" s="487"/>
      <c r="V1919" s="487" t="s">
        <v>1</v>
      </c>
      <c r="W1919" s="488"/>
      <c r="X1919" s="484"/>
      <c r="Y1919" s="445"/>
      <c r="Z1919" s="445"/>
      <c r="AA1919" s="445"/>
      <c r="AB1919" s="445"/>
      <c r="AC1919" s="445"/>
      <c r="AD1919" s="445"/>
      <c r="AE1919" s="445"/>
      <c r="AF1919" s="445"/>
      <c r="AG1919" s="445"/>
      <c r="AH1919" s="445"/>
      <c r="AI1919" s="446"/>
      <c r="AJ1919" s="446"/>
      <c r="AK1919" s="446"/>
      <c r="AL1919" s="446"/>
      <c r="AM1919" s="446"/>
      <c r="AN1919" s="446"/>
    </row>
    <row r="1920" spans="1:40" ht="25.5">
      <c r="A1920" s="435"/>
      <c r="B1920" s="436"/>
      <c r="C1920" s="437"/>
      <c r="D1920" s="482" t="s">
        <v>1649</v>
      </c>
      <c r="E1920" s="483"/>
      <c r="F1920" s="484"/>
      <c r="G1920" s="43"/>
      <c r="H1920" s="485"/>
      <c r="I1920" s="485"/>
      <c r="J1920" s="485"/>
      <c r="K1920" s="486"/>
      <c r="L1920" s="486"/>
      <c r="M1920" s="483"/>
      <c r="N1920" s="483"/>
      <c r="O1920" s="484"/>
      <c r="P1920" s="484"/>
      <c r="Q1920" s="483"/>
      <c r="R1920" s="483"/>
      <c r="S1920" s="483"/>
      <c r="T1920" s="487"/>
      <c r="U1920" s="487"/>
      <c r="V1920" s="487" t="s">
        <v>1</v>
      </c>
      <c r="W1920" s="488"/>
      <c r="X1920" s="484"/>
      <c r="Y1920" s="445"/>
      <c r="Z1920" s="445"/>
      <c r="AA1920" s="445"/>
      <c r="AB1920" s="445"/>
      <c r="AC1920" s="445"/>
      <c r="AD1920" s="445"/>
      <c r="AE1920" s="445"/>
      <c r="AF1920" s="445"/>
      <c r="AG1920" s="445"/>
      <c r="AH1920" s="445"/>
      <c r="AI1920" s="446"/>
      <c r="AJ1920" s="446"/>
      <c r="AK1920" s="446"/>
      <c r="AL1920" s="446"/>
      <c r="AM1920" s="446"/>
      <c r="AN1920" s="446"/>
    </row>
    <row r="1921" spans="1:40" ht="25.5">
      <c r="A1921" s="435"/>
      <c r="B1921" s="436"/>
      <c r="C1921" s="437"/>
      <c r="D1921" s="482" t="s">
        <v>1650</v>
      </c>
      <c r="E1921" s="483"/>
      <c r="F1921" s="484"/>
      <c r="G1921" s="43"/>
      <c r="H1921" s="485"/>
      <c r="I1921" s="485"/>
      <c r="J1921" s="485"/>
      <c r="K1921" s="486"/>
      <c r="L1921" s="486"/>
      <c r="M1921" s="483"/>
      <c r="N1921" s="483"/>
      <c r="O1921" s="484"/>
      <c r="P1921" s="484"/>
      <c r="Q1921" s="483"/>
      <c r="R1921" s="483"/>
      <c r="S1921" s="483"/>
      <c r="T1921" s="487"/>
      <c r="U1921" s="487"/>
      <c r="V1921" s="487" t="s">
        <v>1</v>
      </c>
      <c r="W1921" s="488"/>
      <c r="X1921" s="484"/>
      <c r="Y1921" s="445"/>
      <c r="Z1921" s="445"/>
      <c r="AA1921" s="445"/>
      <c r="AB1921" s="445"/>
      <c r="AC1921" s="445"/>
      <c r="AD1921" s="445"/>
      <c r="AE1921" s="445"/>
      <c r="AF1921" s="445"/>
      <c r="AG1921" s="445"/>
      <c r="AH1921" s="445"/>
      <c r="AI1921" s="446"/>
      <c r="AJ1921" s="446"/>
      <c r="AK1921" s="446"/>
      <c r="AL1921" s="446"/>
      <c r="AM1921" s="446"/>
      <c r="AN1921" s="446"/>
    </row>
    <row r="1922" spans="1:40" ht="25.5">
      <c r="A1922" s="435"/>
      <c r="B1922" s="436"/>
      <c r="C1922" s="437"/>
      <c r="D1922" s="482" t="s">
        <v>1651</v>
      </c>
      <c r="E1922" s="483"/>
      <c r="F1922" s="484"/>
      <c r="G1922" s="43"/>
      <c r="H1922" s="485"/>
      <c r="I1922" s="485"/>
      <c r="J1922" s="485"/>
      <c r="K1922" s="486"/>
      <c r="L1922" s="486"/>
      <c r="M1922" s="483"/>
      <c r="N1922" s="483"/>
      <c r="O1922" s="484"/>
      <c r="P1922" s="484"/>
      <c r="Q1922" s="483"/>
      <c r="R1922" s="483"/>
      <c r="S1922" s="483"/>
      <c r="T1922" s="487"/>
      <c r="U1922" s="487"/>
      <c r="V1922" s="487" t="s">
        <v>1</v>
      </c>
      <c r="W1922" s="488"/>
      <c r="X1922" s="484"/>
      <c r="Y1922" s="445"/>
      <c r="Z1922" s="445"/>
      <c r="AA1922" s="445"/>
      <c r="AB1922" s="445"/>
      <c r="AC1922" s="445"/>
      <c r="AD1922" s="445"/>
      <c r="AE1922" s="445"/>
      <c r="AF1922" s="445"/>
      <c r="AG1922" s="445"/>
      <c r="AH1922" s="445"/>
      <c r="AI1922" s="446"/>
      <c r="AJ1922" s="446"/>
      <c r="AK1922" s="446"/>
      <c r="AL1922" s="446"/>
      <c r="AM1922" s="446"/>
      <c r="AN1922" s="446"/>
    </row>
    <row r="1923" spans="1:40" ht="25.5">
      <c r="A1923" s="435"/>
      <c r="B1923" s="436"/>
      <c r="C1923" s="437"/>
      <c r="D1923" s="482" t="s">
        <v>1652</v>
      </c>
      <c r="E1923" s="483"/>
      <c r="F1923" s="484"/>
      <c r="G1923" s="43"/>
      <c r="H1923" s="485"/>
      <c r="I1923" s="485"/>
      <c r="J1923" s="485"/>
      <c r="K1923" s="486"/>
      <c r="L1923" s="486"/>
      <c r="M1923" s="483"/>
      <c r="N1923" s="483"/>
      <c r="O1923" s="484"/>
      <c r="P1923" s="484"/>
      <c r="Q1923" s="483"/>
      <c r="R1923" s="483"/>
      <c r="S1923" s="483"/>
      <c r="T1923" s="487"/>
      <c r="U1923" s="487"/>
      <c r="V1923" s="487" t="s">
        <v>1</v>
      </c>
      <c r="W1923" s="488"/>
      <c r="X1923" s="484"/>
      <c r="Y1923" s="445"/>
      <c r="Z1923" s="445"/>
      <c r="AA1923" s="445"/>
      <c r="AB1923" s="445"/>
      <c r="AC1923" s="445"/>
      <c r="AD1923" s="445"/>
      <c r="AE1923" s="445"/>
      <c r="AF1923" s="445"/>
      <c r="AG1923" s="445"/>
      <c r="AH1923" s="445"/>
      <c r="AI1923" s="446"/>
      <c r="AJ1923" s="446"/>
      <c r="AK1923" s="446"/>
      <c r="AL1923" s="446"/>
      <c r="AM1923" s="446"/>
      <c r="AN1923" s="446"/>
    </row>
    <row r="1924" spans="1:40" ht="25.5">
      <c r="A1924" s="435"/>
      <c r="B1924" s="436"/>
      <c r="C1924" s="437"/>
      <c r="D1924" s="482" t="s">
        <v>1653</v>
      </c>
      <c r="E1924" s="483"/>
      <c r="F1924" s="484"/>
      <c r="G1924" s="43"/>
      <c r="H1924" s="485"/>
      <c r="I1924" s="485"/>
      <c r="J1924" s="485"/>
      <c r="K1924" s="486"/>
      <c r="L1924" s="486"/>
      <c r="M1924" s="483"/>
      <c r="N1924" s="483"/>
      <c r="O1924" s="484"/>
      <c r="P1924" s="484"/>
      <c r="Q1924" s="483"/>
      <c r="R1924" s="483"/>
      <c r="S1924" s="483"/>
      <c r="T1924" s="487"/>
      <c r="U1924" s="487"/>
      <c r="V1924" s="487" t="s">
        <v>1</v>
      </c>
      <c r="W1924" s="488"/>
      <c r="X1924" s="484"/>
      <c r="Y1924" s="445"/>
      <c r="Z1924" s="445"/>
      <c r="AA1924" s="445"/>
      <c r="AB1924" s="445"/>
      <c r="AC1924" s="445"/>
      <c r="AD1924" s="445"/>
      <c r="AE1924" s="445"/>
      <c r="AF1924" s="445"/>
      <c r="AG1924" s="445"/>
      <c r="AH1924" s="445"/>
      <c r="AI1924" s="446"/>
      <c r="AJ1924" s="446"/>
      <c r="AK1924" s="446"/>
      <c r="AL1924" s="446"/>
      <c r="AM1924" s="446"/>
      <c r="AN1924" s="446"/>
    </row>
    <row r="1925" spans="1:40">
      <c r="A1925" s="435"/>
      <c r="B1925" s="436"/>
      <c r="C1925" s="437"/>
      <c r="D1925" s="482" t="s">
        <v>1654</v>
      </c>
      <c r="E1925" s="483"/>
      <c r="F1925" s="484"/>
      <c r="G1925" s="43"/>
      <c r="H1925" s="485"/>
      <c r="I1925" s="485"/>
      <c r="J1925" s="485"/>
      <c r="K1925" s="486"/>
      <c r="L1925" s="486"/>
      <c r="M1925" s="483"/>
      <c r="N1925" s="483"/>
      <c r="O1925" s="484"/>
      <c r="P1925" s="484"/>
      <c r="Q1925" s="483"/>
      <c r="R1925" s="483"/>
      <c r="S1925" s="483"/>
      <c r="T1925" s="487"/>
      <c r="U1925" s="487"/>
      <c r="V1925" s="487" t="s">
        <v>1</v>
      </c>
      <c r="W1925" s="488"/>
      <c r="X1925" s="484"/>
      <c r="Y1925" s="445"/>
      <c r="Z1925" s="445"/>
      <c r="AA1925" s="445"/>
      <c r="AB1925" s="445"/>
      <c r="AC1925" s="445"/>
      <c r="AD1925" s="445"/>
      <c r="AE1925" s="445"/>
      <c r="AF1925" s="445"/>
      <c r="AG1925" s="445"/>
      <c r="AH1925" s="445"/>
      <c r="AI1925" s="446"/>
      <c r="AJ1925" s="446"/>
      <c r="AK1925" s="446"/>
      <c r="AL1925" s="446"/>
      <c r="AM1925" s="446"/>
      <c r="AN1925" s="446"/>
    </row>
    <row r="1926" spans="1:40">
      <c r="A1926" s="435"/>
      <c r="B1926" s="436"/>
      <c r="C1926" s="437"/>
      <c r="D1926" s="482" t="s">
        <v>1655</v>
      </c>
      <c r="E1926" s="483"/>
      <c r="F1926" s="484"/>
      <c r="G1926" s="43"/>
      <c r="H1926" s="485"/>
      <c r="I1926" s="485"/>
      <c r="J1926" s="485"/>
      <c r="K1926" s="486"/>
      <c r="L1926" s="486"/>
      <c r="M1926" s="483"/>
      <c r="N1926" s="483"/>
      <c r="O1926" s="484"/>
      <c r="P1926" s="484"/>
      <c r="Q1926" s="483"/>
      <c r="R1926" s="483"/>
      <c r="S1926" s="483"/>
      <c r="T1926" s="487"/>
      <c r="U1926" s="487"/>
      <c r="V1926" s="487" t="s">
        <v>1</v>
      </c>
      <c r="W1926" s="488"/>
      <c r="X1926" s="484"/>
      <c r="Y1926" s="445"/>
      <c r="Z1926" s="445"/>
      <c r="AA1926" s="445"/>
      <c r="AB1926" s="445"/>
      <c r="AC1926" s="445"/>
      <c r="AD1926" s="445"/>
      <c r="AE1926" s="445"/>
      <c r="AF1926" s="445"/>
      <c r="AG1926" s="445"/>
      <c r="AH1926" s="445"/>
      <c r="AI1926" s="446"/>
      <c r="AJ1926" s="446"/>
      <c r="AK1926" s="446"/>
      <c r="AL1926" s="446"/>
      <c r="AM1926" s="446"/>
      <c r="AN1926" s="446"/>
    </row>
    <row r="1927" spans="1:40" ht="25.5">
      <c r="A1927" s="435"/>
      <c r="B1927" s="436"/>
      <c r="C1927" s="437"/>
      <c r="D1927" s="482" t="s">
        <v>1656</v>
      </c>
      <c r="E1927" s="483"/>
      <c r="F1927" s="484"/>
      <c r="G1927" s="43"/>
      <c r="H1927" s="485"/>
      <c r="I1927" s="485"/>
      <c r="J1927" s="485"/>
      <c r="K1927" s="486"/>
      <c r="L1927" s="486"/>
      <c r="M1927" s="483"/>
      <c r="N1927" s="483"/>
      <c r="O1927" s="484"/>
      <c r="P1927" s="484"/>
      <c r="Q1927" s="483"/>
      <c r="R1927" s="483"/>
      <c r="S1927" s="483"/>
      <c r="T1927" s="487"/>
      <c r="U1927" s="487"/>
      <c r="V1927" s="487" t="s">
        <v>1</v>
      </c>
      <c r="W1927" s="488"/>
      <c r="X1927" s="484"/>
      <c r="Y1927" s="445"/>
      <c r="Z1927" s="445"/>
      <c r="AA1927" s="445"/>
      <c r="AB1927" s="445"/>
      <c r="AC1927" s="445"/>
      <c r="AD1927" s="445"/>
      <c r="AE1927" s="445"/>
      <c r="AF1927" s="445"/>
      <c r="AG1927" s="445"/>
      <c r="AH1927" s="445"/>
      <c r="AI1927" s="446"/>
      <c r="AJ1927" s="446"/>
      <c r="AK1927" s="446"/>
      <c r="AL1927" s="446"/>
      <c r="AM1927" s="446"/>
      <c r="AN1927" s="446"/>
    </row>
    <row r="1928" spans="1:40" ht="25.5">
      <c r="A1928" s="435"/>
      <c r="B1928" s="436"/>
      <c r="C1928" s="437"/>
      <c r="D1928" s="482" t="s">
        <v>1657</v>
      </c>
      <c r="E1928" s="483"/>
      <c r="F1928" s="484"/>
      <c r="G1928" s="43"/>
      <c r="H1928" s="485"/>
      <c r="I1928" s="485"/>
      <c r="J1928" s="485"/>
      <c r="K1928" s="486"/>
      <c r="L1928" s="486"/>
      <c r="M1928" s="483"/>
      <c r="N1928" s="483"/>
      <c r="O1928" s="484"/>
      <c r="P1928" s="484"/>
      <c r="Q1928" s="483"/>
      <c r="R1928" s="483"/>
      <c r="S1928" s="483"/>
      <c r="T1928" s="487"/>
      <c r="U1928" s="487"/>
      <c r="V1928" s="487" t="s">
        <v>1</v>
      </c>
      <c r="W1928" s="488"/>
      <c r="X1928" s="484"/>
      <c r="Y1928" s="445"/>
      <c r="Z1928" s="445"/>
      <c r="AA1928" s="445"/>
      <c r="AB1928" s="445"/>
      <c r="AC1928" s="445"/>
      <c r="AD1928" s="445"/>
      <c r="AE1928" s="445"/>
      <c r="AF1928" s="445"/>
      <c r="AG1928" s="445"/>
      <c r="AH1928" s="445"/>
      <c r="AI1928" s="446"/>
      <c r="AJ1928" s="446"/>
      <c r="AK1928" s="446"/>
      <c r="AL1928" s="446"/>
      <c r="AM1928" s="446"/>
      <c r="AN1928" s="446"/>
    </row>
    <row r="1929" spans="1:40">
      <c r="A1929" s="435"/>
      <c r="B1929" s="436"/>
      <c r="C1929" s="437"/>
      <c r="D1929" s="482" t="s">
        <v>1658</v>
      </c>
      <c r="E1929" s="483"/>
      <c r="F1929" s="484"/>
      <c r="G1929" s="43"/>
      <c r="H1929" s="485"/>
      <c r="I1929" s="485"/>
      <c r="J1929" s="485"/>
      <c r="K1929" s="486"/>
      <c r="L1929" s="486"/>
      <c r="M1929" s="483"/>
      <c r="N1929" s="483"/>
      <c r="O1929" s="484"/>
      <c r="P1929" s="484"/>
      <c r="Q1929" s="483"/>
      <c r="R1929" s="483"/>
      <c r="S1929" s="483"/>
      <c r="T1929" s="487"/>
      <c r="U1929" s="487"/>
      <c r="V1929" s="487" t="s">
        <v>1</v>
      </c>
      <c r="W1929" s="488"/>
      <c r="X1929" s="484"/>
      <c r="Y1929" s="445"/>
      <c r="Z1929" s="445"/>
      <c r="AA1929" s="445"/>
      <c r="AB1929" s="445"/>
      <c r="AC1929" s="445"/>
      <c r="AD1929" s="445"/>
      <c r="AE1929" s="445"/>
      <c r="AF1929" s="445"/>
      <c r="AG1929" s="445"/>
      <c r="AH1929" s="445"/>
      <c r="AI1929" s="446"/>
      <c r="AJ1929" s="446"/>
      <c r="AK1929" s="446"/>
      <c r="AL1929" s="446"/>
      <c r="AM1929" s="446"/>
      <c r="AN1929" s="446"/>
    </row>
    <row r="1930" spans="1:40" ht="25.5">
      <c r="A1930" s="435"/>
      <c r="B1930" s="436"/>
      <c r="C1930" s="437"/>
      <c r="D1930" s="482" t="s">
        <v>1659</v>
      </c>
      <c r="E1930" s="483"/>
      <c r="F1930" s="484"/>
      <c r="G1930" s="43"/>
      <c r="H1930" s="485"/>
      <c r="I1930" s="485"/>
      <c r="J1930" s="485"/>
      <c r="K1930" s="486"/>
      <c r="L1930" s="486"/>
      <c r="M1930" s="483"/>
      <c r="N1930" s="483"/>
      <c r="O1930" s="484"/>
      <c r="P1930" s="484"/>
      <c r="Q1930" s="483"/>
      <c r="R1930" s="483"/>
      <c r="S1930" s="483"/>
      <c r="T1930" s="487"/>
      <c r="U1930" s="487"/>
      <c r="V1930" s="487" t="s">
        <v>1</v>
      </c>
      <c r="W1930" s="488"/>
      <c r="X1930" s="484"/>
      <c r="Y1930" s="445"/>
      <c r="Z1930" s="445"/>
      <c r="AA1930" s="445"/>
      <c r="AB1930" s="445"/>
      <c r="AC1930" s="445"/>
      <c r="AD1930" s="445"/>
      <c r="AE1930" s="445"/>
      <c r="AF1930" s="445"/>
      <c r="AG1930" s="445"/>
      <c r="AH1930" s="445"/>
      <c r="AI1930" s="446"/>
      <c r="AJ1930" s="446"/>
      <c r="AK1930" s="446"/>
      <c r="AL1930" s="446"/>
      <c r="AM1930" s="446"/>
      <c r="AN1930" s="446"/>
    </row>
    <row r="1931" spans="1:40">
      <c r="A1931" s="435"/>
      <c r="B1931" s="436"/>
      <c r="C1931" s="437"/>
      <c r="D1931" s="482" t="s">
        <v>1660</v>
      </c>
      <c r="E1931" s="483"/>
      <c r="F1931" s="484"/>
      <c r="G1931" s="43"/>
      <c r="H1931" s="485"/>
      <c r="I1931" s="485"/>
      <c r="J1931" s="485"/>
      <c r="K1931" s="486"/>
      <c r="L1931" s="486"/>
      <c r="M1931" s="483"/>
      <c r="N1931" s="483"/>
      <c r="O1931" s="484"/>
      <c r="P1931" s="484"/>
      <c r="Q1931" s="483"/>
      <c r="R1931" s="483"/>
      <c r="S1931" s="483"/>
      <c r="T1931" s="487"/>
      <c r="U1931" s="487"/>
      <c r="V1931" s="487" t="s">
        <v>1</v>
      </c>
      <c r="W1931" s="488"/>
      <c r="X1931" s="484"/>
      <c r="Y1931" s="445"/>
      <c r="Z1931" s="445"/>
      <c r="AA1931" s="445"/>
      <c r="AB1931" s="445"/>
      <c r="AC1931" s="445"/>
      <c r="AD1931" s="445"/>
      <c r="AE1931" s="445"/>
      <c r="AF1931" s="445"/>
      <c r="AG1931" s="445"/>
      <c r="AH1931" s="445"/>
      <c r="AI1931" s="446"/>
      <c r="AJ1931" s="446"/>
      <c r="AK1931" s="446"/>
      <c r="AL1931" s="446"/>
      <c r="AM1931" s="446"/>
      <c r="AN1931" s="446"/>
    </row>
    <row r="1932" spans="1:40" ht="25.5">
      <c r="A1932" s="435"/>
      <c r="B1932" s="436"/>
      <c r="C1932" s="437"/>
      <c r="D1932" s="482" t="s">
        <v>1661</v>
      </c>
      <c r="E1932" s="483"/>
      <c r="F1932" s="484"/>
      <c r="G1932" s="43"/>
      <c r="H1932" s="485"/>
      <c r="I1932" s="485"/>
      <c r="J1932" s="485"/>
      <c r="K1932" s="486"/>
      <c r="L1932" s="486"/>
      <c r="M1932" s="483"/>
      <c r="N1932" s="483"/>
      <c r="O1932" s="484"/>
      <c r="P1932" s="484"/>
      <c r="Q1932" s="483"/>
      <c r="R1932" s="483"/>
      <c r="S1932" s="483"/>
      <c r="T1932" s="487"/>
      <c r="U1932" s="487"/>
      <c r="V1932" s="487" t="s">
        <v>1</v>
      </c>
      <c r="W1932" s="488"/>
      <c r="X1932" s="484"/>
      <c r="Y1932" s="445"/>
      <c r="Z1932" s="445"/>
      <c r="AA1932" s="445"/>
      <c r="AB1932" s="445"/>
      <c r="AC1932" s="445"/>
      <c r="AD1932" s="445"/>
      <c r="AE1932" s="445"/>
      <c r="AF1932" s="445"/>
      <c r="AG1932" s="445"/>
      <c r="AH1932" s="445"/>
      <c r="AI1932" s="446"/>
      <c r="AJ1932" s="446"/>
      <c r="AK1932" s="446"/>
      <c r="AL1932" s="446"/>
      <c r="AM1932" s="446"/>
      <c r="AN1932" s="446"/>
    </row>
    <row r="1933" spans="1:40">
      <c r="A1933" s="435"/>
      <c r="B1933" s="436"/>
      <c r="C1933" s="437"/>
      <c r="D1933" s="482" t="s">
        <v>1662</v>
      </c>
      <c r="E1933" s="483"/>
      <c r="F1933" s="484"/>
      <c r="G1933" s="43"/>
      <c r="H1933" s="485"/>
      <c r="I1933" s="485"/>
      <c r="J1933" s="485"/>
      <c r="K1933" s="486"/>
      <c r="L1933" s="486"/>
      <c r="M1933" s="483"/>
      <c r="N1933" s="483"/>
      <c r="O1933" s="484"/>
      <c r="P1933" s="484"/>
      <c r="Q1933" s="483"/>
      <c r="R1933" s="483"/>
      <c r="S1933" s="483"/>
      <c r="T1933" s="487"/>
      <c r="U1933" s="487"/>
      <c r="V1933" s="487" t="s">
        <v>1</v>
      </c>
      <c r="W1933" s="488"/>
      <c r="X1933" s="484"/>
      <c r="Y1933" s="445"/>
      <c r="Z1933" s="445"/>
      <c r="AA1933" s="445"/>
      <c r="AB1933" s="445"/>
      <c r="AC1933" s="445"/>
      <c r="AD1933" s="445"/>
      <c r="AE1933" s="445"/>
      <c r="AF1933" s="445"/>
      <c r="AG1933" s="445"/>
      <c r="AH1933" s="445"/>
      <c r="AI1933" s="446"/>
      <c r="AJ1933" s="446"/>
      <c r="AK1933" s="446"/>
      <c r="AL1933" s="446"/>
      <c r="AM1933" s="446"/>
      <c r="AN1933" s="446"/>
    </row>
    <row r="1934" spans="1:40" ht="25.5">
      <c r="A1934" s="435"/>
      <c r="B1934" s="436"/>
      <c r="C1934" s="437"/>
      <c r="D1934" s="482" t="s">
        <v>1663</v>
      </c>
      <c r="E1934" s="483"/>
      <c r="F1934" s="484"/>
      <c r="G1934" s="43"/>
      <c r="H1934" s="485"/>
      <c r="I1934" s="485"/>
      <c r="J1934" s="485"/>
      <c r="K1934" s="486"/>
      <c r="L1934" s="486"/>
      <c r="M1934" s="483"/>
      <c r="N1934" s="483"/>
      <c r="O1934" s="484"/>
      <c r="P1934" s="484"/>
      <c r="Q1934" s="483"/>
      <c r="R1934" s="483"/>
      <c r="S1934" s="483"/>
      <c r="T1934" s="487"/>
      <c r="U1934" s="487"/>
      <c r="V1934" s="487" t="s">
        <v>1</v>
      </c>
      <c r="W1934" s="488"/>
      <c r="X1934" s="484"/>
      <c r="Y1934" s="445"/>
      <c r="Z1934" s="445"/>
      <c r="AA1934" s="445"/>
      <c r="AB1934" s="445"/>
      <c r="AC1934" s="445"/>
      <c r="AD1934" s="445"/>
      <c r="AE1934" s="445"/>
      <c r="AF1934" s="445"/>
      <c r="AG1934" s="445"/>
      <c r="AH1934" s="445"/>
      <c r="AI1934" s="446"/>
      <c r="AJ1934" s="446"/>
      <c r="AK1934" s="446"/>
      <c r="AL1934" s="446"/>
      <c r="AM1934" s="446"/>
      <c r="AN1934" s="446"/>
    </row>
    <row r="1935" spans="1:40" ht="25.5">
      <c r="A1935" s="435">
        <v>394</v>
      </c>
      <c r="B1935" s="436" t="s">
        <v>1615</v>
      </c>
      <c r="C1935" s="437" t="s">
        <v>1664</v>
      </c>
      <c r="D1935" s="475" t="s">
        <v>1665</v>
      </c>
      <c r="E1935" s="74">
        <v>0</v>
      </c>
      <c r="F1935" s="445" t="s">
        <v>57</v>
      </c>
      <c r="G1935" s="41"/>
      <c r="H1935" s="448">
        <f>ROUND(E1935*G1935,2)</f>
        <v>0</v>
      </c>
      <c r="I1935" s="448"/>
      <c r="J1935" s="448">
        <f>ROUND(E1935*G1935,2)</f>
        <v>0</v>
      </c>
      <c r="K1935" s="449"/>
      <c r="L1935" s="449">
        <f>E1935*K1935</f>
        <v>0</v>
      </c>
      <c r="M1935" s="447"/>
      <c r="N1935" s="447">
        <f>E1935*M1935</f>
        <v>0</v>
      </c>
      <c r="O1935" s="445">
        <v>20</v>
      </c>
      <c r="P1935" s="445" t="s">
        <v>405</v>
      </c>
      <c r="Q1935" s="447"/>
      <c r="R1935" s="447"/>
      <c r="S1935" s="447"/>
      <c r="T1935" s="450"/>
      <c r="U1935" s="450"/>
      <c r="V1935" s="450" t="s">
        <v>802</v>
      </c>
      <c r="W1935" s="451"/>
      <c r="X1935" s="437" t="s">
        <v>1666</v>
      </c>
      <c r="Y1935" s="437" t="s">
        <v>1664</v>
      </c>
      <c r="Z1935" s="445" t="s">
        <v>1667</v>
      </c>
      <c r="AA1935" s="445"/>
      <c r="AB1935" s="445">
        <v>1</v>
      </c>
      <c r="AC1935" s="445"/>
      <c r="AD1935" s="445"/>
      <c r="AE1935" s="445"/>
      <c r="AF1935" s="445"/>
      <c r="AG1935" s="445"/>
      <c r="AH1935" s="445"/>
      <c r="AI1935" s="446"/>
      <c r="AJ1935" s="446" t="s">
        <v>803</v>
      </c>
      <c r="AK1935" s="446" t="s">
        <v>87</v>
      </c>
      <c r="AL1935" s="446"/>
      <c r="AM1935" s="446"/>
      <c r="AN1935" s="446"/>
    </row>
    <row r="1936" spans="1:40">
      <c r="A1936" s="435"/>
      <c r="B1936" s="436"/>
      <c r="C1936" s="437"/>
      <c r="D1936" s="478" t="s">
        <v>1668</v>
      </c>
      <c r="E1936" s="479">
        <f>J1936</f>
        <v>0</v>
      </c>
      <c r="F1936" s="445"/>
      <c r="G1936" s="41"/>
      <c r="H1936" s="479">
        <f>SUM(H1885:H1935)</f>
        <v>0</v>
      </c>
      <c r="I1936" s="479">
        <f>SUM(I1885:I1935)</f>
        <v>0</v>
      </c>
      <c r="J1936" s="479">
        <f>SUM(J1885:J1935)</f>
        <v>0</v>
      </c>
      <c r="K1936" s="449"/>
      <c r="L1936" s="480">
        <f>SUM(L1885:L1935)</f>
        <v>0.55684926000000001</v>
      </c>
      <c r="M1936" s="447"/>
      <c r="N1936" s="481">
        <f>SUM(N1885:N1935)</f>
        <v>1.41079</v>
      </c>
      <c r="O1936" s="445"/>
      <c r="P1936" s="445"/>
      <c r="Q1936" s="447"/>
      <c r="R1936" s="447"/>
      <c r="S1936" s="447"/>
      <c r="T1936" s="450"/>
      <c r="U1936" s="450"/>
      <c r="V1936" s="450"/>
      <c r="W1936" s="451">
        <f>SUM(W1885:W1935)</f>
        <v>588.51099999999997</v>
      </c>
      <c r="X1936" s="445"/>
      <c r="Y1936" s="445"/>
      <c r="Z1936" s="445"/>
      <c r="AA1936" s="445"/>
      <c r="AB1936" s="445"/>
      <c r="AC1936" s="445"/>
      <c r="AD1936" s="445"/>
      <c r="AE1936" s="445"/>
      <c r="AF1936" s="445"/>
      <c r="AG1936" s="445"/>
      <c r="AH1936" s="445"/>
      <c r="AI1936" s="446"/>
      <c r="AJ1936" s="446"/>
      <c r="AK1936" s="446"/>
      <c r="AL1936" s="446"/>
      <c r="AM1936" s="446"/>
      <c r="AN1936" s="446"/>
    </row>
    <row r="1937" spans="1:40">
      <c r="A1937" s="435"/>
      <c r="B1937" s="436"/>
      <c r="C1937" s="437"/>
      <c r="D1937" s="475"/>
      <c r="E1937" s="447"/>
      <c r="F1937" s="445"/>
      <c r="G1937" s="41"/>
      <c r="H1937" s="448"/>
      <c r="I1937" s="448"/>
      <c r="J1937" s="448"/>
      <c r="K1937" s="449"/>
      <c r="L1937" s="449"/>
      <c r="M1937" s="447"/>
      <c r="N1937" s="447"/>
      <c r="O1937" s="445"/>
      <c r="P1937" s="445"/>
      <c r="Q1937" s="447"/>
      <c r="R1937" s="447"/>
      <c r="S1937" s="447"/>
      <c r="T1937" s="450"/>
      <c r="U1937" s="450"/>
      <c r="V1937" s="450"/>
      <c r="W1937" s="451"/>
      <c r="X1937" s="445"/>
      <c r="Y1937" s="445"/>
      <c r="Z1937" s="445"/>
      <c r="AA1937" s="445"/>
      <c r="AB1937" s="445"/>
      <c r="AC1937" s="445"/>
      <c r="AD1937" s="445"/>
      <c r="AE1937" s="445"/>
      <c r="AF1937" s="445"/>
      <c r="AG1937" s="445"/>
      <c r="AH1937" s="445"/>
      <c r="AI1937" s="446"/>
      <c r="AJ1937" s="446"/>
      <c r="AK1937" s="446"/>
      <c r="AL1937" s="446"/>
      <c r="AM1937" s="446"/>
      <c r="AN1937" s="446"/>
    </row>
    <row r="1938" spans="1:40">
      <c r="A1938" s="435"/>
      <c r="B1938" s="437" t="s">
        <v>1669</v>
      </c>
      <c r="C1938" s="437"/>
      <c r="D1938" s="475"/>
      <c r="E1938" s="447"/>
      <c r="F1938" s="445"/>
      <c r="G1938" s="41"/>
      <c r="H1938" s="448"/>
      <c r="I1938" s="448"/>
      <c r="J1938" s="448"/>
      <c r="K1938" s="449"/>
      <c r="L1938" s="449"/>
      <c r="M1938" s="447"/>
      <c r="N1938" s="447"/>
      <c r="O1938" s="445"/>
      <c r="P1938" s="445"/>
      <c r="Q1938" s="447"/>
      <c r="R1938" s="447"/>
      <c r="S1938" s="447"/>
      <c r="T1938" s="450"/>
      <c r="U1938" s="450"/>
      <c r="V1938" s="450"/>
      <c r="W1938" s="451"/>
      <c r="X1938" s="445"/>
      <c r="Y1938" s="445"/>
      <c r="Z1938" s="445"/>
      <c r="AA1938" s="445"/>
      <c r="AB1938" s="445"/>
      <c r="AC1938" s="445"/>
      <c r="AD1938" s="445"/>
      <c r="AE1938" s="445"/>
      <c r="AF1938" s="445"/>
      <c r="AG1938" s="445"/>
      <c r="AH1938" s="445"/>
      <c r="AI1938" s="446"/>
      <c r="AJ1938" s="446"/>
      <c r="AK1938" s="446"/>
      <c r="AL1938" s="446"/>
      <c r="AM1938" s="446"/>
      <c r="AN1938" s="446"/>
    </row>
    <row r="1939" spans="1:40">
      <c r="A1939" s="435">
        <v>395</v>
      </c>
      <c r="B1939" s="436" t="s">
        <v>80</v>
      </c>
      <c r="C1939" s="437" t="s">
        <v>1670</v>
      </c>
      <c r="D1939" s="475" t="s">
        <v>1671</v>
      </c>
      <c r="E1939" s="447">
        <v>605.18499999999995</v>
      </c>
      <c r="F1939" s="445" t="s">
        <v>83</v>
      </c>
      <c r="G1939" s="41"/>
      <c r="H1939" s="448">
        <f>ROUND(E1939*G1939,2)</f>
        <v>0</v>
      </c>
      <c r="I1939" s="448"/>
      <c r="J1939" s="448">
        <f>ROUND(E1939*G1939,2)</f>
        <v>0</v>
      </c>
      <c r="K1939" s="449"/>
      <c r="L1939" s="449">
        <f>E1939*K1939</f>
        <v>0</v>
      </c>
      <c r="M1939" s="447"/>
      <c r="N1939" s="447">
        <f>E1939*M1939</f>
        <v>0</v>
      </c>
      <c r="O1939" s="445">
        <v>20</v>
      </c>
      <c r="P1939" s="445" t="s">
        <v>832</v>
      </c>
      <c r="Q1939" s="447"/>
      <c r="R1939" s="447"/>
      <c r="S1939" s="447"/>
      <c r="T1939" s="450"/>
      <c r="U1939" s="450"/>
      <c r="V1939" s="450" t="s">
        <v>802</v>
      </c>
      <c r="W1939" s="451"/>
      <c r="X1939" s="437" t="s">
        <v>1670</v>
      </c>
      <c r="Y1939" s="437" t="s">
        <v>1670</v>
      </c>
      <c r="Z1939" s="445" t="s">
        <v>85</v>
      </c>
      <c r="AA1939" s="445"/>
      <c r="AB1939" s="445">
        <v>1</v>
      </c>
      <c r="AC1939" s="445"/>
      <c r="AD1939" s="445"/>
      <c r="AE1939" s="445"/>
      <c r="AF1939" s="445"/>
      <c r="AG1939" s="445"/>
      <c r="AH1939" s="445"/>
      <c r="AI1939" s="446"/>
      <c r="AJ1939" s="446" t="s">
        <v>803</v>
      </c>
      <c r="AK1939" s="446" t="s">
        <v>87</v>
      </c>
      <c r="AL1939" s="446"/>
      <c r="AM1939" s="446"/>
      <c r="AN1939" s="446"/>
    </row>
    <row r="1940" spans="1:40" ht="25.5">
      <c r="A1940" s="435"/>
      <c r="B1940" s="436"/>
      <c r="C1940" s="437"/>
      <c r="D1940" s="438" t="s">
        <v>133</v>
      </c>
      <c r="E1940" s="439"/>
      <c r="F1940" s="440"/>
      <c r="G1940" s="42"/>
      <c r="H1940" s="441"/>
      <c r="I1940" s="441"/>
      <c r="J1940" s="441"/>
      <c r="K1940" s="442"/>
      <c r="L1940" s="442"/>
      <c r="M1940" s="439"/>
      <c r="N1940" s="439"/>
      <c r="O1940" s="440"/>
      <c r="P1940" s="440"/>
      <c r="Q1940" s="439"/>
      <c r="R1940" s="439"/>
      <c r="S1940" s="439"/>
      <c r="T1940" s="443"/>
      <c r="U1940" s="443"/>
      <c r="V1940" s="443" t="s">
        <v>0</v>
      </c>
      <c r="W1940" s="444"/>
      <c r="X1940" s="440"/>
      <c r="Y1940" s="445"/>
      <c r="Z1940" s="445"/>
      <c r="AA1940" s="445"/>
      <c r="AB1940" s="445"/>
      <c r="AC1940" s="445"/>
      <c r="AD1940" s="445"/>
      <c r="AE1940" s="445"/>
      <c r="AF1940" s="445"/>
      <c r="AG1940" s="445"/>
      <c r="AH1940" s="445"/>
      <c r="AI1940" s="446"/>
      <c r="AJ1940" s="446"/>
      <c r="AK1940" s="446"/>
      <c r="AL1940" s="446"/>
      <c r="AM1940" s="446"/>
      <c r="AN1940" s="446"/>
    </row>
    <row r="1941" spans="1:40">
      <c r="A1941" s="435"/>
      <c r="B1941" s="436"/>
      <c r="C1941" s="437"/>
      <c r="D1941" s="438" t="s">
        <v>1672</v>
      </c>
      <c r="E1941" s="439"/>
      <c r="F1941" s="440"/>
      <c r="G1941" s="42"/>
      <c r="H1941" s="441"/>
      <c r="I1941" s="441"/>
      <c r="J1941" s="441"/>
      <c r="K1941" s="442"/>
      <c r="L1941" s="442"/>
      <c r="M1941" s="439"/>
      <c r="N1941" s="439"/>
      <c r="O1941" s="440"/>
      <c r="P1941" s="440"/>
      <c r="Q1941" s="439"/>
      <c r="R1941" s="439"/>
      <c r="S1941" s="439"/>
      <c r="T1941" s="443"/>
      <c r="U1941" s="443"/>
      <c r="V1941" s="443" t="s">
        <v>0</v>
      </c>
      <c r="W1941" s="444"/>
      <c r="X1941" s="440"/>
      <c r="Y1941" s="445"/>
      <c r="Z1941" s="445"/>
      <c r="AA1941" s="445"/>
      <c r="AB1941" s="445"/>
      <c r="AC1941" s="445"/>
      <c r="AD1941" s="445"/>
      <c r="AE1941" s="445"/>
      <c r="AF1941" s="445"/>
      <c r="AG1941" s="445"/>
      <c r="AH1941" s="445"/>
      <c r="AI1941" s="446"/>
      <c r="AJ1941" s="446"/>
      <c r="AK1941" s="446"/>
      <c r="AL1941" s="446"/>
      <c r="AM1941" s="446"/>
      <c r="AN1941" s="446"/>
    </row>
    <row r="1942" spans="1:40">
      <c r="A1942" s="435"/>
      <c r="B1942" s="436"/>
      <c r="C1942" s="437"/>
      <c r="D1942" s="438" t="s">
        <v>1673</v>
      </c>
      <c r="E1942" s="439"/>
      <c r="F1942" s="440"/>
      <c r="G1942" s="42"/>
      <c r="H1942" s="441"/>
      <c r="I1942" s="441"/>
      <c r="J1942" s="441"/>
      <c r="K1942" s="442"/>
      <c r="L1942" s="442"/>
      <c r="M1942" s="439"/>
      <c r="N1942" s="439"/>
      <c r="O1942" s="440"/>
      <c r="P1942" s="440"/>
      <c r="Q1942" s="439"/>
      <c r="R1942" s="439"/>
      <c r="S1942" s="439"/>
      <c r="T1942" s="443"/>
      <c r="U1942" s="443"/>
      <c r="V1942" s="443" t="s">
        <v>0</v>
      </c>
      <c r="W1942" s="444"/>
      <c r="X1942" s="440"/>
      <c r="Y1942" s="445"/>
      <c r="Z1942" s="445"/>
      <c r="AA1942" s="445"/>
      <c r="AB1942" s="445"/>
      <c r="AC1942" s="445"/>
      <c r="AD1942" s="445"/>
      <c r="AE1942" s="445"/>
      <c r="AF1942" s="445"/>
      <c r="AG1942" s="445"/>
      <c r="AH1942" s="445"/>
      <c r="AI1942" s="446"/>
      <c r="AJ1942" s="446"/>
      <c r="AK1942" s="446"/>
      <c r="AL1942" s="446"/>
      <c r="AM1942" s="446"/>
      <c r="AN1942" s="446"/>
    </row>
    <row r="1943" spans="1:40">
      <c r="A1943" s="435"/>
      <c r="B1943" s="436"/>
      <c r="C1943" s="437"/>
      <c r="D1943" s="438" t="s">
        <v>147</v>
      </c>
      <c r="E1943" s="439"/>
      <c r="F1943" s="440"/>
      <c r="G1943" s="42"/>
      <c r="H1943" s="441"/>
      <c r="I1943" s="441"/>
      <c r="J1943" s="441"/>
      <c r="K1943" s="442"/>
      <c r="L1943" s="442"/>
      <c r="M1943" s="439"/>
      <c r="N1943" s="439"/>
      <c r="O1943" s="440"/>
      <c r="P1943" s="440"/>
      <c r="Q1943" s="439"/>
      <c r="R1943" s="439"/>
      <c r="S1943" s="439"/>
      <c r="T1943" s="443"/>
      <c r="U1943" s="443"/>
      <c r="V1943" s="443" t="s">
        <v>0</v>
      </c>
      <c r="W1943" s="444"/>
      <c r="X1943" s="440"/>
      <c r="Y1943" s="445"/>
      <c r="Z1943" s="445"/>
      <c r="AA1943" s="445"/>
      <c r="AB1943" s="445"/>
      <c r="AC1943" s="445"/>
      <c r="AD1943" s="445"/>
      <c r="AE1943" s="445"/>
      <c r="AF1943" s="445"/>
      <c r="AG1943" s="445"/>
      <c r="AH1943" s="445"/>
      <c r="AI1943" s="446"/>
      <c r="AJ1943" s="446"/>
      <c r="AK1943" s="446"/>
      <c r="AL1943" s="446"/>
      <c r="AM1943" s="446"/>
      <c r="AN1943" s="446"/>
    </row>
    <row r="1944" spans="1:40" ht="25.5">
      <c r="A1944" s="435"/>
      <c r="B1944" s="436"/>
      <c r="C1944" s="437"/>
      <c r="D1944" s="438" t="s">
        <v>1674</v>
      </c>
      <c r="E1944" s="439"/>
      <c r="F1944" s="440"/>
      <c r="G1944" s="42"/>
      <c r="H1944" s="441"/>
      <c r="I1944" s="441"/>
      <c r="J1944" s="441"/>
      <c r="K1944" s="442"/>
      <c r="L1944" s="442"/>
      <c r="M1944" s="439"/>
      <c r="N1944" s="439"/>
      <c r="O1944" s="440"/>
      <c r="P1944" s="440"/>
      <c r="Q1944" s="439"/>
      <c r="R1944" s="439"/>
      <c r="S1944" s="439"/>
      <c r="T1944" s="443"/>
      <c r="U1944" s="443"/>
      <c r="V1944" s="443" t="s">
        <v>0</v>
      </c>
      <c r="W1944" s="444"/>
      <c r="X1944" s="440"/>
      <c r="Y1944" s="445"/>
      <c r="Z1944" s="445"/>
      <c r="AA1944" s="445"/>
      <c r="AB1944" s="445"/>
      <c r="AC1944" s="445"/>
      <c r="AD1944" s="445"/>
      <c r="AE1944" s="445"/>
      <c r="AF1944" s="445"/>
      <c r="AG1944" s="445"/>
      <c r="AH1944" s="445"/>
      <c r="AI1944" s="446"/>
      <c r="AJ1944" s="446"/>
      <c r="AK1944" s="446"/>
      <c r="AL1944" s="446"/>
      <c r="AM1944" s="446"/>
      <c r="AN1944" s="446"/>
    </row>
    <row r="1945" spans="1:40">
      <c r="A1945" s="435"/>
      <c r="B1945" s="436"/>
      <c r="C1945" s="437"/>
      <c r="D1945" s="438" t="s">
        <v>1675</v>
      </c>
      <c r="E1945" s="439"/>
      <c r="F1945" s="440"/>
      <c r="G1945" s="42"/>
      <c r="H1945" s="441"/>
      <c r="I1945" s="441"/>
      <c r="J1945" s="441"/>
      <c r="K1945" s="442"/>
      <c r="L1945" s="442"/>
      <c r="M1945" s="439"/>
      <c r="N1945" s="439"/>
      <c r="O1945" s="440"/>
      <c r="P1945" s="440"/>
      <c r="Q1945" s="439"/>
      <c r="R1945" s="439"/>
      <c r="S1945" s="439"/>
      <c r="T1945" s="443"/>
      <c r="U1945" s="443"/>
      <c r="V1945" s="443" t="s">
        <v>0</v>
      </c>
      <c r="W1945" s="444"/>
      <c r="X1945" s="440"/>
      <c r="Y1945" s="445"/>
      <c r="Z1945" s="445"/>
      <c r="AA1945" s="445"/>
      <c r="AB1945" s="445"/>
      <c r="AC1945" s="445"/>
      <c r="AD1945" s="445"/>
      <c r="AE1945" s="445"/>
      <c r="AF1945" s="445"/>
      <c r="AG1945" s="445"/>
      <c r="AH1945" s="445"/>
      <c r="AI1945" s="446"/>
      <c r="AJ1945" s="446"/>
      <c r="AK1945" s="446"/>
      <c r="AL1945" s="446"/>
      <c r="AM1945" s="446"/>
      <c r="AN1945" s="446"/>
    </row>
    <row r="1946" spans="1:40" ht="25.5">
      <c r="A1946" s="435"/>
      <c r="B1946" s="436"/>
      <c r="C1946" s="437"/>
      <c r="D1946" s="438" t="s">
        <v>1676</v>
      </c>
      <c r="E1946" s="439"/>
      <c r="F1946" s="440"/>
      <c r="G1946" s="42"/>
      <c r="H1946" s="441"/>
      <c r="I1946" s="441"/>
      <c r="J1946" s="441"/>
      <c r="K1946" s="442"/>
      <c r="L1946" s="442"/>
      <c r="M1946" s="439"/>
      <c r="N1946" s="439"/>
      <c r="O1946" s="440"/>
      <c r="P1946" s="440"/>
      <c r="Q1946" s="439"/>
      <c r="R1946" s="439"/>
      <c r="S1946" s="439"/>
      <c r="T1946" s="443"/>
      <c r="U1946" s="443"/>
      <c r="V1946" s="443" t="s">
        <v>0</v>
      </c>
      <c r="W1946" s="444"/>
      <c r="X1946" s="440"/>
      <c r="Y1946" s="445"/>
      <c r="Z1946" s="445"/>
      <c r="AA1946" s="445"/>
      <c r="AB1946" s="445"/>
      <c r="AC1946" s="445"/>
      <c r="AD1946" s="445"/>
      <c r="AE1946" s="445"/>
      <c r="AF1946" s="445"/>
      <c r="AG1946" s="445"/>
      <c r="AH1946" s="445"/>
      <c r="AI1946" s="446"/>
      <c r="AJ1946" s="446"/>
      <c r="AK1946" s="446"/>
      <c r="AL1946" s="446"/>
      <c r="AM1946" s="446"/>
      <c r="AN1946" s="446"/>
    </row>
    <row r="1947" spans="1:40">
      <c r="A1947" s="435"/>
      <c r="B1947" s="436"/>
      <c r="C1947" s="437"/>
      <c r="D1947" s="438" t="s">
        <v>1677</v>
      </c>
      <c r="E1947" s="439"/>
      <c r="F1947" s="440"/>
      <c r="G1947" s="42"/>
      <c r="H1947" s="441"/>
      <c r="I1947" s="441"/>
      <c r="J1947" s="441"/>
      <c r="K1947" s="442"/>
      <c r="L1947" s="442"/>
      <c r="M1947" s="439"/>
      <c r="N1947" s="439"/>
      <c r="O1947" s="440"/>
      <c r="P1947" s="440"/>
      <c r="Q1947" s="439"/>
      <c r="R1947" s="439"/>
      <c r="S1947" s="439"/>
      <c r="T1947" s="443"/>
      <c r="U1947" s="443"/>
      <c r="V1947" s="443" t="s">
        <v>0</v>
      </c>
      <c r="W1947" s="444"/>
      <c r="X1947" s="440"/>
      <c r="Y1947" s="445"/>
      <c r="Z1947" s="445"/>
      <c r="AA1947" s="445"/>
      <c r="AB1947" s="445"/>
      <c r="AC1947" s="445"/>
      <c r="AD1947" s="445"/>
      <c r="AE1947" s="445"/>
      <c r="AF1947" s="445"/>
      <c r="AG1947" s="445"/>
      <c r="AH1947" s="445"/>
      <c r="AI1947" s="446"/>
      <c r="AJ1947" s="446"/>
      <c r="AK1947" s="446"/>
      <c r="AL1947" s="446"/>
      <c r="AM1947" s="446"/>
      <c r="AN1947" s="446"/>
    </row>
    <row r="1948" spans="1:40" ht="25.5">
      <c r="A1948" s="435"/>
      <c r="B1948" s="436"/>
      <c r="C1948" s="437"/>
      <c r="D1948" s="438" t="s">
        <v>1678</v>
      </c>
      <c r="E1948" s="439"/>
      <c r="F1948" s="440"/>
      <c r="G1948" s="42"/>
      <c r="H1948" s="441"/>
      <c r="I1948" s="441"/>
      <c r="J1948" s="441"/>
      <c r="K1948" s="442"/>
      <c r="L1948" s="442"/>
      <c r="M1948" s="439"/>
      <c r="N1948" s="439"/>
      <c r="O1948" s="440"/>
      <c r="P1948" s="440"/>
      <c r="Q1948" s="439"/>
      <c r="R1948" s="439"/>
      <c r="S1948" s="439"/>
      <c r="T1948" s="443"/>
      <c r="U1948" s="443"/>
      <c r="V1948" s="443" t="s">
        <v>0</v>
      </c>
      <c r="W1948" s="444"/>
      <c r="X1948" s="440"/>
      <c r="Y1948" s="445"/>
      <c r="Z1948" s="445"/>
      <c r="AA1948" s="445"/>
      <c r="AB1948" s="445"/>
      <c r="AC1948" s="445"/>
      <c r="AD1948" s="445"/>
      <c r="AE1948" s="445"/>
      <c r="AF1948" s="445"/>
      <c r="AG1948" s="445"/>
      <c r="AH1948" s="445"/>
      <c r="AI1948" s="446"/>
      <c r="AJ1948" s="446"/>
      <c r="AK1948" s="446"/>
      <c r="AL1948" s="446"/>
      <c r="AM1948" s="446"/>
      <c r="AN1948" s="446"/>
    </row>
    <row r="1949" spans="1:40">
      <c r="A1949" s="435"/>
      <c r="B1949" s="436"/>
      <c r="C1949" s="437"/>
      <c r="D1949" s="438" t="s">
        <v>1679</v>
      </c>
      <c r="E1949" s="439"/>
      <c r="F1949" s="440"/>
      <c r="G1949" s="42"/>
      <c r="H1949" s="441"/>
      <c r="I1949" s="441"/>
      <c r="J1949" s="441"/>
      <c r="K1949" s="442"/>
      <c r="L1949" s="442"/>
      <c r="M1949" s="439"/>
      <c r="N1949" s="439"/>
      <c r="O1949" s="440"/>
      <c r="P1949" s="440"/>
      <c r="Q1949" s="439"/>
      <c r="R1949" s="439"/>
      <c r="S1949" s="439"/>
      <c r="T1949" s="443"/>
      <c r="U1949" s="443"/>
      <c r="V1949" s="443" t="s">
        <v>0</v>
      </c>
      <c r="W1949" s="444"/>
      <c r="X1949" s="440"/>
      <c r="Y1949" s="445"/>
      <c r="Z1949" s="445"/>
      <c r="AA1949" s="445"/>
      <c r="AB1949" s="445"/>
      <c r="AC1949" s="445"/>
      <c r="AD1949" s="445"/>
      <c r="AE1949" s="445"/>
      <c r="AF1949" s="445"/>
      <c r="AG1949" s="445"/>
      <c r="AH1949" s="445"/>
      <c r="AI1949" s="446"/>
      <c r="AJ1949" s="446"/>
      <c r="AK1949" s="446"/>
      <c r="AL1949" s="446"/>
      <c r="AM1949" s="446"/>
      <c r="AN1949" s="446"/>
    </row>
    <row r="1950" spans="1:40" ht="25.5">
      <c r="A1950" s="435"/>
      <c r="B1950" s="436"/>
      <c r="C1950" s="437"/>
      <c r="D1950" s="438" t="s">
        <v>1680</v>
      </c>
      <c r="E1950" s="439"/>
      <c r="F1950" s="440"/>
      <c r="G1950" s="42"/>
      <c r="H1950" s="441"/>
      <c r="I1950" s="441"/>
      <c r="J1950" s="441"/>
      <c r="K1950" s="442"/>
      <c r="L1950" s="442"/>
      <c r="M1950" s="439"/>
      <c r="N1950" s="439"/>
      <c r="O1950" s="440"/>
      <c r="P1950" s="440"/>
      <c r="Q1950" s="439"/>
      <c r="R1950" s="439"/>
      <c r="S1950" s="439"/>
      <c r="T1950" s="443"/>
      <c r="U1950" s="443"/>
      <c r="V1950" s="443" t="s">
        <v>0</v>
      </c>
      <c r="W1950" s="444"/>
      <c r="X1950" s="440"/>
      <c r="Y1950" s="445"/>
      <c r="Z1950" s="445"/>
      <c r="AA1950" s="445"/>
      <c r="AB1950" s="445"/>
      <c r="AC1950" s="445"/>
      <c r="AD1950" s="445"/>
      <c r="AE1950" s="445"/>
      <c r="AF1950" s="445"/>
      <c r="AG1950" s="445"/>
      <c r="AH1950" s="445"/>
      <c r="AI1950" s="446"/>
      <c r="AJ1950" s="446"/>
      <c r="AK1950" s="446"/>
      <c r="AL1950" s="446"/>
      <c r="AM1950" s="446"/>
      <c r="AN1950" s="446"/>
    </row>
    <row r="1951" spans="1:40">
      <c r="A1951" s="435"/>
      <c r="B1951" s="436"/>
      <c r="C1951" s="437"/>
      <c r="D1951" s="438" t="s">
        <v>1681</v>
      </c>
      <c r="E1951" s="439"/>
      <c r="F1951" s="440"/>
      <c r="G1951" s="42"/>
      <c r="H1951" s="441"/>
      <c r="I1951" s="441"/>
      <c r="J1951" s="441"/>
      <c r="K1951" s="442"/>
      <c r="L1951" s="442"/>
      <c r="M1951" s="439"/>
      <c r="N1951" s="439"/>
      <c r="O1951" s="440"/>
      <c r="P1951" s="440"/>
      <c r="Q1951" s="439"/>
      <c r="R1951" s="439"/>
      <c r="S1951" s="439"/>
      <c r="T1951" s="443"/>
      <c r="U1951" s="443"/>
      <c r="V1951" s="443" t="s">
        <v>0</v>
      </c>
      <c r="W1951" s="444"/>
      <c r="X1951" s="440"/>
      <c r="Y1951" s="445"/>
      <c r="Z1951" s="445"/>
      <c r="AA1951" s="445"/>
      <c r="AB1951" s="445"/>
      <c r="AC1951" s="445"/>
      <c r="AD1951" s="445"/>
      <c r="AE1951" s="445"/>
      <c r="AF1951" s="445"/>
      <c r="AG1951" s="445"/>
      <c r="AH1951" s="445"/>
      <c r="AI1951" s="446"/>
      <c r="AJ1951" s="446"/>
      <c r="AK1951" s="446"/>
      <c r="AL1951" s="446"/>
      <c r="AM1951" s="446"/>
      <c r="AN1951" s="446"/>
    </row>
    <row r="1952" spans="1:40">
      <c r="A1952" s="435">
        <v>396</v>
      </c>
      <c r="B1952" s="436" t="s">
        <v>192</v>
      </c>
      <c r="C1952" s="437" t="s">
        <v>1682</v>
      </c>
      <c r="D1952" s="475" t="s">
        <v>1683</v>
      </c>
      <c r="E1952" s="447">
        <v>637.21100000000001</v>
      </c>
      <c r="F1952" s="445" t="s">
        <v>83</v>
      </c>
      <c r="G1952" s="41"/>
      <c r="H1952" s="448"/>
      <c r="I1952" s="448">
        <f>ROUND(E1952*G1952,2)</f>
        <v>0</v>
      </c>
      <c r="J1952" s="448">
        <f>ROUND(E1952*G1952,2)</f>
        <v>0</v>
      </c>
      <c r="K1952" s="449"/>
      <c r="L1952" s="449">
        <f>E1952*K1952</f>
        <v>0</v>
      </c>
      <c r="M1952" s="447"/>
      <c r="N1952" s="447">
        <f>E1952*M1952</f>
        <v>0</v>
      </c>
      <c r="O1952" s="445">
        <v>20</v>
      </c>
      <c r="P1952" s="445" t="s">
        <v>836</v>
      </c>
      <c r="Q1952" s="447"/>
      <c r="R1952" s="447"/>
      <c r="S1952" s="447"/>
      <c r="T1952" s="450"/>
      <c r="U1952" s="450"/>
      <c r="V1952" s="450" t="s">
        <v>66</v>
      </c>
      <c r="W1952" s="451"/>
      <c r="X1952" s="437" t="s">
        <v>1682</v>
      </c>
      <c r="Y1952" s="437" t="s">
        <v>1682</v>
      </c>
      <c r="Z1952" s="445" t="s">
        <v>85</v>
      </c>
      <c r="AA1952" s="437" t="s">
        <v>196</v>
      </c>
      <c r="AB1952" s="445">
        <v>2</v>
      </c>
      <c r="AC1952" s="445"/>
      <c r="AD1952" s="445"/>
      <c r="AE1952" s="445"/>
      <c r="AF1952" s="445"/>
      <c r="AG1952" s="445"/>
      <c r="AH1952" s="445"/>
      <c r="AI1952" s="446"/>
      <c r="AJ1952" s="446" t="s">
        <v>811</v>
      </c>
      <c r="AK1952" s="446" t="s">
        <v>87</v>
      </c>
      <c r="AL1952" s="446"/>
      <c r="AM1952" s="446"/>
      <c r="AN1952" s="446"/>
    </row>
    <row r="1953" spans="1:40" ht="25.5">
      <c r="A1953" s="435"/>
      <c r="B1953" s="436"/>
      <c r="C1953" s="437"/>
      <c r="D1953" s="438" t="s">
        <v>133</v>
      </c>
      <c r="E1953" s="439"/>
      <c r="F1953" s="440"/>
      <c r="G1953" s="42"/>
      <c r="H1953" s="441"/>
      <c r="I1953" s="441"/>
      <c r="J1953" s="441"/>
      <c r="K1953" s="442"/>
      <c r="L1953" s="442"/>
      <c r="M1953" s="439"/>
      <c r="N1953" s="439"/>
      <c r="O1953" s="440"/>
      <c r="P1953" s="440"/>
      <c r="Q1953" s="439"/>
      <c r="R1953" s="439"/>
      <c r="S1953" s="439"/>
      <c r="T1953" s="443"/>
      <c r="U1953" s="443"/>
      <c r="V1953" s="443" t="s">
        <v>0</v>
      </c>
      <c r="W1953" s="444"/>
      <c r="X1953" s="440"/>
      <c r="Y1953" s="445"/>
      <c r="Z1953" s="445"/>
      <c r="AA1953" s="445"/>
      <c r="AB1953" s="445"/>
      <c r="AC1953" s="445"/>
      <c r="AD1953" s="445"/>
      <c r="AE1953" s="445"/>
      <c r="AF1953" s="445"/>
      <c r="AG1953" s="445"/>
      <c r="AH1953" s="445"/>
      <c r="AI1953" s="446"/>
      <c r="AJ1953" s="446"/>
      <c r="AK1953" s="446"/>
      <c r="AL1953" s="446"/>
      <c r="AM1953" s="446"/>
      <c r="AN1953" s="446"/>
    </row>
    <row r="1954" spans="1:40">
      <c r="A1954" s="435"/>
      <c r="B1954" s="436"/>
      <c r="C1954" s="437"/>
      <c r="D1954" s="438" t="s">
        <v>1684</v>
      </c>
      <c r="E1954" s="439"/>
      <c r="F1954" s="440"/>
      <c r="G1954" s="42"/>
      <c r="H1954" s="441"/>
      <c r="I1954" s="441"/>
      <c r="J1954" s="441"/>
      <c r="K1954" s="442"/>
      <c r="L1954" s="442"/>
      <c r="M1954" s="439"/>
      <c r="N1954" s="439"/>
      <c r="O1954" s="440"/>
      <c r="P1954" s="440"/>
      <c r="Q1954" s="439"/>
      <c r="R1954" s="439"/>
      <c r="S1954" s="439"/>
      <c r="T1954" s="443"/>
      <c r="U1954" s="443"/>
      <c r="V1954" s="443" t="s">
        <v>0</v>
      </c>
      <c r="W1954" s="444"/>
      <c r="X1954" s="440"/>
      <c r="Y1954" s="445"/>
      <c r="Z1954" s="445"/>
      <c r="AA1954" s="445"/>
      <c r="AB1954" s="445"/>
      <c r="AC1954" s="445"/>
      <c r="AD1954" s="445"/>
      <c r="AE1954" s="445"/>
      <c r="AF1954" s="445"/>
      <c r="AG1954" s="445"/>
      <c r="AH1954" s="445"/>
      <c r="AI1954" s="446"/>
      <c r="AJ1954" s="446"/>
      <c r="AK1954" s="446"/>
      <c r="AL1954" s="446"/>
      <c r="AM1954" s="446"/>
      <c r="AN1954" s="446"/>
    </row>
    <row r="1955" spans="1:40">
      <c r="A1955" s="435"/>
      <c r="B1955" s="436"/>
      <c r="C1955" s="437"/>
      <c r="D1955" s="438" t="s">
        <v>1685</v>
      </c>
      <c r="E1955" s="439"/>
      <c r="F1955" s="440"/>
      <c r="G1955" s="42"/>
      <c r="H1955" s="441"/>
      <c r="I1955" s="441"/>
      <c r="J1955" s="441"/>
      <c r="K1955" s="442"/>
      <c r="L1955" s="442"/>
      <c r="M1955" s="439"/>
      <c r="N1955" s="439"/>
      <c r="O1955" s="440"/>
      <c r="P1955" s="440"/>
      <c r="Q1955" s="439"/>
      <c r="R1955" s="439"/>
      <c r="S1955" s="439"/>
      <c r="T1955" s="443"/>
      <c r="U1955" s="443"/>
      <c r="V1955" s="443" t="s">
        <v>0</v>
      </c>
      <c r="W1955" s="444"/>
      <c r="X1955" s="440"/>
      <c r="Y1955" s="445"/>
      <c r="Z1955" s="445"/>
      <c r="AA1955" s="445"/>
      <c r="AB1955" s="445"/>
      <c r="AC1955" s="445"/>
      <c r="AD1955" s="445"/>
      <c r="AE1955" s="445"/>
      <c r="AF1955" s="445"/>
      <c r="AG1955" s="445"/>
      <c r="AH1955" s="445"/>
      <c r="AI1955" s="446"/>
      <c r="AJ1955" s="446"/>
      <c r="AK1955" s="446"/>
      <c r="AL1955" s="446"/>
      <c r="AM1955" s="446"/>
      <c r="AN1955" s="446"/>
    </row>
    <row r="1956" spans="1:40" ht="25.5">
      <c r="A1956" s="435">
        <v>397</v>
      </c>
      <c r="B1956" s="436" t="s">
        <v>80</v>
      </c>
      <c r="C1956" s="437" t="s">
        <v>1686</v>
      </c>
      <c r="D1956" s="475" t="s">
        <v>1687</v>
      </c>
      <c r="E1956" s="447">
        <v>64.87</v>
      </c>
      <c r="F1956" s="445" t="s">
        <v>83</v>
      </c>
      <c r="G1956" s="41"/>
      <c r="H1956" s="448">
        <f>ROUND(E1956*G1956,2)</f>
        <v>0</v>
      </c>
      <c r="I1956" s="448"/>
      <c r="J1956" s="448">
        <f>ROUND(E1956*G1956,2)</f>
        <v>0</v>
      </c>
      <c r="K1956" s="449"/>
      <c r="L1956" s="449">
        <f>E1956*K1956</f>
        <v>0</v>
      </c>
      <c r="M1956" s="447"/>
      <c r="N1956" s="447">
        <f>E1956*M1956</f>
        <v>0</v>
      </c>
      <c r="O1956" s="445">
        <v>20</v>
      </c>
      <c r="P1956" s="445" t="s">
        <v>1688</v>
      </c>
      <c r="Q1956" s="447"/>
      <c r="R1956" s="447"/>
      <c r="S1956" s="447"/>
      <c r="T1956" s="450"/>
      <c r="U1956" s="450"/>
      <c r="V1956" s="450" t="s">
        <v>802</v>
      </c>
      <c r="W1956" s="451"/>
      <c r="X1956" s="437" t="s">
        <v>1686</v>
      </c>
      <c r="Y1956" s="437" t="s">
        <v>1686</v>
      </c>
      <c r="Z1956" s="445" t="s">
        <v>85</v>
      </c>
      <c r="AA1956" s="445"/>
      <c r="AB1956" s="445">
        <v>1</v>
      </c>
      <c r="AC1956" s="445"/>
      <c r="AD1956" s="445"/>
      <c r="AE1956" s="445"/>
      <c r="AF1956" s="445"/>
      <c r="AG1956" s="445"/>
      <c r="AH1956" s="445"/>
      <c r="AI1956" s="446"/>
      <c r="AJ1956" s="446" t="s">
        <v>803</v>
      </c>
      <c r="AK1956" s="446" t="s">
        <v>87</v>
      </c>
      <c r="AL1956" s="446"/>
      <c r="AM1956" s="446"/>
      <c r="AN1956" s="446"/>
    </row>
    <row r="1957" spans="1:40" ht="25.5">
      <c r="A1957" s="435"/>
      <c r="B1957" s="436"/>
      <c r="C1957" s="437"/>
      <c r="D1957" s="438" t="s">
        <v>88</v>
      </c>
      <c r="E1957" s="439"/>
      <c r="F1957" s="440"/>
      <c r="G1957" s="42"/>
      <c r="H1957" s="441"/>
      <c r="I1957" s="441"/>
      <c r="J1957" s="441"/>
      <c r="K1957" s="442"/>
      <c r="L1957" s="442"/>
      <c r="M1957" s="439"/>
      <c r="N1957" s="439"/>
      <c r="O1957" s="440"/>
      <c r="P1957" s="440"/>
      <c r="Q1957" s="439"/>
      <c r="R1957" s="439"/>
      <c r="S1957" s="439"/>
      <c r="T1957" s="443"/>
      <c r="U1957" s="443"/>
      <c r="V1957" s="443" t="s">
        <v>0</v>
      </c>
      <c r="W1957" s="444"/>
      <c r="X1957" s="440"/>
      <c r="Y1957" s="445"/>
      <c r="Z1957" s="445"/>
      <c r="AA1957" s="445"/>
      <c r="AB1957" s="445"/>
      <c r="AC1957" s="445"/>
      <c r="AD1957" s="445"/>
      <c r="AE1957" s="445"/>
      <c r="AF1957" s="445"/>
      <c r="AG1957" s="445"/>
      <c r="AH1957" s="445"/>
      <c r="AI1957" s="446"/>
      <c r="AJ1957" s="446"/>
      <c r="AK1957" s="446"/>
      <c r="AL1957" s="446"/>
      <c r="AM1957" s="446"/>
      <c r="AN1957" s="446"/>
    </row>
    <row r="1958" spans="1:40">
      <c r="A1958" s="435"/>
      <c r="B1958" s="436"/>
      <c r="C1958" s="437"/>
      <c r="D1958" s="438" t="s">
        <v>1689</v>
      </c>
      <c r="E1958" s="439"/>
      <c r="F1958" s="440"/>
      <c r="G1958" s="42"/>
      <c r="H1958" s="441"/>
      <c r="I1958" s="441"/>
      <c r="J1958" s="441"/>
      <c r="K1958" s="442"/>
      <c r="L1958" s="442"/>
      <c r="M1958" s="439"/>
      <c r="N1958" s="439"/>
      <c r="O1958" s="440"/>
      <c r="P1958" s="440"/>
      <c r="Q1958" s="439"/>
      <c r="R1958" s="439"/>
      <c r="S1958" s="439"/>
      <c r="T1958" s="443"/>
      <c r="U1958" s="443"/>
      <c r="V1958" s="443" t="s">
        <v>0</v>
      </c>
      <c r="W1958" s="444"/>
      <c r="X1958" s="440"/>
      <c r="Y1958" s="445"/>
      <c r="Z1958" s="445"/>
      <c r="AA1958" s="445"/>
      <c r="AB1958" s="445"/>
      <c r="AC1958" s="445"/>
      <c r="AD1958" s="445"/>
      <c r="AE1958" s="445"/>
      <c r="AF1958" s="445"/>
      <c r="AG1958" s="445"/>
      <c r="AH1958" s="445"/>
      <c r="AI1958" s="446"/>
      <c r="AJ1958" s="446"/>
      <c r="AK1958" s="446"/>
      <c r="AL1958" s="446"/>
      <c r="AM1958" s="446"/>
      <c r="AN1958" s="446"/>
    </row>
    <row r="1959" spans="1:40">
      <c r="A1959" s="435">
        <v>398</v>
      </c>
      <c r="B1959" s="436" t="s">
        <v>192</v>
      </c>
      <c r="C1959" s="437" t="s">
        <v>1690</v>
      </c>
      <c r="D1959" s="475" t="s">
        <v>1691</v>
      </c>
      <c r="E1959" s="447">
        <v>68.114000000000004</v>
      </c>
      <c r="F1959" s="445" t="s">
        <v>83</v>
      </c>
      <c r="G1959" s="41"/>
      <c r="H1959" s="448"/>
      <c r="I1959" s="448">
        <f>ROUND(E1959*G1959,2)</f>
        <v>0</v>
      </c>
      <c r="J1959" s="448">
        <f>ROUND(E1959*G1959,2)</f>
        <v>0</v>
      </c>
      <c r="K1959" s="449"/>
      <c r="L1959" s="449">
        <f>E1959*K1959</f>
        <v>0</v>
      </c>
      <c r="M1959" s="447"/>
      <c r="N1959" s="447">
        <f>E1959*M1959</f>
        <v>0</v>
      </c>
      <c r="O1959" s="445">
        <v>20</v>
      </c>
      <c r="P1959" s="445" t="s">
        <v>1692</v>
      </c>
      <c r="Q1959" s="447"/>
      <c r="R1959" s="447"/>
      <c r="S1959" s="447"/>
      <c r="T1959" s="450"/>
      <c r="U1959" s="450"/>
      <c r="V1959" s="450" t="s">
        <v>66</v>
      </c>
      <c r="W1959" s="451"/>
      <c r="X1959" s="437" t="s">
        <v>1690</v>
      </c>
      <c r="Y1959" s="437" t="s">
        <v>1690</v>
      </c>
      <c r="Z1959" s="445" t="s">
        <v>85</v>
      </c>
      <c r="AA1959" s="437" t="s">
        <v>196</v>
      </c>
      <c r="AB1959" s="445">
        <v>2</v>
      </c>
      <c r="AC1959" s="445"/>
      <c r="AD1959" s="445"/>
      <c r="AE1959" s="445"/>
      <c r="AF1959" s="445"/>
      <c r="AG1959" s="445"/>
      <c r="AH1959" s="445"/>
      <c r="AI1959" s="446"/>
      <c r="AJ1959" s="446" t="s">
        <v>811</v>
      </c>
      <c r="AK1959" s="446" t="s">
        <v>87</v>
      </c>
      <c r="AL1959" s="446"/>
      <c r="AM1959" s="446"/>
      <c r="AN1959" s="446"/>
    </row>
    <row r="1960" spans="1:40" ht="25.5">
      <c r="A1960" s="435"/>
      <c r="B1960" s="436"/>
      <c r="C1960" s="437"/>
      <c r="D1960" s="438" t="s">
        <v>88</v>
      </c>
      <c r="E1960" s="439"/>
      <c r="F1960" s="440"/>
      <c r="G1960" s="42"/>
      <c r="H1960" s="441"/>
      <c r="I1960" s="441"/>
      <c r="J1960" s="441"/>
      <c r="K1960" s="442"/>
      <c r="L1960" s="442"/>
      <c r="M1960" s="439"/>
      <c r="N1960" s="439"/>
      <c r="O1960" s="440"/>
      <c r="P1960" s="440"/>
      <c r="Q1960" s="439"/>
      <c r="R1960" s="439"/>
      <c r="S1960" s="439"/>
      <c r="T1960" s="443"/>
      <c r="U1960" s="443"/>
      <c r="V1960" s="443" t="s">
        <v>0</v>
      </c>
      <c r="W1960" s="444"/>
      <c r="X1960" s="440"/>
      <c r="Y1960" s="445"/>
      <c r="Z1960" s="445"/>
      <c r="AA1960" s="445"/>
      <c r="AB1960" s="445"/>
      <c r="AC1960" s="445"/>
      <c r="AD1960" s="445"/>
      <c r="AE1960" s="445"/>
      <c r="AF1960" s="445"/>
      <c r="AG1960" s="445"/>
      <c r="AH1960" s="445"/>
      <c r="AI1960" s="446"/>
      <c r="AJ1960" s="446"/>
      <c r="AK1960" s="446"/>
      <c r="AL1960" s="446"/>
      <c r="AM1960" s="446"/>
      <c r="AN1960" s="446"/>
    </row>
    <row r="1961" spans="1:40">
      <c r="A1961" s="435"/>
      <c r="B1961" s="436"/>
      <c r="C1961" s="437"/>
      <c r="D1961" s="438" t="s">
        <v>1693</v>
      </c>
      <c r="E1961" s="439"/>
      <c r="F1961" s="440"/>
      <c r="G1961" s="42"/>
      <c r="H1961" s="441"/>
      <c r="I1961" s="441"/>
      <c r="J1961" s="441"/>
      <c r="K1961" s="442"/>
      <c r="L1961" s="442"/>
      <c r="M1961" s="439"/>
      <c r="N1961" s="439"/>
      <c r="O1961" s="440"/>
      <c r="P1961" s="440"/>
      <c r="Q1961" s="439"/>
      <c r="R1961" s="439"/>
      <c r="S1961" s="439"/>
      <c r="T1961" s="443"/>
      <c r="U1961" s="443"/>
      <c r="V1961" s="443" t="s">
        <v>0</v>
      </c>
      <c r="W1961" s="444"/>
      <c r="X1961" s="440"/>
      <c r="Y1961" s="445"/>
      <c r="Z1961" s="445"/>
      <c r="AA1961" s="445"/>
      <c r="AB1961" s="445"/>
      <c r="AC1961" s="445"/>
      <c r="AD1961" s="445"/>
      <c r="AE1961" s="445"/>
      <c r="AF1961" s="445"/>
      <c r="AG1961" s="445"/>
      <c r="AH1961" s="445"/>
      <c r="AI1961" s="446"/>
      <c r="AJ1961" s="446"/>
      <c r="AK1961" s="446"/>
      <c r="AL1961" s="446"/>
      <c r="AM1961" s="446"/>
      <c r="AN1961" s="446"/>
    </row>
    <row r="1962" spans="1:40" ht="25.5">
      <c r="A1962" s="435">
        <v>399</v>
      </c>
      <c r="B1962" s="436" t="s">
        <v>80</v>
      </c>
      <c r="C1962" s="437" t="s">
        <v>1694</v>
      </c>
      <c r="D1962" s="475" t="s">
        <v>1695</v>
      </c>
      <c r="E1962" s="447">
        <v>2.91</v>
      </c>
      <c r="F1962" s="445" t="s">
        <v>249</v>
      </c>
      <c r="G1962" s="41"/>
      <c r="H1962" s="448">
        <f>ROUND(E1962*G1962,2)</f>
        <v>0</v>
      </c>
      <c r="I1962" s="448"/>
      <c r="J1962" s="448">
        <f>ROUND(E1962*G1962,2)</f>
        <v>0</v>
      </c>
      <c r="K1962" s="449"/>
      <c r="L1962" s="449">
        <f>E1962*K1962</f>
        <v>0</v>
      </c>
      <c r="M1962" s="447"/>
      <c r="N1962" s="447">
        <f>E1962*M1962</f>
        <v>0</v>
      </c>
      <c r="O1962" s="445">
        <v>20</v>
      </c>
      <c r="P1962" s="445" t="s">
        <v>840</v>
      </c>
      <c r="Q1962" s="447"/>
      <c r="R1962" s="447"/>
      <c r="S1962" s="447"/>
      <c r="T1962" s="450"/>
      <c r="U1962" s="450"/>
      <c r="V1962" s="450" t="s">
        <v>802</v>
      </c>
      <c r="W1962" s="451"/>
      <c r="X1962" s="437" t="s">
        <v>1694</v>
      </c>
      <c r="Y1962" s="437" t="s">
        <v>1694</v>
      </c>
      <c r="Z1962" s="445" t="s">
        <v>85</v>
      </c>
      <c r="AA1962" s="445"/>
      <c r="AB1962" s="445">
        <v>1</v>
      </c>
      <c r="AC1962" s="445"/>
      <c r="AD1962" s="445"/>
      <c r="AE1962" s="445"/>
      <c r="AF1962" s="445"/>
      <c r="AG1962" s="445"/>
      <c r="AH1962" s="445"/>
      <c r="AI1962" s="446"/>
      <c r="AJ1962" s="446" t="s">
        <v>803</v>
      </c>
      <c r="AK1962" s="446" t="s">
        <v>87</v>
      </c>
      <c r="AL1962" s="446"/>
      <c r="AM1962" s="446"/>
      <c r="AN1962" s="446"/>
    </row>
    <row r="1963" spans="1:40" ht="25.5">
      <c r="A1963" s="435"/>
      <c r="B1963" s="436"/>
      <c r="C1963" s="437"/>
      <c r="D1963" s="438" t="s">
        <v>133</v>
      </c>
      <c r="E1963" s="439"/>
      <c r="F1963" s="440"/>
      <c r="G1963" s="42"/>
      <c r="H1963" s="441"/>
      <c r="I1963" s="441"/>
      <c r="J1963" s="441"/>
      <c r="K1963" s="442"/>
      <c r="L1963" s="442"/>
      <c r="M1963" s="439"/>
      <c r="N1963" s="439"/>
      <c r="O1963" s="440"/>
      <c r="P1963" s="440"/>
      <c r="Q1963" s="439"/>
      <c r="R1963" s="439"/>
      <c r="S1963" s="439"/>
      <c r="T1963" s="443"/>
      <c r="U1963" s="443"/>
      <c r="V1963" s="443" t="s">
        <v>0</v>
      </c>
      <c r="W1963" s="444"/>
      <c r="X1963" s="440"/>
      <c r="Y1963" s="445"/>
      <c r="Z1963" s="445"/>
      <c r="AA1963" s="445"/>
      <c r="AB1963" s="445"/>
      <c r="AC1963" s="445"/>
      <c r="AD1963" s="445"/>
      <c r="AE1963" s="445"/>
      <c r="AF1963" s="445"/>
      <c r="AG1963" s="445"/>
      <c r="AH1963" s="445"/>
      <c r="AI1963" s="446"/>
      <c r="AJ1963" s="446"/>
      <c r="AK1963" s="446"/>
      <c r="AL1963" s="446"/>
      <c r="AM1963" s="446"/>
      <c r="AN1963" s="446"/>
    </row>
    <row r="1964" spans="1:40">
      <c r="A1964" s="435"/>
      <c r="B1964" s="436"/>
      <c r="C1964" s="437"/>
      <c r="D1964" s="438" t="s">
        <v>1696</v>
      </c>
      <c r="E1964" s="439"/>
      <c r="F1964" s="440"/>
      <c r="G1964" s="42"/>
      <c r="H1964" s="441"/>
      <c r="I1964" s="441"/>
      <c r="J1964" s="441"/>
      <c r="K1964" s="442"/>
      <c r="L1964" s="442"/>
      <c r="M1964" s="439"/>
      <c r="N1964" s="439"/>
      <c r="O1964" s="440"/>
      <c r="P1964" s="440"/>
      <c r="Q1964" s="439"/>
      <c r="R1964" s="439"/>
      <c r="S1964" s="439"/>
      <c r="T1964" s="443"/>
      <c r="U1964" s="443"/>
      <c r="V1964" s="443" t="s">
        <v>0</v>
      </c>
      <c r="W1964" s="444"/>
      <c r="X1964" s="440"/>
      <c r="Y1964" s="445"/>
      <c r="Z1964" s="445"/>
      <c r="AA1964" s="445"/>
      <c r="AB1964" s="445"/>
      <c r="AC1964" s="445"/>
      <c r="AD1964" s="445"/>
      <c r="AE1964" s="445"/>
      <c r="AF1964" s="445"/>
      <c r="AG1964" s="445"/>
      <c r="AH1964" s="445"/>
      <c r="AI1964" s="446"/>
      <c r="AJ1964" s="446"/>
      <c r="AK1964" s="446"/>
      <c r="AL1964" s="446"/>
      <c r="AM1964" s="446"/>
      <c r="AN1964" s="446"/>
    </row>
    <row r="1965" spans="1:40" ht="25.5">
      <c r="A1965" s="435">
        <v>400</v>
      </c>
      <c r="B1965" s="436" t="s">
        <v>1505</v>
      </c>
      <c r="C1965" s="437" t="s">
        <v>1697</v>
      </c>
      <c r="D1965" s="475" t="s">
        <v>1698</v>
      </c>
      <c r="E1965" s="74">
        <v>0</v>
      </c>
      <c r="F1965" s="445" t="s">
        <v>57</v>
      </c>
      <c r="G1965" s="41"/>
      <c r="H1965" s="448">
        <f>ROUND(E1965*G1965,2)</f>
        <v>0</v>
      </c>
      <c r="I1965" s="448"/>
      <c r="J1965" s="448">
        <f>ROUND(E1965*G1965,2)</f>
        <v>0</v>
      </c>
      <c r="K1965" s="449"/>
      <c r="L1965" s="449">
        <f>E1965*K1965</f>
        <v>0</v>
      </c>
      <c r="M1965" s="447"/>
      <c r="N1965" s="447">
        <f>E1965*M1965</f>
        <v>0</v>
      </c>
      <c r="O1965" s="445">
        <v>20</v>
      </c>
      <c r="P1965" s="445" t="s">
        <v>409</v>
      </c>
      <c r="Q1965" s="447"/>
      <c r="R1965" s="447"/>
      <c r="S1965" s="447"/>
      <c r="T1965" s="450"/>
      <c r="U1965" s="450"/>
      <c r="V1965" s="450" t="s">
        <v>802</v>
      </c>
      <c r="W1965" s="451"/>
      <c r="X1965" s="437" t="s">
        <v>1699</v>
      </c>
      <c r="Y1965" s="437" t="s">
        <v>1697</v>
      </c>
      <c r="Z1965" s="445" t="s">
        <v>1576</v>
      </c>
      <c r="AA1965" s="445"/>
      <c r="AB1965" s="445">
        <v>1</v>
      </c>
      <c r="AC1965" s="445"/>
      <c r="AD1965" s="445"/>
      <c r="AE1965" s="445"/>
      <c r="AF1965" s="445"/>
      <c r="AG1965" s="445"/>
      <c r="AH1965" s="445"/>
      <c r="AI1965" s="446"/>
      <c r="AJ1965" s="446" t="s">
        <v>803</v>
      </c>
      <c r="AK1965" s="446" t="s">
        <v>87</v>
      </c>
      <c r="AL1965" s="446"/>
      <c r="AM1965" s="446"/>
      <c r="AN1965" s="446"/>
    </row>
    <row r="1966" spans="1:40">
      <c r="A1966" s="435"/>
      <c r="B1966" s="436"/>
      <c r="C1966" s="437"/>
      <c r="D1966" s="478" t="s">
        <v>1700</v>
      </c>
      <c r="E1966" s="479">
        <f>J1966</f>
        <v>0</v>
      </c>
      <c r="F1966" s="445"/>
      <c r="G1966" s="41"/>
      <c r="H1966" s="479">
        <f>SUM(H1938:H1965)</f>
        <v>0</v>
      </c>
      <c r="I1966" s="479">
        <f>SUM(I1938:I1965)</f>
        <v>0</v>
      </c>
      <c r="J1966" s="479">
        <f>SUM(J1938:J1965)</f>
        <v>0</v>
      </c>
      <c r="K1966" s="449"/>
      <c r="L1966" s="480">
        <f>SUM(L1938:L1965)</f>
        <v>0</v>
      </c>
      <c r="M1966" s="447"/>
      <c r="N1966" s="481">
        <f>SUM(N1938:N1965)</f>
        <v>0</v>
      </c>
      <c r="O1966" s="445"/>
      <c r="P1966" s="445"/>
      <c r="Q1966" s="447"/>
      <c r="R1966" s="447"/>
      <c r="S1966" s="447"/>
      <c r="T1966" s="450"/>
      <c r="U1966" s="450"/>
      <c r="V1966" s="450"/>
      <c r="W1966" s="451">
        <f>SUM(W1938:W1965)</f>
        <v>0</v>
      </c>
      <c r="X1966" s="445"/>
      <c r="Y1966" s="445"/>
      <c r="Z1966" s="445"/>
      <c r="AA1966" s="445"/>
      <c r="AB1966" s="445"/>
      <c r="AC1966" s="445"/>
      <c r="AD1966" s="445"/>
      <c r="AE1966" s="445"/>
      <c r="AF1966" s="445"/>
      <c r="AG1966" s="445"/>
      <c r="AH1966" s="445"/>
      <c r="AI1966" s="446"/>
      <c r="AJ1966" s="446"/>
      <c r="AK1966" s="446"/>
      <c r="AL1966" s="446"/>
      <c r="AM1966" s="446"/>
      <c r="AN1966" s="446"/>
    </row>
    <row r="1967" spans="1:40">
      <c r="A1967" s="435"/>
      <c r="B1967" s="436"/>
      <c r="C1967" s="437"/>
      <c r="D1967" s="475"/>
      <c r="E1967" s="447"/>
      <c r="F1967" s="445"/>
      <c r="G1967" s="41"/>
      <c r="H1967" s="448"/>
      <c r="I1967" s="448"/>
      <c r="J1967" s="448"/>
      <c r="K1967" s="449"/>
      <c r="L1967" s="449"/>
      <c r="M1967" s="447"/>
      <c r="N1967" s="447"/>
      <c r="O1967" s="445"/>
      <c r="P1967" s="445"/>
      <c r="Q1967" s="447"/>
      <c r="R1967" s="447"/>
      <c r="S1967" s="447"/>
      <c r="T1967" s="450"/>
      <c r="U1967" s="450"/>
      <c r="V1967" s="450"/>
      <c r="W1967" s="451"/>
      <c r="X1967" s="445"/>
      <c r="Y1967" s="445"/>
      <c r="Z1967" s="445"/>
      <c r="AA1967" s="445"/>
      <c r="AB1967" s="445"/>
      <c r="AC1967" s="445"/>
      <c r="AD1967" s="445"/>
      <c r="AE1967" s="445"/>
      <c r="AF1967" s="445"/>
      <c r="AG1967" s="445"/>
      <c r="AH1967" s="445"/>
      <c r="AI1967" s="446"/>
      <c r="AJ1967" s="446"/>
      <c r="AK1967" s="446"/>
      <c r="AL1967" s="446"/>
      <c r="AM1967" s="446"/>
      <c r="AN1967" s="446"/>
    </row>
    <row r="1968" spans="1:40">
      <c r="A1968" s="435"/>
      <c r="B1968" s="437" t="s">
        <v>1701</v>
      </c>
      <c r="C1968" s="437"/>
      <c r="D1968" s="475"/>
      <c r="E1968" s="447"/>
      <c r="F1968" s="445"/>
      <c r="G1968" s="41"/>
      <c r="H1968" s="448"/>
      <c r="I1968" s="448"/>
      <c r="J1968" s="448"/>
      <c r="K1968" s="449"/>
      <c r="L1968" s="449"/>
      <c r="M1968" s="447"/>
      <c r="N1968" s="447"/>
      <c r="O1968" s="445"/>
      <c r="P1968" s="445"/>
      <c r="Q1968" s="447"/>
      <c r="R1968" s="447"/>
      <c r="S1968" s="447"/>
      <c r="T1968" s="450"/>
      <c r="U1968" s="450"/>
      <c r="V1968" s="450"/>
      <c r="W1968" s="451"/>
      <c r="X1968" s="445"/>
      <c r="Y1968" s="445"/>
      <c r="Z1968" s="445"/>
      <c r="AA1968" s="445"/>
      <c r="AB1968" s="445"/>
      <c r="AC1968" s="445"/>
      <c r="AD1968" s="445"/>
      <c r="AE1968" s="445"/>
      <c r="AF1968" s="445"/>
      <c r="AG1968" s="445"/>
      <c r="AH1968" s="445"/>
      <c r="AI1968" s="446"/>
      <c r="AJ1968" s="446"/>
      <c r="AK1968" s="446"/>
      <c r="AL1968" s="446"/>
      <c r="AM1968" s="446"/>
      <c r="AN1968" s="446"/>
    </row>
    <row r="1969" spans="1:40" ht="25.5">
      <c r="A1969" s="435">
        <v>401</v>
      </c>
      <c r="B1969" s="436" t="s">
        <v>80</v>
      </c>
      <c r="C1969" s="437" t="s">
        <v>1702</v>
      </c>
      <c r="D1969" s="475" t="s">
        <v>1703</v>
      </c>
      <c r="E1969" s="447">
        <v>53.1</v>
      </c>
      <c r="F1969" s="445" t="s">
        <v>83</v>
      </c>
      <c r="G1969" s="41"/>
      <c r="H1969" s="448">
        <f>ROUND(E1969*G1969,2)</f>
        <v>0</v>
      </c>
      <c r="I1969" s="448"/>
      <c r="J1969" s="448">
        <f>ROUND(E1969*G1969,2)</f>
        <v>0</v>
      </c>
      <c r="K1969" s="449"/>
      <c r="L1969" s="449">
        <f>E1969*K1969</f>
        <v>0</v>
      </c>
      <c r="M1969" s="447"/>
      <c r="N1969" s="447">
        <f>E1969*M1969</f>
        <v>0</v>
      </c>
      <c r="O1969" s="445">
        <v>20</v>
      </c>
      <c r="P1969" s="445" t="s">
        <v>1704</v>
      </c>
      <c r="Q1969" s="447"/>
      <c r="R1969" s="447"/>
      <c r="S1969" s="447"/>
      <c r="T1969" s="450"/>
      <c r="U1969" s="450"/>
      <c r="V1969" s="450" t="s">
        <v>802</v>
      </c>
      <c r="W1969" s="451"/>
      <c r="X1969" s="437" t="s">
        <v>1702</v>
      </c>
      <c r="Y1969" s="437" t="s">
        <v>1702</v>
      </c>
      <c r="Z1969" s="445" t="s">
        <v>85</v>
      </c>
      <c r="AA1969" s="445"/>
      <c r="AB1969" s="445">
        <v>1</v>
      </c>
      <c r="AC1969" s="445"/>
      <c r="AD1969" s="445"/>
      <c r="AE1969" s="445"/>
      <c r="AF1969" s="445"/>
      <c r="AG1969" s="445"/>
      <c r="AH1969" s="445"/>
      <c r="AI1969" s="446"/>
      <c r="AJ1969" s="446" t="s">
        <v>803</v>
      </c>
      <c r="AK1969" s="446" t="s">
        <v>87</v>
      </c>
      <c r="AL1969" s="446"/>
      <c r="AM1969" s="446"/>
      <c r="AN1969" s="446"/>
    </row>
    <row r="1970" spans="1:40" ht="25.5">
      <c r="A1970" s="435"/>
      <c r="B1970" s="436"/>
      <c r="C1970" s="437"/>
      <c r="D1970" s="438" t="s">
        <v>88</v>
      </c>
      <c r="E1970" s="439"/>
      <c r="F1970" s="440"/>
      <c r="G1970" s="42"/>
      <c r="H1970" s="441"/>
      <c r="I1970" s="441"/>
      <c r="J1970" s="441"/>
      <c r="K1970" s="442"/>
      <c r="L1970" s="442"/>
      <c r="M1970" s="439"/>
      <c r="N1970" s="439"/>
      <c r="O1970" s="440"/>
      <c r="P1970" s="440"/>
      <c r="Q1970" s="439"/>
      <c r="R1970" s="439"/>
      <c r="S1970" s="439"/>
      <c r="T1970" s="443"/>
      <c r="U1970" s="443"/>
      <c r="V1970" s="443" t="s">
        <v>0</v>
      </c>
      <c r="W1970" s="444"/>
      <c r="X1970" s="440"/>
      <c r="Y1970" s="445"/>
      <c r="Z1970" s="445"/>
      <c r="AA1970" s="445"/>
      <c r="AB1970" s="445"/>
      <c r="AC1970" s="445"/>
      <c r="AD1970" s="445"/>
      <c r="AE1970" s="445"/>
      <c r="AF1970" s="445"/>
      <c r="AG1970" s="445"/>
      <c r="AH1970" s="445"/>
      <c r="AI1970" s="446"/>
      <c r="AJ1970" s="446"/>
      <c r="AK1970" s="446"/>
      <c r="AL1970" s="446"/>
      <c r="AM1970" s="446"/>
      <c r="AN1970" s="446"/>
    </row>
    <row r="1971" spans="1:40">
      <c r="A1971" s="435"/>
      <c r="B1971" s="436"/>
      <c r="C1971" s="437"/>
      <c r="D1971" s="438" t="s">
        <v>385</v>
      </c>
      <c r="E1971" s="439"/>
      <c r="F1971" s="440"/>
      <c r="G1971" s="42"/>
      <c r="H1971" s="441"/>
      <c r="I1971" s="441"/>
      <c r="J1971" s="441"/>
      <c r="K1971" s="442"/>
      <c r="L1971" s="442"/>
      <c r="M1971" s="439"/>
      <c r="N1971" s="439"/>
      <c r="O1971" s="440"/>
      <c r="P1971" s="440"/>
      <c r="Q1971" s="439"/>
      <c r="R1971" s="439"/>
      <c r="S1971" s="439"/>
      <c r="T1971" s="443"/>
      <c r="U1971" s="443"/>
      <c r="V1971" s="443" t="s">
        <v>0</v>
      </c>
      <c r="W1971" s="444"/>
      <c r="X1971" s="440"/>
      <c r="Y1971" s="445"/>
      <c r="Z1971" s="445"/>
      <c r="AA1971" s="445"/>
      <c r="AB1971" s="445"/>
      <c r="AC1971" s="445"/>
      <c r="AD1971" s="445"/>
      <c r="AE1971" s="445"/>
      <c r="AF1971" s="445"/>
      <c r="AG1971" s="445"/>
      <c r="AH1971" s="445"/>
      <c r="AI1971" s="446"/>
      <c r="AJ1971" s="446"/>
      <c r="AK1971" s="446"/>
      <c r="AL1971" s="446"/>
      <c r="AM1971" s="446"/>
      <c r="AN1971" s="446"/>
    </row>
    <row r="1972" spans="1:40">
      <c r="A1972" s="435">
        <v>402</v>
      </c>
      <c r="B1972" s="436" t="s">
        <v>192</v>
      </c>
      <c r="C1972" s="437" t="s">
        <v>1705</v>
      </c>
      <c r="D1972" s="475" t="s">
        <v>1706</v>
      </c>
      <c r="E1972" s="447">
        <v>53.515000000000001</v>
      </c>
      <c r="F1972" s="445" t="s">
        <v>83</v>
      </c>
      <c r="G1972" s="41"/>
      <c r="H1972" s="448"/>
      <c r="I1972" s="448">
        <f>ROUND(E1972*G1972,2)</f>
        <v>0</v>
      </c>
      <c r="J1972" s="448">
        <f>ROUND(E1972*G1972,2)</f>
        <v>0</v>
      </c>
      <c r="K1972" s="449"/>
      <c r="L1972" s="449">
        <f>E1972*K1972</f>
        <v>0</v>
      </c>
      <c r="M1972" s="447"/>
      <c r="N1972" s="447">
        <f>E1972*M1972</f>
        <v>0</v>
      </c>
      <c r="O1972" s="445">
        <v>20</v>
      </c>
      <c r="P1972" s="445" t="s">
        <v>1707</v>
      </c>
      <c r="Q1972" s="447"/>
      <c r="R1972" s="447"/>
      <c r="S1972" s="447"/>
      <c r="T1972" s="450"/>
      <c r="U1972" s="450"/>
      <c r="V1972" s="450" t="s">
        <v>66</v>
      </c>
      <c r="W1972" s="451"/>
      <c r="X1972" s="437" t="s">
        <v>1705</v>
      </c>
      <c r="Y1972" s="437" t="s">
        <v>1705</v>
      </c>
      <c r="Z1972" s="445" t="s">
        <v>85</v>
      </c>
      <c r="AA1972" s="437" t="s">
        <v>196</v>
      </c>
      <c r="AB1972" s="445">
        <v>2</v>
      </c>
      <c r="AC1972" s="445"/>
      <c r="AD1972" s="445"/>
      <c r="AE1972" s="445"/>
      <c r="AF1972" s="445"/>
      <c r="AG1972" s="445"/>
      <c r="AH1972" s="445"/>
      <c r="AI1972" s="446"/>
      <c r="AJ1972" s="446" t="s">
        <v>811</v>
      </c>
      <c r="AK1972" s="446" t="s">
        <v>87</v>
      </c>
      <c r="AL1972" s="446"/>
      <c r="AM1972" s="446"/>
      <c r="AN1972" s="446"/>
    </row>
    <row r="1973" spans="1:40" ht="25.5">
      <c r="A1973" s="435"/>
      <c r="B1973" s="436"/>
      <c r="C1973" s="437"/>
      <c r="D1973" s="438" t="s">
        <v>88</v>
      </c>
      <c r="E1973" s="439"/>
      <c r="F1973" s="440"/>
      <c r="G1973" s="42"/>
      <c r="H1973" s="441"/>
      <c r="I1973" s="441"/>
      <c r="J1973" s="441"/>
      <c r="K1973" s="442"/>
      <c r="L1973" s="442"/>
      <c r="M1973" s="439"/>
      <c r="N1973" s="439"/>
      <c r="O1973" s="440"/>
      <c r="P1973" s="440"/>
      <c r="Q1973" s="439"/>
      <c r="R1973" s="439"/>
      <c r="S1973" s="439"/>
      <c r="T1973" s="443"/>
      <c r="U1973" s="443"/>
      <c r="V1973" s="443" t="s">
        <v>0</v>
      </c>
      <c r="W1973" s="444"/>
      <c r="X1973" s="440"/>
      <c r="Y1973" s="445"/>
      <c r="Z1973" s="445"/>
      <c r="AA1973" s="445"/>
      <c r="AB1973" s="445"/>
      <c r="AC1973" s="445"/>
      <c r="AD1973" s="445"/>
      <c r="AE1973" s="445"/>
      <c r="AF1973" s="445"/>
      <c r="AG1973" s="445"/>
      <c r="AH1973" s="445"/>
      <c r="AI1973" s="446"/>
      <c r="AJ1973" s="446"/>
      <c r="AK1973" s="446"/>
      <c r="AL1973" s="446"/>
      <c r="AM1973" s="446"/>
      <c r="AN1973" s="446"/>
    </row>
    <row r="1974" spans="1:40">
      <c r="A1974" s="435"/>
      <c r="B1974" s="436"/>
      <c r="C1974" s="437"/>
      <c r="D1974" s="438" t="s">
        <v>1708</v>
      </c>
      <c r="E1974" s="439"/>
      <c r="F1974" s="440"/>
      <c r="G1974" s="42"/>
      <c r="H1974" s="441"/>
      <c r="I1974" s="441"/>
      <c r="J1974" s="441"/>
      <c r="K1974" s="442"/>
      <c r="L1974" s="442"/>
      <c r="M1974" s="439"/>
      <c r="N1974" s="439"/>
      <c r="O1974" s="440"/>
      <c r="P1974" s="440"/>
      <c r="Q1974" s="439"/>
      <c r="R1974" s="439"/>
      <c r="S1974" s="439"/>
      <c r="T1974" s="443"/>
      <c r="U1974" s="443"/>
      <c r="V1974" s="443" t="s">
        <v>0</v>
      </c>
      <c r="W1974" s="444"/>
      <c r="X1974" s="440"/>
      <c r="Y1974" s="445"/>
      <c r="Z1974" s="445"/>
      <c r="AA1974" s="445"/>
      <c r="AB1974" s="445"/>
      <c r="AC1974" s="445"/>
      <c r="AD1974" s="445"/>
      <c r="AE1974" s="445"/>
      <c r="AF1974" s="445"/>
      <c r="AG1974" s="445"/>
      <c r="AH1974" s="445"/>
      <c r="AI1974" s="446"/>
      <c r="AJ1974" s="446"/>
      <c r="AK1974" s="446"/>
      <c r="AL1974" s="446"/>
      <c r="AM1974" s="446"/>
      <c r="AN1974" s="446"/>
    </row>
    <row r="1975" spans="1:40">
      <c r="A1975" s="435">
        <v>403</v>
      </c>
      <c r="B1975" s="436" t="s">
        <v>192</v>
      </c>
      <c r="C1975" s="437" t="s">
        <v>1709</v>
      </c>
      <c r="D1975" s="475" t="s">
        <v>1710</v>
      </c>
      <c r="E1975" s="447">
        <v>7.8650000000000002</v>
      </c>
      <c r="F1975" s="445" t="s">
        <v>83</v>
      </c>
      <c r="G1975" s="41"/>
      <c r="H1975" s="448"/>
      <c r="I1975" s="448">
        <f>ROUND(E1975*G1975,2)</f>
        <v>0</v>
      </c>
      <c r="J1975" s="448">
        <f>ROUND(E1975*G1975,2)</f>
        <v>0</v>
      </c>
      <c r="K1975" s="449"/>
      <c r="L1975" s="449">
        <f>E1975*K1975</f>
        <v>0</v>
      </c>
      <c r="M1975" s="447"/>
      <c r="N1975" s="447">
        <f>E1975*M1975</f>
        <v>0</v>
      </c>
      <c r="O1975" s="445">
        <v>20</v>
      </c>
      <c r="P1975" s="445" t="s">
        <v>1711</v>
      </c>
      <c r="Q1975" s="447"/>
      <c r="R1975" s="447"/>
      <c r="S1975" s="447"/>
      <c r="T1975" s="450"/>
      <c r="U1975" s="450"/>
      <c r="V1975" s="450" t="s">
        <v>66</v>
      </c>
      <c r="W1975" s="451"/>
      <c r="X1975" s="437" t="s">
        <v>1709</v>
      </c>
      <c r="Y1975" s="437" t="s">
        <v>1709</v>
      </c>
      <c r="Z1975" s="445" t="s">
        <v>85</v>
      </c>
      <c r="AA1975" s="437" t="s">
        <v>196</v>
      </c>
      <c r="AB1975" s="445">
        <v>2</v>
      </c>
      <c r="AC1975" s="445"/>
      <c r="AD1975" s="445"/>
      <c r="AE1975" s="445"/>
      <c r="AF1975" s="445"/>
      <c r="AG1975" s="445"/>
      <c r="AH1975" s="445"/>
      <c r="AI1975" s="446"/>
      <c r="AJ1975" s="446" t="s">
        <v>811</v>
      </c>
      <c r="AK1975" s="446" t="s">
        <v>87</v>
      </c>
      <c r="AL1975" s="446"/>
      <c r="AM1975" s="446"/>
      <c r="AN1975" s="446"/>
    </row>
    <row r="1976" spans="1:40" ht="25.5">
      <c r="A1976" s="435"/>
      <c r="B1976" s="436"/>
      <c r="C1976" s="437"/>
      <c r="D1976" s="438" t="s">
        <v>88</v>
      </c>
      <c r="E1976" s="439"/>
      <c r="F1976" s="440"/>
      <c r="G1976" s="42"/>
      <c r="H1976" s="441"/>
      <c r="I1976" s="441"/>
      <c r="J1976" s="441"/>
      <c r="K1976" s="442"/>
      <c r="L1976" s="442"/>
      <c r="M1976" s="439"/>
      <c r="N1976" s="439"/>
      <c r="O1976" s="440"/>
      <c r="P1976" s="440"/>
      <c r="Q1976" s="439"/>
      <c r="R1976" s="439"/>
      <c r="S1976" s="439"/>
      <c r="T1976" s="443"/>
      <c r="U1976" s="443"/>
      <c r="V1976" s="443" t="s">
        <v>0</v>
      </c>
      <c r="W1976" s="444"/>
      <c r="X1976" s="440"/>
      <c r="Y1976" s="445"/>
      <c r="Z1976" s="445"/>
      <c r="AA1976" s="445"/>
      <c r="AB1976" s="445"/>
      <c r="AC1976" s="445"/>
      <c r="AD1976" s="445"/>
      <c r="AE1976" s="445"/>
      <c r="AF1976" s="445"/>
      <c r="AG1976" s="445"/>
      <c r="AH1976" s="445"/>
      <c r="AI1976" s="446"/>
      <c r="AJ1976" s="446"/>
      <c r="AK1976" s="446"/>
      <c r="AL1976" s="446"/>
      <c r="AM1976" s="446"/>
      <c r="AN1976" s="446"/>
    </row>
    <row r="1977" spans="1:40">
      <c r="A1977" s="435"/>
      <c r="B1977" s="436"/>
      <c r="C1977" s="437"/>
      <c r="D1977" s="438" t="s">
        <v>1712</v>
      </c>
      <c r="E1977" s="439"/>
      <c r="F1977" s="440"/>
      <c r="G1977" s="42"/>
      <c r="H1977" s="441"/>
      <c r="I1977" s="441"/>
      <c r="J1977" s="441"/>
      <c r="K1977" s="442"/>
      <c r="L1977" s="442"/>
      <c r="M1977" s="439"/>
      <c r="N1977" s="439"/>
      <c r="O1977" s="440"/>
      <c r="P1977" s="440"/>
      <c r="Q1977" s="439"/>
      <c r="R1977" s="439"/>
      <c r="S1977" s="439"/>
      <c r="T1977" s="443"/>
      <c r="U1977" s="443"/>
      <c r="V1977" s="443" t="s">
        <v>0</v>
      </c>
      <c r="W1977" s="444"/>
      <c r="X1977" s="440"/>
      <c r="Y1977" s="445"/>
      <c r="Z1977" s="445"/>
      <c r="AA1977" s="445"/>
      <c r="AB1977" s="445"/>
      <c r="AC1977" s="445"/>
      <c r="AD1977" s="445"/>
      <c r="AE1977" s="445"/>
      <c r="AF1977" s="445"/>
      <c r="AG1977" s="445"/>
      <c r="AH1977" s="445"/>
      <c r="AI1977" s="446"/>
      <c r="AJ1977" s="446"/>
      <c r="AK1977" s="446"/>
      <c r="AL1977" s="446"/>
      <c r="AM1977" s="446"/>
      <c r="AN1977" s="446"/>
    </row>
    <row r="1978" spans="1:40" ht="25.5">
      <c r="A1978" s="435">
        <v>404</v>
      </c>
      <c r="B1978" s="436" t="s">
        <v>1609</v>
      </c>
      <c r="C1978" s="437" t="s">
        <v>1713</v>
      </c>
      <c r="D1978" s="475" t="s">
        <v>1714</v>
      </c>
      <c r="E1978" s="74">
        <v>0</v>
      </c>
      <c r="F1978" s="445" t="s">
        <v>57</v>
      </c>
      <c r="G1978" s="41"/>
      <c r="H1978" s="448">
        <f>ROUND(E1978*G1978,2)</f>
        <v>0</v>
      </c>
      <c r="I1978" s="448"/>
      <c r="J1978" s="448">
        <f>ROUND(E1978*G1978,2)</f>
        <v>0</v>
      </c>
      <c r="K1978" s="449"/>
      <c r="L1978" s="449">
        <f>E1978*K1978</f>
        <v>0</v>
      </c>
      <c r="M1978" s="447"/>
      <c r="N1978" s="447">
        <f>E1978*M1978</f>
        <v>0</v>
      </c>
      <c r="O1978" s="445">
        <v>20</v>
      </c>
      <c r="P1978" s="445" t="s">
        <v>413</v>
      </c>
      <c r="Q1978" s="447"/>
      <c r="R1978" s="447"/>
      <c r="S1978" s="447"/>
      <c r="T1978" s="450"/>
      <c r="U1978" s="450"/>
      <c r="V1978" s="450" t="s">
        <v>802</v>
      </c>
      <c r="W1978" s="451"/>
      <c r="X1978" s="437" t="s">
        <v>1715</v>
      </c>
      <c r="Y1978" s="437" t="s">
        <v>1713</v>
      </c>
      <c r="Z1978" s="445" t="s">
        <v>1576</v>
      </c>
      <c r="AA1978" s="445"/>
      <c r="AB1978" s="445">
        <v>1</v>
      </c>
      <c r="AC1978" s="445"/>
      <c r="AD1978" s="445"/>
      <c r="AE1978" s="445"/>
      <c r="AF1978" s="445"/>
      <c r="AG1978" s="445"/>
      <c r="AH1978" s="445"/>
      <c r="AI1978" s="446"/>
      <c r="AJ1978" s="446" t="s">
        <v>803</v>
      </c>
      <c r="AK1978" s="446" t="s">
        <v>87</v>
      </c>
      <c r="AL1978" s="446"/>
      <c r="AM1978" s="446"/>
      <c r="AN1978" s="446"/>
    </row>
    <row r="1979" spans="1:40">
      <c r="A1979" s="435"/>
      <c r="B1979" s="436"/>
      <c r="C1979" s="437"/>
      <c r="D1979" s="478" t="s">
        <v>1716</v>
      </c>
      <c r="E1979" s="479">
        <f>J1979</f>
        <v>0</v>
      </c>
      <c r="F1979" s="445"/>
      <c r="G1979" s="41"/>
      <c r="H1979" s="479">
        <f>SUM(H1968:H1978)</f>
        <v>0</v>
      </c>
      <c r="I1979" s="479">
        <f>SUM(I1968:I1978)</f>
        <v>0</v>
      </c>
      <c r="J1979" s="479">
        <f>SUM(J1968:J1978)</f>
        <v>0</v>
      </c>
      <c r="K1979" s="449"/>
      <c r="L1979" s="480">
        <f>SUM(L1968:L1978)</f>
        <v>0</v>
      </c>
      <c r="M1979" s="447"/>
      <c r="N1979" s="481">
        <f>SUM(N1968:N1978)</f>
        <v>0</v>
      </c>
      <c r="O1979" s="445"/>
      <c r="P1979" s="445"/>
      <c r="Q1979" s="447"/>
      <c r="R1979" s="447"/>
      <c r="S1979" s="447"/>
      <c r="T1979" s="450"/>
      <c r="U1979" s="450"/>
      <c r="V1979" s="450"/>
      <c r="W1979" s="451">
        <f>SUM(W1968:W1978)</f>
        <v>0</v>
      </c>
      <c r="X1979" s="445"/>
      <c r="Y1979" s="445"/>
      <c r="Z1979" s="445"/>
      <c r="AA1979" s="445"/>
      <c r="AB1979" s="445"/>
      <c r="AC1979" s="445"/>
      <c r="AD1979" s="445"/>
      <c r="AE1979" s="445"/>
      <c r="AF1979" s="445"/>
      <c r="AG1979" s="445"/>
      <c r="AH1979" s="445"/>
      <c r="AI1979" s="446"/>
      <c r="AJ1979" s="446"/>
      <c r="AK1979" s="446"/>
      <c r="AL1979" s="446"/>
      <c r="AM1979" s="446"/>
      <c r="AN1979" s="446"/>
    </row>
    <row r="1980" spans="1:40">
      <c r="A1980" s="435"/>
      <c r="B1980" s="436"/>
      <c r="C1980" s="437"/>
      <c r="D1980" s="475"/>
      <c r="E1980" s="447"/>
      <c r="F1980" s="445"/>
      <c r="G1980" s="41"/>
      <c r="H1980" s="448"/>
      <c r="I1980" s="448"/>
      <c r="J1980" s="448"/>
      <c r="K1980" s="449"/>
      <c r="L1980" s="449"/>
      <c r="M1980" s="447"/>
      <c r="N1980" s="447"/>
      <c r="O1980" s="445"/>
      <c r="P1980" s="445"/>
      <c r="Q1980" s="447"/>
      <c r="R1980" s="447"/>
      <c r="S1980" s="447"/>
      <c r="T1980" s="450"/>
      <c r="U1980" s="450"/>
      <c r="V1980" s="450"/>
      <c r="W1980" s="451"/>
      <c r="X1980" s="445"/>
      <c r="Y1980" s="445"/>
      <c r="Z1980" s="445"/>
      <c r="AA1980" s="445"/>
      <c r="AB1980" s="445"/>
      <c r="AC1980" s="445"/>
      <c r="AD1980" s="445"/>
      <c r="AE1980" s="445"/>
      <c r="AF1980" s="445"/>
      <c r="AG1980" s="445"/>
      <c r="AH1980" s="445"/>
      <c r="AI1980" s="446"/>
      <c r="AJ1980" s="446"/>
      <c r="AK1980" s="446"/>
      <c r="AL1980" s="446"/>
      <c r="AM1980" s="446"/>
      <c r="AN1980" s="446"/>
    </row>
    <row r="1981" spans="1:40">
      <c r="A1981" s="435"/>
      <c r="B1981" s="437" t="s">
        <v>1717</v>
      </c>
      <c r="C1981" s="437"/>
      <c r="D1981" s="475"/>
      <c r="E1981" s="447"/>
      <c r="F1981" s="445"/>
      <c r="G1981" s="41"/>
      <c r="H1981" s="448"/>
      <c r="I1981" s="448"/>
      <c r="J1981" s="448"/>
      <c r="K1981" s="449"/>
      <c r="L1981" s="449"/>
      <c r="M1981" s="447"/>
      <c r="N1981" s="447"/>
      <c r="O1981" s="445"/>
      <c r="P1981" s="445"/>
      <c r="Q1981" s="447"/>
      <c r="R1981" s="447"/>
      <c r="S1981" s="447"/>
      <c r="T1981" s="450"/>
      <c r="U1981" s="450"/>
      <c r="V1981" s="450"/>
      <c r="W1981" s="451"/>
      <c r="X1981" s="445"/>
      <c r="Y1981" s="445"/>
      <c r="Z1981" s="445"/>
      <c r="AA1981" s="445"/>
      <c r="AB1981" s="445"/>
      <c r="AC1981" s="445"/>
      <c r="AD1981" s="445"/>
      <c r="AE1981" s="445"/>
      <c r="AF1981" s="445"/>
      <c r="AG1981" s="445"/>
      <c r="AH1981" s="445"/>
      <c r="AI1981" s="446"/>
      <c r="AJ1981" s="446"/>
      <c r="AK1981" s="446"/>
      <c r="AL1981" s="446"/>
      <c r="AM1981" s="446"/>
      <c r="AN1981" s="446"/>
    </row>
    <row r="1982" spans="1:40" ht="25.5">
      <c r="A1982" s="435">
        <v>405</v>
      </c>
      <c r="B1982" s="436" t="s">
        <v>1718</v>
      </c>
      <c r="C1982" s="437" t="s">
        <v>1719</v>
      </c>
      <c r="D1982" s="475" t="s">
        <v>1720</v>
      </c>
      <c r="E1982" s="447">
        <v>30</v>
      </c>
      <c r="F1982" s="445" t="s">
        <v>83</v>
      </c>
      <c r="G1982" s="41"/>
      <c r="H1982" s="448">
        <f>ROUND(E1982*G1982,2)</f>
        <v>0</v>
      </c>
      <c r="I1982" s="448"/>
      <c r="J1982" s="448">
        <f>ROUND(E1982*G1982,2)</f>
        <v>0</v>
      </c>
      <c r="K1982" s="449">
        <v>1.57E-3</v>
      </c>
      <c r="L1982" s="449">
        <f>E1982*K1982</f>
        <v>4.7100000000000003E-2</v>
      </c>
      <c r="M1982" s="447"/>
      <c r="N1982" s="447">
        <f>E1982*M1982</f>
        <v>0</v>
      </c>
      <c r="O1982" s="445">
        <v>20</v>
      </c>
      <c r="P1982" s="445" t="s">
        <v>1721</v>
      </c>
      <c r="Q1982" s="447"/>
      <c r="R1982" s="447"/>
      <c r="S1982" s="447"/>
      <c r="T1982" s="450"/>
      <c r="U1982" s="450"/>
      <c r="V1982" s="450" t="s">
        <v>802</v>
      </c>
      <c r="W1982" s="451">
        <v>6.93</v>
      </c>
      <c r="X1982" s="437" t="s">
        <v>1722</v>
      </c>
      <c r="Y1982" s="437" t="s">
        <v>1719</v>
      </c>
      <c r="Z1982" s="445" t="s">
        <v>85</v>
      </c>
      <c r="AA1982" s="445"/>
      <c r="AB1982" s="445">
        <v>1</v>
      </c>
      <c r="AC1982" s="445"/>
      <c r="AD1982" s="445"/>
      <c r="AE1982" s="445"/>
      <c r="AF1982" s="445"/>
      <c r="AG1982" s="445"/>
      <c r="AH1982" s="445"/>
      <c r="AI1982" s="446"/>
      <c r="AJ1982" s="446" t="s">
        <v>803</v>
      </c>
      <c r="AK1982" s="446" t="s">
        <v>87</v>
      </c>
      <c r="AL1982" s="446"/>
      <c r="AM1982" s="446"/>
      <c r="AN1982" s="446"/>
    </row>
    <row r="1983" spans="1:40">
      <c r="A1983" s="435"/>
      <c r="B1983" s="436"/>
      <c r="C1983" s="437"/>
      <c r="D1983" s="438" t="s">
        <v>213</v>
      </c>
      <c r="E1983" s="439"/>
      <c r="F1983" s="440"/>
      <c r="G1983" s="42"/>
      <c r="H1983" s="441"/>
      <c r="I1983" s="441"/>
      <c r="J1983" s="441"/>
      <c r="K1983" s="442"/>
      <c r="L1983" s="442"/>
      <c r="M1983" s="439"/>
      <c r="N1983" s="439"/>
      <c r="O1983" s="440"/>
      <c r="P1983" s="440"/>
      <c r="Q1983" s="439"/>
      <c r="R1983" s="439"/>
      <c r="S1983" s="439"/>
      <c r="T1983" s="443"/>
      <c r="U1983" s="443"/>
      <c r="V1983" s="443" t="s">
        <v>0</v>
      </c>
      <c r="W1983" s="444"/>
      <c r="X1983" s="440"/>
      <c r="Y1983" s="445"/>
      <c r="Z1983" s="445"/>
      <c r="AA1983" s="445"/>
      <c r="AB1983" s="445"/>
      <c r="AC1983" s="445"/>
      <c r="AD1983" s="445"/>
      <c r="AE1983" s="445"/>
      <c r="AF1983" s="445"/>
      <c r="AG1983" s="445"/>
      <c r="AH1983" s="445"/>
      <c r="AI1983" s="446"/>
      <c r="AJ1983" s="446"/>
      <c r="AK1983" s="446"/>
      <c r="AL1983" s="446"/>
      <c r="AM1983" s="446"/>
      <c r="AN1983" s="446"/>
    </row>
    <row r="1984" spans="1:40">
      <c r="A1984" s="435"/>
      <c r="B1984" s="436"/>
      <c r="C1984" s="437"/>
      <c r="D1984" s="438" t="s">
        <v>1082</v>
      </c>
      <c r="E1984" s="439"/>
      <c r="F1984" s="440"/>
      <c r="G1984" s="42"/>
      <c r="H1984" s="441"/>
      <c r="I1984" s="441"/>
      <c r="J1984" s="441"/>
      <c r="K1984" s="442"/>
      <c r="L1984" s="442"/>
      <c r="M1984" s="439"/>
      <c r="N1984" s="439"/>
      <c r="O1984" s="440"/>
      <c r="P1984" s="440"/>
      <c r="Q1984" s="439"/>
      <c r="R1984" s="439"/>
      <c r="S1984" s="439"/>
      <c r="T1984" s="443"/>
      <c r="U1984" s="443"/>
      <c r="V1984" s="443" t="s">
        <v>0</v>
      </c>
      <c r="W1984" s="444"/>
      <c r="X1984" s="440"/>
      <c r="Y1984" s="445"/>
      <c r="Z1984" s="445"/>
      <c r="AA1984" s="445"/>
      <c r="AB1984" s="445"/>
      <c r="AC1984" s="445"/>
      <c r="AD1984" s="445"/>
      <c r="AE1984" s="445"/>
      <c r="AF1984" s="445"/>
      <c r="AG1984" s="445"/>
      <c r="AH1984" s="445"/>
      <c r="AI1984" s="446"/>
      <c r="AJ1984" s="446"/>
      <c r="AK1984" s="446"/>
      <c r="AL1984" s="446"/>
      <c r="AM1984" s="446"/>
      <c r="AN1984" s="446"/>
    </row>
    <row r="1985" spans="1:40" ht="51">
      <c r="A1985" s="435"/>
      <c r="B1985" s="436"/>
      <c r="C1985" s="437"/>
      <c r="D1985" s="482" t="s">
        <v>1723</v>
      </c>
      <c r="E1985" s="483"/>
      <c r="F1985" s="484"/>
      <c r="G1985" s="43"/>
      <c r="H1985" s="485"/>
      <c r="I1985" s="485"/>
      <c r="J1985" s="485"/>
      <c r="K1985" s="486"/>
      <c r="L1985" s="486"/>
      <c r="M1985" s="483"/>
      <c r="N1985" s="483"/>
      <c r="O1985" s="484"/>
      <c r="P1985" s="484"/>
      <c r="Q1985" s="483"/>
      <c r="R1985" s="483"/>
      <c r="S1985" s="483"/>
      <c r="T1985" s="487"/>
      <c r="U1985" s="487"/>
      <c r="V1985" s="487" t="s">
        <v>1</v>
      </c>
      <c r="W1985" s="488"/>
      <c r="X1985" s="484"/>
      <c r="Y1985" s="445"/>
      <c r="Z1985" s="445"/>
      <c r="AA1985" s="445"/>
      <c r="AB1985" s="445"/>
      <c r="AC1985" s="445"/>
      <c r="AD1985" s="445"/>
      <c r="AE1985" s="445"/>
      <c r="AF1985" s="445"/>
      <c r="AG1985" s="445"/>
      <c r="AH1985" s="445"/>
      <c r="AI1985" s="446"/>
      <c r="AJ1985" s="446"/>
      <c r="AK1985" s="446"/>
      <c r="AL1985" s="446"/>
      <c r="AM1985" s="446"/>
      <c r="AN1985" s="446"/>
    </row>
    <row r="1986" spans="1:40">
      <c r="A1986" s="435"/>
      <c r="B1986" s="436"/>
      <c r="C1986" s="437"/>
      <c r="D1986" s="482" t="s">
        <v>1724</v>
      </c>
      <c r="E1986" s="483"/>
      <c r="F1986" s="484"/>
      <c r="G1986" s="43"/>
      <c r="H1986" s="485"/>
      <c r="I1986" s="485"/>
      <c r="J1986" s="485"/>
      <c r="K1986" s="486"/>
      <c r="L1986" s="486"/>
      <c r="M1986" s="483"/>
      <c r="N1986" s="483"/>
      <c r="O1986" s="484"/>
      <c r="P1986" s="484"/>
      <c r="Q1986" s="483"/>
      <c r="R1986" s="483"/>
      <c r="S1986" s="483"/>
      <c r="T1986" s="487"/>
      <c r="U1986" s="487"/>
      <c r="V1986" s="487" t="s">
        <v>1</v>
      </c>
      <c r="W1986" s="488"/>
      <c r="X1986" s="484"/>
      <c r="Y1986" s="445"/>
      <c r="Z1986" s="445"/>
      <c r="AA1986" s="445"/>
      <c r="AB1986" s="445"/>
      <c r="AC1986" s="445"/>
      <c r="AD1986" s="445"/>
      <c r="AE1986" s="445"/>
      <c r="AF1986" s="445"/>
      <c r="AG1986" s="445"/>
      <c r="AH1986" s="445"/>
      <c r="AI1986" s="446"/>
      <c r="AJ1986" s="446"/>
      <c r="AK1986" s="446"/>
      <c r="AL1986" s="446"/>
      <c r="AM1986" s="446"/>
      <c r="AN1986" s="446"/>
    </row>
    <row r="1987" spans="1:40" ht="38.25">
      <c r="A1987" s="435"/>
      <c r="B1987" s="436"/>
      <c r="C1987" s="437"/>
      <c r="D1987" s="482" t="s">
        <v>1725</v>
      </c>
      <c r="E1987" s="483"/>
      <c r="F1987" s="484"/>
      <c r="G1987" s="43"/>
      <c r="H1987" s="485"/>
      <c r="I1987" s="485"/>
      <c r="J1987" s="485"/>
      <c r="K1987" s="486"/>
      <c r="L1987" s="486"/>
      <c r="M1987" s="483"/>
      <c r="N1987" s="483"/>
      <c r="O1987" s="484"/>
      <c r="P1987" s="484"/>
      <c r="Q1987" s="483"/>
      <c r="R1987" s="483"/>
      <c r="S1987" s="483"/>
      <c r="T1987" s="487"/>
      <c r="U1987" s="487"/>
      <c r="V1987" s="487" t="s">
        <v>1</v>
      </c>
      <c r="W1987" s="488"/>
      <c r="X1987" s="484"/>
      <c r="Y1987" s="445"/>
      <c r="Z1987" s="445"/>
      <c r="AA1987" s="445"/>
      <c r="AB1987" s="445"/>
      <c r="AC1987" s="445"/>
      <c r="AD1987" s="445"/>
      <c r="AE1987" s="445"/>
      <c r="AF1987" s="445"/>
      <c r="AG1987" s="445"/>
      <c r="AH1987" s="445"/>
      <c r="AI1987" s="446"/>
      <c r="AJ1987" s="446"/>
      <c r="AK1987" s="446"/>
      <c r="AL1987" s="446"/>
      <c r="AM1987" s="446"/>
      <c r="AN1987" s="446"/>
    </row>
    <row r="1988" spans="1:40">
      <c r="A1988" s="435"/>
      <c r="B1988" s="436"/>
      <c r="C1988" s="437"/>
      <c r="D1988" s="482" t="s">
        <v>1726</v>
      </c>
      <c r="E1988" s="483"/>
      <c r="F1988" s="484"/>
      <c r="G1988" s="43"/>
      <c r="H1988" s="485"/>
      <c r="I1988" s="485"/>
      <c r="J1988" s="485"/>
      <c r="K1988" s="486"/>
      <c r="L1988" s="486"/>
      <c r="M1988" s="483"/>
      <c r="N1988" s="483"/>
      <c r="O1988" s="484"/>
      <c r="P1988" s="484"/>
      <c r="Q1988" s="483"/>
      <c r="R1988" s="483"/>
      <c r="S1988" s="483"/>
      <c r="T1988" s="487"/>
      <c r="U1988" s="487"/>
      <c r="V1988" s="487" t="s">
        <v>1</v>
      </c>
      <c r="W1988" s="488"/>
      <c r="X1988" s="484"/>
      <c r="Y1988" s="445"/>
      <c r="Z1988" s="445"/>
      <c r="AA1988" s="445"/>
      <c r="AB1988" s="445"/>
      <c r="AC1988" s="445"/>
      <c r="AD1988" s="445"/>
      <c r="AE1988" s="445"/>
      <c r="AF1988" s="445"/>
      <c r="AG1988" s="445"/>
      <c r="AH1988" s="445"/>
      <c r="AI1988" s="446"/>
      <c r="AJ1988" s="446"/>
      <c r="AK1988" s="446"/>
      <c r="AL1988" s="446"/>
      <c r="AM1988" s="446"/>
      <c r="AN1988" s="446"/>
    </row>
    <row r="1989" spans="1:40" ht="25.5">
      <c r="A1989" s="435">
        <v>406</v>
      </c>
      <c r="B1989" s="436" t="s">
        <v>1718</v>
      </c>
      <c r="C1989" s="437" t="s">
        <v>1727</v>
      </c>
      <c r="D1989" s="475" t="s">
        <v>1728</v>
      </c>
      <c r="E1989" s="447">
        <v>40</v>
      </c>
      <c r="F1989" s="445" t="s">
        <v>83</v>
      </c>
      <c r="G1989" s="41"/>
      <c r="H1989" s="448">
        <f>ROUND(E1989*G1989,2)</f>
        <v>0</v>
      </c>
      <c r="I1989" s="448"/>
      <c r="J1989" s="448">
        <f>ROUND(E1989*G1989,2)</f>
        <v>0</v>
      </c>
      <c r="K1989" s="449">
        <v>1.57E-3</v>
      </c>
      <c r="L1989" s="449">
        <f>E1989*K1989</f>
        <v>6.2799999999999995E-2</v>
      </c>
      <c r="M1989" s="447"/>
      <c r="N1989" s="447">
        <f>E1989*M1989</f>
        <v>0</v>
      </c>
      <c r="O1989" s="445">
        <v>20</v>
      </c>
      <c r="P1989" s="445" t="s">
        <v>1729</v>
      </c>
      <c r="Q1989" s="447"/>
      <c r="R1989" s="447"/>
      <c r="S1989" s="447"/>
      <c r="T1989" s="450"/>
      <c r="U1989" s="450"/>
      <c r="V1989" s="450" t="s">
        <v>802</v>
      </c>
      <c r="W1989" s="451">
        <v>9.24</v>
      </c>
      <c r="X1989" s="437" t="s">
        <v>1722</v>
      </c>
      <c r="Y1989" s="437" t="s">
        <v>1727</v>
      </c>
      <c r="Z1989" s="445" t="s">
        <v>85</v>
      </c>
      <c r="AA1989" s="445"/>
      <c r="AB1989" s="445">
        <v>7</v>
      </c>
      <c r="AC1989" s="445"/>
      <c r="AD1989" s="445"/>
      <c r="AE1989" s="445"/>
      <c r="AF1989" s="445"/>
      <c r="AG1989" s="445"/>
      <c r="AH1989" s="445"/>
      <c r="AI1989" s="446"/>
      <c r="AJ1989" s="446" t="s">
        <v>803</v>
      </c>
      <c r="AK1989" s="446" t="s">
        <v>87</v>
      </c>
      <c r="AL1989" s="446"/>
      <c r="AM1989" s="446"/>
      <c r="AN1989" s="446"/>
    </row>
    <row r="1990" spans="1:40">
      <c r="A1990" s="435"/>
      <c r="B1990" s="436"/>
      <c r="C1990" s="437"/>
      <c r="D1990" s="438" t="s">
        <v>213</v>
      </c>
      <c r="E1990" s="439"/>
      <c r="F1990" s="440"/>
      <c r="G1990" s="42"/>
      <c r="H1990" s="441"/>
      <c r="I1990" s="441"/>
      <c r="J1990" s="441"/>
      <c r="K1990" s="442"/>
      <c r="L1990" s="442"/>
      <c r="M1990" s="439"/>
      <c r="N1990" s="439"/>
      <c r="O1990" s="440"/>
      <c r="P1990" s="440"/>
      <c r="Q1990" s="439"/>
      <c r="R1990" s="439"/>
      <c r="S1990" s="439"/>
      <c r="T1990" s="443"/>
      <c r="U1990" s="443"/>
      <c r="V1990" s="443" t="s">
        <v>0</v>
      </c>
      <c r="W1990" s="444"/>
      <c r="X1990" s="440"/>
      <c r="Y1990" s="445"/>
      <c r="Z1990" s="445"/>
      <c r="AA1990" s="445"/>
      <c r="AB1990" s="445"/>
      <c r="AC1990" s="445"/>
      <c r="AD1990" s="445"/>
      <c r="AE1990" s="445"/>
      <c r="AF1990" s="445"/>
      <c r="AG1990" s="445"/>
      <c r="AH1990" s="445"/>
      <c r="AI1990" s="446"/>
      <c r="AJ1990" s="446"/>
      <c r="AK1990" s="446"/>
      <c r="AL1990" s="446"/>
      <c r="AM1990" s="446"/>
      <c r="AN1990" s="446"/>
    </row>
    <row r="1991" spans="1:40">
      <c r="A1991" s="435"/>
      <c r="B1991" s="436"/>
      <c r="C1991" s="437"/>
      <c r="D1991" s="438" t="s">
        <v>1730</v>
      </c>
      <c r="E1991" s="439"/>
      <c r="F1991" s="440"/>
      <c r="G1991" s="42"/>
      <c r="H1991" s="441"/>
      <c r="I1991" s="441"/>
      <c r="J1991" s="441"/>
      <c r="K1991" s="442"/>
      <c r="L1991" s="442"/>
      <c r="M1991" s="439"/>
      <c r="N1991" s="439"/>
      <c r="O1991" s="440"/>
      <c r="P1991" s="440"/>
      <c r="Q1991" s="439"/>
      <c r="R1991" s="439"/>
      <c r="S1991" s="439"/>
      <c r="T1991" s="443"/>
      <c r="U1991" s="443"/>
      <c r="V1991" s="443" t="s">
        <v>0</v>
      </c>
      <c r="W1991" s="444"/>
      <c r="X1991" s="440"/>
      <c r="Y1991" s="445"/>
      <c r="Z1991" s="445"/>
      <c r="AA1991" s="445"/>
      <c r="AB1991" s="445"/>
      <c r="AC1991" s="445"/>
      <c r="AD1991" s="445"/>
      <c r="AE1991" s="445"/>
      <c r="AF1991" s="445"/>
      <c r="AG1991" s="445"/>
      <c r="AH1991" s="445"/>
      <c r="AI1991" s="446"/>
      <c r="AJ1991" s="446"/>
      <c r="AK1991" s="446"/>
      <c r="AL1991" s="446"/>
      <c r="AM1991" s="446"/>
      <c r="AN1991" s="446"/>
    </row>
    <row r="1992" spans="1:40" ht="25.5">
      <c r="A1992" s="435">
        <v>407</v>
      </c>
      <c r="B1992" s="436" t="s">
        <v>80</v>
      </c>
      <c r="C1992" s="437" t="s">
        <v>1731</v>
      </c>
      <c r="D1992" s="475" t="s">
        <v>1732</v>
      </c>
      <c r="E1992" s="447">
        <v>66.900000000000006</v>
      </c>
      <c r="F1992" s="445" t="s">
        <v>83</v>
      </c>
      <c r="G1992" s="41"/>
      <c r="H1992" s="448">
        <f>ROUND(E1992*G1992,2)</f>
        <v>0</v>
      </c>
      <c r="I1992" s="448"/>
      <c r="J1992" s="448">
        <f>ROUND(E1992*G1992,2)</f>
        <v>0</v>
      </c>
      <c r="K1992" s="449"/>
      <c r="L1992" s="449">
        <f>E1992*K1992</f>
        <v>0</v>
      </c>
      <c r="M1992" s="447"/>
      <c r="N1992" s="447">
        <f>E1992*M1992</f>
        <v>0</v>
      </c>
      <c r="O1992" s="445">
        <v>20</v>
      </c>
      <c r="P1992" s="445" t="s">
        <v>1733</v>
      </c>
      <c r="Q1992" s="447"/>
      <c r="R1992" s="447"/>
      <c r="S1992" s="447"/>
      <c r="T1992" s="450"/>
      <c r="U1992" s="450"/>
      <c r="V1992" s="450" t="s">
        <v>802</v>
      </c>
      <c r="W1992" s="451"/>
      <c r="X1992" s="437" t="s">
        <v>1731</v>
      </c>
      <c r="Y1992" s="437" t="s">
        <v>1731</v>
      </c>
      <c r="Z1992" s="445" t="s">
        <v>85</v>
      </c>
      <c r="AA1992" s="445"/>
      <c r="AB1992" s="445">
        <v>1</v>
      </c>
      <c r="AC1992" s="445"/>
      <c r="AD1992" s="445"/>
      <c r="AE1992" s="445"/>
      <c r="AF1992" s="445"/>
      <c r="AG1992" s="445"/>
      <c r="AH1992" s="445"/>
      <c r="AI1992" s="446"/>
      <c r="AJ1992" s="446" t="s">
        <v>803</v>
      </c>
      <c r="AK1992" s="446" t="s">
        <v>87</v>
      </c>
      <c r="AL1992" s="446"/>
      <c r="AM1992" s="446"/>
      <c r="AN1992" s="446"/>
    </row>
    <row r="1993" spans="1:40" ht="25.5">
      <c r="A1993" s="435"/>
      <c r="B1993" s="436"/>
      <c r="C1993" s="437"/>
      <c r="D1993" s="438" t="s">
        <v>88</v>
      </c>
      <c r="E1993" s="439"/>
      <c r="F1993" s="440"/>
      <c r="G1993" s="42"/>
      <c r="H1993" s="441"/>
      <c r="I1993" s="441"/>
      <c r="J1993" s="441"/>
      <c r="K1993" s="442"/>
      <c r="L1993" s="442"/>
      <c r="M1993" s="439"/>
      <c r="N1993" s="439"/>
      <c r="O1993" s="440"/>
      <c r="P1993" s="440"/>
      <c r="Q1993" s="439"/>
      <c r="R1993" s="439"/>
      <c r="S1993" s="439"/>
      <c r="T1993" s="443"/>
      <c r="U1993" s="443"/>
      <c r="V1993" s="443" t="s">
        <v>0</v>
      </c>
      <c r="W1993" s="444"/>
      <c r="X1993" s="440"/>
      <c r="Y1993" s="445"/>
      <c r="Z1993" s="445"/>
      <c r="AA1993" s="445"/>
      <c r="AB1993" s="445"/>
      <c r="AC1993" s="445"/>
      <c r="AD1993" s="445"/>
      <c r="AE1993" s="445"/>
      <c r="AF1993" s="445"/>
      <c r="AG1993" s="445"/>
      <c r="AH1993" s="445"/>
      <c r="AI1993" s="446"/>
      <c r="AJ1993" s="446"/>
      <c r="AK1993" s="446"/>
      <c r="AL1993" s="446"/>
      <c r="AM1993" s="446"/>
      <c r="AN1993" s="446"/>
    </row>
    <row r="1994" spans="1:40">
      <c r="A1994" s="435"/>
      <c r="B1994" s="436"/>
      <c r="C1994" s="437"/>
      <c r="D1994" s="438" t="s">
        <v>1734</v>
      </c>
      <c r="E1994" s="439"/>
      <c r="F1994" s="440"/>
      <c r="G1994" s="42"/>
      <c r="H1994" s="441"/>
      <c r="I1994" s="441"/>
      <c r="J1994" s="441"/>
      <c r="K1994" s="442"/>
      <c r="L1994" s="442"/>
      <c r="M1994" s="439"/>
      <c r="N1994" s="439"/>
      <c r="O1994" s="440"/>
      <c r="P1994" s="440"/>
      <c r="Q1994" s="439"/>
      <c r="R1994" s="439"/>
      <c r="S1994" s="439"/>
      <c r="T1994" s="443"/>
      <c r="U1994" s="443"/>
      <c r="V1994" s="443" t="s">
        <v>0</v>
      </c>
      <c r="W1994" s="444"/>
      <c r="X1994" s="440"/>
      <c r="Y1994" s="445"/>
      <c r="Z1994" s="445"/>
      <c r="AA1994" s="445"/>
      <c r="AB1994" s="445"/>
      <c r="AC1994" s="445"/>
      <c r="AD1994" s="445"/>
      <c r="AE1994" s="445"/>
      <c r="AF1994" s="445"/>
      <c r="AG1994" s="445"/>
      <c r="AH1994" s="445"/>
      <c r="AI1994" s="446"/>
      <c r="AJ1994" s="446"/>
      <c r="AK1994" s="446"/>
      <c r="AL1994" s="446"/>
      <c r="AM1994" s="446"/>
      <c r="AN1994" s="446"/>
    </row>
    <row r="1995" spans="1:40">
      <c r="A1995" s="435"/>
      <c r="B1995" s="436"/>
      <c r="C1995" s="437"/>
      <c r="D1995" s="438" t="s">
        <v>1735</v>
      </c>
      <c r="E1995" s="439"/>
      <c r="F1995" s="440"/>
      <c r="G1995" s="42"/>
      <c r="H1995" s="441"/>
      <c r="I1995" s="441"/>
      <c r="J1995" s="441"/>
      <c r="K1995" s="442"/>
      <c r="L1995" s="442"/>
      <c r="M1995" s="439"/>
      <c r="N1995" s="439"/>
      <c r="O1995" s="440"/>
      <c r="P1995" s="440"/>
      <c r="Q1995" s="439"/>
      <c r="R1995" s="439"/>
      <c r="S1995" s="439"/>
      <c r="T1995" s="443"/>
      <c r="U1995" s="443"/>
      <c r="V1995" s="443" t="s">
        <v>0</v>
      </c>
      <c r="W1995" s="444"/>
      <c r="X1995" s="440"/>
      <c r="Y1995" s="445"/>
      <c r="Z1995" s="445"/>
      <c r="AA1995" s="445"/>
      <c r="AB1995" s="445"/>
      <c r="AC1995" s="445"/>
      <c r="AD1995" s="445"/>
      <c r="AE1995" s="445"/>
      <c r="AF1995" s="445"/>
      <c r="AG1995" s="445"/>
      <c r="AH1995" s="445"/>
      <c r="AI1995" s="446"/>
      <c r="AJ1995" s="446"/>
      <c r="AK1995" s="446"/>
      <c r="AL1995" s="446"/>
      <c r="AM1995" s="446"/>
      <c r="AN1995" s="446"/>
    </row>
    <row r="1996" spans="1:40">
      <c r="A1996" s="435"/>
      <c r="B1996" s="436"/>
      <c r="C1996" s="437"/>
      <c r="D1996" s="438" t="s">
        <v>1736</v>
      </c>
      <c r="E1996" s="439"/>
      <c r="F1996" s="440"/>
      <c r="G1996" s="42"/>
      <c r="H1996" s="441"/>
      <c r="I1996" s="441"/>
      <c r="J1996" s="441"/>
      <c r="K1996" s="442"/>
      <c r="L1996" s="442"/>
      <c r="M1996" s="439"/>
      <c r="N1996" s="439"/>
      <c r="O1996" s="440"/>
      <c r="P1996" s="440"/>
      <c r="Q1996" s="439"/>
      <c r="R1996" s="439"/>
      <c r="S1996" s="439"/>
      <c r="T1996" s="443"/>
      <c r="U1996" s="443"/>
      <c r="V1996" s="443" t="s">
        <v>0</v>
      </c>
      <c r="W1996" s="444"/>
      <c r="X1996" s="440"/>
      <c r="Y1996" s="445"/>
      <c r="Z1996" s="445"/>
      <c r="AA1996" s="445"/>
      <c r="AB1996" s="445"/>
      <c r="AC1996" s="445"/>
      <c r="AD1996" s="445"/>
      <c r="AE1996" s="445"/>
      <c r="AF1996" s="445"/>
      <c r="AG1996" s="445"/>
      <c r="AH1996" s="445"/>
      <c r="AI1996" s="446"/>
      <c r="AJ1996" s="446"/>
      <c r="AK1996" s="446"/>
      <c r="AL1996" s="446"/>
      <c r="AM1996" s="446"/>
      <c r="AN1996" s="446"/>
    </row>
    <row r="1997" spans="1:40">
      <c r="A1997" s="435"/>
      <c r="B1997" s="436"/>
      <c r="C1997" s="437"/>
      <c r="D1997" s="438" t="s">
        <v>1737</v>
      </c>
      <c r="E1997" s="439"/>
      <c r="F1997" s="440"/>
      <c r="G1997" s="42"/>
      <c r="H1997" s="441"/>
      <c r="I1997" s="441"/>
      <c r="J1997" s="441"/>
      <c r="K1997" s="442"/>
      <c r="L1997" s="442"/>
      <c r="M1997" s="439"/>
      <c r="N1997" s="439"/>
      <c r="O1997" s="440"/>
      <c r="P1997" s="440"/>
      <c r="Q1997" s="439"/>
      <c r="R1997" s="439"/>
      <c r="S1997" s="439"/>
      <c r="T1997" s="443"/>
      <c r="U1997" s="443"/>
      <c r="V1997" s="443" t="s">
        <v>0</v>
      </c>
      <c r="W1997" s="444"/>
      <c r="X1997" s="440"/>
      <c r="Y1997" s="445"/>
      <c r="Z1997" s="445"/>
      <c r="AA1997" s="445"/>
      <c r="AB1997" s="445"/>
      <c r="AC1997" s="445"/>
      <c r="AD1997" s="445"/>
      <c r="AE1997" s="445"/>
      <c r="AF1997" s="445"/>
      <c r="AG1997" s="445"/>
      <c r="AH1997" s="445"/>
      <c r="AI1997" s="446"/>
      <c r="AJ1997" s="446"/>
      <c r="AK1997" s="446"/>
      <c r="AL1997" s="446"/>
      <c r="AM1997" s="446"/>
      <c r="AN1997" s="446"/>
    </row>
    <row r="1998" spans="1:40" ht="25.5">
      <c r="A1998" s="435">
        <v>408</v>
      </c>
      <c r="B1998" s="436" t="s">
        <v>80</v>
      </c>
      <c r="C1998" s="437" t="s">
        <v>1738</v>
      </c>
      <c r="D1998" s="475" t="s">
        <v>1739</v>
      </c>
      <c r="E1998" s="447">
        <v>106.7</v>
      </c>
      <c r="F1998" s="445" t="s">
        <v>83</v>
      </c>
      <c r="G1998" s="41"/>
      <c r="H1998" s="448">
        <f>ROUND(E1998*G1998,2)</f>
        <v>0</v>
      </c>
      <c r="I1998" s="448"/>
      <c r="J1998" s="448">
        <f>ROUND(E1998*G1998,2)</f>
        <v>0</v>
      </c>
      <c r="K1998" s="449"/>
      <c r="L1998" s="449">
        <f>E1998*K1998</f>
        <v>0</v>
      </c>
      <c r="M1998" s="447"/>
      <c r="N1998" s="447">
        <f>E1998*M1998</f>
        <v>0</v>
      </c>
      <c r="O1998" s="445">
        <v>20</v>
      </c>
      <c r="P1998" s="445" t="s">
        <v>1740</v>
      </c>
      <c r="Q1998" s="447"/>
      <c r="R1998" s="447"/>
      <c r="S1998" s="447"/>
      <c r="T1998" s="450"/>
      <c r="U1998" s="450"/>
      <c r="V1998" s="450" t="s">
        <v>802</v>
      </c>
      <c r="W1998" s="451"/>
      <c r="X1998" s="437" t="s">
        <v>1738</v>
      </c>
      <c r="Y1998" s="437" t="s">
        <v>1738</v>
      </c>
      <c r="Z1998" s="445" t="s">
        <v>85</v>
      </c>
      <c r="AA1998" s="445"/>
      <c r="AB1998" s="445">
        <v>1</v>
      </c>
      <c r="AC1998" s="445"/>
      <c r="AD1998" s="445"/>
      <c r="AE1998" s="445"/>
      <c r="AF1998" s="445"/>
      <c r="AG1998" s="445"/>
      <c r="AH1998" s="445"/>
      <c r="AI1998" s="446"/>
      <c r="AJ1998" s="446" t="s">
        <v>803</v>
      </c>
      <c r="AK1998" s="446" t="s">
        <v>87</v>
      </c>
      <c r="AL1998" s="446"/>
      <c r="AM1998" s="446"/>
      <c r="AN1998" s="446"/>
    </row>
    <row r="1999" spans="1:40" ht="25.5">
      <c r="A1999" s="435"/>
      <c r="B1999" s="436"/>
      <c r="C1999" s="437"/>
      <c r="D1999" s="438" t="s">
        <v>88</v>
      </c>
      <c r="E1999" s="439"/>
      <c r="F1999" s="440"/>
      <c r="G1999" s="42"/>
      <c r="H1999" s="441"/>
      <c r="I1999" s="441"/>
      <c r="J1999" s="441"/>
      <c r="K1999" s="442"/>
      <c r="L1999" s="442"/>
      <c r="M1999" s="439"/>
      <c r="N1999" s="439"/>
      <c r="O1999" s="440"/>
      <c r="P1999" s="440"/>
      <c r="Q1999" s="439"/>
      <c r="R1999" s="439"/>
      <c r="S1999" s="439"/>
      <c r="T1999" s="443"/>
      <c r="U1999" s="443"/>
      <c r="V1999" s="443" t="s">
        <v>0</v>
      </c>
      <c r="W1999" s="444"/>
      <c r="X1999" s="440"/>
      <c r="Y1999" s="445"/>
      <c r="Z1999" s="445"/>
      <c r="AA1999" s="445"/>
      <c r="AB1999" s="445"/>
      <c r="AC1999" s="445"/>
      <c r="AD1999" s="445"/>
      <c r="AE1999" s="445"/>
      <c r="AF1999" s="445"/>
      <c r="AG1999" s="445"/>
      <c r="AH1999" s="445"/>
      <c r="AI1999" s="446"/>
      <c r="AJ1999" s="446"/>
      <c r="AK1999" s="446"/>
      <c r="AL1999" s="446"/>
      <c r="AM1999" s="446"/>
      <c r="AN1999" s="446"/>
    </row>
    <row r="2000" spans="1:40">
      <c r="A2000" s="435"/>
      <c r="B2000" s="436"/>
      <c r="C2000" s="437"/>
      <c r="D2000" s="438" t="s">
        <v>1741</v>
      </c>
      <c r="E2000" s="439"/>
      <c r="F2000" s="440"/>
      <c r="G2000" s="42"/>
      <c r="H2000" s="441"/>
      <c r="I2000" s="441"/>
      <c r="J2000" s="441"/>
      <c r="K2000" s="442"/>
      <c r="L2000" s="442"/>
      <c r="M2000" s="439"/>
      <c r="N2000" s="439"/>
      <c r="O2000" s="440"/>
      <c r="P2000" s="440"/>
      <c r="Q2000" s="439"/>
      <c r="R2000" s="439"/>
      <c r="S2000" s="439"/>
      <c r="T2000" s="443"/>
      <c r="U2000" s="443"/>
      <c r="V2000" s="443" t="s">
        <v>0</v>
      </c>
      <c r="W2000" s="444"/>
      <c r="X2000" s="440"/>
      <c r="Y2000" s="445"/>
      <c r="Z2000" s="445"/>
      <c r="AA2000" s="445"/>
      <c r="AB2000" s="445"/>
      <c r="AC2000" s="445"/>
      <c r="AD2000" s="445"/>
      <c r="AE2000" s="445"/>
      <c r="AF2000" s="445"/>
      <c r="AG2000" s="445"/>
      <c r="AH2000" s="445"/>
      <c r="AI2000" s="446"/>
      <c r="AJ2000" s="446"/>
      <c r="AK2000" s="446"/>
      <c r="AL2000" s="446"/>
      <c r="AM2000" s="446"/>
      <c r="AN2000" s="446"/>
    </row>
    <row r="2001" spans="1:40">
      <c r="A2001" s="435"/>
      <c r="B2001" s="436"/>
      <c r="C2001" s="437"/>
      <c r="D2001" s="438" t="s">
        <v>1735</v>
      </c>
      <c r="E2001" s="439"/>
      <c r="F2001" s="440"/>
      <c r="G2001" s="42"/>
      <c r="H2001" s="441"/>
      <c r="I2001" s="441"/>
      <c r="J2001" s="441"/>
      <c r="K2001" s="442"/>
      <c r="L2001" s="442"/>
      <c r="M2001" s="439"/>
      <c r="N2001" s="439"/>
      <c r="O2001" s="440"/>
      <c r="P2001" s="440"/>
      <c r="Q2001" s="439"/>
      <c r="R2001" s="439"/>
      <c r="S2001" s="439"/>
      <c r="T2001" s="443"/>
      <c r="U2001" s="443"/>
      <c r="V2001" s="443" t="s">
        <v>0</v>
      </c>
      <c r="W2001" s="444"/>
      <c r="X2001" s="440"/>
      <c r="Y2001" s="445"/>
      <c r="Z2001" s="445"/>
      <c r="AA2001" s="445"/>
      <c r="AB2001" s="445"/>
      <c r="AC2001" s="445"/>
      <c r="AD2001" s="445"/>
      <c r="AE2001" s="445"/>
      <c r="AF2001" s="445"/>
      <c r="AG2001" s="445"/>
      <c r="AH2001" s="445"/>
      <c r="AI2001" s="446"/>
      <c r="AJ2001" s="446"/>
      <c r="AK2001" s="446"/>
      <c r="AL2001" s="446"/>
      <c r="AM2001" s="446"/>
      <c r="AN2001" s="446"/>
    </row>
    <row r="2002" spans="1:40">
      <c r="A2002" s="435"/>
      <c r="B2002" s="436"/>
      <c r="C2002" s="437"/>
      <c r="D2002" s="438" t="s">
        <v>1736</v>
      </c>
      <c r="E2002" s="439"/>
      <c r="F2002" s="440"/>
      <c r="G2002" s="42"/>
      <c r="H2002" s="441"/>
      <c r="I2002" s="441"/>
      <c r="J2002" s="441"/>
      <c r="K2002" s="442"/>
      <c r="L2002" s="442"/>
      <c r="M2002" s="439"/>
      <c r="N2002" s="439"/>
      <c r="O2002" s="440"/>
      <c r="P2002" s="440"/>
      <c r="Q2002" s="439"/>
      <c r="R2002" s="439"/>
      <c r="S2002" s="439"/>
      <c r="T2002" s="443"/>
      <c r="U2002" s="443"/>
      <c r="V2002" s="443" t="s">
        <v>0</v>
      </c>
      <c r="W2002" s="444"/>
      <c r="X2002" s="440"/>
      <c r="Y2002" s="445"/>
      <c r="Z2002" s="445"/>
      <c r="AA2002" s="445"/>
      <c r="AB2002" s="445"/>
      <c r="AC2002" s="445"/>
      <c r="AD2002" s="445"/>
      <c r="AE2002" s="445"/>
      <c r="AF2002" s="445"/>
      <c r="AG2002" s="445"/>
      <c r="AH2002" s="445"/>
      <c r="AI2002" s="446"/>
      <c r="AJ2002" s="446"/>
      <c r="AK2002" s="446"/>
      <c r="AL2002" s="446"/>
      <c r="AM2002" s="446"/>
      <c r="AN2002" s="446"/>
    </row>
    <row r="2003" spans="1:40">
      <c r="A2003" s="435"/>
      <c r="B2003" s="436"/>
      <c r="C2003" s="437"/>
      <c r="D2003" s="438" t="s">
        <v>1737</v>
      </c>
      <c r="E2003" s="439"/>
      <c r="F2003" s="440"/>
      <c r="G2003" s="42"/>
      <c r="H2003" s="441"/>
      <c r="I2003" s="441"/>
      <c r="J2003" s="441"/>
      <c r="K2003" s="442"/>
      <c r="L2003" s="442"/>
      <c r="M2003" s="439"/>
      <c r="N2003" s="439"/>
      <c r="O2003" s="440"/>
      <c r="P2003" s="440"/>
      <c r="Q2003" s="439"/>
      <c r="R2003" s="439"/>
      <c r="S2003" s="439"/>
      <c r="T2003" s="443"/>
      <c r="U2003" s="443"/>
      <c r="V2003" s="443" t="s">
        <v>0</v>
      </c>
      <c r="W2003" s="444"/>
      <c r="X2003" s="440"/>
      <c r="Y2003" s="445"/>
      <c r="Z2003" s="445"/>
      <c r="AA2003" s="445"/>
      <c r="AB2003" s="445"/>
      <c r="AC2003" s="445"/>
      <c r="AD2003" s="445"/>
      <c r="AE2003" s="445"/>
      <c r="AF2003" s="445"/>
      <c r="AG2003" s="445"/>
      <c r="AH2003" s="445"/>
      <c r="AI2003" s="446"/>
      <c r="AJ2003" s="446"/>
      <c r="AK2003" s="446"/>
      <c r="AL2003" s="446"/>
      <c r="AM2003" s="446"/>
      <c r="AN2003" s="446"/>
    </row>
    <row r="2004" spans="1:40">
      <c r="A2004" s="435">
        <v>409</v>
      </c>
      <c r="B2004" s="436" t="s">
        <v>1718</v>
      </c>
      <c r="C2004" s="437" t="s">
        <v>1742</v>
      </c>
      <c r="D2004" s="475" t="s">
        <v>1743</v>
      </c>
      <c r="E2004" s="447">
        <v>20</v>
      </c>
      <c r="F2004" s="445" t="s">
        <v>83</v>
      </c>
      <c r="G2004" s="41"/>
      <c r="H2004" s="448">
        <f>ROUND(E2004*G2004,2)</f>
        <v>0</v>
      </c>
      <c r="I2004" s="448"/>
      <c r="J2004" s="448">
        <f>ROUND(E2004*G2004,2)</f>
        <v>0</v>
      </c>
      <c r="K2004" s="449">
        <v>1.4999999999999999E-4</v>
      </c>
      <c r="L2004" s="449">
        <f>E2004*K2004</f>
        <v>2.9999999999999996E-3</v>
      </c>
      <c r="M2004" s="447"/>
      <c r="N2004" s="447">
        <f>E2004*M2004</f>
        <v>0</v>
      </c>
      <c r="O2004" s="445">
        <v>20</v>
      </c>
      <c r="P2004" s="445" t="s">
        <v>1039</v>
      </c>
      <c r="Q2004" s="447"/>
      <c r="R2004" s="447"/>
      <c r="S2004" s="447"/>
      <c r="T2004" s="450"/>
      <c r="U2004" s="450"/>
      <c r="V2004" s="450" t="s">
        <v>802</v>
      </c>
      <c r="W2004" s="451">
        <v>4.04</v>
      </c>
      <c r="X2004" s="437" t="s">
        <v>1744</v>
      </c>
      <c r="Y2004" s="437" t="s">
        <v>1742</v>
      </c>
      <c r="Z2004" s="445" t="s">
        <v>1745</v>
      </c>
      <c r="AA2004" s="445"/>
      <c r="AB2004" s="445">
        <v>1</v>
      </c>
      <c r="AC2004" s="445"/>
      <c r="AD2004" s="445"/>
      <c r="AE2004" s="445"/>
      <c r="AF2004" s="445"/>
      <c r="AG2004" s="445"/>
      <c r="AH2004" s="445"/>
      <c r="AI2004" s="446"/>
      <c r="AJ2004" s="446" t="s">
        <v>803</v>
      </c>
      <c r="AK2004" s="446" t="s">
        <v>87</v>
      </c>
      <c r="AL2004" s="446"/>
      <c r="AM2004" s="446"/>
      <c r="AN2004" s="446"/>
    </row>
    <row r="2005" spans="1:40" ht="51">
      <c r="A2005" s="435"/>
      <c r="B2005" s="436"/>
      <c r="C2005" s="437"/>
      <c r="D2005" s="482" t="s">
        <v>1746</v>
      </c>
      <c r="E2005" s="483"/>
      <c r="F2005" s="484"/>
      <c r="G2005" s="43"/>
      <c r="H2005" s="485"/>
      <c r="I2005" s="485"/>
      <c r="J2005" s="485"/>
      <c r="K2005" s="486"/>
      <c r="L2005" s="486"/>
      <c r="M2005" s="483"/>
      <c r="N2005" s="483"/>
      <c r="O2005" s="484"/>
      <c r="P2005" s="484"/>
      <c r="Q2005" s="483"/>
      <c r="R2005" s="483"/>
      <c r="S2005" s="483"/>
      <c r="T2005" s="487"/>
      <c r="U2005" s="487"/>
      <c r="V2005" s="487" t="s">
        <v>1</v>
      </c>
      <c r="W2005" s="488"/>
      <c r="X2005" s="484"/>
      <c r="Y2005" s="445"/>
      <c r="Z2005" s="445"/>
      <c r="AA2005" s="445"/>
      <c r="AB2005" s="445"/>
      <c r="AC2005" s="445"/>
      <c r="AD2005" s="445"/>
      <c r="AE2005" s="445"/>
      <c r="AF2005" s="445"/>
      <c r="AG2005" s="445"/>
      <c r="AH2005" s="445"/>
      <c r="AI2005" s="446"/>
      <c r="AJ2005" s="446"/>
      <c r="AK2005" s="446"/>
      <c r="AL2005" s="446"/>
      <c r="AM2005" s="446"/>
      <c r="AN2005" s="446"/>
    </row>
    <row r="2006" spans="1:40" ht="25.5">
      <c r="A2006" s="435">
        <v>410</v>
      </c>
      <c r="B2006" s="436" t="s">
        <v>80</v>
      </c>
      <c r="C2006" s="437" t="s">
        <v>1747</v>
      </c>
      <c r="D2006" s="475" t="s">
        <v>1748</v>
      </c>
      <c r="E2006" s="447">
        <v>106.7</v>
      </c>
      <c r="F2006" s="445" t="s">
        <v>83</v>
      </c>
      <c r="G2006" s="41"/>
      <c r="H2006" s="448">
        <f>ROUND(E2006*G2006,2)</f>
        <v>0</v>
      </c>
      <c r="I2006" s="448"/>
      <c r="J2006" s="448">
        <f>ROUND(E2006*G2006,2)</f>
        <v>0</v>
      </c>
      <c r="K2006" s="449"/>
      <c r="L2006" s="449">
        <f>E2006*K2006</f>
        <v>0</v>
      </c>
      <c r="M2006" s="447"/>
      <c r="N2006" s="447">
        <f>E2006*M2006</f>
        <v>0</v>
      </c>
      <c r="O2006" s="445">
        <v>20</v>
      </c>
      <c r="P2006" s="445" t="s">
        <v>1721</v>
      </c>
      <c r="Q2006" s="447"/>
      <c r="R2006" s="447"/>
      <c r="S2006" s="447"/>
      <c r="T2006" s="450"/>
      <c r="U2006" s="450"/>
      <c r="V2006" s="450" t="s">
        <v>802</v>
      </c>
      <c r="W2006" s="451"/>
      <c r="X2006" s="437" t="s">
        <v>1747</v>
      </c>
      <c r="Y2006" s="437" t="s">
        <v>1747</v>
      </c>
      <c r="Z2006" s="445" t="s">
        <v>85</v>
      </c>
      <c r="AA2006" s="445"/>
      <c r="AB2006" s="445">
        <v>1</v>
      </c>
      <c r="AC2006" s="445"/>
      <c r="AD2006" s="445"/>
      <c r="AE2006" s="445"/>
      <c r="AF2006" s="445"/>
      <c r="AG2006" s="445"/>
      <c r="AH2006" s="445"/>
      <c r="AI2006" s="446"/>
      <c r="AJ2006" s="446" t="s">
        <v>803</v>
      </c>
      <c r="AK2006" s="446" t="s">
        <v>87</v>
      </c>
      <c r="AL2006" s="446"/>
      <c r="AM2006" s="446"/>
      <c r="AN2006" s="446"/>
    </row>
    <row r="2007" spans="1:40" ht="25.5">
      <c r="A2007" s="435"/>
      <c r="B2007" s="436"/>
      <c r="C2007" s="437"/>
      <c r="D2007" s="438" t="s">
        <v>88</v>
      </c>
      <c r="E2007" s="439"/>
      <c r="F2007" s="440"/>
      <c r="G2007" s="42"/>
      <c r="H2007" s="441"/>
      <c r="I2007" s="441"/>
      <c r="J2007" s="441"/>
      <c r="K2007" s="442"/>
      <c r="L2007" s="442"/>
      <c r="M2007" s="439"/>
      <c r="N2007" s="439"/>
      <c r="O2007" s="440"/>
      <c r="P2007" s="440"/>
      <c r="Q2007" s="439"/>
      <c r="R2007" s="439"/>
      <c r="S2007" s="439"/>
      <c r="T2007" s="443"/>
      <c r="U2007" s="443"/>
      <c r="V2007" s="443" t="s">
        <v>0</v>
      </c>
      <c r="W2007" s="444"/>
      <c r="X2007" s="440"/>
      <c r="Y2007" s="445"/>
      <c r="Z2007" s="445"/>
      <c r="AA2007" s="445"/>
      <c r="AB2007" s="445"/>
      <c r="AC2007" s="445"/>
      <c r="AD2007" s="445"/>
      <c r="AE2007" s="445"/>
      <c r="AF2007" s="445"/>
      <c r="AG2007" s="445"/>
      <c r="AH2007" s="445"/>
      <c r="AI2007" s="446"/>
      <c r="AJ2007" s="446"/>
      <c r="AK2007" s="446"/>
      <c r="AL2007" s="446"/>
      <c r="AM2007" s="446"/>
      <c r="AN2007" s="446"/>
    </row>
    <row r="2008" spans="1:40">
      <c r="A2008" s="435"/>
      <c r="B2008" s="436"/>
      <c r="C2008" s="437"/>
      <c r="D2008" s="438" t="s">
        <v>1741</v>
      </c>
      <c r="E2008" s="439"/>
      <c r="F2008" s="440"/>
      <c r="G2008" s="42"/>
      <c r="H2008" s="441"/>
      <c r="I2008" s="441"/>
      <c r="J2008" s="441"/>
      <c r="K2008" s="442"/>
      <c r="L2008" s="442"/>
      <c r="M2008" s="439"/>
      <c r="N2008" s="439"/>
      <c r="O2008" s="440"/>
      <c r="P2008" s="440"/>
      <c r="Q2008" s="439"/>
      <c r="R2008" s="439"/>
      <c r="S2008" s="439"/>
      <c r="T2008" s="443"/>
      <c r="U2008" s="443"/>
      <c r="V2008" s="443" t="s">
        <v>0</v>
      </c>
      <c r="W2008" s="444"/>
      <c r="X2008" s="440"/>
      <c r="Y2008" s="445"/>
      <c r="Z2008" s="445"/>
      <c r="AA2008" s="445"/>
      <c r="AB2008" s="445"/>
      <c r="AC2008" s="445"/>
      <c r="AD2008" s="445"/>
      <c r="AE2008" s="445"/>
      <c r="AF2008" s="445"/>
      <c r="AG2008" s="445"/>
      <c r="AH2008" s="445"/>
      <c r="AI2008" s="446"/>
      <c r="AJ2008" s="446"/>
      <c r="AK2008" s="446"/>
      <c r="AL2008" s="446"/>
      <c r="AM2008" s="446"/>
      <c r="AN2008" s="446"/>
    </row>
    <row r="2009" spans="1:40">
      <c r="A2009" s="435"/>
      <c r="B2009" s="436"/>
      <c r="C2009" s="437"/>
      <c r="D2009" s="438" t="s">
        <v>1735</v>
      </c>
      <c r="E2009" s="439"/>
      <c r="F2009" s="440"/>
      <c r="G2009" s="42"/>
      <c r="H2009" s="441"/>
      <c r="I2009" s="441"/>
      <c r="J2009" s="441"/>
      <c r="K2009" s="442"/>
      <c r="L2009" s="442"/>
      <c r="M2009" s="439"/>
      <c r="N2009" s="439"/>
      <c r="O2009" s="440"/>
      <c r="P2009" s="440"/>
      <c r="Q2009" s="439"/>
      <c r="R2009" s="439"/>
      <c r="S2009" s="439"/>
      <c r="T2009" s="443"/>
      <c r="U2009" s="443"/>
      <c r="V2009" s="443" t="s">
        <v>0</v>
      </c>
      <c r="W2009" s="444"/>
      <c r="X2009" s="440"/>
      <c r="Y2009" s="445"/>
      <c r="Z2009" s="445"/>
      <c r="AA2009" s="445"/>
      <c r="AB2009" s="445"/>
      <c r="AC2009" s="445"/>
      <c r="AD2009" s="445"/>
      <c r="AE2009" s="445"/>
      <c r="AF2009" s="445"/>
      <c r="AG2009" s="445"/>
      <c r="AH2009" s="445"/>
      <c r="AI2009" s="446"/>
      <c r="AJ2009" s="446"/>
      <c r="AK2009" s="446"/>
      <c r="AL2009" s="446"/>
      <c r="AM2009" s="446"/>
      <c r="AN2009" s="446"/>
    </row>
    <row r="2010" spans="1:40">
      <c r="A2010" s="435"/>
      <c r="B2010" s="436"/>
      <c r="C2010" s="437"/>
      <c r="D2010" s="438" t="s">
        <v>1736</v>
      </c>
      <c r="E2010" s="439"/>
      <c r="F2010" s="440"/>
      <c r="G2010" s="42"/>
      <c r="H2010" s="441"/>
      <c r="I2010" s="441"/>
      <c r="J2010" s="441"/>
      <c r="K2010" s="442"/>
      <c r="L2010" s="442"/>
      <c r="M2010" s="439"/>
      <c r="N2010" s="439"/>
      <c r="O2010" s="440"/>
      <c r="P2010" s="440"/>
      <c r="Q2010" s="439"/>
      <c r="R2010" s="439"/>
      <c r="S2010" s="439"/>
      <c r="T2010" s="443"/>
      <c r="U2010" s="443"/>
      <c r="V2010" s="443" t="s">
        <v>0</v>
      </c>
      <c r="W2010" s="444"/>
      <c r="X2010" s="440"/>
      <c r="Y2010" s="445"/>
      <c r="Z2010" s="445"/>
      <c r="AA2010" s="445"/>
      <c r="AB2010" s="445"/>
      <c r="AC2010" s="445"/>
      <c r="AD2010" s="445"/>
      <c r="AE2010" s="445"/>
      <c r="AF2010" s="445"/>
      <c r="AG2010" s="445"/>
      <c r="AH2010" s="445"/>
      <c r="AI2010" s="446"/>
      <c r="AJ2010" s="446"/>
      <c r="AK2010" s="446"/>
      <c r="AL2010" s="446"/>
      <c r="AM2010" s="446"/>
      <c r="AN2010" s="446"/>
    </row>
    <row r="2011" spans="1:40">
      <c r="A2011" s="435"/>
      <c r="B2011" s="436"/>
      <c r="C2011" s="437"/>
      <c r="D2011" s="438" t="s">
        <v>1737</v>
      </c>
      <c r="E2011" s="439"/>
      <c r="F2011" s="440"/>
      <c r="G2011" s="42"/>
      <c r="H2011" s="441"/>
      <c r="I2011" s="441"/>
      <c r="J2011" s="441"/>
      <c r="K2011" s="442"/>
      <c r="L2011" s="442"/>
      <c r="M2011" s="439"/>
      <c r="N2011" s="439"/>
      <c r="O2011" s="440"/>
      <c r="P2011" s="440"/>
      <c r="Q2011" s="439"/>
      <c r="R2011" s="439"/>
      <c r="S2011" s="439"/>
      <c r="T2011" s="443"/>
      <c r="U2011" s="443"/>
      <c r="V2011" s="443" t="s">
        <v>0</v>
      </c>
      <c r="W2011" s="444"/>
      <c r="X2011" s="440"/>
      <c r="Y2011" s="445"/>
      <c r="Z2011" s="445"/>
      <c r="AA2011" s="445"/>
      <c r="AB2011" s="445"/>
      <c r="AC2011" s="445"/>
      <c r="AD2011" s="445"/>
      <c r="AE2011" s="445"/>
      <c r="AF2011" s="445"/>
      <c r="AG2011" s="445"/>
      <c r="AH2011" s="445"/>
      <c r="AI2011" s="446"/>
      <c r="AJ2011" s="446"/>
      <c r="AK2011" s="446"/>
      <c r="AL2011" s="446"/>
      <c r="AM2011" s="446"/>
      <c r="AN2011" s="446"/>
    </row>
    <row r="2012" spans="1:40" ht="25.5">
      <c r="A2012" s="435">
        <v>411</v>
      </c>
      <c r="B2012" s="436" t="s">
        <v>80</v>
      </c>
      <c r="C2012" s="437" t="s">
        <v>1749</v>
      </c>
      <c r="D2012" s="475" t="s">
        <v>1750</v>
      </c>
      <c r="E2012" s="447">
        <v>1.8</v>
      </c>
      <c r="F2012" s="445" t="s">
        <v>83</v>
      </c>
      <c r="G2012" s="41"/>
      <c r="H2012" s="448">
        <f>ROUND(E2012*G2012,2)</f>
        <v>0</v>
      </c>
      <c r="I2012" s="448"/>
      <c r="J2012" s="448">
        <f>ROUND(E2012*G2012,2)</f>
        <v>0</v>
      </c>
      <c r="K2012" s="449"/>
      <c r="L2012" s="449">
        <f>E2012*K2012</f>
        <v>0</v>
      </c>
      <c r="M2012" s="447"/>
      <c r="N2012" s="447">
        <f>E2012*M2012</f>
        <v>0</v>
      </c>
      <c r="O2012" s="445">
        <v>20</v>
      </c>
      <c r="P2012" s="445" t="s">
        <v>867</v>
      </c>
      <c r="Q2012" s="447"/>
      <c r="R2012" s="447"/>
      <c r="S2012" s="447"/>
      <c r="T2012" s="450"/>
      <c r="U2012" s="450"/>
      <c r="V2012" s="450" t="s">
        <v>802</v>
      </c>
      <c r="W2012" s="451"/>
      <c r="X2012" s="437" t="s">
        <v>1749</v>
      </c>
      <c r="Y2012" s="437" t="s">
        <v>1749</v>
      </c>
      <c r="Z2012" s="445" t="s">
        <v>85</v>
      </c>
      <c r="AA2012" s="445"/>
      <c r="AB2012" s="445">
        <v>1</v>
      </c>
      <c r="AC2012" s="445"/>
      <c r="AD2012" s="445"/>
      <c r="AE2012" s="445"/>
      <c r="AF2012" s="445"/>
      <c r="AG2012" s="445"/>
      <c r="AH2012" s="445"/>
      <c r="AI2012" s="446"/>
      <c r="AJ2012" s="446" t="s">
        <v>803</v>
      </c>
      <c r="AK2012" s="446" t="s">
        <v>87</v>
      </c>
      <c r="AL2012" s="446"/>
      <c r="AM2012" s="446"/>
      <c r="AN2012" s="446"/>
    </row>
    <row r="2013" spans="1:40" ht="25.5">
      <c r="A2013" s="435"/>
      <c r="B2013" s="436"/>
      <c r="C2013" s="437"/>
      <c r="D2013" s="438" t="s">
        <v>133</v>
      </c>
      <c r="E2013" s="439"/>
      <c r="F2013" s="440"/>
      <c r="G2013" s="42"/>
      <c r="H2013" s="441"/>
      <c r="I2013" s="441"/>
      <c r="J2013" s="441"/>
      <c r="K2013" s="442"/>
      <c r="L2013" s="442"/>
      <c r="M2013" s="439"/>
      <c r="N2013" s="439"/>
      <c r="O2013" s="440"/>
      <c r="P2013" s="440"/>
      <c r="Q2013" s="439"/>
      <c r="R2013" s="439"/>
      <c r="S2013" s="439"/>
      <c r="T2013" s="443"/>
      <c r="U2013" s="443"/>
      <c r="V2013" s="443" t="s">
        <v>0</v>
      </c>
      <c r="W2013" s="444"/>
      <c r="X2013" s="440"/>
      <c r="Y2013" s="445"/>
      <c r="Z2013" s="445"/>
      <c r="AA2013" s="445"/>
      <c r="AB2013" s="445"/>
      <c r="AC2013" s="445"/>
      <c r="AD2013" s="445"/>
      <c r="AE2013" s="445"/>
      <c r="AF2013" s="445"/>
      <c r="AG2013" s="445"/>
      <c r="AH2013" s="445"/>
      <c r="AI2013" s="446"/>
      <c r="AJ2013" s="446"/>
      <c r="AK2013" s="446"/>
      <c r="AL2013" s="446"/>
      <c r="AM2013" s="446"/>
      <c r="AN2013" s="446"/>
    </row>
    <row r="2014" spans="1:40">
      <c r="A2014" s="435"/>
      <c r="B2014" s="436"/>
      <c r="C2014" s="437"/>
      <c r="D2014" s="438" t="s">
        <v>1751</v>
      </c>
      <c r="E2014" s="439"/>
      <c r="F2014" s="440"/>
      <c r="G2014" s="42"/>
      <c r="H2014" s="441"/>
      <c r="I2014" s="441"/>
      <c r="J2014" s="441"/>
      <c r="K2014" s="442"/>
      <c r="L2014" s="442"/>
      <c r="M2014" s="439"/>
      <c r="N2014" s="439"/>
      <c r="O2014" s="440"/>
      <c r="P2014" s="440"/>
      <c r="Q2014" s="439"/>
      <c r="R2014" s="439"/>
      <c r="S2014" s="439"/>
      <c r="T2014" s="443"/>
      <c r="U2014" s="443"/>
      <c r="V2014" s="443" t="s">
        <v>0</v>
      </c>
      <c r="W2014" s="444"/>
      <c r="X2014" s="440"/>
      <c r="Y2014" s="445"/>
      <c r="Z2014" s="445"/>
      <c r="AA2014" s="445"/>
      <c r="AB2014" s="445"/>
      <c r="AC2014" s="445"/>
      <c r="AD2014" s="445"/>
      <c r="AE2014" s="445"/>
      <c r="AF2014" s="445"/>
      <c r="AG2014" s="445"/>
      <c r="AH2014" s="445"/>
      <c r="AI2014" s="446"/>
      <c r="AJ2014" s="446"/>
      <c r="AK2014" s="446"/>
      <c r="AL2014" s="446"/>
      <c r="AM2014" s="446"/>
      <c r="AN2014" s="446"/>
    </row>
    <row r="2015" spans="1:40" ht="25.5">
      <c r="A2015" s="435">
        <v>412</v>
      </c>
      <c r="B2015" s="436" t="s">
        <v>80</v>
      </c>
      <c r="C2015" s="437" t="s">
        <v>1752</v>
      </c>
      <c r="D2015" s="475" t="s">
        <v>1753</v>
      </c>
      <c r="E2015" s="447">
        <v>1.8</v>
      </c>
      <c r="F2015" s="445" t="s">
        <v>83</v>
      </c>
      <c r="G2015" s="41"/>
      <c r="H2015" s="448">
        <f>ROUND(E2015*G2015,2)</f>
        <v>0</v>
      </c>
      <c r="I2015" s="448"/>
      <c r="J2015" s="448">
        <f>ROUND(E2015*G2015,2)</f>
        <v>0</v>
      </c>
      <c r="K2015" s="449"/>
      <c r="L2015" s="449">
        <f>E2015*K2015</f>
        <v>0</v>
      </c>
      <c r="M2015" s="447"/>
      <c r="N2015" s="447">
        <f>E2015*M2015</f>
        <v>0</v>
      </c>
      <c r="O2015" s="445">
        <v>20</v>
      </c>
      <c r="P2015" s="445" t="s">
        <v>871</v>
      </c>
      <c r="Q2015" s="447"/>
      <c r="R2015" s="447"/>
      <c r="S2015" s="447"/>
      <c r="T2015" s="450"/>
      <c r="U2015" s="450"/>
      <c r="V2015" s="450" t="s">
        <v>802</v>
      </c>
      <c r="W2015" s="451"/>
      <c r="X2015" s="437" t="s">
        <v>1752</v>
      </c>
      <c r="Y2015" s="437" t="s">
        <v>1752</v>
      </c>
      <c r="Z2015" s="445" t="s">
        <v>85</v>
      </c>
      <c r="AA2015" s="445"/>
      <c r="AB2015" s="445">
        <v>1</v>
      </c>
      <c r="AC2015" s="445"/>
      <c r="AD2015" s="445"/>
      <c r="AE2015" s="445"/>
      <c r="AF2015" s="445"/>
      <c r="AG2015" s="445"/>
      <c r="AH2015" s="445"/>
      <c r="AI2015" s="446"/>
      <c r="AJ2015" s="446" t="s">
        <v>803</v>
      </c>
      <c r="AK2015" s="446" t="s">
        <v>87</v>
      </c>
      <c r="AL2015" s="446"/>
      <c r="AM2015" s="446"/>
      <c r="AN2015" s="446"/>
    </row>
    <row r="2016" spans="1:40" ht="25.5">
      <c r="A2016" s="435"/>
      <c r="B2016" s="436"/>
      <c r="C2016" s="437"/>
      <c r="D2016" s="438" t="s">
        <v>133</v>
      </c>
      <c r="E2016" s="439"/>
      <c r="F2016" s="440"/>
      <c r="G2016" s="42"/>
      <c r="H2016" s="441"/>
      <c r="I2016" s="441"/>
      <c r="J2016" s="441"/>
      <c r="K2016" s="442"/>
      <c r="L2016" s="442"/>
      <c r="M2016" s="439"/>
      <c r="N2016" s="439"/>
      <c r="O2016" s="440"/>
      <c r="P2016" s="440"/>
      <c r="Q2016" s="439"/>
      <c r="R2016" s="439"/>
      <c r="S2016" s="439"/>
      <c r="T2016" s="443"/>
      <c r="U2016" s="443"/>
      <c r="V2016" s="443" t="s">
        <v>0</v>
      </c>
      <c r="W2016" s="444"/>
      <c r="X2016" s="440"/>
      <c r="Y2016" s="445"/>
      <c r="Z2016" s="445"/>
      <c r="AA2016" s="445"/>
      <c r="AB2016" s="445"/>
      <c r="AC2016" s="445"/>
      <c r="AD2016" s="445"/>
      <c r="AE2016" s="445"/>
      <c r="AF2016" s="445"/>
      <c r="AG2016" s="445"/>
      <c r="AH2016" s="445"/>
      <c r="AI2016" s="446"/>
      <c r="AJ2016" s="446"/>
      <c r="AK2016" s="446"/>
      <c r="AL2016" s="446"/>
      <c r="AM2016" s="446"/>
      <c r="AN2016" s="446"/>
    </row>
    <row r="2017" spans="1:40">
      <c r="A2017" s="435"/>
      <c r="B2017" s="436"/>
      <c r="C2017" s="437"/>
      <c r="D2017" s="438" t="s">
        <v>1751</v>
      </c>
      <c r="E2017" s="439"/>
      <c r="F2017" s="440"/>
      <c r="G2017" s="42"/>
      <c r="H2017" s="441"/>
      <c r="I2017" s="441"/>
      <c r="J2017" s="441"/>
      <c r="K2017" s="442"/>
      <c r="L2017" s="442"/>
      <c r="M2017" s="439"/>
      <c r="N2017" s="439"/>
      <c r="O2017" s="440"/>
      <c r="P2017" s="440"/>
      <c r="Q2017" s="439"/>
      <c r="R2017" s="439"/>
      <c r="S2017" s="439"/>
      <c r="T2017" s="443"/>
      <c r="U2017" s="443"/>
      <c r="V2017" s="443" t="s">
        <v>0</v>
      </c>
      <c r="W2017" s="444"/>
      <c r="X2017" s="440"/>
      <c r="Y2017" s="445"/>
      <c r="Z2017" s="445"/>
      <c r="AA2017" s="445"/>
      <c r="AB2017" s="445"/>
      <c r="AC2017" s="445"/>
      <c r="AD2017" s="445"/>
      <c r="AE2017" s="445"/>
      <c r="AF2017" s="445"/>
      <c r="AG2017" s="445"/>
      <c r="AH2017" s="445"/>
      <c r="AI2017" s="446"/>
      <c r="AJ2017" s="446"/>
      <c r="AK2017" s="446"/>
      <c r="AL2017" s="446"/>
      <c r="AM2017" s="446"/>
      <c r="AN2017" s="446"/>
    </row>
    <row r="2018" spans="1:40" ht="25.5">
      <c r="A2018" s="435">
        <v>413</v>
      </c>
      <c r="B2018" s="436" t="s">
        <v>80</v>
      </c>
      <c r="C2018" s="437" t="s">
        <v>1754</v>
      </c>
      <c r="D2018" s="475" t="s">
        <v>1755</v>
      </c>
      <c r="E2018" s="447">
        <v>0.72</v>
      </c>
      <c r="F2018" s="445" t="s">
        <v>83</v>
      </c>
      <c r="G2018" s="41"/>
      <c r="H2018" s="448">
        <f>ROUND(E2018*G2018,2)</f>
        <v>0</v>
      </c>
      <c r="I2018" s="448"/>
      <c r="J2018" s="448">
        <f>ROUND(E2018*G2018,2)</f>
        <v>0</v>
      </c>
      <c r="K2018" s="449"/>
      <c r="L2018" s="449">
        <f>E2018*K2018</f>
        <v>0</v>
      </c>
      <c r="M2018" s="447"/>
      <c r="N2018" s="447">
        <f>E2018*M2018</f>
        <v>0</v>
      </c>
      <c r="O2018" s="445">
        <v>20</v>
      </c>
      <c r="P2018" s="445" t="s">
        <v>874</v>
      </c>
      <c r="Q2018" s="447"/>
      <c r="R2018" s="447"/>
      <c r="S2018" s="447"/>
      <c r="T2018" s="450"/>
      <c r="U2018" s="450"/>
      <c r="V2018" s="450" t="s">
        <v>802</v>
      </c>
      <c r="W2018" s="451"/>
      <c r="X2018" s="437" t="s">
        <v>1754</v>
      </c>
      <c r="Y2018" s="437" t="s">
        <v>1754</v>
      </c>
      <c r="Z2018" s="445" t="s">
        <v>85</v>
      </c>
      <c r="AA2018" s="445"/>
      <c r="AB2018" s="445">
        <v>1</v>
      </c>
      <c r="AC2018" s="445"/>
      <c r="AD2018" s="445"/>
      <c r="AE2018" s="445"/>
      <c r="AF2018" s="445"/>
      <c r="AG2018" s="445"/>
      <c r="AH2018" s="445"/>
      <c r="AI2018" s="446"/>
      <c r="AJ2018" s="446" t="s">
        <v>803</v>
      </c>
      <c r="AK2018" s="446" t="s">
        <v>87</v>
      </c>
      <c r="AL2018" s="446"/>
      <c r="AM2018" s="446"/>
      <c r="AN2018" s="446"/>
    </row>
    <row r="2019" spans="1:40" ht="25.5">
      <c r="A2019" s="435"/>
      <c r="B2019" s="436"/>
      <c r="C2019" s="437"/>
      <c r="D2019" s="438" t="s">
        <v>133</v>
      </c>
      <c r="E2019" s="439"/>
      <c r="F2019" s="440"/>
      <c r="G2019" s="42"/>
      <c r="H2019" s="441"/>
      <c r="I2019" s="441"/>
      <c r="J2019" s="441"/>
      <c r="K2019" s="442"/>
      <c r="L2019" s="442"/>
      <c r="M2019" s="439"/>
      <c r="N2019" s="439"/>
      <c r="O2019" s="440"/>
      <c r="P2019" s="440"/>
      <c r="Q2019" s="439"/>
      <c r="R2019" s="439"/>
      <c r="S2019" s="439"/>
      <c r="T2019" s="443"/>
      <c r="U2019" s="443"/>
      <c r="V2019" s="443" t="s">
        <v>0</v>
      </c>
      <c r="W2019" s="444"/>
      <c r="X2019" s="440"/>
      <c r="Y2019" s="445"/>
      <c r="Z2019" s="445"/>
      <c r="AA2019" s="445"/>
      <c r="AB2019" s="445"/>
      <c r="AC2019" s="445"/>
      <c r="AD2019" s="445"/>
      <c r="AE2019" s="445"/>
      <c r="AF2019" s="445"/>
      <c r="AG2019" s="445"/>
      <c r="AH2019" s="445"/>
      <c r="AI2019" s="446"/>
      <c r="AJ2019" s="446"/>
      <c r="AK2019" s="446"/>
      <c r="AL2019" s="446"/>
      <c r="AM2019" s="446"/>
      <c r="AN2019" s="446"/>
    </row>
    <row r="2020" spans="1:40">
      <c r="A2020" s="435"/>
      <c r="B2020" s="436"/>
      <c r="C2020" s="437"/>
      <c r="D2020" s="438" t="s">
        <v>1756</v>
      </c>
      <c r="E2020" s="439"/>
      <c r="F2020" s="440"/>
      <c r="G2020" s="42"/>
      <c r="H2020" s="441"/>
      <c r="I2020" s="441"/>
      <c r="J2020" s="441"/>
      <c r="K2020" s="442"/>
      <c r="L2020" s="442"/>
      <c r="M2020" s="439"/>
      <c r="N2020" s="439"/>
      <c r="O2020" s="440"/>
      <c r="P2020" s="440"/>
      <c r="Q2020" s="439"/>
      <c r="R2020" s="439"/>
      <c r="S2020" s="439"/>
      <c r="T2020" s="443"/>
      <c r="U2020" s="443"/>
      <c r="V2020" s="443" t="s">
        <v>0</v>
      </c>
      <c r="W2020" s="444"/>
      <c r="X2020" s="440"/>
      <c r="Y2020" s="445"/>
      <c r="Z2020" s="445"/>
      <c r="AA2020" s="445"/>
      <c r="AB2020" s="445"/>
      <c r="AC2020" s="445"/>
      <c r="AD2020" s="445"/>
      <c r="AE2020" s="445"/>
      <c r="AF2020" s="445"/>
      <c r="AG2020" s="445"/>
      <c r="AH2020" s="445"/>
      <c r="AI2020" s="446"/>
      <c r="AJ2020" s="446"/>
      <c r="AK2020" s="446"/>
      <c r="AL2020" s="446"/>
      <c r="AM2020" s="446"/>
      <c r="AN2020" s="446"/>
    </row>
    <row r="2021" spans="1:40" ht="25.5">
      <c r="A2021" s="435">
        <v>414</v>
      </c>
      <c r="B2021" s="436" t="s">
        <v>80</v>
      </c>
      <c r="C2021" s="437" t="s">
        <v>1757</v>
      </c>
      <c r="D2021" s="475" t="s">
        <v>1758</v>
      </c>
      <c r="E2021" s="447">
        <v>0.72</v>
      </c>
      <c r="F2021" s="445" t="s">
        <v>83</v>
      </c>
      <c r="G2021" s="41"/>
      <c r="H2021" s="448">
        <f>ROUND(E2021*G2021,2)</f>
        <v>0</v>
      </c>
      <c r="I2021" s="448"/>
      <c r="J2021" s="448">
        <f>ROUND(E2021*G2021,2)</f>
        <v>0</v>
      </c>
      <c r="K2021" s="449"/>
      <c r="L2021" s="449">
        <f>E2021*K2021</f>
        <v>0</v>
      </c>
      <c r="M2021" s="447"/>
      <c r="N2021" s="447">
        <f>E2021*M2021</f>
        <v>0</v>
      </c>
      <c r="O2021" s="445">
        <v>20</v>
      </c>
      <c r="P2021" s="445" t="s">
        <v>964</v>
      </c>
      <c r="Q2021" s="447"/>
      <c r="R2021" s="447"/>
      <c r="S2021" s="447"/>
      <c r="T2021" s="450"/>
      <c r="U2021" s="450"/>
      <c r="V2021" s="450" t="s">
        <v>802</v>
      </c>
      <c r="W2021" s="451"/>
      <c r="X2021" s="437" t="s">
        <v>1757</v>
      </c>
      <c r="Y2021" s="437" t="s">
        <v>1757</v>
      </c>
      <c r="Z2021" s="445" t="s">
        <v>85</v>
      </c>
      <c r="AA2021" s="445"/>
      <c r="AB2021" s="445">
        <v>1</v>
      </c>
      <c r="AC2021" s="445"/>
      <c r="AD2021" s="445"/>
      <c r="AE2021" s="445"/>
      <c r="AF2021" s="445"/>
      <c r="AG2021" s="445"/>
      <c r="AH2021" s="445"/>
      <c r="AI2021" s="446"/>
      <c r="AJ2021" s="446" t="s">
        <v>803</v>
      </c>
      <c r="AK2021" s="446" t="s">
        <v>87</v>
      </c>
      <c r="AL2021" s="446"/>
      <c r="AM2021" s="446"/>
      <c r="AN2021" s="446"/>
    </row>
    <row r="2022" spans="1:40" ht="25.5">
      <c r="A2022" s="435"/>
      <c r="B2022" s="436"/>
      <c r="C2022" s="437"/>
      <c r="D2022" s="438" t="s">
        <v>133</v>
      </c>
      <c r="E2022" s="439"/>
      <c r="F2022" s="440"/>
      <c r="G2022" s="42"/>
      <c r="H2022" s="441"/>
      <c r="I2022" s="441"/>
      <c r="J2022" s="441"/>
      <c r="K2022" s="442"/>
      <c r="L2022" s="442"/>
      <c r="M2022" s="439"/>
      <c r="N2022" s="439"/>
      <c r="O2022" s="440"/>
      <c r="P2022" s="440"/>
      <c r="Q2022" s="439"/>
      <c r="R2022" s="439"/>
      <c r="S2022" s="439"/>
      <c r="T2022" s="443"/>
      <c r="U2022" s="443"/>
      <c r="V2022" s="443" t="s">
        <v>0</v>
      </c>
      <c r="W2022" s="444"/>
      <c r="X2022" s="440"/>
      <c r="Y2022" s="445"/>
      <c r="Z2022" s="445"/>
      <c r="AA2022" s="445"/>
      <c r="AB2022" s="445"/>
      <c r="AC2022" s="445"/>
      <c r="AD2022" s="445"/>
      <c r="AE2022" s="445"/>
      <c r="AF2022" s="445"/>
      <c r="AG2022" s="445"/>
      <c r="AH2022" s="445"/>
      <c r="AI2022" s="446"/>
      <c r="AJ2022" s="446"/>
      <c r="AK2022" s="446"/>
      <c r="AL2022" s="446"/>
      <c r="AM2022" s="446"/>
      <c r="AN2022" s="446"/>
    </row>
    <row r="2023" spans="1:40">
      <c r="A2023" s="435"/>
      <c r="B2023" s="436"/>
      <c r="C2023" s="437"/>
      <c r="D2023" s="438" t="s">
        <v>1756</v>
      </c>
      <c r="E2023" s="439"/>
      <c r="F2023" s="440"/>
      <c r="G2023" s="42"/>
      <c r="H2023" s="441"/>
      <c r="I2023" s="441"/>
      <c r="J2023" s="441"/>
      <c r="K2023" s="442"/>
      <c r="L2023" s="442"/>
      <c r="M2023" s="439"/>
      <c r="N2023" s="439"/>
      <c r="O2023" s="440"/>
      <c r="P2023" s="440"/>
      <c r="Q2023" s="439"/>
      <c r="R2023" s="439"/>
      <c r="S2023" s="439"/>
      <c r="T2023" s="443"/>
      <c r="U2023" s="443"/>
      <c r="V2023" s="443" t="s">
        <v>0</v>
      </c>
      <c r="W2023" s="444"/>
      <c r="X2023" s="440"/>
      <c r="Y2023" s="445"/>
      <c r="Z2023" s="445"/>
      <c r="AA2023" s="445"/>
      <c r="AB2023" s="445"/>
      <c r="AC2023" s="445"/>
      <c r="AD2023" s="445"/>
      <c r="AE2023" s="445"/>
      <c r="AF2023" s="445"/>
      <c r="AG2023" s="445"/>
      <c r="AH2023" s="445"/>
      <c r="AI2023" s="446"/>
      <c r="AJ2023" s="446"/>
      <c r="AK2023" s="446"/>
      <c r="AL2023" s="446"/>
      <c r="AM2023" s="446"/>
      <c r="AN2023" s="446"/>
    </row>
    <row r="2024" spans="1:40">
      <c r="A2024" s="435">
        <v>415</v>
      </c>
      <c r="B2024" s="436" t="s">
        <v>1718</v>
      </c>
      <c r="C2024" s="437" t="s">
        <v>1759</v>
      </c>
      <c r="D2024" s="475" t="s">
        <v>1760</v>
      </c>
      <c r="E2024" s="447">
        <v>31.16</v>
      </c>
      <c r="F2024" s="445" t="s">
        <v>83</v>
      </c>
      <c r="G2024" s="41"/>
      <c r="H2024" s="448">
        <f>ROUND(E2024*G2024,2)</f>
        <v>0</v>
      </c>
      <c r="I2024" s="448"/>
      <c r="J2024" s="448">
        <f>ROUND(E2024*G2024,2)</f>
        <v>0</v>
      </c>
      <c r="K2024" s="449"/>
      <c r="L2024" s="449">
        <f>E2024*K2024</f>
        <v>0</v>
      </c>
      <c r="M2024" s="447"/>
      <c r="N2024" s="447">
        <f>E2024*M2024</f>
        <v>0</v>
      </c>
      <c r="O2024" s="445">
        <v>20</v>
      </c>
      <c r="P2024" s="445" t="s">
        <v>1740</v>
      </c>
      <c r="Q2024" s="447"/>
      <c r="R2024" s="447"/>
      <c r="S2024" s="447"/>
      <c r="T2024" s="450"/>
      <c r="U2024" s="450"/>
      <c r="V2024" s="450" t="s">
        <v>802</v>
      </c>
      <c r="W2024" s="451">
        <v>5.0789999999999997</v>
      </c>
      <c r="X2024" s="437" t="s">
        <v>1761</v>
      </c>
      <c r="Y2024" s="437" t="s">
        <v>1759</v>
      </c>
      <c r="Z2024" s="445" t="s">
        <v>633</v>
      </c>
      <c r="AA2024" s="445"/>
      <c r="AB2024" s="445">
        <v>1</v>
      </c>
      <c r="AC2024" s="445"/>
      <c r="AD2024" s="445"/>
      <c r="AE2024" s="445"/>
      <c r="AF2024" s="445"/>
      <c r="AG2024" s="445"/>
      <c r="AH2024" s="445"/>
      <c r="AI2024" s="446"/>
      <c r="AJ2024" s="446" t="s">
        <v>803</v>
      </c>
      <c r="AK2024" s="446" t="s">
        <v>87</v>
      </c>
      <c r="AL2024" s="446"/>
      <c r="AM2024" s="446"/>
      <c r="AN2024" s="446"/>
    </row>
    <row r="2025" spans="1:40">
      <c r="A2025" s="435"/>
      <c r="B2025" s="436"/>
      <c r="C2025" s="437"/>
      <c r="D2025" s="438" t="s">
        <v>1762</v>
      </c>
      <c r="E2025" s="439"/>
      <c r="F2025" s="440"/>
      <c r="G2025" s="42"/>
      <c r="H2025" s="441"/>
      <c r="I2025" s="441"/>
      <c r="J2025" s="441"/>
      <c r="K2025" s="442"/>
      <c r="L2025" s="442"/>
      <c r="M2025" s="439"/>
      <c r="N2025" s="439"/>
      <c r="O2025" s="440"/>
      <c r="P2025" s="440"/>
      <c r="Q2025" s="439"/>
      <c r="R2025" s="439"/>
      <c r="S2025" s="439"/>
      <c r="T2025" s="443"/>
      <c r="U2025" s="443"/>
      <c r="V2025" s="443" t="s">
        <v>0</v>
      </c>
      <c r="W2025" s="444"/>
      <c r="X2025" s="440"/>
      <c r="Y2025" s="445"/>
      <c r="Z2025" s="445"/>
      <c r="AA2025" s="445"/>
      <c r="AB2025" s="445"/>
      <c r="AC2025" s="445"/>
      <c r="AD2025" s="445"/>
      <c r="AE2025" s="445"/>
      <c r="AF2025" s="445"/>
      <c r="AG2025" s="445"/>
      <c r="AH2025" s="445"/>
      <c r="AI2025" s="446"/>
      <c r="AJ2025" s="446"/>
      <c r="AK2025" s="446"/>
      <c r="AL2025" s="446"/>
      <c r="AM2025" s="446"/>
      <c r="AN2025" s="446"/>
    </row>
    <row r="2026" spans="1:40">
      <c r="A2026" s="435"/>
      <c r="B2026" s="436"/>
      <c r="C2026" s="437"/>
      <c r="D2026" s="438" t="s">
        <v>1763</v>
      </c>
      <c r="E2026" s="439"/>
      <c r="F2026" s="440"/>
      <c r="G2026" s="42"/>
      <c r="H2026" s="441"/>
      <c r="I2026" s="441"/>
      <c r="J2026" s="441"/>
      <c r="K2026" s="442"/>
      <c r="L2026" s="442"/>
      <c r="M2026" s="439"/>
      <c r="N2026" s="439"/>
      <c r="O2026" s="440"/>
      <c r="P2026" s="440"/>
      <c r="Q2026" s="439"/>
      <c r="R2026" s="439"/>
      <c r="S2026" s="439"/>
      <c r="T2026" s="443"/>
      <c r="U2026" s="443"/>
      <c r="V2026" s="443" t="s">
        <v>0</v>
      </c>
      <c r="W2026" s="444"/>
      <c r="X2026" s="440"/>
      <c r="Y2026" s="445"/>
      <c r="Z2026" s="445"/>
      <c r="AA2026" s="445"/>
      <c r="AB2026" s="445"/>
      <c r="AC2026" s="445"/>
      <c r="AD2026" s="445"/>
      <c r="AE2026" s="445"/>
      <c r="AF2026" s="445"/>
      <c r="AG2026" s="445"/>
      <c r="AH2026" s="445"/>
      <c r="AI2026" s="446"/>
      <c r="AJ2026" s="446"/>
      <c r="AK2026" s="446"/>
      <c r="AL2026" s="446"/>
      <c r="AM2026" s="446"/>
      <c r="AN2026" s="446"/>
    </row>
    <row r="2027" spans="1:40">
      <c r="A2027" s="435"/>
      <c r="B2027" s="436"/>
      <c r="C2027" s="437"/>
      <c r="D2027" s="438" t="s">
        <v>1764</v>
      </c>
      <c r="E2027" s="439"/>
      <c r="F2027" s="440"/>
      <c r="G2027" s="42"/>
      <c r="H2027" s="441"/>
      <c r="I2027" s="441"/>
      <c r="J2027" s="441"/>
      <c r="K2027" s="442"/>
      <c r="L2027" s="442"/>
      <c r="M2027" s="439"/>
      <c r="N2027" s="439"/>
      <c r="O2027" s="440"/>
      <c r="P2027" s="440"/>
      <c r="Q2027" s="439"/>
      <c r="R2027" s="439"/>
      <c r="S2027" s="439"/>
      <c r="T2027" s="443"/>
      <c r="U2027" s="443"/>
      <c r="V2027" s="443" t="s">
        <v>0</v>
      </c>
      <c r="W2027" s="444"/>
      <c r="X2027" s="440"/>
      <c r="Y2027" s="445"/>
      <c r="Z2027" s="445"/>
      <c r="AA2027" s="445"/>
      <c r="AB2027" s="445"/>
      <c r="AC2027" s="445"/>
      <c r="AD2027" s="445"/>
      <c r="AE2027" s="445"/>
      <c r="AF2027" s="445"/>
      <c r="AG2027" s="445"/>
      <c r="AH2027" s="445"/>
      <c r="AI2027" s="446"/>
      <c r="AJ2027" s="446"/>
      <c r="AK2027" s="446"/>
      <c r="AL2027" s="446"/>
      <c r="AM2027" s="446"/>
      <c r="AN2027" s="446"/>
    </row>
    <row r="2028" spans="1:40">
      <c r="A2028" s="435"/>
      <c r="B2028" s="436"/>
      <c r="C2028" s="437"/>
      <c r="D2028" s="438" t="s">
        <v>1765</v>
      </c>
      <c r="E2028" s="439"/>
      <c r="F2028" s="440"/>
      <c r="G2028" s="42"/>
      <c r="H2028" s="441"/>
      <c r="I2028" s="441"/>
      <c r="J2028" s="441"/>
      <c r="K2028" s="442"/>
      <c r="L2028" s="442"/>
      <c r="M2028" s="439"/>
      <c r="N2028" s="439"/>
      <c r="O2028" s="440"/>
      <c r="P2028" s="440"/>
      <c r="Q2028" s="439"/>
      <c r="R2028" s="439"/>
      <c r="S2028" s="439"/>
      <c r="T2028" s="443"/>
      <c r="U2028" s="443"/>
      <c r="V2028" s="443" t="s">
        <v>0</v>
      </c>
      <c r="W2028" s="444"/>
      <c r="X2028" s="440"/>
      <c r="Y2028" s="445"/>
      <c r="Z2028" s="445"/>
      <c r="AA2028" s="445"/>
      <c r="AB2028" s="445"/>
      <c r="AC2028" s="445"/>
      <c r="AD2028" s="445"/>
      <c r="AE2028" s="445"/>
      <c r="AF2028" s="445"/>
      <c r="AG2028" s="445"/>
      <c r="AH2028" s="445"/>
      <c r="AI2028" s="446"/>
      <c r="AJ2028" s="446"/>
      <c r="AK2028" s="446"/>
      <c r="AL2028" s="446"/>
      <c r="AM2028" s="446"/>
      <c r="AN2028" s="446"/>
    </row>
    <row r="2029" spans="1:40">
      <c r="A2029" s="435"/>
      <c r="B2029" s="436"/>
      <c r="C2029" s="437"/>
      <c r="D2029" s="438" t="s">
        <v>1766</v>
      </c>
      <c r="E2029" s="439"/>
      <c r="F2029" s="440"/>
      <c r="G2029" s="42"/>
      <c r="H2029" s="441"/>
      <c r="I2029" s="441"/>
      <c r="J2029" s="441"/>
      <c r="K2029" s="442"/>
      <c r="L2029" s="442"/>
      <c r="M2029" s="439"/>
      <c r="N2029" s="439"/>
      <c r="O2029" s="440"/>
      <c r="P2029" s="440"/>
      <c r="Q2029" s="439"/>
      <c r="R2029" s="439"/>
      <c r="S2029" s="439"/>
      <c r="T2029" s="443"/>
      <c r="U2029" s="443"/>
      <c r="V2029" s="443" t="s">
        <v>0</v>
      </c>
      <c r="W2029" s="444"/>
      <c r="X2029" s="440"/>
      <c r="Y2029" s="445"/>
      <c r="Z2029" s="445"/>
      <c r="AA2029" s="445"/>
      <c r="AB2029" s="445"/>
      <c r="AC2029" s="445"/>
      <c r="AD2029" s="445"/>
      <c r="AE2029" s="445"/>
      <c r="AF2029" s="445"/>
      <c r="AG2029" s="445"/>
      <c r="AH2029" s="445"/>
      <c r="AI2029" s="446"/>
      <c r="AJ2029" s="446"/>
      <c r="AK2029" s="446"/>
      <c r="AL2029" s="446"/>
      <c r="AM2029" s="446"/>
      <c r="AN2029" s="446"/>
    </row>
    <row r="2030" spans="1:40">
      <c r="A2030" s="435"/>
      <c r="B2030" s="436"/>
      <c r="C2030" s="437"/>
      <c r="D2030" s="438" t="s">
        <v>1767</v>
      </c>
      <c r="E2030" s="439"/>
      <c r="F2030" s="440"/>
      <c r="G2030" s="42"/>
      <c r="H2030" s="441"/>
      <c r="I2030" s="441"/>
      <c r="J2030" s="441"/>
      <c r="K2030" s="442"/>
      <c r="L2030" s="442"/>
      <c r="M2030" s="439"/>
      <c r="N2030" s="439"/>
      <c r="O2030" s="440"/>
      <c r="P2030" s="440"/>
      <c r="Q2030" s="439"/>
      <c r="R2030" s="439"/>
      <c r="S2030" s="439"/>
      <c r="T2030" s="443"/>
      <c r="U2030" s="443"/>
      <c r="V2030" s="443" t="s">
        <v>0</v>
      </c>
      <c r="W2030" s="444"/>
      <c r="X2030" s="440"/>
      <c r="Y2030" s="445"/>
      <c r="Z2030" s="445"/>
      <c r="AA2030" s="445"/>
      <c r="AB2030" s="445"/>
      <c r="AC2030" s="445"/>
      <c r="AD2030" s="445"/>
      <c r="AE2030" s="445"/>
      <c r="AF2030" s="445"/>
      <c r="AG2030" s="445"/>
      <c r="AH2030" s="445"/>
      <c r="AI2030" s="446"/>
      <c r="AJ2030" s="446"/>
      <c r="AK2030" s="446"/>
      <c r="AL2030" s="446"/>
      <c r="AM2030" s="446"/>
      <c r="AN2030" s="446"/>
    </row>
    <row r="2031" spans="1:40">
      <c r="A2031" s="435"/>
      <c r="B2031" s="436"/>
      <c r="C2031" s="437"/>
      <c r="D2031" s="438" t="s">
        <v>1768</v>
      </c>
      <c r="E2031" s="439"/>
      <c r="F2031" s="440"/>
      <c r="G2031" s="42"/>
      <c r="H2031" s="441"/>
      <c r="I2031" s="441"/>
      <c r="J2031" s="441"/>
      <c r="K2031" s="442"/>
      <c r="L2031" s="442"/>
      <c r="M2031" s="439"/>
      <c r="N2031" s="439"/>
      <c r="O2031" s="440"/>
      <c r="P2031" s="440"/>
      <c r="Q2031" s="439"/>
      <c r="R2031" s="439"/>
      <c r="S2031" s="439"/>
      <c r="T2031" s="443"/>
      <c r="U2031" s="443"/>
      <c r="V2031" s="443" t="s">
        <v>0</v>
      </c>
      <c r="W2031" s="444"/>
      <c r="X2031" s="440"/>
      <c r="Y2031" s="445"/>
      <c r="Z2031" s="445"/>
      <c r="AA2031" s="445"/>
      <c r="AB2031" s="445"/>
      <c r="AC2031" s="445"/>
      <c r="AD2031" s="445"/>
      <c r="AE2031" s="445"/>
      <c r="AF2031" s="445"/>
      <c r="AG2031" s="445"/>
      <c r="AH2031" s="445"/>
      <c r="AI2031" s="446"/>
      <c r="AJ2031" s="446"/>
      <c r="AK2031" s="446"/>
      <c r="AL2031" s="446"/>
      <c r="AM2031" s="446"/>
      <c r="AN2031" s="446"/>
    </row>
    <row r="2032" spans="1:40" ht="25.5">
      <c r="A2032" s="435">
        <v>416</v>
      </c>
      <c r="B2032" s="436" t="s">
        <v>1718</v>
      </c>
      <c r="C2032" s="437" t="s">
        <v>1769</v>
      </c>
      <c r="D2032" s="475" t="s">
        <v>1770</v>
      </c>
      <c r="E2032" s="447">
        <v>31.16</v>
      </c>
      <c r="F2032" s="445" t="s">
        <v>83</v>
      </c>
      <c r="G2032" s="41"/>
      <c r="H2032" s="448">
        <f>ROUND(E2032*G2032,2)</f>
        <v>0</v>
      </c>
      <c r="I2032" s="448"/>
      <c r="J2032" s="448">
        <f>ROUND(E2032*G2032,2)</f>
        <v>0</v>
      </c>
      <c r="K2032" s="449">
        <v>3.2000000000000003E-4</v>
      </c>
      <c r="L2032" s="449">
        <f>E2032*K2032</f>
        <v>9.9712000000000012E-3</v>
      </c>
      <c r="M2032" s="447"/>
      <c r="N2032" s="447">
        <f>E2032*M2032</f>
        <v>0</v>
      </c>
      <c r="O2032" s="445">
        <v>20</v>
      </c>
      <c r="P2032" s="445" t="s">
        <v>1721</v>
      </c>
      <c r="Q2032" s="447"/>
      <c r="R2032" s="447"/>
      <c r="S2032" s="447"/>
      <c r="T2032" s="450"/>
      <c r="U2032" s="450"/>
      <c r="V2032" s="450" t="s">
        <v>802</v>
      </c>
      <c r="W2032" s="451">
        <v>10.75</v>
      </c>
      <c r="X2032" s="437" t="s">
        <v>1771</v>
      </c>
      <c r="Y2032" s="437" t="s">
        <v>1769</v>
      </c>
      <c r="Z2032" s="445" t="s">
        <v>1772</v>
      </c>
      <c r="AA2032" s="445"/>
      <c r="AB2032" s="445">
        <v>1</v>
      </c>
      <c r="AC2032" s="445"/>
      <c r="AD2032" s="445"/>
      <c r="AE2032" s="445"/>
      <c r="AF2032" s="445"/>
      <c r="AG2032" s="445"/>
      <c r="AH2032" s="445"/>
      <c r="AI2032" s="446"/>
      <c r="AJ2032" s="446" t="s">
        <v>803</v>
      </c>
      <c r="AK2032" s="446" t="s">
        <v>87</v>
      </c>
      <c r="AL2032" s="446"/>
      <c r="AM2032" s="446"/>
      <c r="AN2032" s="446"/>
    </row>
    <row r="2033" spans="1:40">
      <c r="A2033" s="435"/>
      <c r="B2033" s="436"/>
      <c r="C2033" s="437"/>
      <c r="D2033" s="438" t="s">
        <v>1762</v>
      </c>
      <c r="E2033" s="439"/>
      <c r="F2033" s="440"/>
      <c r="G2033" s="42"/>
      <c r="H2033" s="441"/>
      <c r="I2033" s="441"/>
      <c r="J2033" s="441"/>
      <c r="K2033" s="442"/>
      <c r="L2033" s="442"/>
      <c r="M2033" s="439"/>
      <c r="N2033" s="439"/>
      <c r="O2033" s="440"/>
      <c r="P2033" s="440"/>
      <c r="Q2033" s="439"/>
      <c r="R2033" s="439"/>
      <c r="S2033" s="439"/>
      <c r="T2033" s="443"/>
      <c r="U2033" s="443"/>
      <c r="V2033" s="443" t="s">
        <v>0</v>
      </c>
      <c r="W2033" s="444"/>
      <c r="X2033" s="440"/>
      <c r="Y2033" s="445"/>
      <c r="Z2033" s="445"/>
      <c r="AA2033" s="445"/>
      <c r="AB2033" s="445"/>
      <c r="AC2033" s="445"/>
      <c r="AD2033" s="445"/>
      <c r="AE2033" s="445"/>
      <c r="AF2033" s="445"/>
      <c r="AG2033" s="445"/>
      <c r="AH2033" s="445"/>
      <c r="AI2033" s="446"/>
      <c r="AJ2033" s="446"/>
      <c r="AK2033" s="446"/>
      <c r="AL2033" s="446"/>
      <c r="AM2033" s="446"/>
      <c r="AN2033" s="446"/>
    </row>
    <row r="2034" spans="1:40">
      <c r="A2034" s="435"/>
      <c r="B2034" s="436"/>
      <c r="C2034" s="437"/>
      <c r="D2034" s="438" t="s">
        <v>1763</v>
      </c>
      <c r="E2034" s="439"/>
      <c r="F2034" s="440"/>
      <c r="G2034" s="42"/>
      <c r="H2034" s="441"/>
      <c r="I2034" s="441"/>
      <c r="J2034" s="441"/>
      <c r="K2034" s="442"/>
      <c r="L2034" s="442"/>
      <c r="M2034" s="439"/>
      <c r="N2034" s="439"/>
      <c r="O2034" s="440"/>
      <c r="P2034" s="440"/>
      <c r="Q2034" s="439"/>
      <c r="R2034" s="439"/>
      <c r="S2034" s="439"/>
      <c r="T2034" s="443"/>
      <c r="U2034" s="443"/>
      <c r="V2034" s="443" t="s">
        <v>0</v>
      </c>
      <c r="W2034" s="444"/>
      <c r="X2034" s="440"/>
      <c r="Y2034" s="445"/>
      <c r="Z2034" s="445"/>
      <c r="AA2034" s="445"/>
      <c r="AB2034" s="445"/>
      <c r="AC2034" s="445"/>
      <c r="AD2034" s="445"/>
      <c r="AE2034" s="445"/>
      <c r="AF2034" s="445"/>
      <c r="AG2034" s="445"/>
      <c r="AH2034" s="445"/>
      <c r="AI2034" s="446"/>
      <c r="AJ2034" s="446"/>
      <c r="AK2034" s="446"/>
      <c r="AL2034" s="446"/>
      <c r="AM2034" s="446"/>
      <c r="AN2034" s="446"/>
    </row>
    <row r="2035" spans="1:40">
      <c r="A2035" s="435"/>
      <c r="B2035" s="436"/>
      <c r="C2035" s="437"/>
      <c r="D2035" s="438" t="s">
        <v>1764</v>
      </c>
      <c r="E2035" s="439"/>
      <c r="F2035" s="440"/>
      <c r="G2035" s="42"/>
      <c r="H2035" s="441"/>
      <c r="I2035" s="441"/>
      <c r="J2035" s="441"/>
      <c r="K2035" s="442"/>
      <c r="L2035" s="442"/>
      <c r="M2035" s="439"/>
      <c r="N2035" s="439"/>
      <c r="O2035" s="440"/>
      <c r="P2035" s="440"/>
      <c r="Q2035" s="439"/>
      <c r="R2035" s="439"/>
      <c r="S2035" s="439"/>
      <c r="T2035" s="443"/>
      <c r="U2035" s="443"/>
      <c r="V2035" s="443" t="s">
        <v>0</v>
      </c>
      <c r="W2035" s="444"/>
      <c r="X2035" s="440"/>
      <c r="Y2035" s="445"/>
      <c r="Z2035" s="445"/>
      <c r="AA2035" s="445"/>
      <c r="AB2035" s="445"/>
      <c r="AC2035" s="445"/>
      <c r="AD2035" s="445"/>
      <c r="AE2035" s="445"/>
      <c r="AF2035" s="445"/>
      <c r="AG2035" s="445"/>
      <c r="AH2035" s="445"/>
      <c r="AI2035" s="446"/>
      <c r="AJ2035" s="446"/>
      <c r="AK2035" s="446"/>
      <c r="AL2035" s="446"/>
      <c r="AM2035" s="446"/>
      <c r="AN2035" s="446"/>
    </row>
    <row r="2036" spans="1:40">
      <c r="A2036" s="435"/>
      <c r="B2036" s="436"/>
      <c r="C2036" s="437"/>
      <c r="D2036" s="438" t="s">
        <v>1765</v>
      </c>
      <c r="E2036" s="439"/>
      <c r="F2036" s="440"/>
      <c r="G2036" s="42"/>
      <c r="H2036" s="441"/>
      <c r="I2036" s="441"/>
      <c r="J2036" s="441"/>
      <c r="K2036" s="442"/>
      <c r="L2036" s="442"/>
      <c r="M2036" s="439"/>
      <c r="N2036" s="439"/>
      <c r="O2036" s="440"/>
      <c r="P2036" s="440"/>
      <c r="Q2036" s="439"/>
      <c r="R2036" s="439"/>
      <c r="S2036" s="439"/>
      <c r="T2036" s="443"/>
      <c r="U2036" s="443"/>
      <c r="V2036" s="443" t="s">
        <v>0</v>
      </c>
      <c r="W2036" s="444"/>
      <c r="X2036" s="440"/>
      <c r="Y2036" s="445"/>
      <c r="Z2036" s="445"/>
      <c r="AA2036" s="445"/>
      <c r="AB2036" s="445"/>
      <c r="AC2036" s="445"/>
      <c r="AD2036" s="445"/>
      <c r="AE2036" s="445"/>
      <c r="AF2036" s="445"/>
      <c r="AG2036" s="445"/>
      <c r="AH2036" s="445"/>
      <c r="AI2036" s="446"/>
      <c r="AJ2036" s="446"/>
      <c r="AK2036" s="446"/>
      <c r="AL2036" s="446"/>
      <c r="AM2036" s="446"/>
      <c r="AN2036" s="446"/>
    </row>
    <row r="2037" spans="1:40">
      <c r="A2037" s="435"/>
      <c r="B2037" s="436"/>
      <c r="C2037" s="437"/>
      <c r="D2037" s="438" t="s">
        <v>1766</v>
      </c>
      <c r="E2037" s="439"/>
      <c r="F2037" s="440"/>
      <c r="G2037" s="42"/>
      <c r="H2037" s="441"/>
      <c r="I2037" s="441"/>
      <c r="J2037" s="441"/>
      <c r="K2037" s="442"/>
      <c r="L2037" s="442"/>
      <c r="M2037" s="439"/>
      <c r="N2037" s="439"/>
      <c r="O2037" s="440"/>
      <c r="P2037" s="440"/>
      <c r="Q2037" s="439"/>
      <c r="R2037" s="439"/>
      <c r="S2037" s="439"/>
      <c r="T2037" s="443"/>
      <c r="U2037" s="443"/>
      <c r="V2037" s="443" t="s">
        <v>0</v>
      </c>
      <c r="W2037" s="444"/>
      <c r="X2037" s="440"/>
      <c r="Y2037" s="445"/>
      <c r="Z2037" s="445"/>
      <c r="AA2037" s="445"/>
      <c r="AB2037" s="445"/>
      <c r="AC2037" s="445"/>
      <c r="AD2037" s="445"/>
      <c r="AE2037" s="445"/>
      <c r="AF2037" s="445"/>
      <c r="AG2037" s="445"/>
      <c r="AH2037" s="445"/>
      <c r="AI2037" s="446"/>
      <c r="AJ2037" s="446"/>
      <c r="AK2037" s="446"/>
      <c r="AL2037" s="446"/>
      <c r="AM2037" s="446"/>
      <c r="AN2037" s="446"/>
    </row>
    <row r="2038" spans="1:40">
      <c r="A2038" s="435"/>
      <c r="B2038" s="436"/>
      <c r="C2038" s="437"/>
      <c r="D2038" s="438" t="s">
        <v>1767</v>
      </c>
      <c r="E2038" s="439"/>
      <c r="F2038" s="440"/>
      <c r="G2038" s="42"/>
      <c r="H2038" s="441"/>
      <c r="I2038" s="441"/>
      <c r="J2038" s="441"/>
      <c r="K2038" s="442"/>
      <c r="L2038" s="442"/>
      <c r="M2038" s="439"/>
      <c r="N2038" s="439"/>
      <c r="O2038" s="440"/>
      <c r="P2038" s="440"/>
      <c r="Q2038" s="439"/>
      <c r="R2038" s="439"/>
      <c r="S2038" s="439"/>
      <c r="T2038" s="443"/>
      <c r="U2038" s="443"/>
      <c r="V2038" s="443" t="s">
        <v>0</v>
      </c>
      <c r="W2038" s="444"/>
      <c r="X2038" s="440"/>
      <c r="Y2038" s="445"/>
      <c r="Z2038" s="445"/>
      <c r="AA2038" s="445"/>
      <c r="AB2038" s="445"/>
      <c r="AC2038" s="445"/>
      <c r="AD2038" s="445"/>
      <c r="AE2038" s="445"/>
      <c r="AF2038" s="445"/>
      <c r="AG2038" s="445"/>
      <c r="AH2038" s="445"/>
      <c r="AI2038" s="446"/>
      <c r="AJ2038" s="446"/>
      <c r="AK2038" s="446"/>
      <c r="AL2038" s="446"/>
      <c r="AM2038" s="446"/>
      <c r="AN2038" s="446"/>
    </row>
    <row r="2039" spans="1:40">
      <c r="A2039" s="435"/>
      <c r="B2039" s="436"/>
      <c r="C2039" s="437"/>
      <c r="D2039" s="438" t="s">
        <v>1768</v>
      </c>
      <c r="E2039" s="439"/>
      <c r="F2039" s="440"/>
      <c r="G2039" s="42"/>
      <c r="H2039" s="441"/>
      <c r="I2039" s="441"/>
      <c r="J2039" s="441"/>
      <c r="K2039" s="442"/>
      <c r="L2039" s="442"/>
      <c r="M2039" s="439"/>
      <c r="N2039" s="439"/>
      <c r="O2039" s="440"/>
      <c r="P2039" s="440"/>
      <c r="Q2039" s="439"/>
      <c r="R2039" s="439"/>
      <c r="S2039" s="439"/>
      <c r="T2039" s="443"/>
      <c r="U2039" s="443"/>
      <c r="V2039" s="443" t="s">
        <v>0</v>
      </c>
      <c r="W2039" s="444"/>
      <c r="X2039" s="440"/>
      <c r="Y2039" s="445"/>
      <c r="Z2039" s="445"/>
      <c r="AA2039" s="445"/>
      <c r="AB2039" s="445"/>
      <c r="AC2039" s="445"/>
      <c r="AD2039" s="445"/>
      <c r="AE2039" s="445"/>
      <c r="AF2039" s="445"/>
      <c r="AG2039" s="445"/>
      <c r="AH2039" s="445"/>
      <c r="AI2039" s="446"/>
      <c r="AJ2039" s="446"/>
      <c r="AK2039" s="446"/>
      <c r="AL2039" s="446"/>
      <c r="AM2039" s="446"/>
      <c r="AN2039" s="446"/>
    </row>
    <row r="2040" spans="1:40" ht="25.5">
      <c r="A2040" s="435">
        <v>417</v>
      </c>
      <c r="B2040" s="436" t="s">
        <v>80</v>
      </c>
      <c r="C2040" s="437" t="s">
        <v>1773</v>
      </c>
      <c r="D2040" s="475" t="s">
        <v>1774</v>
      </c>
      <c r="E2040" s="447">
        <v>422.161</v>
      </c>
      <c r="F2040" s="445" t="s">
        <v>83</v>
      </c>
      <c r="G2040" s="41"/>
      <c r="H2040" s="448">
        <f>ROUND(E2040*G2040,2)</f>
        <v>0</v>
      </c>
      <c r="I2040" s="448"/>
      <c r="J2040" s="448">
        <f>ROUND(E2040*G2040,2)</f>
        <v>0</v>
      </c>
      <c r="K2040" s="449"/>
      <c r="L2040" s="449">
        <f>E2040*K2040</f>
        <v>0</v>
      </c>
      <c r="M2040" s="447"/>
      <c r="N2040" s="447">
        <f>E2040*M2040</f>
        <v>0</v>
      </c>
      <c r="O2040" s="445">
        <v>20</v>
      </c>
      <c r="P2040" s="445" t="s">
        <v>647</v>
      </c>
      <c r="Q2040" s="447"/>
      <c r="R2040" s="447"/>
      <c r="S2040" s="447"/>
      <c r="T2040" s="450"/>
      <c r="U2040" s="450"/>
      <c r="V2040" s="450" t="s">
        <v>802</v>
      </c>
      <c r="W2040" s="451"/>
      <c r="X2040" s="437" t="s">
        <v>1773</v>
      </c>
      <c r="Y2040" s="437" t="s">
        <v>1773</v>
      </c>
      <c r="Z2040" s="445" t="s">
        <v>85</v>
      </c>
      <c r="AA2040" s="445"/>
      <c r="AB2040" s="445">
        <v>1</v>
      </c>
      <c r="AC2040" s="445"/>
      <c r="AD2040" s="445"/>
      <c r="AE2040" s="445"/>
      <c r="AF2040" s="445"/>
      <c r="AG2040" s="445"/>
      <c r="AH2040" s="445"/>
      <c r="AI2040" s="446"/>
      <c r="AJ2040" s="446" t="s">
        <v>803</v>
      </c>
      <c r="AK2040" s="446" t="s">
        <v>87</v>
      </c>
      <c r="AL2040" s="446"/>
      <c r="AM2040" s="446"/>
      <c r="AN2040" s="446"/>
    </row>
    <row r="2041" spans="1:40">
      <c r="A2041" s="435"/>
      <c r="B2041" s="436"/>
      <c r="C2041" s="437"/>
      <c r="D2041" s="438" t="s">
        <v>236</v>
      </c>
      <c r="E2041" s="439"/>
      <c r="F2041" s="440"/>
      <c r="G2041" s="42"/>
      <c r="H2041" s="441"/>
      <c r="I2041" s="441"/>
      <c r="J2041" s="441"/>
      <c r="K2041" s="442"/>
      <c r="L2041" s="442"/>
      <c r="M2041" s="439"/>
      <c r="N2041" s="439"/>
      <c r="O2041" s="440"/>
      <c r="P2041" s="440"/>
      <c r="Q2041" s="439"/>
      <c r="R2041" s="439"/>
      <c r="S2041" s="439"/>
      <c r="T2041" s="443"/>
      <c r="U2041" s="443"/>
      <c r="V2041" s="443" t="s">
        <v>0</v>
      </c>
      <c r="W2041" s="444"/>
      <c r="X2041" s="440"/>
      <c r="Y2041" s="445"/>
      <c r="Z2041" s="445"/>
      <c r="AA2041" s="445"/>
      <c r="AB2041" s="445"/>
      <c r="AC2041" s="445"/>
      <c r="AD2041" s="445"/>
      <c r="AE2041" s="445"/>
      <c r="AF2041" s="445"/>
      <c r="AG2041" s="445"/>
      <c r="AH2041" s="445"/>
      <c r="AI2041" s="446"/>
      <c r="AJ2041" s="446"/>
      <c r="AK2041" s="446"/>
      <c r="AL2041" s="446"/>
      <c r="AM2041" s="446"/>
      <c r="AN2041" s="446"/>
    </row>
    <row r="2042" spans="1:40">
      <c r="A2042" s="435"/>
      <c r="B2042" s="436"/>
      <c r="C2042" s="437"/>
      <c r="D2042" s="438" t="s">
        <v>1775</v>
      </c>
      <c r="E2042" s="439"/>
      <c r="F2042" s="440"/>
      <c r="G2042" s="42"/>
      <c r="H2042" s="441"/>
      <c r="I2042" s="441"/>
      <c r="J2042" s="441"/>
      <c r="K2042" s="442"/>
      <c r="L2042" s="442"/>
      <c r="M2042" s="439"/>
      <c r="N2042" s="439"/>
      <c r="O2042" s="440"/>
      <c r="P2042" s="440"/>
      <c r="Q2042" s="439"/>
      <c r="R2042" s="439"/>
      <c r="S2042" s="439"/>
      <c r="T2042" s="443"/>
      <c r="U2042" s="443"/>
      <c r="V2042" s="443" t="s">
        <v>0</v>
      </c>
      <c r="W2042" s="444"/>
      <c r="X2042" s="440"/>
      <c r="Y2042" s="445"/>
      <c r="Z2042" s="445"/>
      <c r="AA2042" s="445"/>
      <c r="AB2042" s="445"/>
      <c r="AC2042" s="445"/>
      <c r="AD2042" s="445"/>
      <c r="AE2042" s="445"/>
      <c r="AF2042" s="445"/>
      <c r="AG2042" s="445"/>
      <c r="AH2042" s="445"/>
      <c r="AI2042" s="446"/>
      <c r="AJ2042" s="446"/>
      <c r="AK2042" s="446"/>
      <c r="AL2042" s="446"/>
      <c r="AM2042" s="446"/>
      <c r="AN2042" s="446"/>
    </row>
    <row r="2043" spans="1:40" ht="25.5">
      <c r="A2043" s="435"/>
      <c r="B2043" s="436"/>
      <c r="C2043" s="437"/>
      <c r="D2043" s="438" t="s">
        <v>88</v>
      </c>
      <c r="E2043" s="439"/>
      <c r="F2043" s="440"/>
      <c r="G2043" s="42"/>
      <c r="H2043" s="441"/>
      <c r="I2043" s="441"/>
      <c r="J2043" s="441"/>
      <c r="K2043" s="442"/>
      <c r="L2043" s="442"/>
      <c r="M2043" s="439"/>
      <c r="N2043" s="439"/>
      <c r="O2043" s="440"/>
      <c r="P2043" s="440"/>
      <c r="Q2043" s="439"/>
      <c r="R2043" s="439"/>
      <c r="S2043" s="439"/>
      <c r="T2043" s="443"/>
      <c r="U2043" s="443"/>
      <c r="V2043" s="443" t="s">
        <v>0</v>
      </c>
      <c r="W2043" s="444"/>
      <c r="X2043" s="440"/>
      <c r="Y2043" s="445"/>
      <c r="Z2043" s="445"/>
      <c r="AA2043" s="445"/>
      <c r="AB2043" s="445"/>
      <c r="AC2043" s="445"/>
      <c r="AD2043" s="445"/>
      <c r="AE2043" s="445"/>
      <c r="AF2043" s="445"/>
      <c r="AG2043" s="445"/>
      <c r="AH2043" s="445"/>
      <c r="AI2043" s="446"/>
      <c r="AJ2043" s="446"/>
      <c r="AK2043" s="446"/>
      <c r="AL2043" s="446"/>
      <c r="AM2043" s="446"/>
      <c r="AN2043" s="446"/>
    </row>
    <row r="2044" spans="1:40">
      <c r="A2044" s="435"/>
      <c r="B2044" s="436"/>
      <c r="C2044" s="437"/>
      <c r="D2044" s="438" t="s">
        <v>1776</v>
      </c>
      <c r="E2044" s="439"/>
      <c r="F2044" s="440"/>
      <c r="G2044" s="42"/>
      <c r="H2044" s="441"/>
      <c r="I2044" s="441"/>
      <c r="J2044" s="441"/>
      <c r="K2044" s="442"/>
      <c r="L2044" s="442"/>
      <c r="M2044" s="439"/>
      <c r="N2044" s="439"/>
      <c r="O2044" s="440"/>
      <c r="P2044" s="440"/>
      <c r="Q2044" s="439"/>
      <c r="R2044" s="439"/>
      <c r="S2044" s="439"/>
      <c r="T2044" s="443"/>
      <c r="U2044" s="443"/>
      <c r="V2044" s="443" t="s">
        <v>0</v>
      </c>
      <c r="W2044" s="444"/>
      <c r="X2044" s="440"/>
      <c r="Y2044" s="445"/>
      <c r="Z2044" s="445"/>
      <c r="AA2044" s="445"/>
      <c r="AB2044" s="445"/>
      <c r="AC2044" s="445"/>
      <c r="AD2044" s="445"/>
      <c r="AE2044" s="445"/>
      <c r="AF2044" s="445"/>
      <c r="AG2044" s="445"/>
      <c r="AH2044" s="445"/>
      <c r="AI2044" s="446"/>
      <c r="AJ2044" s="446"/>
      <c r="AK2044" s="446"/>
      <c r="AL2044" s="446"/>
      <c r="AM2044" s="446"/>
      <c r="AN2044" s="446"/>
    </row>
    <row r="2045" spans="1:40" ht="25.5">
      <c r="A2045" s="435">
        <v>418</v>
      </c>
      <c r="B2045" s="436" t="s">
        <v>80</v>
      </c>
      <c r="C2045" s="437" t="s">
        <v>1777</v>
      </c>
      <c r="D2045" s="475" t="s">
        <v>1778</v>
      </c>
      <c r="E2045" s="447">
        <v>560.71199999999999</v>
      </c>
      <c r="F2045" s="445" t="s">
        <v>83</v>
      </c>
      <c r="G2045" s="41"/>
      <c r="H2045" s="448">
        <f>ROUND(E2045*G2045,2)</f>
        <v>0</v>
      </c>
      <c r="I2045" s="448"/>
      <c r="J2045" s="448">
        <f>ROUND(E2045*G2045,2)</f>
        <v>0</v>
      </c>
      <c r="K2045" s="449"/>
      <c r="L2045" s="449">
        <f>E2045*K2045</f>
        <v>0</v>
      </c>
      <c r="M2045" s="447"/>
      <c r="N2045" s="447">
        <f>E2045*M2045</f>
        <v>0</v>
      </c>
      <c r="O2045" s="445">
        <v>20</v>
      </c>
      <c r="P2045" s="445" t="s">
        <v>653</v>
      </c>
      <c r="Q2045" s="447"/>
      <c r="R2045" s="447"/>
      <c r="S2045" s="447"/>
      <c r="T2045" s="450"/>
      <c r="U2045" s="450"/>
      <c r="V2045" s="450" t="s">
        <v>802</v>
      </c>
      <c r="W2045" s="451"/>
      <c r="X2045" s="437" t="s">
        <v>1777</v>
      </c>
      <c r="Y2045" s="437" t="s">
        <v>1777</v>
      </c>
      <c r="Z2045" s="445" t="s">
        <v>85</v>
      </c>
      <c r="AA2045" s="445"/>
      <c r="AB2045" s="445">
        <v>1</v>
      </c>
      <c r="AC2045" s="445"/>
      <c r="AD2045" s="445"/>
      <c r="AE2045" s="445"/>
      <c r="AF2045" s="445"/>
      <c r="AG2045" s="445"/>
      <c r="AH2045" s="445"/>
      <c r="AI2045" s="446"/>
      <c r="AJ2045" s="446" t="s">
        <v>803</v>
      </c>
      <c r="AK2045" s="446" t="s">
        <v>87</v>
      </c>
      <c r="AL2045" s="446"/>
      <c r="AM2045" s="446"/>
      <c r="AN2045" s="446"/>
    </row>
    <row r="2046" spans="1:40">
      <c r="A2046" s="435"/>
      <c r="B2046" s="436"/>
      <c r="C2046" s="437"/>
      <c r="D2046" s="438" t="s">
        <v>236</v>
      </c>
      <c r="E2046" s="439"/>
      <c r="F2046" s="440"/>
      <c r="G2046" s="42"/>
      <c r="H2046" s="441"/>
      <c r="I2046" s="441"/>
      <c r="J2046" s="441"/>
      <c r="K2046" s="442"/>
      <c r="L2046" s="442"/>
      <c r="M2046" s="439"/>
      <c r="N2046" s="439"/>
      <c r="O2046" s="440"/>
      <c r="P2046" s="440"/>
      <c r="Q2046" s="439"/>
      <c r="R2046" s="439"/>
      <c r="S2046" s="439"/>
      <c r="T2046" s="443"/>
      <c r="U2046" s="443"/>
      <c r="V2046" s="443" t="s">
        <v>0</v>
      </c>
      <c r="W2046" s="444"/>
      <c r="X2046" s="440"/>
      <c r="Y2046" s="445"/>
      <c r="Z2046" s="445"/>
      <c r="AA2046" s="445"/>
      <c r="AB2046" s="445"/>
      <c r="AC2046" s="445"/>
      <c r="AD2046" s="445"/>
      <c r="AE2046" s="445"/>
      <c r="AF2046" s="445"/>
      <c r="AG2046" s="445"/>
      <c r="AH2046" s="445"/>
      <c r="AI2046" s="446"/>
      <c r="AJ2046" s="446"/>
      <c r="AK2046" s="446"/>
      <c r="AL2046" s="446"/>
      <c r="AM2046" s="446"/>
      <c r="AN2046" s="446"/>
    </row>
    <row r="2047" spans="1:40">
      <c r="A2047" s="435"/>
      <c r="B2047" s="436"/>
      <c r="C2047" s="437"/>
      <c r="D2047" s="438" t="s">
        <v>1025</v>
      </c>
      <c r="E2047" s="439"/>
      <c r="F2047" s="440"/>
      <c r="G2047" s="42"/>
      <c r="H2047" s="441"/>
      <c r="I2047" s="441"/>
      <c r="J2047" s="441"/>
      <c r="K2047" s="442"/>
      <c r="L2047" s="442"/>
      <c r="M2047" s="439"/>
      <c r="N2047" s="439"/>
      <c r="O2047" s="440"/>
      <c r="P2047" s="440"/>
      <c r="Q2047" s="439"/>
      <c r="R2047" s="439"/>
      <c r="S2047" s="439"/>
      <c r="T2047" s="443"/>
      <c r="U2047" s="443"/>
      <c r="V2047" s="443" t="s">
        <v>0</v>
      </c>
      <c r="W2047" s="444"/>
      <c r="X2047" s="440"/>
      <c r="Y2047" s="445"/>
      <c r="Z2047" s="445"/>
      <c r="AA2047" s="445"/>
      <c r="AB2047" s="445"/>
      <c r="AC2047" s="445"/>
      <c r="AD2047" s="445"/>
      <c r="AE2047" s="445"/>
      <c r="AF2047" s="445"/>
      <c r="AG2047" s="445"/>
      <c r="AH2047" s="445"/>
      <c r="AI2047" s="446"/>
      <c r="AJ2047" s="446"/>
      <c r="AK2047" s="446"/>
      <c r="AL2047" s="446"/>
      <c r="AM2047" s="446"/>
      <c r="AN2047" s="446"/>
    </row>
    <row r="2048" spans="1:40">
      <c r="A2048" s="435"/>
      <c r="B2048" s="436"/>
      <c r="C2048" s="437"/>
      <c r="D2048" s="438" t="s">
        <v>1779</v>
      </c>
      <c r="E2048" s="439"/>
      <c r="F2048" s="440"/>
      <c r="G2048" s="42"/>
      <c r="H2048" s="441"/>
      <c r="I2048" s="441"/>
      <c r="J2048" s="441"/>
      <c r="K2048" s="442"/>
      <c r="L2048" s="442"/>
      <c r="M2048" s="439"/>
      <c r="N2048" s="439"/>
      <c r="O2048" s="440"/>
      <c r="P2048" s="440"/>
      <c r="Q2048" s="439"/>
      <c r="R2048" s="439"/>
      <c r="S2048" s="439"/>
      <c r="T2048" s="443"/>
      <c r="U2048" s="443"/>
      <c r="V2048" s="443" t="s">
        <v>0</v>
      </c>
      <c r="W2048" s="444"/>
      <c r="X2048" s="440"/>
      <c r="Y2048" s="445"/>
      <c r="Z2048" s="445"/>
      <c r="AA2048" s="445"/>
      <c r="AB2048" s="445"/>
      <c r="AC2048" s="445"/>
      <c r="AD2048" s="445"/>
      <c r="AE2048" s="445"/>
      <c r="AF2048" s="445"/>
      <c r="AG2048" s="445"/>
      <c r="AH2048" s="445"/>
      <c r="AI2048" s="446"/>
      <c r="AJ2048" s="446"/>
      <c r="AK2048" s="446"/>
      <c r="AL2048" s="446"/>
      <c r="AM2048" s="446"/>
      <c r="AN2048" s="446"/>
    </row>
    <row r="2049" spans="1:40">
      <c r="A2049" s="435"/>
      <c r="B2049" s="436"/>
      <c r="C2049" s="437"/>
      <c r="D2049" s="438" t="s">
        <v>1780</v>
      </c>
      <c r="E2049" s="439"/>
      <c r="F2049" s="440"/>
      <c r="G2049" s="42"/>
      <c r="H2049" s="441"/>
      <c r="I2049" s="441"/>
      <c r="J2049" s="441"/>
      <c r="K2049" s="442"/>
      <c r="L2049" s="442"/>
      <c r="M2049" s="439"/>
      <c r="N2049" s="439"/>
      <c r="O2049" s="440"/>
      <c r="P2049" s="440"/>
      <c r="Q2049" s="439"/>
      <c r="R2049" s="439"/>
      <c r="S2049" s="439"/>
      <c r="T2049" s="443"/>
      <c r="U2049" s="443"/>
      <c r="V2049" s="443" t="s">
        <v>0</v>
      </c>
      <c r="W2049" s="444"/>
      <c r="X2049" s="440"/>
      <c r="Y2049" s="445"/>
      <c r="Z2049" s="445"/>
      <c r="AA2049" s="445"/>
      <c r="AB2049" s="445"/>
      <c r="AC2049" s="445"/>
      <c r="AD2049" s="445"/>
      <c r="AE2049" s="445"/>
      <c r="AF2049" s="445"/>
      <c r="AG2049" s="445"/>
      <c r="AH2049" s="445"/>
      <c r="AI2049" s="446"/>
      <c r="AJ2049" s="446"/>
      <c r="AK2049" s="446"/>
      <c r="AL2049" s="446"/>
      <c r="AM2049" s="446"/>
      <c r="AN2049" s="446"/>
    </row>
    <row r="2050" spans="1:40">
      <c r="A2050" s="435"/>
      <c r="B2050" s="436"/>
      <c r="C2050" s="437"/>
      <c r="D2050" s="438" t="s">
        <v>1021</v>
      </c>
      <c r="E2050" s="439"/>
      <c r="F2050" s="440"/>
      <c r="G2050" s="42"/>
      <c r="H2050" s="441"/>
      <c r="I2050" s="441"/>
      <c r="J2050" s="441"/>
      <c r="K2050" s="442"/>
      <c r="L2050" s="442"/>
      <c r="M2050" s="439"/>
      <c r="N2050" s="439"/>
      <c r="O2050" s="440"/>
      <c r="P2050" s="440"/>
      <c r="Q2050" s="439"/>
      <c r="R2050" s="439"/>
      <c r="S2050" s="439"/>
      <c r="T2050" s="443"/>
      <c r="U2050" s="443"/>
      <c r="V2050" s="443" t="s">
        <v>0</v>
      </c>
      <c r="W2050" s="444"/>
      <c r="X2050" s="440"/>
      <c r="Y2050" s="445"/>
      <c r="Z2050" s="445"/>
      <c r="AA2050" s="445"/>
      <c r="AB2050" s="445"/>
      <c r="AC2050" s="445"/>
      <c r="AD2050" s="445"/>
      <c r="AE2050" s="445"/>
      <c r="AF2050" s="445"/>
      <c r="AG2050" s="445"/>
      <c r="AH2050" s="445"/>
      <c r="AI2050" s="446"/>
      <c r="AJ2050" s="446"/>
      <c r="AK2050" s="446"/>
      <c r="AL2050" s="446"/>
      <c r="AM2050" s="446"/>
      <c r="AN2050" s="446"/>
    </row>
    <row r="2051" spans="1:40">
      <c r="A2051" s="435"/>
      <c r="B2051" s="436"/>
      <c r="C2051" s="437"/>
      <c r="D2051" s="438" t="s">
        <v>1781</v>
      </c>
      <c r="E2051" s="439"/>
      <c r="F2051" s="440"/>
      <c r="G2051" s="42"/>
      <c r="H2051" s="441"/>
      <c r="I2051" s="441"/>
      <c r="J2051" s="441"/>
      <c r="K2051" s="442"/>
      <c r="L2051" s="442"/>
      <c r="M2051" s="439"/>
      <c r="N2051" s="439"/>
      <c r="O2051" s="440"/>
      <c r="P2051" s="440"/>
      <c r="Q2051" s="439"/>
      <c r="R2051" s="439"/>
      <c r="S2051" s="439"/>
      <c r="T2051" s="443"/>
      <c r="U2051" s="443"/>
      <c r="V2051" s="443" t="s">
        <v>0</v>
      </c>
      <c r="W2051" s="444"/>
      <c r="X2051" s="440"/>
      <c r="Y2051" s="445"/>
      <c r="Z2051" s="445"/>
      <c r="AA2051" s="445"/>
      <c r="AB2051" s="445"/>
      <c r="AC2051" s="445"/>
      <c r="AD2051" s="445"/>
      <c r="AE2051" s="445"/>
      <c r="AF2051" s="445"/>
      <c r="AG2051" s="445"/>
      <c r="AH2051" s="445"/>
      <c r="AI2051" s="446"/>
      <c r="AJ2051" s="446"/>
      <c r="AK2051" s="446"/>
      <c r="AL2051" s="446"/>
      <c r="AM2051" s="446"/>
      <c r="AN2051" s="446"/>
    </row>
    <row r="2052" spans="1:40">
      <c r="A2052" s="435"/>
      <c r="B2052" s="436"/>
      <c r="C2052" s="437"/>
      <c r="D2052" s="438" t="s">
        <v>1782</v>
      </c>
      <c r="E2052" s="439"/>
      <c r="F2052" s="440"/>
      <c r="G2052" s="42"/>
      <c r="H2052" s="441"/>
      <c r="I2052" s="441"/>
      <c r="J2052" s="441"/>
      <c r="K2052" s="442"/>
      <c r="L2052" s="442"/>
      <c r="M2052" s="439"/>
      <c r="N2052" s="439"/>
      <c r="O2052" s="440"/>
      <c r="P2052" s="440"/>
      <c r="Q2052" s="439"/>
      <c r="R2052" s="439"/>
      <c r="S2052" s="439"/>
      <c r="T2052" s="443"/>
      <c r="U2052" s="443"/>
      <c r="V2052" s="443" t="s">
        <v>0</v>
      </c>
      <c r="W2052" s="444"/>
      <c r="X2052" s="440"/>
      <c r="Y2052" s="445"/>
      <c r="Z2052" s="445"/>
      <c r="AA2052" s="445"/>
      <c r="AB2052" s="445"/>
      <c r="AC2052" s="445"/>
      <c r="AD2052" s="445"/>
      <c r="AE2052" s="445"/>
      <c r="AF2052" s="445"/>
      <c r="AG2052" s="445"/>
      <c r="AH2052" s="445"/>
      <c r="AI2052" s="446"/>
      <c r="AJ2052" s="446"/>
      <c r="AK2052" s="446"/>
      <c r="AL2052" s="446"/>
      <c r="AM2052" s="446"/>
      <c r="AN2052" s="446"/>
    </row>
    <row r="2053" spans="1:40" ht="25.5">
      <c r="A2053" s="435"/>
      <c r="B2053" s="436"/>
      <c r="C2053" s="437"/>
      <c r="D2053" s="438" t="s">
        <v>133</v>
      </c>
      <c r="E2053" s="439"/>
      <c r="F2053" s="440"/>
      <c r="G2053" s="42"/>
      <c r="H2053" s="441"/>
      <c r="I2053" s="441"/>
      <c r="J2053" s="441"/>
      <c r="K2053" s="442"/>
      <c r="L2053" s="442"/>
      <c r="M2053" s="439"/>
      <c r="N2053" s="439"/>
      <c r="O2053" s="440"/>
      <c r="P2053" s="440"/>
      <c r="Q2053" s="439"/>
      <c r="R2053" s="439"/>
      <c r="S2053" s="439"/>
      <c r="T2053" s="443"/>
      <c r="U2053" s="443"/>
      <c r="V2053" s="443" t="s">
        <v>0</v>
      </c>
      <c r="W2053" s="444"/>
      <c r="X2053" s="440"/>
      <c r="Y2053" s="445"/>
      <c r="Z2053" s="445"/>
      <c r="AA2053" s="445"/>
      <c r="AB2053" s="445"/>
      <c r="AC2053" s="445"/>
      <c r="AD2053" s="445"/>
      <c r="AE2053" s="445"/>
      <c r="AF2053" s="445"/>
      <c r="AG2053" s="445"/>
      <c r="AH2053" s="445"/>
      <c r="AI2053" s="446"/>
      <c r="AJ2053" s="446"/>
      <c r="AK2053" s="446"/>
      <c r="AL2053" s="446"/>
      <c r="AM2053" s="446"/>
      <c r="AN2053" s="446"/>
    </row>
    <row r="2054" spans="1:40">
      <c r="A2054" s="435"/>
      <c r="B2054" s="436"/>
      <c r="C2054" s="437"/>
      <c r="D2054" s="438" t="s">
        <v>1783</v>
      </c>
      <c r="E2054" s="439"/>
      <c r="F2054" s="440"/>
      <c r="G2054" s="42"/>
      <c r="H2054" s="441"/>
      <c r="I2054" s="441"/>
      <c r="J2054" s="441"/>
      <c r="K2054" s="442"/>
      <c r="L2054" s="442"/>
      <c r="M2054" s="439"/>
      <c r="N2054" s="439"/>
      <c r="O2054" s="440"/>
      <c r="P2054" s="440"/>
      <c r="Q2054" s="439"/>
      <c r="R2054" s="439"/>
      <c r="S2054" s="439"/>
      <c r="T2054" s="443"/>
      <c r="U2054" s="443"/>
      <c r="V2054" s="443" t="s">
        <v>0</v>
      </c>
      <c r="W2054" s="444"/>
      <c r="X2054" s="440"/>
      <c r="Y2054" s="445"/>
      <c r="Z2054" s="445"/>
      <c r="AA2054" s="445"/>
      <c r="AB2054" s="445"/>
      <c r="AC2054" s="445"/>
      <c r="AD2054" s="445"/>
      <c r="AE2054" s="445"/>
      <c r="AF2054" s="445"/>
      <c r="AG2054" s="445"/>
      <c r="AH2054" s="445"/>
      <c r="AI2054" s="446"/>
      <c r="AJ2054" s="446"/>
      <c r="AK2054" s="446"/>
      <c r="AL2054" s="446"/>
      <c r="AM2054" s="446"/>
      <c r="AN2054" s="446"/>
    </row>
    <row r="2055" spans="1:40" ht="25.5">
      <c r="A2055" s="435"/>
      <c r="B2055" s="436"/>
      <c r="C2055" s="437"/>
      <c r="D2055" s="438" t="s">
        <v>88</v>
      </c>
      <c r="E2055" s="439"/>
      <c r="F2055" s="440"/>
      <c r="G2055" s="42"/>
      <c r="H2055" s="441"/>
      <c r="I2055" s="441"/>
      <c r="J2055" s="441"/>
      <c r="K2055" s="442"/>
      <c r="L2055" s="442"/>
      <c r="M2055" s="439"/>
      <c r="N2055" s="439"/>
      <c r="O2055" s="440"/>
      <c r="P2055" s="440"/>
      <c r="Q2055" s="439"/>
      <c r="R2055" s="439"/>
      <c r="S2055" s="439"/>
      <c r="T2055" s="443"/>
      <c r="U2055" s="443"/>
      <c r="V2055" s="443" t="s">
        <v>0</v>
      </c>
      <c r="W2055" s="444"/>
      <c r="X2055" s="440"/>
      <c r="Y2055" s="445"/>
      <c r="Z2055" s="445"/>
      <c r="AA2055" s="445"/>
      <c r="AB2055" s="445"/>
      <c r="AC2055" s="445"/>
      <c r="AD2055" s="445"/>
      <c r="AE2055" s="445"/>
      <c r="AF2055" s="445"/>
      <c r="AG2055" s="445"/>
      <c r="AH2055" s="445"/>
      <c r="AI2055" s="446"/>
      <c r="AJ2055" s="446"/>
      <c r="AK2055" s="446"/>
      <c r="AL2055" s="446"/>
      <c r="AM2055" s="446"/>
      <c r="AN2055" s="446"/>
    </row>
    <row r="2056" spans="1:40">
      <c r="A2056" s="435"/>
      <c r="B2056" s="436"/>
      <c r="C2056" s="437"/>
      <c r="D2056" s="438" t="s">
        <v>1776</v>
      </c>
      <c r="E2056" s="439"/>
      <c r="F2056" s="440"/>
      <c r="G2056" s="42"/>
      <c r="H2056" s="441"/>
      <c r="I2056" s="441"/>
      <c r="J2056" s="441"/>
      <c r="K2056" s="442"/>
      <c r="L2056" s="442"/>
      <c r="M2056" s="439"/>
      <c r="N2056" s="439"/>
      <c r="O2056" s="440"/>
      <c r="P2056" s="440"/>
      <c r="Q2056" s="439"/>
      <c r="R2056" s="439"/>
      <c r="S2056" s="439"/>
      <c r="T2056" s="443"/>
      <c r="U2056" s="443"/>
      <c r="V2056" s="443" t="s">
        <v>0</v>
      </c>
      <c r="W2056" s="444"/>
      <c r="X2056" s="440"/>
      <c r="Y2056" s="445"/>
      <c r="Z2056" s="445"/>
      <c r="AA2056" s="445"/>
      <c r="AB2056" s="445"/>
      <c r="AC2056" s="445"/>
      <c r="AD2056" s="445"/>
      <c r="AE2056" s="445"/>
      <c r="AF2056" s="445"/>
      <c r="AG2056" s="445"/>
      <c r="AH2056" s="445"/>
      <c r="AI2056" s="446"/>
      <c r="AJ2056" s="446"/>
      <c r="AK2056" s="446"/>
      <c r="AL2056" s="446"/>
      <c r="AM2056" s="446"/>
      <c r="AN2056" s="446"/>
    </row>
    <row r="2057" spans="1:40">
      <c r="A2057" s="435">
        <v>419</v>
      </c>
      <c r="B2057" s="436" t="s">
        <v>80</v>
      </c>
      <c r="C2057" s="437" t="s">
        <v>1784</v>
      </c>
      <c r="D2057" s="475" t="s">
        <v>1785</v>
      </c>
      <c r="E2057" s="447">
        <v>134.72</v>
      </c>
      <c r="F2057" s="445" t="s">
        <v>83</v>
      </c>
      <c r="G2057" s="41"/>
      <c r="H2057" s="448">
        <f>ROUND(E2057*G2057,2)</f>
        <v>0</v>
      </c>
      <c r="I2057" s="448"/>
      <c r="J2057" s="448">
        <f>ROUND(E2057*G2057,2)</f>
        <v>0</v>
      </c>
      <c r="K2057" s="449"/>
      <c r="L2057" s="449">
        <f>E2057*K2057</f>
        <v>0</v>
      </c>
      <c r="M2057" s="447"/>
      <c r="N2057" s="447">
        <f>E2057*M2057</f>
        <v>0</v>
      </c>
      <c r="O2057" s="445">
        <v>20</v>
      </c>
      <c r="P2057" s="445" t="s">
        <v>1786</v>
      </c>
      <c r="Q2057" s="447"/>
      <c r="R2057" s="447"/>
      <c r="S2057" s="447"/>
      <c r="T2057" s="450"/>
      <c r="U2057" s="450"/>
      <c r="V2057" s="450" t="s">
        <v>802</v>
      </c>
      <c r="W2057" s="451"/>
      <c r="X2057" s="437" t="s">
        <v>1784</v>
      </c>
      <c r="Y2057" s="437" t="s">
        <v>1784</v>
      </c>
      <c r="Z2057" s="445" t="s">
        <v>85</v>
      </c>
      <c r="AA2057" s="445"/>
      <c r="AB2057" s="445">
        <v>1</v>
      </c>
      <c r="AC2057" s="445"/>
      <c r="AD2057" s="445"/>
      <c r="AE2057" s="445"/>
      <c r="AF2057" s="445"/>
      <c r="AG2057" s="445"/>
      <c r="AH2057" s="445"/>
      <c r="AI2057" s="446"/>
      <c r="AJ2057" s="446" t="s">
        <v>803</v>
      </c>
      <c r="AK2057" s="446" t="s">
        <v>87</v>
      </c>
      <c r="AL2057" s="446"/>
      <c r="AM2057" s="446"/>
      <c r="AN2057" s="446"/>
    </row>
    <row r="2058" spans="1:40" ht="25.5">
      <c r="A2058" s="435"/>
      <c r="B2058" s="436"/>
      <c r="C2058" s="437"/>
      <c r="D2058" s="438" t="s">
        <v>250</v>
      </c>
      <c r="E2058" s="439"/>
      <c r="F2058" s="440"/>
      <c r="G2058" s="42"/>
      <c r="H2058" s="441"/>
      <c r="I2058" s="441"/>
      <c r="J2058" s="441"/>
      <c r="K2058" s="442"/>
      <c r="L2058" s="442"/>
      <c r="M2058" s="439"/>
      <c r="N2058" s="439"/>
      <c r="O2058" s="440"/>
      <c r="P2058" s="440"/>
      <c r="Q2058" s="439"/>
      <c r="R2058" s="439"/>
      <c r="S2058" s="439"/>
      <c r="T2058" s="443"/>
      <c r="U2058" s="443"/>
      <c r="V2058" s="443" t="s">
        <v>0</v>
      </c>
      <c r="W2058" s="444"/>
      <c r="X2058" s="440"/>
      <c r="Y2058" s="445"/>
      <c r="Z2058" s="445"/>
      <c r="AA2058" s="445"/>
      <c r="AB2058" s="445"/>
      <c r="AC2058" s="445"/>
      <c r="AD2058" s="445"/>
      <c r="AE2058" s="445"/>
      <c r="AF2058" s="445"/>
      <c r="AG2058" s="445"/>
      <c r="AH2058" s="445"/>
      <c r="AI2058" s="446"/>
      <c r="AJ2058" s="446"/>
      <c r="AK2058" s="446"/>
      <c r="AL2058" s="446"/>
      <c r="AM2058" s="446"/>
      <c r="AN2058" s="446"/>
    </row>
    <row r="2059" spans="1:40">
      <c r="A2059" s="435"/>
      <c r="B2059" s="436"/>
      <c r="C2059" s="437"/>
      <c r="D2059" s="438" t="s">
        <v>1787</v>
      </c>
      <c r="E2059" s="439"/>
      <c r="F2059" s="440"/>
      <c r="G2059" s="42"/>
      <c r="H2059" s="441"/>
      <c r="I2059" s="441"/>
      <c r="J2059" s="441"/>
      <c r="K2059" s="442"/>
      <c r="L2059" s="442"/>
      <c r="M2059" s="439"/>
      <c r="N2059" s="439"/>
      <c r="O2059" s="440"/>
      <c r="P2059" s="440"/>
      <c r="Q2059" s="439"/>
      <c r="R2059" s="439"/>
      <c r="S2059" s="439"/>
      <c r="T2059" s="443"/>
      <c r="U2059" s="443"/>
      <c r="V2059" s="443" t="s">
        <v>0</v>
      </c>
      <c r="W2059" s="444"/>
      <c r="X2059" s="440"/>
      <c r="Y2059" s="445"/>
      <c r="Z2059" s="445"/>
      <c r="AA2059" s="445"/>
      <c r="AB2059" s="445"/>
      <c r="AC2059" s="445"/>
      <c r="AD2059" s="445"/>
      <c r="AE2059" s="445"/>
      <c r="AF2059" s="445"/>
      <c r="AG2059" s="445"/>
      <c r="AH2059" s="445"/>
      <c r="AI2059" s="446"/>
      <c r="AJ2059" s="446"/>
      <c r="AK2059" s="446"/>
      <c r="AL2059" s="446"/>
      <c r="AM2059" s="446"/>
      <c r="AN2059" s="446"/>
    </row>
    <row r="2060" spans="1:40">
      <c r="A2060" s="435"/>
      <c r="B2060" s="436"/>
      <c r="C2060" s="437"/>
      <c r="D2060" s="478" t="s">
        <v>1788</v>
      </c>
      <c r="E2060" s="479">
        <f>J2060</f>
        <v>0</v>
      </c>
      <c r="F2060" s="445"/>
      <c r="G2060" s="41"/>
      <c r="H2060" s="479">
        <f>SUM(H1981:H2059)</f>
        <v>0</v>
      </c>
      <c r="I2060" s="479">
        <f>SUM(I1981:I2059)</f>
        <v>0</v>
      </c>
      <c r="J2060" s="479">
        <f>SUM(J1981:J2059)</f>
        <v>0</v>
      </c>
      <c r="K2060" s="449"/>
      <c r="L2060" s="480">
        <f>SUM(L1981:L2059)</f>
        <v>0.1228712</v>
      </c>
      <c r="M2060" s="447"/>
      <c r="N2060" s="481">
        <f>SUM(N1981:N2059)</f>
        <v>0</v>
      </c>
      <c r="O2060" s="445"/>
      <c r="P2060" s="445"/>
      <c r="Q2060" s="447"/>
      <c r="R2060" s="447"/>
      <c r="S2060" s="447"/>
      <c r="T2060" s="450"/>
      <c r="U2060" s="450"/>
      <c r="V2060" s="450"/>
      <c r="W2060" s="451">
        <f>SUM(W1981:W2059)</f>
        <v>36.039000000000001</v>
      </c>
      <c r="X2060" s="445"/>
      <c r="Y2060" s="445"/>
      <c r="Z2060" s="445"/>
      <c r="AA2060" s="445"/>
      <c r="AB2060" s="445"/>
      <c r="AC2060" s="445"/>
      <c r="AD2060" s="445"/>
      <c r="AE2060" s="445"/>
      <c r="AF2060" s="445"/>
      <c r="AG2060" s="445"/>
      <c r="AH2060" s="445"/>
      <c r="AI2060" s="446"/>
      <c r="AJ2060" s="446"/>
      <c r="AK2060" s="446"/>
      <c r="AL2060" s="446"/>
      <c r="AM2060" s="446"/>
      <c r="AN2060" s="446"/>
    </row>
    <row r="2061" spans="1:40">
      <c r="A2061" s="435"/>
      <c r="B2061" s="436"/>
      <c r="C2061" s="437"/>
      <c r="D2061" s="475"/>
      <c r="E2061" s="447"/>
      <c r="F2061" s="445"/>
      <c r="G2061" s="41"/>
      <c r="H2061" s="448"/>
      <c r="I2061" s="448"/>
      <c r="J2061" s="448"/>
      <c r="K2061" s="449"/>
      <c r="L2061" s="449"/>
      <c r="M2061" s="447"/>
      <c r="N2061" s="447"/>
      <c r="O2061" s="445"/>
      <c r="P2061" s="445"/>
      <c r="Q2061" s="447"/>
      <c r="R2061" s="447"/>
      <c r="S2061" s="447"/>
      <c r="T2061" s="450"/>
      <c r="U2061" s="450"/>
      <c r="V2061" s="450"/>
      <c r="W2061" s="451"/>
      <c r="X2061" s="445"/>
      <c r="Y2061" s="445"/>
      <c r="Z2061" s="445"/>
      <c r="AA2061" s="445"/>
      <c r="AB2061" s="445"/>
      <c r="AC2061" s="445"/>
      <c r="AD2061" s="445"/>
      <c r="AE2061" s="445"/>
      <c r="AF2061" s="445"/>
      <c r="AG2061" s="445"/>
      <c r="AH2061" s="445"/>
      <c r="AI2061" s="446"/>
      <c r="AJ2061" s="446"/>
      <c r="AK2061" s="446"/>
      <c r="AL2061" s="446"/>
      <c r="AM2061" s="446"/>
      <c r="AN2061" s="446"/>
    </row>
    <row r="2062" spans="1:40">
      <c r="A2062" s="435"/>
      <c r="B2062" s="437" t="s">
        <v>1789</v>
      </c>
      <c r="C2062" s="437"/>
      <c r="D2062" s="475"/>
      <c r="E2062" s="447"/>
      <c r="F2062" s="445"/>
      <c r="G2062" s="41"/>
      <c r="H2062" s="448"/>
      <c r="I2062" s="448"/>
      <c r="J2062" s="448"/>
      <c r="K2062" s="449"/>
      <c r="L2062" s="449"/>
      <c r="M2062" s="447"/>
      <c r="N2062" s="447"/>
      <c r="O2062" s="445"/>
      <c r="P2062" s="445"/>
      <c r="Q2062" s="447"/>
      <c r="R2062" s="447"/>
      <c r="S2062" s="447"/>
      <c r="T2062" s="450"/>
      <c r="U2062" s="450"/>
      <c r="V2062" s="450"/>
      <c r="W2062" s="451"/>
      <c r="X2062" s="445"/>
      <c r="Y2062" s="445"/>
      <c r="Z2062" s="445"/>
      <c r="AA2062" s="445"/>
      <c r="AB2062" s="445"/>
      <c r="AC2062" s="445"/>
      <c r="AD2062" s="445"/>
      <c r="AE2062" s="445"/>
      <c r="AF2062" s="445"/>
      <c r="AG2062" s="445"/>
      <c r="AH2062" s="445"/>
      <c r="AI2062" s="446"/>
      <c r="AJ2062" s="446"/>
      <c r="AK2062" s="446"/>
      <c r="AL2062" s="446"/>
      <c r="AM2062" s="446"/>
      <c r="AN2062" s="446"/>
    </row>
    <row r="2063" spans="1:40" ht="25.5">
      <c r="A2063" s="435">
        <v>420</v>
      </c>
      <c r="B2063" s="436" t="s">
        <v>80</v>
      </c>
      <c r="C2063" s="437" t="s">
        <v>1790</v>
      </c>
      <c r="D2063" s="475" t="s">
        <v>1791</v>
      </c>
      <c r="E2063" s="447">
        <v>5274.558</v>
      </c>
      <c r="F2063" s="445" t="s">
        <v>83</v>
      </c>
      <c r="G2063" s="41"/>
      <c r="H2063" s="448">
        <f>ROUND(E2063*G2063,2)</f>
        <v>0</v>
      </c>
      <c r="I2063" s="448"/>
      <c r="J2063" s="448">
        <f>ROUND(E2063*G2063,2)</f>
        <v>0</v>
      </c>
      <c r="K2063" s="449"/>
      <c r="L2063" s="449">
        <f>E2063*K2063</f>
        <v>0</v>
      </c>
      <c r="M2063" s="447"/>
      <c r="N2063" s="447">
        <f>E2063*M2063</f>
        <v>0</v>
      </c>
      <c r="O2063" s="445">
        <v>20</v>
      </c>
      <c r="P2063" s="445" t="s">
        <v>1169</v>
      </c>
      <c r="Q2063" s="447"/>
      <c r="R2063" s="447"/>
      <c r="S2063" s="447"/>
      <c r="T2063" s="450"/>
      <c r="U2063" s="450"/>
      <c r="V2063" s="450" t="s">
        <v>802</v>
      </c>
      <c r="W2063" s="451"/>
      <c r="X2063" s="437" t="s">
        <v>1790</v>
      </c>
      <c r="Y2063" s="437" t="s">
        <v>1790</v>
      </c>
      <c r="Z2063" s="445" t="s">
        <v>85</v>
      </c>
      <c r="AA2063" s="445"/>
      <c r="AB2063" s="445">
        <v>7</v>
      </c>
      <c r="AC2063" s="445"/>
      <c r="AD2063" s="445"/>
      <c r="AE2063" s="445"/>
      <c r="AF2063" s="445"/>
      <c r="AG2063" s="445"/>
      <c r="AH2063" s="445"/>
      <c r="AI2063" s="446"/>
      <c r="AJ2063" s="446" t="s">
        <v>803</v>
      </c>
      <c r="AK2063" s="446" t="s">
        <v>87</v>
      </c>
      <c r="AL2063" s="446"/>
      <c r="AM2063" s="446"/>
      <c r="AN2063" s="446"/>
    </row>
    <row r="2064" spans="1:40">
      <c r="A2064" s="435"/>
      <c r="B2064" s="436"/>
      <c r="C2064" s="437"/>
      <c r="D2064" s="438" t="s">
        <v>137</v>
      </c>
      <c r="E2064" s="439"/>
      <c r="F2064" s="440"/>
      <c r="G2064" s="42"/>
      <c r="H2064" s="441"/>
      <c r="I2064" s="441"/>
      <c r="J2064" s="441"/>
      <c r="K2064" s="442"/>
      <c r="L2064" s="442"/>
      <c r="M2064" s="439"/>
      <c r="N2064" s="439"/>
      <c r="O2064" s="440"/>
      <c r="P2064" s="440"/>
      <c r="Q2064" s="439"/>
      <c r="R2064" s="439"/>
      <c r="S2064" s="439"/>
      <c r="T2064" s="443"/>
      <c r="U2064" s="443"/>
      <c r="V2064" s="443" t="s">
        <v>0</v>
      </c>
      <c r="W2064" s="444"/>
      <c r="X2064" s="440"/>
      <c r="Y2064" s="445"/>
      <c r="Z2064" s="445"/>
      <c r="AA2064" s="445"/>
      <c r="AB2064" s="445"/>
      <c r="AC2064" s="445"/>
      <c r="AD2064" s="445"/>
      <c r="AE2064" s="445"/>
      <c r="AF2064" s="445"/>
      <c r="AG2064" s="445"/>
      <c r="AH2064" s="445"/>
      <c r="AI2064" s="446"/>
      <c r="AJ2064" s="446"/>
      <c r="AK2064" s="446"/>
      <c r="AL2064" s="446"/>
      <c r="AM2064" s="446"/>
      <c r="AN2064" s="446"/>
    </row>
    <row r="2065" spans="1:40">
      <c r="A2065" s="435"/>
      <c r="B2065" s="436"/>
      <c r="C2065" s="437"/>
      <c r="D2065" s="438" t="s">
        <v>1792</v>
      </c>
      <c r="E2065" s="439"/>
      <c r="F2065" s="440"/>
      <c r="G2065" s="42"/>
      <c r="H2065" s="441"/>
      <c r="I2065" s="441"/>
      <c r="J2065" s="441"/>
      <c r="K2065" s="442"/>
      <c r="L2065" s="442"/>
      <c r="M2065" s="439"/>
      <c r="N2065" s="439"/>
      <c r="O2065" s="440"/>
      <c r="P2065" s="440"/>
      <c r="Q2065" s="439"/>
      <c r="R2065" s="439"/>
      <c r="S2065" s="439"/>
      <c r="T2065" s="443"/>
      <c r="U2065" s="443"/>
      <c r="V2065" s="443" t="s">
        <v>0</v>
      </c>
      <c r="W2065" s="444"/>
      <c r="X2065" s="440"/>
      <c r="Y2065" s="445"/>
      <c r="Z2065" s="445"/>
      <c r="AA2065" s="445"/>
      <c r="AB2065" s="445"/>
      <c r="AC2065" s="445"/>
      <c r="AD2065" s="445"/>
      <c r="AE2065" s="445"/>
      <c r="AF2065" s="445"/>
      <c r="AG2065" s="445"/>
      <c r="AH2065" s="445"/>
      <c r="AI2065" s="446"/>
      <c r="AJ2065" s="446"/>
      <c r="AK2065" s="446"/>
      <c r="AL2065" s="446"/>
      <c r="AM2065" s="446"/>
      <c r="AN2065" s="446"/>
    </row>
    <row r="2066" spans="1:40">
      <c r="A2066" s="435"/>
      <c r="B2066" s="436"/>
      <c r="C2066" s="437"/>
      <c r="D2066" s="438" t="s">
        <v>236</v>
      </c>
      <c r="E2066" s="439"/>
      <c r="F2066" s="440"/>
      <c r="G2066" s="42"/>
      <c r="H2066" s="441"/>
      <c r="I2066" s="441"/>
      <c r="J2066" s="441"/>
      <c r="K2066" s="442"/>
      <c r="L2066" s="442"/>
      <c r="M2066" s="439"/>
      <c r="N2066" s="439"/>
      <c r="O2066" s="440"/>
      <c r="P2066" s="440"/>
      <c r="Q2066" s="439"/>
      <c r="R2066" s="439"/>
      <c r="S2066" s="439"/>
      <c r="T2066" s="443"/>
      <c r="U2066" s="443"/>
      <c r="V2066" s="443" t="s">
        <v>0</v>
      </c>
      <c r="W2066" s="444"/>
      <c r="X2066" s="440"/>
      <c r="Y2066" s="445"/>
      <c r="Z2066" s="445"/>
      <c r="AA2066" s="445"/>
      <c r="AB2066" s="445"/>
      <c r="AC2066" s="445"/>
      <c r="AD2066" s="445"/>
      <c r="AE2066" s="445"/>
      <c r="AF2066" s="445"/>
      <c r="AG2066" s="445"/>
      <c r="AH2066" s="445"/>
      <c r="AI2066" s="446"/>
      <c r="AJ2066" s="446"/>
      <c r="AK2066" s="446"/>
      <c r="AL2066" s="446"/>
      <c r="AM2066" s="446"/>
      <c r="AN2066" s="446"/>
    </row>
    <row r="2067" spans="1:40">
      <c r="A2067" s="435"/>
      <c r="B2067" s="436"/>
      <c r="C2067" s="437"/>
      <c r="D2067" s="438" t="s">
        <v>1793</v>
      </c>
      <c r="E2067" s="439"/>
      <c r="F2067" s="440"/>
      <c r="G2067" s="42"/>
      <c r="H2067" s="441"/>
      <c r="I2067" s="441"/>
      <c r="J2067" s="441"/>
      <c r="K2067" s="442"/>
      <c r="L2067" s="442"/>
      <c r="M2067" s="439"/>
      <c r="N2067" s="439"/>
      <c r="O2067" s="440"/>
      <c r="P2067" s="440"/>
      <c r="Q2067" s="439"/>
      <c r="R2067" s="439"/>
      <c r="S2067" s="439"/>
      <c r="T2067" s="443"/>
      <c r="U2067" s="443"/>
      <c r="V2067" s="443" t="s">
        <v>0</v>
      </c>
      <c r="W2067" s="444"/>
      <c r="X2067" s="440"/>
      <c r="Y2067" s="445"/>
      <c r="Z2067" s="445"/>
      <c r="AA2067" s="445"/>
      <c r="AB2067" s="445"/>
      <c r="AC2067" s="445"/>
      <c r="AD2067" s="445"/>
      <c r="AE2067" s="445"/>
      <c r="AF2067" s="445"/>
      <c r="AG2067" s="445"/>
      <c r="AH2067" s="445"/>
      <c r="AI2067" s="446"/>
      <c r="AJ2067" s="446"/>
      <c r="AK2067" s="446"/>
      <c r="AL2067" s="446"/>
      <c r="AM2067" s="446"/>
      <c r="AN2067" s="446"/>
    </row>
    <row r="2068" spans="1:40" ht="25.5">
      <c r="A2068" s="435"/>
      <c r="B2068" s="436"/>
      <c r="C2068" s="437"/>
      <c r="D2068" s="438" t="s">
        <v>133</v>
      </c>
      <c r="E2068" s="439"/>
      <c r="F2068" s="440"/>
      <c r="G2068" s="42"/>
      <c r="H2068" s="441"/>
      <c r="I2068" s="441"/>
      <c r="J2068" s="441"/>
      <c r="K2068" s="442"/>
      <c r="L2068" s="442"/>
      <c r="M2068" s="439"/>
      <c r="N2068" s="439"/>
      <c r="O2068" s="440"/>
      <c r="P2068" s="440"/>
      <c r="Q2068" s="439"/>
      <c r="R2068" s="439"/>
      <c r="S2068" s="439"/>
      <c r="T2068" s="443"/>
      <c r="U2068" s="443"/>
      <c r="V2068" s="443" t="s">
        <v>0</v>
      </c>
      <c r="W2068" s="444"/>
      <c r="X2068" s="440"/>
      <c r="Y2068" s="445"/>
      <c r="Z2068" s="445"/>
      <c r="AA2068" s="445"/>
      <c r="AB2068" s="445"/>
      <c r="AC2068" s="445"/>
      <c r="AD2068" s="445"/>
      <c r="AE2068" s="445"/>
      <c r="AF2068" s="445"/>
      <c r="AG2068" s="445"/>
      <c r="AH2068" s="445"/>
      <c r="AI2068" s="446"/>
      <c r="AJ2068" s="446"/>
      <c r="AK2068" s="446"/>
      <c r="AL2068" s="446"/>
      <c r="AM2068" s="446"/>
      <c r="AN2068" s="446"/>
    </row>
    <row r="2069" spans="1:40">
      <c r="A2069" s="435"/>
      <c r="B2069" s="436"/>
      <c r="C2069" s="437"/>
      <c r="D2069" s="438" t="s">
        <v>1794</v>
      </c>
      <c r="E2069" s="439"/>
      <c r="F2069" s="440"/>
      <c r="G2069" s="42"/>
      <c r="H2069" s="441"/>
      <c r="I2069" s="441"/>
      <c r="J2069" s="441"/>
      <c r="K2069" s="442"/>
      <c r="L2069" s="442"/>
      <c r="M2069" s="439"/>
      <c r="N2069" s="439"/>
      <c r="O2069" s="440"/>
      <c r="P2069" s="440"/>
      <c r="Q2069" s="439"/>
      <c r="R2069" s="439"/>
      <c r="S2069" s="439"/>
      <c r="T2069" s="443"/>
      <c r="U2069" s="443"/>
      <c r="V2069" s="443" t="s">
        <v>0</v>
      </c>
      <c r="W2069" s="444"/>
      <c r="X2069" s="440"/>
      <c r="Y2069" s="445"/>
      <c r="Z2069" s="445"/>
      <c r="AA2069" s="445"/>
      <c r="AB2069" s="445"/>
      <c r="AC2069" s="445"/>
      <c r="AD2069" s="445"/>
      <c r="AE2069" s="445"/>
      <c r="AF2069" s="445"/>
      <c r="AG2069" s="445"/>
      <c r="AH2069" s="445"/>
      <c r="AI2069" s="446"/>
      <c r="AJ2069" s="446"/>
      <c r="AK2069" s="446"/>
      <c r="AL2069" s="446"/>
      <c r="AM2069" s="446"/>
      <c r="AN2069" s="446"/>
    </row>
    <row r="2070" spans="1:40" ht="25.5">
      <c r="A2070" s="435"/>
      <c r="B2070" s="436"/>
      <c r="C2070" s="437"/>
      <c r="D2070" s="438" t="s">
        <v>88</v>
      </c>
      <c r="E2070" s="439"/>
      <c r="F2070" s="440"/>
      <c r="G2070" s="42"/>
      <c r="H2070" s="441"/>
      <c r="I2070" s="441"/>
      <c r="J2070" s="441"/>
      <c r="K2070" s="442"/>
      <c r="L2070" s="442"/>
      <c r="M2070" s="439"/>
      <c r="N2070" s="439"/>
      <c r="O2070" s="440"/>
      <c r="P2070" s="440"/>
      <c r="Q2070" s="439"/>
      <c r="R2070" s="439"/>
      <c r="S2070" s="439"/>
      <c r="T2070" s="443"/>
      <c r="U2070" s="443"/>
      <c r="V2070" s="443" t="s">
        <v>0</v>
      </c>
      <c r="W2070" s="444"/>
      <c r="X2070" s="440"/>
      <c r="Y2070" s="445"/>
      <c r="Z2070" s="445"/>
      <c r="AA2070" s="445"/>
      <c r="AB2070" s="445"/>
      <c r="AC2070" s="445"/>
      <c r="AD2070" s="445"/>
      <c r="AE2070" s="445"/>
      <c r="AF2070" s="445"/>
      <c r="AG2070" s="445"/>
      <c r="AH2070" s="445"/>
      <c r="AI2070" s="446"/>
      <c r="AJ2070" s="446"/>
      <c r="AK2070" s="446"/>
      <c r="AL2070" s="446"/>
      <c r="AM2070" s="446"/>
      <c r="AN2070" s="446"/>
    </row>
    <row r="2071" spans="1:40">
      <c r="A2071" s="435"/>
      <c r="B2071" s="436"/>
      <c r="C2071" s="437"/>
      <c r="D2071" s="438" t="s">
        <v>1795</v>
      </c>
      <c r="E2071" s="439"/>
      <c r="F2071" s="440"/>
      <c r="G2071" s="42"/>
      <c r="H2071" s="441"/>
      <c r="I2071" s="441"/>
      <c r="J2071" s="441"/>
      <c r="K2071" s="442"/>
      <c r="L2071" s="442"/>
      <c r="M2071" s="439"/>
      <c r="N2071" s="439"/>
      <c r="O2071" s="440"/>
      <c r="P2071" s="440"/>
      <c r="Q2071" s="439"/>
      <c r="R2071" s="439"/>
      <c r="S2071" s="439"/>
      <c r="T2071" s="443"/>
      <c r="U2071" s="443"/>
      <c r="V2071" s="443" t="s">
        <v>0</v>
      </c>
      <c r="W2071" s="444"/>
      <c r="X2071" s="440"/>
      <c r="Y2071" s="445"/>
      <c r="Z2071" s="445"/>
      <c r="AA2071" s="445"/>
      <c r="AB2071" s="445"/>
      <c r="AC2071" s="445"/>
      <c r="AD2071" s="445"/>
      <c r="AE2071" s="445"/>
      <c r="AF2071" s="445"/>
      <c r="AG2071" s="445"/>
      <c r="AH2071" s="445"/>
      <c r="AI2071" s="446"/>
      <c r="AJ2071" s="446"/>
      <c r="AK2071" s="446"/>
      <c r="AL2071" s="446"/>
      <c r="AM2071" s="446"/>
      <c r="AN2071" s="446"/>
    </row>
    <row r="2072" spans="1:40">
      <c r="A2072" s="435"/>
      <c r="B2072" s="436"/>
      <c r="C2072" s="437"/>
      <c r="D2072" s="438" t="s">
        <v>1796</v>
      </c>
      <c r="E2072" s="439"/>
      <c r="F2072" s="440"/>
      <c r="G2072" s="42"/>
      <c r="H2072" s="441"/>
      <c r="I2072" s="441"/>
      <c r="J2072" s="441"/>
      <c r="K2072" s="442"/>
      <c r="L2072" s="442"/>
      <c r="M2072" s="439"/>
      <c r="N2072" s="439"/>
      <c r="O2072" s="440"/>
      <c r="P2072" s="440"/>
      <c r="Q2072" s="439"/>
      <c r="R2072" s="439"/>
      <c r="S2072" s="439"/>
      <c r="T2072" s="443"/>
      <c r="U2072" s="443"/>
      <c r="V2072" s="443" t="s">
        <v>0</v>
      </c>
      <c r="W2072" s="444"/>
      <c r="X2072" s="440"/>
      <c r="Y2072" s="445"/>
      <c r="Z2072" s="445"/>
      <c r="AA2072" s="445"/>
      <c r="AB2072" s="445"/>
      <c r="AC2072" s="445"/>
      <c r="AD2072" s="445"/>
      <c r="AE2072" s="445"/>
      <c r="AF2072" s="445"/>
      <c r="AG2072" s="445"/>
      <c r="AH2072" s="445"/>
      <c r="AI2072" s="446"/>
      <c r="AJ2072" s="446"/>
      <c r="AK2072" s="446"/>
      <c r="AL2072" s="446"/>
      <c r="AM2072" s="446"/>
      <c r="AN2072" s="446"/>
    </row>
    <row r="2073" spans="1:40" ht="25.5">
      <c r="A2073" s="435"/>
      <c r="B2073" s="436"/>
      <c r="C2073" s="437"/>
      <c r="D2073" s="438" t="s">
        <v>250</v>
      </c>
      <c r="E2073" s="439"/>
      <c r="F2073" s="440"/>
      <c r="G2073" s="42"/>
      <c r="H2073" s="441"/>
      <c r="I2073" s="441"/>
      <c r="J2073" s="441"/>
      <c r="K2073" s="442"/>
      <c r="L2073" s="442"/>
      <c r="M2073" s="439"/>
      <c r="N2073" s="439"/>
      <c r="O2073" s="440"/>
      <c r="P2073" s="440"/>
      <c r="Q2073" s="439"/>
      <c r="R2073" s="439"/>
      <c r="S2073" s="439"/>
      <c r="T2073" s="443"/>
      <c r="U2073" s="443"/>
      <c r="V2073" s="443" t="s">
        <v>0</v>
      </c>
      <c r="W2073" s="444"/>
      <c r="X2073" s="440"/>
      <c r="Y2073" s="445"/>
      <c r="Z2073" s="445"/>
      <c r="AA2073" s="445"/>
      <c r="AB2073" s="445"/>
      <c r="AC2073" s="445"/>
      <c r="AD2073" s="445"/>
      <c r="AE2073" s="445"/>
      <c r="AF2073" s="445"/>
      <c r="AG2073" s="445"/>
      <c r="AH2073" s="445"/>
      <c r="AI2073" s="446"/>
      <c r="AJ2073" s="446"/>
      <c r="AK2073" s="446"/>
      <c r="AL2073" s="446"/>
      <c r="AM2073" s="446"/>
      <c r="AN2073" s="446"/>
    </row>
    <row r="2074" spans="1:40">
      <c r="A2074" s="435"/>
      <c r="B2074" s="436"/>
      <c r="C2074" s="437"/>
      <c r="D2074" s="438" t="s">
        <v>348</v>
      </c>
      <c r="E2074" s="439"/>
      <c r="F2074" s="440"/>
      <c r="G2074" s="42"/>
      <c r="H2074" s="441"/>
      <c r="I2074" s="441"/>
      <c r="J2074" s="441"/>
      <c r="K2074" s="442"/>
      <c r="L2074" s="442"/>
      <c r="M2074" s="439"/>
      <c r="N2074" s="439"/>
      <c r="O2074" s="440"/>
      <c r="P2074" s="440"/>
      <c r="Q2074" s="439"/>
      <c r="R2074" s="439"/>
      <c r="S2074" s="439"/>
      <c r="T2074" s="443"/>
      <c r="U2074" s="443"/>
      <c r="V2074" s="443" t="s">
        <v>0</v>
      </c>
      <c r="W2074" s="444"/>
      <c r="X2074" s="440"/>
      <c r="Y2074" s="445"/>
      <c r="Z2074" s="445"/>
      <c r="AA2074" s="445"/>
      <c r="AB2074" s="445"/>
      <c r="AC2074" s="445"/>
      <c r="AD2074" s="445"/>
      <c r="AE2074" s="445"/>
      <c r="AF2074" s="445"/>
      <c r="AG2074" s="445"/>
      <c r="AH2074" s="445"/>
      <c r="AI2074" s="446"/>
      <c r="AJ2074" s="446"/>
      <c r="AK2074" s="446"/>
      <c r="AL2074" s="446"/>
      <c r="AM2074" s="446"/>
      <c r="AN2074" s="446"/>
    </row>
    <row r="2075" spans="1:40">
      <c r="A2075" s="435"/>
      <c r="B2075" s="436"/>
      <c r="C2075" s="437"/>
      <c r="D2075" s="438" t="s">
        <v>147</v>
      </c>
      <c r="E2075" s="439"/>
      <c r="F2075" s="440"/>
      <c r="G2075" s="42"/>
      <c r="H2075" s="441"/>
      <c r="I2075" s="441"/>
      <c r="J2075" s="441"/>
      <c r="K2075" s="442"/>
      <c r="L2075" s="442"/>
      <c r="M2075" s="439"/>
      <c r="N2075" s="439"/>
      <c r="O2075" s="440"/>
      <c r="P2075" s="440"/>
      <c r="Q2075" s="439"/>
      <c r="R2075" s="439"/>
      <c r="S2075" s="439"/>
      <c r="T2075" s="443"/>
      <c r="U2075" s="443"/>
      <c r="V2075" s="443" t="s">
        <v>0</v>
      </c>
      <c r="W2075" s="444"/>
      <c r="X2075" s="440"/>
      <c r="Y2075" s="445"/>
      <c r="Z2075" s="445"/>
      <c r="AA2075" s="445"/>
      <c r="AB2075" s="445"/>
      <c r="AC2075" s="445"/>
      <c r="AD2075" s="445"/>
      <c r="AE2075" s="445"/>
      <c r="AF2075" s="445"/>
      <c r="AG2075" s="445"/>
      <c r="AH2075" s="445"/>
      <c r="AI2075" s="446"/>
      <c r="AJ2075" s="446"/>
      <c r="AK2075" s="446"/>
      <c r="AL2075" s="446"/>
      <c r="AM2075" s="446"/>
      <c r="AN2075" s="446"/>
    </row>
    <row r="2076" spans="1:40">
      <c r="A2076" s="435"/>
      <c r="B2076" s="436"/>
      <c r="C2076" s="437"/>
      <c r="D2076" s="438" t="s">
        <v>275</v>
      </c>
      <c r="E2076" s="439"/>
      <c r="F2076" s="440"/>
      <c r="G2076" s="42"/>
      <c r="H2076" s="441"/>
      <c r="I2076" s="441"/>
      <c r="J2076" s="441"/>
      <c r="K2076" s="442"/>
      <c r="L2076" s="442"/>
      <c r="M2076" s="439"/>
      <c r="N2076" s="439"/>
      <c r="O2076" s="440"/>
      <c r="P2076" s="440"/>
      <c r="Q2076" s="439"/>
      <c r="R2076" s="439"/>
      <c r="S2076" s="439"/>
      <c r="T2076" s="443"/>
      <c r="U2076" s="443"/>
      <c r="V2076" s="443" t="s">
        <v>0</v>
      </c>
      <c r="W2076" s="444"/>
      <c r="X2076" s="440"/>
      <c r="Y2076" s="445"/>
      <c r="Z2076" s="445"/>
      <c r="AA2076" s="445"/>
      <c r="AB2076" s="445"/>
      <c r="AC2076" s="445"/>
      <c r="AD2076" s="445"/>
      <c r="AE2076" s="445"/>
      <c r="AF2076" s="445"/>
      <c r="AG2076" s="445"/>
      <c r="AH2076" s="445"/>
      <c r="AI2076" s="446"/>
      <c r="AJ2076" s="446"/>
      <c r="AK2076" s="446"/>
      <c r="AL2076" s="446"/>
      <c r="AM2076" s="446"/>
      <c r="AN2076" s="446"/>
    </row>
    <row r="2077" spans="1:40" ht="25.5">
      <c r="A2077" s="435"/>
      <c r="B2077" s="436"/>
      <c r="C2077" s="437"/>
      <c r="D2077" s="438" t="s">
        <v>276</v>
      </c>
      <c r="E2077" s="439"/>
      <c r="F2077" s="440"/>
      <c r="G2077" s="42"/>
      <c r="H2077" s="441"/>
      <c r="I2077" s="441"/>
      <c r="J2077" s="441"/>
      <c r="K2077" s="442"/>
      <c r="L2077" s="442"/>
      <c r="M2077" s="439"/>
      <c r="N2077" s="439"/>
      <c r="O2077" s="440"/>
      <c r="P2077" s="440"/>
      <c r="Q2077" s="439"/>
      <c r="R2077" s="439"/>
      <c r="S2077" s="439"/>
      <c r="T2077" s="443"/>
      <c r="U2077" s="443"/>
      <c r="V2077" s="443" t="s">
        <v>0</v>
      </c>
      <c r="W2077" s="444"/>
      <c r="X2077" s="440"/>
      <c r="Y2077" s="445"/>
      <c r="Z2077" s="445"/>
      <c r="AA2077" s="445"/>
      <c r="AB2077" s="445"/>
      <c r="AC2077" s="445"/>
      <c r="AD2077" s="445"/>
      <c r="AE2077" s="445"/>
      <c r="AF2077" s="445"/>
      <c r="AG2077" s="445"/>
      <c r="AH2077" s="445"/>
      <c r="AI2077" s="446"/>
      <c r="AJ2077" s="446"/>
      <c r="AK2077" s="446"/>
      <c r="AL2077" s="446"/>
      <c r="AM2077" s="446"/>
      <c r="AN2077" s="446"/>
    </row>
    <row r="2078" spans="1:40">
      <c r="A2078" s="435"/>
      <c r="B2078" s="436"/>
      <c r="C2078" s="437"/>
      <c r="D2078" s="438" t="s">
        <v>277</v>
      </c>
      <c r="E2078" s="439"/>
      <c r="F2078" s="440"/>
      <c r="G2078" s="42"/>
      <c r="H2078" s="441"/>
      <c r="I2078" s="441"/>
      <c r="J2078" s="441"/>
      <c r="K2078" s="442"/>
      <c r="L2078" s="442"/>
      <c r="M2078" s="439"/>
      <c r="N2078" s="439"/>
      <c r="O2078" s="440"/>
      <c r="P2078" s="440"/>
      <c r="Q2078" s="439"/>
      <c r="R2078" s="439"/>
      <c r="S2078" s="439"/>
      <c r="T2078" s="443"/>
      <c r="U2078" s="443"/>
      <c r="V2078" s="443" t="s">
        <v>0</v>
      </c>
      <c r="W2078" s="444"/>
      <c r="X2078" s="440"/>
      <c r="Y2078" s="445"/>
      <c r="Z2078" s="445"/>
      <c r="AA2078" s="445"/>
      <c r="AB2078" s="445"/>
      <c r="AC2078" s="445"/>
      <c r="AD2078" s="445"/>
      <c r="AE2078" s="445"/>
      <c r="AF2078" s="445"/>
      <c r="AG2078" s="445"/>
      <c r="AH2078" s="445"/>
      <c r="AI2078" s="446"/>
      <c r="AJ2078" s="446"/>
      <c r="AK2078" s="446"/>
      <c r="AL2078" s="446"/>
      <c r="AM2078" s="446"/>
      <c r="AN2078" s="446"/>
    </row>
    <row r="2079" spans="1:40">
      <c r="A2079" s="435"/>
      <c r="B2079" s="436"/>
      <c r="C2079" s="437"/>
      <c r="D2079" s="438" t="s">
        <v>278</v>
      </c>
      <c r="E2079" s="439"/>
      <c r="F2079" s="440"/>
      <c r="G2079" s="42"/>
      <c r="H2079" s="441"/>
      <c r="I2079" s="441"/>
      <c r="J2079" s="441"/>
      <c r="K2079" s="442"/>
      <c r="L2079" s="442"/>
      <c r="M2079" s="439"/>
      <c r="N2079" s="439"/>
      <c r="O2079" s="440"/>
      <c r="P2079" s="440"/>
      <c r="Q2079" s="439"/>
      <c r="R2079" s="439"/>
      <c r="S2079" s="439"/>
      <c r="T2079" s="443"/>
      <c r="U2079" s="443"/>
      <c r="V2079" s="443" t="s">
        <v>0</v>
      </c>
      <c r="W2079" s="444"/>
      <c r="X2079" s="440"/>
      <c r="Y2079" s="445"/>
      <c r="Z2079" s="445"/>
      <c r="AA2079" s="445"/>
      <c r="AB2079" s="445"/>
      <c r="AC2079" s="445"/>
      <c r="AD2079" s="445"/>
      <c r="AE2079" s="445"/>
      <c r="AF2079" s="445"/>
      <c r="AG2079" s="445"/>
      <c r="AH2079" s="445"/>
      <c r="AI2079" s="446"/>
      <c r="AJ2079" s="446"/>
      <c r="AK2079" s="446"/>
      <c r="AL2079" s="446"/>
      <c r="AM2079" s="446"/>
      <c r="AN2079" s="446"/>
    </row>
    <row r="2080" spans="1:40" ht="25.5">
      <c r="A2080" s="435"/>
      <c r="B2080" s="436"/>
      <c r="C2080" s="437"/>
      <c r="D2080" s="438" t="s">
        <v>279</v>
      </c>
      <c r="E2080" s="439"/>
      <c r="F2080" s="440"/>
      <c r="G2080" s="42"/>
      <c r="H2080" s="441"/>
      <c r="I2080" s="441"/>
      <c r="J2080" s="441"/>
      <c r="K2080" s="442"/>
      <c r="L2080" s="442"/>
      <c r="M2080" s="439"/>
      <c r="N2080" s="439"/>
      <c r="O2080" s="440"/>
      <c r="P2080" s="440"/>
      <c r="Q2080" s="439"/>
      <c r="R2080" s="439"/>
      <c r="S2080" s="439"/>
      <c r="T2080" s="443"/>
      <c r="U2080" s="443"/>
      <c r="V2080" s="443" t="s">
        <v>0</v>
      </c>
      <c r="W2080" s="444"/>
      <c r="X2080" s="440"/>
      <c r="Y2080" s="445"/>
      <c r="Z2080" s="445"/>
      <c r="AA2080" s="445"/>
      <c r="AB2080" s="445"/>
      <c r="AC2080" s="445"/>
      <c r="AD2080" s="445"/>
      <c r="AE2080" s="445"/>
      <c r="AF2080" s="445"/>
      <c r="AG2080" s="445"/>
      <c r="AH2080" s="445"/>
      <c r="AI2080" s="446"/>
      <c r="AJ2080" s="446"/>
      <c r="AK2080" s="446"/>
      <c r="AL2080" s="446"/>
      <c r="AM2080" s="446"/>
      <c r="AN2080" s="446"/>
    </row>
    <row r="2081" spans="1:40">
      <c r="A2081" s="435"/>
      <c r="B2081" s="436"/>
      <c r="C2081" s="437"/>
      <c r="D2081" s="438" t="s">
        <v>280</v>
      </c>
      <c r="E2081" s="439"/>
      <c r="F2081" s="440"/>
      <c r="G2081" s="42"/>
      <c r="H2081" s="441"/>
      <c r="I2081" s="441"/>
      <c r="J2081" s="441"/>
      <c r="K2081" s="442"/>
      <c r="L2081" s="442"/>
      <c r="M2081" s="439"/>
      <c r="N2081" s="439"/>
      <c r="O2081" s="440"/>
      <c r="P2081" s="440"/>
      <c r="Q2081" s="439"/>
      <c r="R2081" s="439"/>
      <c r="S2081" s="439"/>
      <c r="T2081" s="443"/>
      <c r="U2081" s="443"/>
      <c r="V2081" s="443" t="s">
        <v>0</v>
      </c>
      <c r="W2081" s="444"/>
      <c r="X2081" s="440"/>
      <c r="Y2081" s="445"/>
      <c r="Z2081" s="445"/>
      <c r="AA2081" s="445"/>
      <c r="AB2081" s="445"/>
      <c r="AC2081" s="445"/>
      <c r="AD2081" s="445"/>
      <c r="AE2081" s="445"/>
      <c r="AF2081" s="445"/>
      <c r="AG2081" s="445"/>
      <c r="AH2081" s="445"/>
      <c r="AI2081" s="446"/>
      <c r="AJ2081" s="446"/>
      <c r="AK2081" s="446"/>
      <c r="AL2081" s="446"/>
      <c r="AM2081" s="446"/>
      <c r="AN2081" s="446"/>
    </row>
    <row r="2082" spans="1:40" ht="25.5">
      <c r="A2082" s="435"/>
      <c r="B2082" s="436"/>
      <c r="C2082" s="437"/>
      <c r="D2082" s="438" t="s">
        <v>281</v>
      </c>
      <c r="E2082" s="439"/>
      <c r="F2082" s="440"/>
      <c r="G2082" s="42"/>
      <c r="H2082" s="441"/>
      <c r="I2082" s="441"/>
      <c r="J2082" s="441"/>
      <c r="K2082" s="442"/>
      <c r="L2082" s="442"/>
      <c r="M2082" s="439"/>
      <c r="N2082" s="439"/>
      <c r="O2082" s="440"/>
      <c r="P2082" s="440"/>
      <c r="Q2082" s="439"/>
      <c r="R2082" s="439"/>
      <c r="S2082" s="439"/>
      <c r="T2082" s="443"/>
      <c r="U2082" s="443"/>
      <c r="V2082" s="443" t="s">
        <v>0</v>
      </c>
      <c r="W2082" s="444"/>
      <c r="X2082" s="440"/>
      <c r="Y2082" s="445"/>
      <c r="Z2082" s="445"/>
      <c r="AA2082" s="445"/>
      <c r="AB2082" s="445"/>
      <c r="AC2082" s="445"/>
      <c r="AD2082" s="445"/>
      <c r="AE2082" s="445"/>
      <c r="AF2082" s="445"/>
      <c r="AG2082" s="445"/>
      <c r="AH2082" s="445"/>
      <c r="AI2082" s="446"/>
      <c r="AJ2082" s="446"/>
      <c r="AK2082" s="446"/>
      <c r="AL2082" s="446"/>
      <c r="AM2082" s="446"/>
      <c r="AN2082" s="446"/>
    </row>
    <row r="2083" spans="1:40" ht="38.25">
      <c r="A2083" s="435"/>
      <c r="B2083" s="436"/>
      <c r="C2083" s="437"/>
      <c r="D2083" s="438" t="s">
        <v>282</v>
      </c>
      <c r="E2083" s="439"/>
      <c r="F2083" s="440"/>
      <c r="G2083" s="42"/>
      <c r="H2083" s="441"/>
      <c r="I2083" s="441"/>
      <c r="J2083" s="441"/>
      <c r="K2083" s="442"/>
      <c r="L2083" s="442"/>
      <c r="M2083" s="439"/>
      <c r="N2083" s="439"/>
      <c r="O2083" s="440"/>
      <c r="P2083" s="440"/>
      <c r="Q2083" s="439"/>
      <c r="R2083" s="439"/>
      <c r="S2083" s="439"/>
      <c r="T2083" s="443"/>
      <c r="U2083" s="443"/>
      <c r="V2083" s="443" t="s">
        <v>0</v>
      </c>
      <c r="W2083" s="444"/>
      <c r="X2083" s="440"/>
      <c r="Y2083" s="445"/>
      <c r="Z2083" s="445"/>
      <c r="AA2083" s="445"/>
      <c r="AB2083" s="445"/>
      <c r="AC2083" s="445"/>
      <c r="AD2083" s="445"/>
      <c r="AE2083" s="445"/>
      <c r="AF2083" s="445"/>
      <c r="AG2083" s="445"/>
      <c r="AH2083" s="445"/>
      <c r="AI2083" s="446"/>
      <c r="AJ2083" s="446"/>
      <c r="AK2083" s="446"/>
      <c r="AL2083" s="446"/>
      <c r="AM2083" s="446"/>
      <c r="AN2083" s="446"/>
    </row>
    <row r="2084" spans="1:40" ht="25.5">
      <c r="A2084" s="435"/>
      <c r="B2084" s="436"/>
      <c r="C2084" s="437"/>
      <c r="D2084" s="438" t="s">
        <v>283</v>
      </c>
      <c r="E2084" s="439"/>
      <c r="F2084" s="440"/>
      <c r="G2084" s="42"/>
      <c r="H2084" s="441"/>
      <c r="I2084" s="441"/>
      <c r="J2084" s="441"/>
      <c r="K2084" s="442"/>
      <c r="L2084" s="442"/>
      <c r="M2084" s="439"/>
      <c r="N2084" s="439"/>
      <c r="O2084" s="440"/>
      <c r="P2084" s="440"/>
      <c r="Q2084" s="439"/>
      <c r="R2084" s="439"/>
      <c r="S2084" s="439"/>
      <c r="T2084" s="443"/>
      <c r="U2084" s="443"/>
      <c r="V2084" s="443" t="s">
        <v>0</v>
      </c>
      <c r="W2084" s="444"/>
      <c r="X2084" s="440"/>
      <c r="Y2084" s="445"/>
      <c r="Z2084" s="445"/>
      <c r="AA2084" s="445"/>
      <c r="AB2084" s="445"/>
      <c r="AC2084" s="445"/>
      <c r="AD2084" s="445"/>
      <c r="AE2084" s="445"/>
      <c r="AF2084" s="445"/>
      <c r="AG2084" s="445"/>
      <c r="AH2084" s="445"/>
      <c r="AI2084" s="446"/>
      <c r="AJ2084" s="446"/>
      <c r="AK2084" s="446"/>
      <c r="AL2084" s="446"/>
      <c r="AM2084" s="446"/>
      <c r="AN2084" s="446"/>
    </row>
    <row r="2085" spans="1:40">
      <c r="A2085" s="435"/>
      <c r="B2085" s="436"/>
      <c r="C2085" s="437"/>
      <c r="D2085" s="438" t="s">
        <v>284</v>
      </c>
      <c r="E2085" s="439"/>
      <c r="F2085" s="440"/>
      <c r="G2085" s="42"/>
      <c r="H2085" s="441"/>
      <c r="I2085" s="441"/>
      <c r="J2085" s="441"/>
      <c r="K2085" s="442"/>
      <c r="L2085" s="442"/>
      <c r="M2085" s="439"/>
      <c r="N2085" s="439"/>
      <c r="O2085" s="440"/>
      <c r="P2085" s="440"/>
      <c r="Q2085" s="439"/>
      <c r="R2085" s="439"/>
      <c r="S2085" s="439"/>
      <c r="T2085" s="443"/>
      <c r="U2085" s="443"/>
      <c r="V2085" s="443" t="s">
        <v>0</v>
      </c>
      <c r="W2085" s="444"/>
      <c r="X2085" s="440"/>
      <c r="Y2085" s="445"/>
      <c r="Z2085" s="445"/>
      <c r="AA2085" s="445"/>
      <c r="AB2085" s="445"/>
      <c r="AC2085" s="445"/>
      <c r="AD2085" s="445"/>
      <c r="AE2085" s="445"/>
      <c r="AF2085" s="445"/>
      <c r="AG2085" s="445"/>
      <c r="AH2085" s="445"/>
      <c r="AI2085" s="446"/>
      <c r="AJ2085" s="446"/>
      <c r="AK2085" s="446"/>
      <c r="AL2085" s="446"/>
      <c r="AM2085" s="446"/>
      <c r="AN2085" s="446"/>
    </row>
    <row r="2086" spans="1:40">
      <c r="A2086" s="435"/>
      <c r="B2086" s="436"/>
      <c r="C2086" s="437"/>
      <c r="D2086" s="438" t="s">
        <v>285</v>
      </c>
      <c r="E2086" s="439"/>
      <c r="F2086" s="440"/>
      <c r="G2086" s="42"/>
      <c r="H2086" s="441"/>
      <c r="I2086" s="441"/>
      <c r="J2086" s="441"/>
      <c r="K2086" s="442"/>
      <c r="L2086" s="442"/>
      <c r="M2086" s="439"/>
      <c r="N2086" s="439"/>
      <c r="O2086" s="440"/>
      <c r="P2086" s="440"/>
      <c r="Q2086" s="439"/>
      <c r="R2086" s="439"/>
      <c r="S2086" s="439"/>
      <c r="T2086" s="443"/>
      <c r="U2086" s="443"/>
      <c r="V2086" s="443" t="s">
        <v>0</v>
      </c>
      <c r="W2086" s="444"/>
      <c r="X2086" s="440"/>
      <c r="Y2086" s="445"/>
      <c r="Z2086" s="445"/>
      <c r="AA2086" s="445"/>
      <c r="AB2086" s="445"/>
      <c r="AC2086" s="445"/>
      <c r="AD2086" s="445"/>
      <c r="AE2086" s="445"/>
      <c r="AF2086" s="445"/>
      <c r="AG2086" s="445"/>
      <c r="AH2086" s="445"/>
      <c r="AI2086" s="446"/>
      <c r="AJ2086" s="446"/>
      <c r="AK2086" s="446"/>
      <c r="AL2086" s="446"/>
      <c r="AM2086" s="446"/>
      <c r="AN2086" s="446"/>
    </row>
    <row r="2087" spans="1:40" ht="25.5">
      <c r="A2087" s="435"/>
      <c r="B2087" s="436"/>
      <c r="C2087" s="437"/>
      <c r="D2087" s="438" t="s">
        <v>286</v>
      </c>
      <c r="E2087" s="439"/>
      <c r="F2087" s="440"/>
      <c r="G2087" s="42"/>
      <c r="H2087" s="441"/>
      <c r="I2087" s="441"/>
      <c r="J2087" s="441"/>
      <c r="K2087" s="442"/>
      <c r="L2087" s="442"/>
      <c r="M2087" s="439"/>
      <c r="N2087" s="439"/>
      <c r="O2087" s="440"/>
      <c r="P2087" s="440"/>
      <c r="Q2087" s="439"/>
      <c r="R2087" s="439"/>
      <c r="S2087" s="439"/>
      <c r="T2087" s="443"/>
      <c r="U2087" s="443"/>
      <c r="V2087" s="443" t="s">
        <v>0</v>
      </c>
      <c r="W2087" s="444"/>
      <c r="X2087" s="440"/>
      <c r="Y2087" s="445"/>
      <c r="Z2087" s="445"/>
      <c r="AA2087" s="445"/>
      <c r="AB2087" s="445"/>
      <c r="AC2087" s="445"/>
      <c r="AD2087" s="445"/>
      <c r="AE2087" s="445"/>
      <c r="AF2087" s="445"/>
      <c r="AG2087" s="445"/>
      <c r="AH2087" s="445"/>
      <c r="AI2087" s="446"/>
      <c r="AJ2087" s="446"/>
      <c r="AK2087" s="446"/>
      <c r="AL2087" s="446"/>
      <c r="AM2087" s="446"/>
      <c r="AN2087" s="446"/>
    </row>
    <row r="2088" spans="1:40">
      <c r="A2088" s="435"/>
      <c r="B2088" s="436"/>
      <c r="C2088" s="437"/>
      <c r="D2088" s="438" t="s">
        <v>287</v>
      </c>
      <c r="E2088" s="439"/>
      <c r="F2088" s="440"/>
      <c r="G2088" s="42"/>
      <c r="H2088" s="441"/>
      <c r="I2088" s="441"/>
      <c r="J2088" s="441"/>
      <c r="K2088" s="442"/>
      <c r="L2088" s="442"/>
      <c r="M2088" s="439"/>
      <c r="N2088" s="439"/>
      <c r="O2088" s="440"/>
      <c r="P2088" s="440"/>
      <c r="Q2088" s="439"/>
      <c r="R2088" s="439"/>
      <c r="S2088" s="439"/>
      <c r="T2088" s="443"/>
      <c r="U2088" s="443"/>
      <c r="V2088" s="443" t="s">
        <v>0</v>
      </c>
      <c r="W2088" s="444"/>
      <c r="X2088" s="440"/>
      <c r="Y2088" s="445"/>
      <c r="Z2088" s="445"/>
      <c r="AA2088" s="445"/>
      <c r="AB2088" s="445"/>
      <c r="AC2088" s="445"/>
      <c r="AD2088" s="445"/>
      <c r="AE2088" s="445"/>
      <c r="AF2088" s="445"/>
      <c r="AG2088" s="445"/>
      <c r="AH2088" s="445"/>
      <c r="AI2088" s="446"/>
      <c r="AJ2088" s="446"/>
      <c r="AK2088" s="446"/>
      <c r="AL2088" s="446"/>
      <c r="AM2088" s="446"/>
      <c r="AN2088" s="446"/>
    </row>
    <row r="2089" spans="1:40">
      <c r="A2089" s="435"/>
      <c r="B2089" s="436"/>
      <c r="C2089" s="437"/>
      <c r="D2089" s="438" t="s">
        <v>288</v>
      </c>
      <c r="E2089" s="439"/>
      <c r="F2089" s="440"/>
      <c r="G2089" s="42"/>
      <c r="H2089" s="441"/>
      <c r="I2089" s="441"/>
      <c r="J2089" s="441"/>
      <c r="K2089" s="442"/>
      <c r="L2089" s="442"/>
      <c r="M2089" s="439"/>
      <c r="N2089" s="439"/>
      <c r="O2089" s="440"/>
      <c r="P2089" s="440"/>
      <c r="Q2089" s="439"/>
      <c r="R2089" s="439"/>
      <c r="S2089" s="439"/>
      <c r="T2089" s="443"/>
      <c r="U2089" s="443"/>
      <c r="V2089" s="443" t="s">
        <v>0</v>
      </c>
      <c r="W2089" s="444"/>
      <c r="X2089" s="440"/>
      <c r="Y2089" s="445"/>
      <c r="Z2089" s="445"/>
      <c r="AA2089" s="445"/>
      <c r="AB2089" s="445"/>
      <c r="AC2089" s="445"/>
      <c r="AD2089" s="445"/>
      <c r="AE2089" s="445"/>
      <c r="AF2089" s="445"/>
      <c r="AG2089" s="445"/>
      <c r="AH2089" s="445"/>
      <c r="AI2089" s="446"/>
      <c r="AJ2089" s="446"/>
      <c r="AK2089" s="446"/>
      <c r="AL2089" s="446"/>
      <c r="AM2089" s="446"/>
      <c r="AN2089" s="446"/>
    </row>
    <row r="2090" spans="1:40">
      <c r="A2090" s="435"/>
      <c r="B2090" s="436"/>
      <c r="C2090" s="437"/>
      <c r="D2090" s="438" t="s">
        <v>289</v>
      </c>
      <c r="E2090" s="439"/>
      <c r="F2090" s="440"/>
      <c r="G2090" s="42"/>
      <c r="H2090" s="441"/>
      <c r="I2090" s="441"/>
      <c r="J2090" s="441"/>
      <c r="K2090" s="442"/>
      <c r="L2090" s="442"/>
      <c r="M2090" s="439"/>
      <c r="N2090" s="439"/>
      <c r="O2090" s="440"/>
      <c r="P2090" s="440"/>
      <c r="Q2090" s="439"/>
      <c r="R2090" s="439"/>
      <c r="S2090" s="439"/>
      <c r="T2090" s="443"/>
      <c r="U2090" s="443"/>
      <c r="V2090" s="443" t="s">
        <v>0</v>
      </c>
      <c r="W2090" s="444"/>
      <c r="X2090" s="440"/>
      <c r="Y2090" s="445"/>
      <c r="Z2090" s="445"/>
      <c r="AA2090" s="445"/>
      <c r="AB2090" s="445"/>
      <c r="AC2090" s="445"/>
      <c r="AD2090" s="445"/>
      <c r="AE2090" s="445"/>
      <c r="AF2090" s="445"/>
      <c r="AG2090" s="445"/>
      <c r="AH2090" s="445"/>
      <c r="AI2090" s="446"/>
      <c r="AJ2090" s="446"/>
      <c r="AK2090" s="446"/>
      <c r="AL2090" s="446"/>
      <c r="AM2090" s="446"/>
      <c r="AN2090" s="446"/>
    </row>
    <row r="2091" spans="1:40" ht="25.5">
      <c r="A2091" s="435"/>
      <c r="B2091" s="436"/>
      <c r="C2091" s="437"/>
      <c r="D2091" s="438" t="s">
        <v>290</v>
      </c>
      <c r="E2091" s="439"/>
      <c r="F2091" s="440"/>
      <c r="G2091" s="42"/>
      <c r="H2091" s="441"/>
      <c r="I2091" s="441"/>
      <c r="J2091" s="441"/>
      <c r="K2091" s="442"/>
      <c r="L2091" s="442"/>
      <c r="M2091" s="439"/>
      <c r="N2091" s="439"/>
      <c r="O2091" s="440"/>
      <c r="P2091" s="440"/>
      <c r="Q2091" s="439"/>
      <c r="R2091" s="439"/>
      <c r="S2091" s="439"/>
      <c r="T2091" s="443"/>
      <c r="U2091" s="443"/>
      <c r="V2091" s="443" t="s">
        <v>0</v>
      </c>
      <c r="W2091" s="444"/>
      <c r="X2091" s="440"/>
      <c r="Y2091" s="445"/>
      <c r="Z2091" s="445"/>
      <c r="AA2091" s="445"/>
      <c r="AB2091" s="445"/>
      <c r="AC2091" s="445"/>
      <c r="AD2091" s="445"/>
      <c r="AE2091" s="445"/>
      <c r="AF2091" s="445"/>
      <c r="AG2091" s="445"/>
      <c r="AH2091" s="445"/>
      <c r="AI2091" s="446"/>
      <c r="AJ2091" s="446"/>
      <c r="AK2091" s="446"/>
      <c r="AL2091" s="446"/>
      <c r="AM2091" s="446"/>
      <c r="AN2091" s="446"/>
    </row>
    <row r="2092" spans="1:40">
      <c r="A2092" s="435"/>
      <c r="B2092" s="436"/>
      <c r="C2092" s="437"/>
      <c r="D2092" s="438" t="s">
        <v>291</v>
      </c>
      <c r="E2092" s="439"/>
      <c r="F2092" s="440"/>
      <c r="G2092" s="42"/>
      <c r="H2092" s="441"/>
      <c r="I2092" s="441"/>
      <c r="J2092" s="441"/>
      <c r="K2092" s="442"/>
      <c r="L2092" s="442"/>
      <c r="M2092" s="439"/>
      <c r="N2092" s="439"/>
      <c r="O2092" s="440"/>
      <c r="P2092" s="440"/>
      <c r="Q2092" s="439"/>
      <c r="R2092" s="439"/>
      <c r="S2092" s="439"/>
      <c r="T2092" s="443"/>
      <c r="U2092" s="443"/>
      <c r="V2092" s="443" t="s">
        <v>0</v>
      </c>
      <c r="W2092" s="444"/>
      <c r="X2092" s="440"/>
      <c r="Y2092" s="445"/>
      <c r="Z2092" s="445"/>
      <c r="AA2092" s="445"/>
      <c r="AB2092" s="445"/>
      <c r="AC2092" s="445"/>
      <c r="AD2092" s="445"/>
      <c r="AE2092" s="445"/>
      <c r="AF2092" s="445"/>
      <c r="AG2092" s="445"/>
      <c r="AH2092" s="445"/>
      <c r="AI2092" s="446"/>
      <c r="AJ2092" s="446"/>
      <c r="AK2092" s="446"/>
      <c r="AL2092" s="446"/>
      <c r="AM2092" s="446"/>
      <c r="AN2092" s="446"/>
    </row>
    <row r="2093" spans="1:40">
      <c r="A2093" s="435"/>
      <c r="B2093" s="436"/>
      <c r="C2093" s="437"/>
      <c r="D2093" s="438" t="s">
        <v>292</v>
      </c>
      <c r="E2093" s="439"/>
      <c r="F2093" s="440"/>
      <c r="G2093" s="42"/>
      <c r="H2093" s="441"/>
      <c r="I2093" s="441"/>
      <c r="J2093" s="441"/>
      <c r="K2093" s="442"/>
      <c r="L2093" s="442"/>
      <c r="M2093" s="439"/>
      <c r="N2093" s="439"/>
      <c r="O2093" s="440"/>
      <c r="P2093" s="440"/>
      <c r="Q2093" s="439"/>
      <c r="R2093" s="439"/>
      <c r="S2093" s="439"/>
      <c r="T2093" s="443"/>
      <c r="U2093" s="443"/>
      <c r="V2093" s="443" t="s">
        <v>0</v>
      </c>
      <c r="W2093" s="444"/>
      <c r="X2093" s="440"/>
      <c r="Y2093" s="445"/>
      <c r="Z2093" s="445"/>
      <c r="AA2093" s="445"/>
      <c r="AB2093" s="445"/>
      <c r="AC2093" s="445"/>
      <c r="AD2093" s="445"/>
      <c r="AE2093" s="445"/>
      <c r="AF2093" s="445"/>
      <c r="AG2093" s="445"/>
      <c r="AH2093" s="445"/>
      <c r="AI2093" s="446"/>
      <c r="AJ2093" s="446"/>
      <c r="AK2093" s="446"/>
      <c r="AL2093" s="446"/>
      <c r="AM2093" s="446"/>
      <c r="AN2093" s="446"/>
    </row>
    <row r="2094" spans="1:40" ht="25.5">
      <c r="A2094" s="435"/>
      <c r="B2094" s="436"/>
      <c r="C2094" s="437"/>
      <c r="D2094" s="438" t="s">
        <v>293</v>
      </c>
      <c r="E2094" s="439"/>
      <c r="F2094" s="440"/>
      <c r="G2094" s="42"/>
      <c r="H2094" s="441"/>
      <c r="I2094" s="441"/>
      <c r="J2094" s="441"/>
      <c r="K2094" s="442"/>
      <c r="L2094" s="442"/>
      <c r="M2094" s="439"/>
      <c r="N2094" s="439"/>
      <c r="O2094" s="440"/>
      <c r="P2094" s="440"/>
      <c r="Q2094" s="439"/>
      <c r="R2094" s="439"/>
      <c r="S2094" s="439"/>
      <c r="T2094" s="443"/>
      <c r="U2094" s="443"/>
      <c r="V2094" s="443" t="s">
        <v>0</v>
      </c>
      <c r="W2094" s="444"/>
      <c r="X2094" s="440"/>
      <c r="Y2094" s="445"/>
      <c r="Z2094" s="445"/>
      <c r="AA2094" s="445"/>
      <c r="AB2094" s="445"/>
      <c r="AC2094" s="445"/>
      <c r="AD2094" s="445"/>
      <c r="AE2094" s="445"/>
      <c r="AF2094" s="445"/>
      <c r="AG2094" s="445"/>
      <c r="AH2094" s="445"/>
      <c r="AI2094" s="446"/>
      <c r="AJ2094" s="446"/>
      <c r="AK2094" s="446"/>
      <c r="AL2094" s="446"/>
      <c r="AM2094" s="446"/>
      <c r="AN2094" s="446"/>
    </row>
    <row r="2095" spans="1:40">
      <c r="A2095" s="435"/>
      <c r="B2095" s="436"/>
      <c r="C2095" s="437"/>
      <c r="D2095" s="438" t="s">
        <v>294</v>
      </c>
      <c r="E2095" s="439"/>
      <c r="F2095" s="440"/>
      <c r="G2095" s="42"/>
      <c r="H2095" s="441"/>
      <c r="I2095" s="441"/>
      <c r="J2095" s="441"/>
      <c r="K2095" s="442"/>
      <c r="L2095" s="442"/>
      <c r="M2095" s="439"/>
      <c r="N2095" s="439"/>
      <c r="O2095" s="440"/>
      <c r="P2095" s="440"/>
      <c r="Q2095" s="439"/>
      <c r="R2095" s="439"/>
      <c r="S2095" s="439"/>
      <c r="T2095" s="443"/>
      <c r="U2095" s="443"/>
      <c r="V2095" s="443" t="s">
        <v>0</v>
      </c>
      <c r="W2095" s="444"/>
      <c r="X2095" s="440"/>
      <c r="Y2095" s="445"/>
      <c r="Z2095" s="445"/>
      <c r="AA2095" s="445"/>
      <c r="AB2095" s="445"/>
      <c r="AC2095" s="445"/>
      <c r="AD2095" s="445"/>
      <c r="AE2095" s="445"/>
      <c r="AF2095" s="445"/>
      <c r="AG2095" s="445"/>
      <c r="AH2095" s="445"/>
      <c r="AI2095" s="446"/>
      <c r="AJ2095" s="446"/>
      <c r="AK2095" s="446"/>
      <c r="AL2095" s="446"/>
      <c r="AM2095" s="446"/>
      <c r="AN2095" s="446"/>
    </row>
    <row r="2096" spans="1:40" ht="25.5">
      <c r="A2096" s="435"/>
      <c r="B2096" s="436"/>
      <c r="C2096" s="437"/>
      <c r="D2096" s="438" t="s">
        <v>295</v>
      </c>
      <c r="E2096" s="439"/>
      <c r="F2096" s="440"/>
      <c r="G2096" s="42"/>
      <c r="H2096" s="441"/>
      <c r="I2096" s="441"/>
      <c r="J2096" s="441"/>
      <c r="K2096" s="442"/>
      <c r="L2096" s="442"/>
      <c r="M2096" s="439"/>
      <c r="N2096" s="439"/>
      <c r="O2096" s="440"/>
      <c r="P2096" s="440"/>
      <c r="Q2096" s="439"/>
      <c r="R2096" s="439"/>
      <c r="S2096" s="439"/>
      <c r="T2096" s="443"/>
      <c r="U2096" s="443"/>
      <c r="V2096" s="443" t="s">
        <v>0</v>
      </c>
      <c r="W2096" s="444"/>
      <c r="X2096" s="440"/>
      <c r="Y2096" s="445"/>
      <c r="Z2096" s="445"/>
      <c r="AA2096" s="445"/>
      <c r="AB2096" s="445"/>
      <c r="AC2096" s="445"/>
      <c r="AD2096" s="445"/>
      <c r="AE2096" s="445"/>
      <c r="AF2096" s="445"/>
      <c r="AG2096" s="445"/>
      <c r="AH2096" s="445"/>
      <c r="AI2096" s="446"/>
      <c r="AJ2096" s="446"/>
      <c r="AK2096" s="446"/>
      <c r="AL2096" s="446"/>
      <c r="AM2096" s="446"/>
      <c r="AN2096" s="446"/>
    </row>
    <row r="2097" spans="1:40" ht="25.5">
      <c r="A2097" s="435"/>
      <c r="B2097" s="436"/>
      <c r="C2097" s="437"/>
      <c r="D2097" s="438" t="s">
        <v>296</v>
      </c>
      <c r="E2097" s="439"/>
      <c r="F2097" s="440"/>
      <c r="G2097" s="42"/>
      <c r="H2097" s="441"/>
      <c r="I2097" s="441"/>
      <c r="J2097" s="441"/>
      <c r="K2097" s="442"/>
      <c r="L2097" s="442"/>
      <c r="M2097" s="439"/>
      <c r="N2097" s="439"/>
      <c r="O2097" s="440"/>
      <c r="P2097" s="440"/>
      <c r="Q2097" s="439"/>
      <c r="R2097" s="439"/>
      <c r="S2097" s="439"/>
      <c r="T2097" s="443"/>
      <c r="U2097" s="443"/>
      <c r="V2097" s="443" t="s">
        <v>0</v>
      </c>
      <c r="W2097" s="444"/>
      <c r="X2097" s="440"/>
      <c r="Y2097" s="445"/>
      <c r="Z2097" s="445"/>
      <c r="AA2097" s="445"/>
      <c r="AB2097" s="445"/>
      <c r="AC2097" s="445"/>
      <c r="AD2097" s="445"/>
      <c r="AE2097" s="445"/>
      <c r="AF2097" s="445"/>
      <c r="AG2097" s="445"/>
      <c r="AH2097" s="445"/>
      <c r="AI2097" s="446"/>
      <c r="AJ2097" s="446"/>
      <c r="AK2097" s="446"/>
      <c r="AL2097" s="446"/>
      <c r="AM2097" s="446"/>
      <c r="AN2097" s="446"/>
    </row>
    <row r="2098" spans="1:40">
      <c r="A2098" s="435"/>
      <c r="B2098" s="436"/>
      <c r="C2098" s="437"/>
      <c r="D2098" s="438" t="s">
        <v>297</v>
      </c>
      <c r="E2098" s="439"/>
      <c r="F2098" s="440"/>
      <c r="G2098" s="42"/>
      <c r="H2098" s="441"/>
      <c r="I2098" s="441"/>
      <c r="J2098" s="441"/>
      <c r="K2098" s="442"/>
      <c r="L2098" s="442"/>
      <c r="M2098" s="439"/>
      <c r="N2098" s="439"/>
      <c r="O2098" s="440"/>
      <c r="P2098" s="440"/>
      <c r="Q2098" s="439"/>
      <c r="R2098" s="439"/>
      <c r="S2098" s="439"/>
      <c r="T2098" s="443"/>
      <c r="U2098" s="443"/>
      <c r="V2098" s="443" t="s">
        <v>0</v>
      </c>
      <c r="W2098" s="444"/>
      <c r="X2098" s="440"/>
      <c r="Y2098" s="445"/>
      <c r="Z2098" s="445"/>
      <c r="AA2098" s="445"/>
      <c r="AB2098" s="445"/>
      <c r="AC2098" s="445"/>
      <c r="AD2098" s="445"/>
      <c r="AE2098" s="445"/>
      <c r="AF2098" s="445"/>
      <c r="AG2098" s="445"/>
      <c r="AH2098" s="445"/>
      <c r="AI2098" s="446"/>
      <c r="AJ2098" s="446"/>
      <c r="AK2098" s="446"/>
      <c r="AL2098" s="446"/>
      <c r="AM2098" s="446"/>
      <c r="AN2098" s="446"/>
    </row>
    <row r="2099" spans="1:40">
      <c r="A2099" s="435"/>
      <c r="B2099" s="436"/>
      <c r="C2099" s="437"/>
      <c r="D2099" s="438" t="s">
        <v>220</v>
      </c>
      <c r="E2099" s="439"/>
      <c r="F2099" s="440"/>
      <c r="G2099" s="42"/>
      <c r="H2099" s="441"/>
      <c r="I2099" s="441"/>
      <c r="J2099" s="441"/>
      <c r="K2099" s="442"/>
      <c r="L2099" s="442"/>
      <c r="M2099" s="439"/>
      <c r="N2099" s="439"/>
      <c r="O2099" s="440"/>
      <c r="P2099" s="440"/>
      <c r="Q2099" s="439"/>
      <c r="R2099" s="439"/>
      <c r="S2099" s="439"/>
      <c r="T2099" s="443"/>
      <c r="U2099" s="443"/>
      <c r="V2099" s="443" t="s">
        <v>0</v>
      </c>
      <c r="W2099" s="444"/>
      <c r="X2099" s="440"/>
      <c r="Y2099" s="445"/>
      <c r="Z2099" s="445"/>
      <c r="AA2099" s="445"/>
      <c r="AB2099" s="445"/>
      <c r="AC2099" s="445"/>
      <c r="AD2099" s="445"/>
      <c r="AE2099" s="445"/>
      <c r="AF2099" s="445"/>
      <c r="AG2099" s="445"/>
      <c r="AH2099" s="445"/>
      <c r="AI2099" s="446"/>
      <c r="AJ2099" s="446"/>
      <c r="AK2099" s="446"/>
      <c r="AL2099" s="446"/>
      <c r="AM2099" s="446"/>
      <c r="AN2099" s="446"/>
    </row>
    <row r="2100" spans="1:40">
      <c r="A2100" s="435"/>
      <c r="B2100" s="436"/>
      <c r="C2100" s="437"/>
      <c r="D2100" s="438" t="s">
        <v>221</v>
      </c>
      <c r="E2100" s="439"/>
      <c r="F2100" s="440"/>
      <c r="G2100" s="42"/>
      <c r="H2100" s="441"/>
      <c r="I2100" s="441"/>
      <c r="J2100" s="441"/>
      <c r="K2100" s="442"/>
      <c r="L2100" s="442"/>
      <c r="M2100" s="439"/>
      <c r="N2100" s="439"/>
      <c r="O2100" s="440"/>
      <c r="P2100" s="440"/>
      <c r="Q2100" s="439"/>
      <c r="R2100" s="439"/>
      <c r="S2100" s="439"/>
      <c r="T2100" s="443"/>
      <c r="U2100" s="443"/>
      <c r="V2100" s="443" t="s">
        <v>0</v>
      </c>
      <c r="W2100" s="444"/>
      <c r="X2100" s="440"/>
      <c r="Y2100" s="445"/>
      <c r="Z2100" s="445"/>
      <c r="AA2100" s="445"/>
      <c r="AB2100" s="445"/>
      <c r="AC2100" s="445"/>
      <c r="AD2100" s="445"/>
      <c r="AE2100" s="445"/>
      <c r="AF2100" s="445"/>
      <c r="AG2100" s="445"/>
      <c r="AH2100" s="445"/>
      <c r="AI2100" s="446"/>
      <c r="AJ2100" s="446"/>
      <c r="AK2100" s="446"/>
      <c r="AL2100" s="446"/>
      <c r="AM2100" s="446"/>
      <c r="AN2100" s="446"/>
    </row>
    <row r="2101" spans="1:40">
      <c r="A2101" s="435"/>
      <c r="B2101" s="436"/>
      <c r="C2101" s="437"/>
      <c r="D2101" s="438" t="s">
        <v>149</v>
      </c>
      <c r="E2101" s="439"/>
      <c r="F2101" s="440"/>
      <c r="G2101" s="42"/>
      <c r="H2101" s="441"/>
      <c r="I2101" s="441"/>
      <c r="J2101" s="441"/>
      <c r="K2101" s="442"/>
      <c r="L2101" s="442"/>
      <c r="M2101" s="439"/>
      <c r="N2101" s="439"/>
      <c r="O2101" s="440"/>
      <c r="P2101" s="440"/>
      <c r="Q2101" s="439"/>
      <c r="R2101" s="439"/>
      <c r="S2101" s="439"/>
      <c r="T2101" s="443"/>
      <c r="U2101" s="443"/>
      <c r="V2101" s="443" t="s">
        <v>0</v>
      </c>
      <c r="W2101" s="444"/>
      <c r="X2101" s="440"/>
      <c r="Y2101" s="445"/>
      <c r="Z2101" s="445"/>
      <c r="AA2101" s="445"/>
      <c r="AB2101" s="445"/>
      <c r="AC2101" s="445"/>
      <c r="AD2101" s="445"/>
      <c r="AE2101" s="445"/>
      <c r="AF2101" s="445"/>
      <c r="AG2101" s="445"/>
      <c r="AH2101" s="445"/>
      <c r="AI2101" s="446"/>
      <c r="AJ2101" s="446"/>
      <c r="AK2101" s="446"/>
      <c r="AL2101" s="446"/>
      <c r="AM2101" s="446"/>
      <c r="AN2101" s="446"/>
    </row>
    <row r="2102" spans="1:40">
      <c r="A2102" s="435"/>
      <c r="B2102" s="436"/>
      <c r="C2102" s="437"/>
      <c r="D2102" s="438" t="s">
        <v>298</v>
      </c>
      <c r="E2102" s="439"/>
      <c r="F2102" s="440"/>
      <c r="G2102" s="42"/>
      <c r="H2102" s="441"/>
      <c r="I2102" s="441"/>
      <c r="J2102" s="441"/>
      <c r="K2102" s="442"/>
      <c r="L2102" s="442"/>
      <c r="M2102" s="439"/>
      <c r="N2102" s="439"/>
      <c r="O2102" s="440"/>
      <c r="P2102" s="440"/>
      <c r="Q2102" s="439"/>
      <c r="R2102" s="439"/>
      <c r="S2102" s="439"/>
      <c r="T2102" s="443"/>
      <c r="U2102" s="443"/>
      <c r="V2102" s="443" t="s">
        <v>0</v>
      </c>
      <c r="W2102" s="444"/>
      <c r="X2102" s="440"/>
      <c r="Y2102" s="445"/>
      <c r="Z2102" s="445"/>
      <c r="AA2102" s="445"/>
      <c r="AB2102" s="445"/>
      <c r="AC2102" s="445"/>
      <c r="AD2102" s="445"/>
      <c r="AE2102" s="445"/>
      <c r="AF2102" s="445"/>
      <c r="AG2102" s="445"/>
      <c r="AH2102" s="445"/>
      <c r="AI2102" s="446"/>
      <c r="AJ2102" s="446"/>
      <c r="AK2102" s="446"/>
      <c r="AL2102" s="446"/>
      <c r="AM2102" s="446"/>
      <c r="AN2102" s="446"/>
    </row>
    <row r="2103" spans="1:40" ht="25.5">
      <c r="A2103" s="435"/>
      <c r="B2103" s="436"/>
      <c r="C2103" s="437"/>
      <c r="D2103" s="438" t="s">
        <v>299</v>
      </c>
      <c r="E2103" s="439"/>
      <c r="F2103" s="440"/>
      <c r="G2103" s="42"/>
      <c r="H2103" s="441"/>
      <c r="I2103" s="441"/>
      <c r="J2103" s="441"/>
      <c r="K2103" s="442"/>
      <c r="L2103" s="442"/>
      <c r="M2103" s="439"/>
      <c r="N2103" s="439"/>
      <c r="O2103" s="440"/>
      <c r="P2103" s="440"/>
      <c r="Q2103" s="439"/>
      <c r="R2103" s="439"/>
      <c r="S2103" s="439"/>
      <c r="T2103" s="443"/>
      <c r="U2103" s="443"/>
      <c r="V2103" s="443" t="s">
        <v>0</v>
      </c>
      <c r="W2103" s="444"/>
      <c r="X2103" s="440"/>
      <c r="Y2103" s="445"/>
      <c r="Z2103" s="445"/>
      <c r="AA2103" s="445"/>
      <c r="AB2103" s="445"/>
      <c r="AC2103" s="445"/>
      <c r="AD2103" s="445"/>
      <c r="AE2103" s="445"/>
      <c r="AF2103" s="445"/>
      <c r="AG2103" s="445"/>
      <c r="AH2103" s="445"/>
      <c r="AI2103" s="446"/>
      <c r="AJ2103" s="446"/>
      <c r="AK2103" s="446"/>
      <c r="AL2103" s="446"/>
      <c r="AM2103" s="446"/>
      <c r="AN2103" s="446"/>
    </row>
    <row r="2104" spans="1:40">
      <c r="A2104" s="435"/>
      <c r="B2104" s="436"/>
      <c r="C2104" s="437"/>
      <c r="D2104" s="438" t="s">
        <v>300</v>
      </c>
      <c r="E2104" s="439"/>
      <c r="F2104" s="440"/>
      <c r="G2104" s="42"/>
      <c r="H2104" s="441"/>
      <c r="I2104" s="441"/>
      <c r="J2104" s="441"/>
      <c r="K2104" s="442"/>
      <c r="L2104" s="442"/>
      <c r="M2104" s="439"/>
      <c r="N2104" s="439"/>
      <c r="O2104" s="440"/>
      <c r="P2104" s="440"/>
      <c r="Q2104" s="439"/>
      <c r="R2104" s="439"/>
      <c r="S2104" s="439"/>
      <c r="T2104" s="443"/>
      <c r="U2104" s="443"/>
      <c r="V2104" s="443" t="s">
        <v>0</v>
      </c>
      <c r="W2104" s="444"/>
      <c r="X2104" s="440"/>
      <c r="Y2104" s="445"/>
      <c r="Z2104" s="445"/>
      <c r="AA2104" s="445"/>
      <c r="AB2104" s="445"/>
      <c r="AC2104" s="445"/>
      <c r="AD2104" s="445"/>
      <c r="AE2104" s="445"/>
      <c r="AF2104" s="445"/>
      <c r="AG2104" s="445"/>
      <c r="AH2104" s="445"/>
      <c r="AI2104" s="446"/>
      <c r="AJ2104" s="446"/>
      <c r="AK2104" s="446"/>
      <c r="AL2104" s="446"/>
      <c r="AM2104" s="446"/>
      <c r="AN2104" s="446"/>
    </row>
    <row r="2105" spans="1:40">
      <c r="A2105" s="435"/>
      <c r="B2105" s="436"/>
      <c r="C2105" s="437"/>
      <c r="D2105" s="438" t="s">
        <v>301</v>
      </c>
      <c r="E2105" s="439"/>
      <c r="F2105" s="440"/>
      <c r="G2105" s="42"/>
      <c r="H2105" s="441"/>
      <c r="I2105" s="441"/>
      <c r="J2105" s="441"/>
      <c r="K2105" s="442"/>
      <c r="L2105" s="442"/>
      <c r="M2105" s="439"/>
      <c r="N2105" s="439"/>
      <c r="O2105" s="440"/>
      <c r="P2105" s="440"/>
      <c r="Q2105" s="439"/>
      <c r="R2105" s="439"/>
      <c r="S2105" s="439"/>
      <c r="T2105" s="443"/>
      <c r="U2105" s="443"/>
      <c r="V2105" s="443" t="s">
        <v>0</v>
      </c>
      <c r="W2105" s="444"/>
      <c r="X2105" s="440"/>
      <c r="Y2105" s="445"/>
      <c r="Z2105" s="445"/>
      <c r="AA2105" s="445"/>
      <c r="AB2105" s="445"/>
      <c r="AC2105" s="445"/>
      <c r="AD2105" s="445"/>
      <c r="AE2105" s="445"/>
      <c r="AF2105" s="445"/>
      <c r="AG2105" s="445"/>
      <c r="AH2105" s="445"/>
      <c r="AI2105" s="446"/>
      <c r="AJ2105" s="446"/>
      <c r="AK2105" s="446"/>
      <c r="AL2105" s="446"/>
      <c r="AM2105" s="446"/>
      <c r="AN2105" s="446"/>
    </row>
    <row r="2106" spans="1:40">
      <c r="A2106" s="435"/>
      <c r="B2106" s="436"/>
      <c r="C2106" s="437"/>
      <c r="D2106" s="438" t="s">
        <v>302</v>
      </c>
      <c r="E2106" s="439"/>
      <c r="F2106" s="440"/>
      <c r="G2106" s="42"/>
      <c r="H2106" s="441"/>
      <c r="I2106" s="441"/>
      <c r="J2106" s="441"/>
      <c r="K2106" s="442"/>
      <c r="L2106" s="442"/>
      <c r="M2106" s="439"/>
      <c r="N2106" s="439"/>
      <c r="O2106" s="440"/>
      <c r="P2106" s="440"/>
      <c r="Q2106" s="439"/>
      <c r="R2106" s="439"/>
      <c r="S2106" s="439"/>
      <c r="T2106" s="443"/>
      <c r="U2106" s="443"/>
      <c r="V2106" s="443" t="s">
        <v>0</v>
      </c>
      <c r="W2106" s="444"/>
      <c r="X2106" s="440"/>
      <c r="Y2106" s="445"/>
      <c r="Z2106" s="445"/>
      <c r="AA2106" s="445"/>
      <c r="AB2106" s="445"/>
      <c r="AC2106" s="445"/>
      <c r="AD2106" s="445"/>
      <c r="AE2106" s="445"/>
      <c r="AF2106" s="445"/>
      <c r="AG2106" s="445"/>
      <c r="AH2106" s="445"/>
      <c r="AI2106" s="446"/>
      <c r="AJ2106" s="446"/>
      <c r="AK2106" s="446"/>
      <c r="AL2106" s="446"/>
      <c r="AM2106" s="446"/>
      <c r="AN2106" s="446"/>
    </row>
    <row r="2107" spans="1:40" ht="38.25">
      <c r="A2107" s="435"/>
      <c r="B2107" s="436"/>
      <c r="C2107" s="437"/>
      <c r="D2107" s="438" t="s">
        <v>303</v>
      </c>
      <c r="E2107" s="439"/>
      <c r="F2107" s="440"/>
      <c r="G2107" s="42"/>
      <c r="H2107" s="441"/>
      <c r="I2107" s="441"/>
      <c r="J2107" s="441"/>
      <c r="K2107" s="442"/>
      <c r="L2107" s="442"/>
      <c r="M2107" s="439"/>
      <c r="N2107" s="439"/>
      <c r="O2107" s="440"/>
      <c r="P2107" s="440"/>
      <c r="Q2107" s="439"/>
      <c r="R2107" s="439"/>
      <c r="S2107" s="439"/>
      <c r="T2107" s="443"/>
      <c r="U2107" s="443"/>
      <c r="V2107" s="443" t="s">
        <v>0</v>
      </c>
      <c r="W2107" s="444"/>
      <c r="X2107" s="440"/>
      <c r="Y2107" s="445"/>
      <c r="Z2107" s="445"/>
      <c r="AA2107" s="445"/>
      <c r="AB2107" s="445"/>
      <c r="AC2107" s="445"/>
      <c r="AD2107" s="445"/>
      <c r="AE2107" s="445"/>
      <c r="AF2107" s="445"/>
      <c r="AG2107" s="445"/>
      <c r="AH2107" s="445"/>
      <c r="AI2107" s="446"/>
      <c r="AJ2107" s="446"/>
      <c r="AK2107" s="446"/>
      <c r="AL2107" s="446"/>
      <c r="AM2107" s="446"/>
      <c r="AN2107" s="446"/>
    </row>
    <row r="2108" spans="1:40">
      <c r="A2108" s="435"/>
      <c r="B2108" s="436"/>
      <c r="C2108" s="437"/>
      <c r="D2108" s="438" t="s">
        <v>304</v>
      </c>
      <c r="E2108" s="439"/>
      <c r="F2108" s="440"/>
      <c r="G2108" s="42"/>
      <c r="H2108" s="441"/>
      <c r="I2108" s="441"/>
      <c r="J2108" s="441"/>
      <c r="K2108" s="442"/>
      <c r="L2108" s="442"/>
      <c r="M2108" s="439"/>
      <c r="N2108" s="439"/>
      <c r="O2108" s="440"/>
      <c r="P2108" s="440"/>
      <c r="Q2108" s="439"/>
      <c r="R2108" s="439"/>
      <c r="S2108" s="439"/>
      <c r="T2108" s="443"/>
      <c r="U2108" s="443"/>
      <c r="V2108" s="443" t="s">
        <v>0</v>
      </c>
      <c r="W2108" s="444"/>
      <c r="X2108" s="440"/>
      <c r="Y2108" s="445"/>
      <c r="Z2108" s="445"/>
      <c r="AA2108" s="445"/>
      <c r="AB2108" s="445"/>
      <c r="AC2108" s="445"/>
      <c r="AD2108" s="445"/>
      <c r="AE2108" s="445"/>
      <c r="AF2108" s="445"/>
      <c r="AG2108" s="445"/>
      <c r="AH2108" s="445"/>
      <c r="AI2108" s="446"/>
      <c r="AJ2108" s="446"/>
      <c r="AK2108" s="446"/>
      <c r="AL2108" s="446"/>
      <c r="AM2108" s="446"/>
      <c r="AN2108" s="446"/>
    </row>
    <row r="2109" spans="1:40" ht="25.5">
      <c r="A2109" s="435"/>
      <c r="B2109" s="436"/>
      <c r="C2109" s="437"/>
      <c r="D2109" s="438" t="s">
        <v>305</v>
      </c>
      <c r="E2109" s="439"/>
      <c r="F2109" s="440"/>
      <c r="G2109" s="42"/>
      <c r="H2109" s="441"/>
      <c r="I2109" s="441"/>
      <c r="J2109" s="441"/>
      <c r="K2109" s="442"/>
      <c r="L2109" s="442"/>
      <c r="M2109" s="439"/>
      <c r="N2109" s="439"/>
      <c r="O2109" s="440"/>
      <c r="P2109" s="440"/>
      <c r="Q2109" s="439"/>
      <c r="R2109" s="439"/>
      <c r="S2109" s="439"/>
      <c r="T2109" s="443"/>
      <c r="U2109" s="443"/>
      <c r="V2109" s="443" t="s">
        <v>0</v>
      </c>
      <c r="W2109" s="444"/>
      <c r="X2109" s="440"/>
      <c r="Y2109" s="445"/>
      <c r="Z2109" s="445"/>
      <c r="AA2109" s="445"/>
      <c r="AB2109" s="445"/>
      <c r="AC2109" s="445"/>
      <c r="AD2109" s="445"/>
      <c r="AE2109" s="445"/>
      <c r="AF2109" s="445"/>
      <c r="AG2109" s="445"/>
      <c r="AH2109" s="445"/>
      <c r="AI2109" s="446"/>
      <c r="AJ2109" s="446"/>
      <c r="AK2109" s="446"/>
      <c r="AL2109" s="446"/>
      <c r="AM2109" s="446"/>
      <c r="AN2109" s="446"/>
    </row>
    <row r="2110" spans="1:40" ht="38.25">
      <c r="A2110" s="435"/>
      <c r="B2110" s="436"/>
      <c r="C2110" s="437"/>
      <c r="D2110" s="438" t="s">
        <v>306</v>
      </c>
      <c r="E2110" s="439"/>
      <c r="F2110" s="440"/>
      <c r="G2110" s="42"/>
      <c r="H2110" s="441"/>
      <c r="I2110" s="441"/>
      <c r="J2110" s="441"/>
      <c r="K2110" s="442"/>
      <c r="L2110" s="442"/>
      <c r="M2110" s="439"/>
      <c r="N2110" s="439"/>
      <c r="O2110" s="440"/>
      <c r="P2110" s="440"/>
      <c r="Q2110" s="439"/>
      <c r="R2110" s="439"/>
      <c r="S2110" s="439"/>
      <c r="T2110" s="443"/>
      <c r="U2110" s="443"/>
      <c r="V2110" s="443" t="s">
        <v>0</v>
      </c>
      <c r="W2110" s="444"/>
      <c r="X2110" s="440"/>
      <c r="Y2110" s="445"/>
      <c r="Z2110" s="445"/>
      <c r="AA2110" s="445"/>
      <c r="AB2110" s="445"/>
      <c r="AC2110" s="445"/>
      <c r="AD2110" s="445"/>
      <c r="AE2110" s="445"/>
      <c r="AF2110" s="445"/>
      <c r="AG2110" s="445"/>
      <c r="AH2110" s="445"/>
      <c r="AI2110" s="446"/>
      <c r="AJ2110" s="446"/>
      <c r="AK2110" s="446"/>
      <c r="AL2110" s="446"/>
      <c r="AM2110" s="446"/>
      <c r="AN2110" s="446"/>
    </row>
    <row r="2111" spans="1:40" ht="25.5">
      <c r="A2111" s="435"/>
      <c r="B2111" s="436"/>
      <c r="C2111" s="437"/>
      <c r="D2111" s="438" t="s">
        <v>307</v>
      </c>
      <c r="E2111" s="439"/>
      <c r="F2111" s="440"/>
      <c r="G2111" s="42"/>
      <c r="H2111" s="441"/>
      <c r="I2111" s="441"/>
      <c r="J2111" s="441"/>
      <c r="K2111" s="442"/>
      <c r="L2111" s="442"/>
      <c r="M2111" s="439"/>
      <c r="N2111" s="439"/>
      <c r="O2111" s="440"/>
      <c r="P2111" s="440"/>
      <c r="Q2111" s="439"/>
      <c r="R2111" s="439"/>
      <c r="S2111" s="439"/>
      <c r="T2111" s="443"/>
      <c r="U2111" s="443"/>
      <c r="V2111" s="443" t="s">
        <v>0</v>
      </c>
      <c r="W2111" s="444"/>
      <c r="X2111" s="440"/>
      <c r="Y2111" s="445"/>
      <c r="Z2111" s="445"/>
      <c r="AA2111" s="445"/>
      <c r="AB2111" s="445"/>
      <c r="AC2111" s="445"/>
      <c r="AD2111" s="445"/>
      <c r="AE2111" s="445"/>
      <c r="AF2111" s="445"/>
      <c r="AG2111" s="445"/>
      <c r="AH2111" s="445"/>
      <c r="AI2111" s="446"/>
      <c r="AJ2111" s="446"/>
      <c r="AK2111" s="446"/>
      <c r="AL2111" s="446"/>
      <c r="AM2111" s="446"/>
      <c r="AN2111" s="446"/>
    </row>
    <row r="2112" spans="1:40">
      <c r="A2112" s="435"/>
      <c r="B2112" s="436"/>
      <c r="C2112" s="437"/>
      <c r="D2112" s="438" t="s">
        <v>308</v>
      </c>
      <c r="E2112" s="439"/>
      <c r="F2112" s="440"/>
      <c r="G2112" s="42"/>
      <c r="H2112" s="441"/>
      <c r="I2112" s="441"/>
      <c r="J2112" s="441"/>
      <c r="K2112" s="442"/>
      <c r="L2112" s="442"/>
      <c r="M2112" s="439"/>
      <c r="N2112" s="439"/>
      <c r="O2112" s="440"/>
      <c r="P2112" s="440"/>
      <c r="Q2112" s="439"/>
      <c r="R2112" s="439"/>
      <c r="S2112" s="439"/>
      <c r="T2112" s="443"/>
      <c r="U2112" s="443"/>
      <c r="V2112" s="443" t="s">
        <v>0</v>
      </c>
      <c r="W2112" s="444"/>
      <c r="X2112" s="440"/>
      <c r="Y2112" s="445"/>
      <c r="Z2112" s="445"/>
      <c r="AA2112" s="445"/>
      <c r="AB2112" s="445"/>
      <c r="AC2112" s="445"/>
      <c r="AD2112" s="445"/>
      <c r="AE2112" s="445"/>
      <c r="AF2112" s="445"/>
      <c r="AG2112" s="445"/>
      <c r="AH2112" s="445"/>
      <c r="AI2112" s="446"/>
      <c r="AJ2112" s="446"/>
      <c r="AK2112" s="446"/>
      <c r="AL2112" s="446"/>
      <c r="AM2112" s="446"/>
      <c r="AN2112" s="446"/>
    </row>
    <row r="2113" spans="1:40" ht="25.5">
      <c r="A2113" s="435"/>
      <c r="B2113" s="436"/>
      <c r="C2113" s="437"/>
      <c r="D2113" s="438" t="s">
        <v>309</v>
      </c>
      <c r="E2113" s="439"/>
      <c r="F2113" s="440"/>
      <c r="G2113" s="42"/>
      <c r="H2113" s="441"/>
      <c r="I2113" s="441"/>
      <c r="J2113" s="441"/>
      <c r="K2113" s="442"/>
      <c r="L2113" s="442"/>
      <c r="M2113" s="439"/>
      <c r="N2113" s="439"/>
      <c r="O2113" s="440"/>
      <c r="P2113" s="440"/>
      <c r="Q2113" s="439"/>
      <c r="R2113" s="439"/>
      <c r="S2113" s="439"/>
      <c r="T2113" s="443"/>
      <c r="U2113" s="443"/>
      <c r="V2113" s="443" t="s">
        <v>0</v>
      </c>
      <c r="W2113" s="444"/>
      <c r="X2113" s="440"/>
      <c r="Y2113" s="445"/>
      <c r="Z2113" s="445"/>
      <c r="AA2113" s="445"/>
      <c r="AB2113" s="445"/>
      <c r="AC2113" s="445"/>
      <c r="AD2113" s="445"/>
      <c r="AE2113" s="445"/>
      <c r="AF2113" s="445"/>
      <c r="AG2113" s="445"/>
      <c r="AH2113" s="445"/>
      <c r="AI2113" s="446"/>
      <c r="AJ2113" s="446"/>
      <c r="AK2113" s="446"/>
      <c r="AL2113" s="446"/>
      <c r="AM2113" s="446"/>
      <c r="AN2113" s="446"/>
    </row>
    <row r="2114" spans="1:40" ht="38.25">
      <c r="A2114" s="435"/>
      <c r="B2114" s="436"/>
      <c r="C2114" s="437"/>
      <c r="D2114" s="438" t="s">
        <v>310</v>
      </c>
      <c r="E2114" s="439"/>
      <c r="F2114" s="440"/>
      <c r="G2114" s="42"/>
      <c r="H2114" s="441"/>
      <c r="I2114" s="441"/>
      <c r="J2114" s="441"/>
      <c r="K2114" s="442"/>
      <c r="L2114" s="442"/>
      <c r="M2114" s="439"/>
      <c r="N2114" s="439"/>
      <c r="O2114" s="440"/>
      <c r="P2114" s="440"/>
      <c r="Q2114" s="439"/>
      <c r="R2114" s="439"/>
      <c r="S2114" s="439"/>
      <c r="T2114" s="443"/>
      <c r="U2114" s="443"/>
      <c r="V2114" s="443" t="s">
        <v>0</v>
      </c>
      <c r="W2114" s="444"/>
      <c r="X2114" s="440"/>
      <c r="Y2114" s="445"/>
      <c r="Z2114" s="445"/>
      <c r="AA2114" s="445"/>
      <c r="AB2114" s="445"/>
      <c r="AC2114" s="445"/>
      <c r="AD2114" s="445"/>
      <c r="AE2114" s="445"/>
      <c r="AF2114" s="445"/>
      <c r="AG2114" s="445"/>
      <c r="AH2114" s="445"/>
      <c r="AI2114" s="446"/>
      <c r="AJ2114" s="446"/>
      <c r="AK2114" s="446"/>
      <c r="AL2114" s="446"/>
      <c r="AM2114" s="446"/>
      <c r="AN2114" s="446"/>
    </row>
    <row r="2115" spans="1:40" ht="25.5">
      <c r="A2115" s="435"/>
      <c r="B2115" s="436"/>
      <c r="C2115" s="437"/>
      <c r="D2115" s="438" t="s">
        <v>311</v>
      </c>
      <c r="E2115" s="439"/>
      <c r="F2115" s="440"/>
      <c r="G2115" s="42"/>
      <c r="H2115" s="441"/>
      <c r="I2115" s="441"/>
      <c r="J2115" s="441"/>
      <c r="K2115" s="442"/>
      <c r="L2115" s="442"/>
      <c r="M2115" s="439"/>
      <c r="N2115" s="439"/>
      <c r="O2115" s="440"/>
      <c r="P2115" s="440"/>
      <c r="Q2115" s="439"/>
      <c r="R2115" s="439"/>
      <c r="S2115" s="439"/>
      <c r="T2115" s="443"/>
      <c r="U2115" s="443"/>
      <c r="V2115" s="443" t="s">
        <v>0</v>
      </c>
      <c r="W2115" s="444"/>
      <c r="X2115" s="440"/>
      <c r="Y2115" s="445"/>
      <c r="Z2115" s="445"/>
      <c r="AA2115" s="445"/>
      <c r="AB2115" s="445"/>
      <c r="AC2115" s="445"/>
      <c r="AD2115" s="445"/>
      <c r="AE2115" s="445"/>
      <c r="AF2115" s="445"/>
      <c r="AG2115" s="445"/>
      <c r="AH2115" s="445"/>
      <c r="AI2115" s="446"/>
      <c r="AJ2115" s="446"/>
      <c r="AK2115" s="446"/>
      <c r="AL2115" s="446"/>
      <c r="AM2115" s="446"/>
      <c r="AN2115" s="446"/>
    </row>
    <row r="2116" spans="1:40">
      <c r="A2116" s="435"/>
      <c r="B2116" s="436"/>
      <c r="C2116" s="437"/>
      <c r="D2116" s="438" t="s">
        <v>312</v>
      </c>
      <c r="E2116" s="439"/>
      <c r="F2116" s="440"/>
      <c r="G2116" s="42"/>
      <c r="H2116" s="441"/>
      <c r="I2116" s="441"/>
      <c r="J2116" s="441"/>
      <c r="K2116" s="442"/>
      <c r="L2116" s="442"/>
      <c r="M2116" s="439"/>
      <c r="N2116" s="439"/>
      <c r="O2116" s="440"/>
      <c r="P2116" s="440"/>
      <c r="Q2116" s="439"/>
      <c r="R2116" s="439"/>
      <c r="S2116" s="439"/>
      <c r="T2116" s="443"/>
      <c r="U2116" s="443"/>
      <c r="V2116" s="443" t="s">
        <v>0</v>
      </c>
      <c r="W2116" s="444"/>
      <c r="X2116" s="440"/>
      <c r="Y2116" s="445"/>
      <c r="Z2116" s="445"/>
      <c r="AA2116" s="445"/>
      <c r="AB2116" s="445"/>
      <c r="AC2116" s="445"/>
      <c r="AD2116" s="445"/>
      <c r="AE2116" s="445"/>
      <c r="AF2116" s="445"/>
      <c r="AG2116" s="445"/>
      <c r="AH2116" s="445"/>
      <c r="AI2116" s="446"/>
      <c r="AJ2116" s="446"/>
      <c r="AK2116" s="446"/>
      <c r="AL2116" s="446"/>
      <c r="AM2116" s="446"/>
      <c r="AN2116" s="446"/>
    </row>
    <row r="2117" spans="1:40" ht="38.25">
      <c r="A2117" s="435"/>
      <c r="B2117" s="436"/>
      <c r="C2117" s="437"/>
      <c r="D2117" s="438" t="s">
        <v>313</v>
      </c>
      <c r="E2117" s="439"/>
      <c r="F2117" s="440"/>
      <c r="G2117" s="42"/>
      <c r="H2117" s="441"/>
      <c r="I2117" s="441"/>
      <c r="J2117" s="441"/>
      <c r="K2117" s="442"/>
      <c r="L2117" s="442"/>
      <c r="M2117" s="439"/>
      <c r="N2117" s="439"/>
      <c r="O2117" s="440"/>
      <c r="P2117" s="440"/>
      <c r="Q2117" s="439"/>
      <c r="R2117" s="439"/>
      <c r="S2117" s="439"/>
      <c r="T2117" s="443"/>
      <c r="U2117" s="443"/>
      <c r="V2117" s="443" t="s">
        <v>0</v>
      </c>
      <c r="W2117" s="444"/>
      <c r="X2117" s="440"/>
      <c r="Y2117" s="445"/>
      <c r="Z2117" s="445"/>
      <c r="AA2117" s="445"/>
      <c r="AB2117" s="445"/>
      <c r="AC2117" s="445"/>
      <c r="AD2117" s="445"/>
      <c r="AE2117" s="445"/>
      <c r="AF2117" s="445"/>
      <c r="AG2117" s="445"/>
      <c r="AH2117" s="445"/>
      <c r="AI2117" s="446"/>
      <c r="AJ2117" s="446"/>
      <c r="AK2117" s="446"/>
      <c r="AL2117" s="446"/>
      <c r="AM2117" s="446"/>
      <c r="AN2117" s="446"/>
    </row>
    <row r="2118" spans="1:40">
      <c r="A2118" s="435"/>
      <c r="B2118" s="436"/>
      <c r="C2118" s="437"/>
      <c r="D2118" s="438" t="s">
        <v>314</v>
      </c>
      <c r="E2118" s="439"/>
      <c r="F2118" s="440"/>
      <c r="G2118" s="42"/>
      <c r="H2118" s="441"/>
      <c r="I2118" s="441"/>
      <c r="J2118" s="441"/>
      <c r="K2118" s="442"/>
      <c r="L2118" s="442"/>
      <c r="M2118" s="439"/>
      <c r="N2118" s="439"/>
      <c r="O2118" s="440"/>
      <c r="P2118" s="440"/>
      <c r="Q2118" s="439"/>
      <c r="R2118" s="439"/>
      <c r="S2118" s="439"/>
      <c r="T2118" s="443"/>
      <c r="U2118" s="443"/>
      <c r="V2118" s="443" t="s">
        <v>0</v>
      </c>
      <c r="W2118" s="444"/>
      <c r="X2118" s="440"/>
      <c r="Y2118" s="445"/>
      <c r="Z2118" s="445"/>
      <c r="AA2118" s="445"/>
      <c r="AB2118" s="445"/>
      <c r="AC2118" s="445"/>
      <c r="AD2118" s="445"/>
      <c r="AE2118" s="445"/>
      <c r="AF2118" s="445"/>
      <c r="AG2118" s="445"/>
      <c r="AH2118" s="445"/>
      <c r="AI2118" s="446"/>
      <c r="AJ2118" s="446"/>
      <c r="AK2118" s="446"/>
      <c r="AL2118" s="446"/>
      <c r="AM2118" s="446"/>
      <c r="AN2118" s="446"/>
    </row>
    <row r="2119" spans="1:40">
      <c r="A2119" s="435"/>
      <c r="B2119" s="436"/>
      <c r="C2119" s="437"/>
      <c r="D2119" s="438" t="s">
        <v>315</v>
      </c>
      <c r="E2119" s="439"/>
      <c r="F2119" s="440"/>
      <c r="G2119" s="42"/>
      <c r="H2119" s="441"/>
      <c r="I2119" s="441"/>
      <c r="J2119" s="441"/>
      <c r="K2119" s="442"/>
      <c r="L2119" s="442"/>
      <c r="M2119" s="439"/>
      <c r="N2119" s="439"/>
      <c r="O2119" s="440"/>
      <c r="P2119" s="440"/>
      <c r="Q2119" s="439"/>
      <c r="R2119" s="439"/>
      <c r="S2119" s="439"/>
      <c r="T2119" s="443"/>
      <c r="U2119" s="443"/>
      <c r="V2119" s="443" t="s">
        <v>0</v>
      </c>
      <c r="W2119" s="444"/>
      <c r="X2119" s="440"/>
      <c r="Y2119" s="445"/>
      <c r="Z2119" s="445"/>
      <c r="AA2119" s="445"/>
      <c r="AB2119" s="445"/>
      <c r="AC2119" s="445"/>
      <c r="AD2119" s="445"/>
      <c r="AE2119" s="445"/>
      <c r="AF2119" s="445"/>
      <c r="AG2119" s="445"/>
      <c r="AH2119" s="445"/>
      <c r="AI2119" s="446"/>
      <c r="AJ2119" s="446"/>
      <c r="AK2119" s="446"/>
      <c r="AL2119" s="446"/>
      <c r="AM2119" s="446"/>
      <c r="AN2119" s="446"/>
    </row>
    <row r="2120" spans="1:40">
      <c r="A2120" s="435"/>
      <c r="B2120" s="436"/>
      <c r="C2120" s="437"/>
      <c r="D2120" s="438" t="s">
        <v>294</v>
      </c>
      <c r="E2120" s="439"/>
      <c r="F2120" s="440"/>
      <c r="G2120" s="42"/>
      <c r="H2120" s="441"/>
      <c r="I2120" s="441"/>
      <c r="J2120" s="441"/>
      <c r="K2120" s="442"/>
      <c r="L2120" s="442"/>
      <c r="M2120" s="439"/>
      <c r="N2120" s="439"/>
      <c r="O2120" s="440"/>
      <c r="P2120" s="440"/>
      <c r="Q2120" s="439"/>
      <c r="R2120" s="439"/>
      <c r="S2120" s="439"/>
      <c r="T2120" s="443"/>
      <c r="U2120" s="443"/>
      <c r="V2120" s="443" t="s">
        <v>0</v>
      </c>
      <c r="W2120" s="444"/>
      <c r="X2120" s="440"/>
      <c r="Y2120" s="445"/>
      <c r="Z2120" s="445"/>
      <c r="AA2120" s="445"/>
      <c r="AB2120" s="445"/>
      <c r="AC2120" s="445"/>
      <c r="AD2120" s="445"/>
      <c r="AE2120" s="445"/>
      <c r="AF2120" s="445"/>
      <c r="AG2120" s="445"/>
      <c r="AH2120" s="445"/>
      <c r="AI2120" s="446"/>
      <c r="AJ2120" s="446"/>
      <c r="AK2120" s="446"/>
      <c r="AL2120" s="446"/>
      <c r="AM2120" s="446"/>
      <c r="AN2120" s="446"/>
    </row>
    <row r="2121" spans="1:40" ht="25.5">
      <c r="A2121" s="435"/>
      <c r="B2121" s="436"/>
      <c r="C2121" s="437"/>
      <c r="D2121" s="438" t="s">
        <v>316</v>
      </c>
      <c r="E2121" s="439"/>
      <c r="F2121" s="440"/>
      <c r="G2121" s="42"/>
      <c r="H2121" s="441"/>
      <c r="I2121" s="441"/>
      <c r="J2121" s="441"/>
      <c r="K2121" s="442"/>
      <c r="L2121" s="442"/>
      <c r="M2121" s="439"/>
      <c r="N2121" s="439"/>
      <c r="O2121" s="440"/>
      <c r="P2121" s="440"/>
      <c r="Q2121" s="439"/>
      <c r="R2121" s="439"/>
      <c r="S2121" s="439"/>
      <c r="T2121" s="443"/>
      <c r="U2121" s="443"/>
      <c r="V2121" s="443" t="s">
        <v>0</v>
      </c>
      <c r="W2121" s="444"/>
      <c r="X2121" s="440"/>
      <c r="Y2121" s="445"/>
      <c r="Z2121" s="445"/>
      <c r="AA2121" s="445"/>
      <c r="AB2121" s="445"/>
      <c r="AC2121" s="445"/>
      <c r="AD2121" s="445"/>
      <c r="AE2121" s="445"/>
      <c r="AF2121" s="445"/>
      <c r="AG2121" s="445"/>
      <c r="AH2121" s="445"/>
      <c r="AI2121" s="446"/>
      <c r="AJ2121" s="446"/>
      <c r="AK2121" s="446"/>
      <c r="AL2121" s="446"/>
      <c r="AM2121" s="446"/>
      <c r="AN2121" s="446"/>
    </row>
    <row r="2122" spans="1:40">
      <c r="A2122" s="435"/>
      <c r="B2122" s="436"/>
      <c r="C2122" s="437"/>
      <c r="D2122" s="438" t="s">
        <v>294</v>
      </c>
      <c r="E2122" s="439"/>
      <c r="F2122" s="440"/>
      <c r="G2122" s="42"/>
      <c r="H2122" s="441"/>
      <c r="I2122" s="441"/>
      <c r="J2122" s="441"/>
      <c r="K2122" s="442"/>
      <c r="L2122" s="442"/>
      <c r="M2122" s="439"/>
      <c r="N2122" s="439"/>
      <c r="O2122" s="440"/>
      <c r="P2122" s="440"/>
      <c r="Q2122" s="439"/>
      <c r="R2122" s="439"/>
      <c r="S2122" s="439"/>
      <c r="T2122" s="443"/>
      <c r="U2122" s="443"/>
      <c r="V2122" s="443" t="s">
        <v>0</v>
      </c>
      <c r="W2122" s="444"/>
      <c r="X2122" s="440"/>
      <c r="Y2122" s="445"/>
      <c r="Z2122" s="445"/>
      <c r="AA2122" s="445"/>
      <c r="AB2122" s="445"/>
      <c r="AC2122" s="445"/>
      <c r="AD2122" s="445"/>
      <c r="AE2122" s="445"/>
      <c r="AF2122" s="445"/>
      <c r="AG2122" s="445"/>
      <c r="AH2122" s="445"/>
      <c r="AI2122" s="446"/>
      <c r="AJ2122" s="446"/>
      <c r="AK2122" s="446"/>
      <c r="AL2122" s="446"/>
      <c r="AM2122" s="446"/>
      <c r="AN2122" s="446"/>
    </row>
    <row r="2123" spans="1:40" ht="25.5">
      <c r="A2123" s="435"/>
      <c r="B2123" s="436"/>
      <c r="C2123" s="437"/>
      <c r="D2123" s="438" t="s">
        <v>295</v>
      </c>
      <c r="E2123" s="439"/>
      <c r="F2123" s="440"/>
      <c r="G2123" s="42"/>
      <c r="H2123" s="441"/>
      <c r="I2123" s="441"/>
      <c r="J2123" s="441"/>
      <c r="K2123" s="442"/>
      <c r="L2123" s="442"/>
      <c r="M2123" s="439"/>
      <c r="N2123" s="439"/>
      <c r="O2123" s="440"/>
      <c r="P2123" s="440"/>
      <c r="Q2123" s="439"/>
      <c r="R2123" s="439"/>
      <c r="S2123" s="439"/>
      <c r="T2123" s="443"/>
      <c r="U2123" s="443"/>
      <c r="V2123" s="443" t="s">
        <v>0</v>
      </c>
      <c r="W2123" s="444"/>
      <c r="X2123" s="440"/>
      <c r="Y2123" s="445"/>
      <c r="Z2123" s="445"/>
      <c r="AA2123" s="445"/>
      <c r="AB2123" s="445"/>
      <c r="AC2123" s="445"/>
      <c r="AD2123" s="445"/>
      <c r="AE2123" s="445"/>
      <c r="AF2123" s="445"/>
      <c r="AG2123" s="445"/>
      <c r="AH2123" s="445"/>
      <c r="AI2123" s="446"/>
      <c r="AJ2123" s="446"/>
      <c r="AK2123" s="446"/>
      <c r="AL2123" s="446"/>
      <c r="AM2123" s="446"/>
      <c r="AN2123" s="446"/>
    </row>
    <row r="2124" spans="1:40" ht="25.5">
      <c r="A2124" s="435"/>
      <c r="B2124" s="436"/>
      <c r="C2124" s="437"/>
      <c r="D2124" s="438" t="s">
        <v>296</v>
      </c>
      <c r="E2124" s="439"/>
      <c r="F2124" s="440"/>
      <c r="G2124" s="42"/>
      <c r="H2124" s="441"/>
      <c r="I2124" s="441"/>
      <c r="J2124" s="441"/>
      <c r="K2124" s="442"/>
      <c r="L2124" s="442"/>
      <c r="M2124" s="439"/>
      <c r="N2124" s="439"/>
      <c r="O2124" s="440"/>
      <c r="P2124" s="440"/>
      <c r="Q2124" s="439"/>
      <c r="R2124" s="439"/>
      <c r="S2124" s="439"/>
      <c r="T2124" s="443"/>
      <c r="U2124" s="443"/>
      <c r="V2124" s="443" t="s">
        <v>0</v>
      </c>
      <c r="W2124" s="444"/>
      <c r="X2124" s="440"/>
      <c r="Y2124" s="445"/>
      <c r="Z2124" s="445"/>
      <c r="AA2124" s="445"/>
      <c r="AB2124" s="445"/>
      <c r="AC2124" s="445"/>
      <c r="AD2124" s="445"/>
      <c r="AE2124" s="445"/>
      <c r="AF2124" s="445"/>
      <c r="AG2124" s="445"/>
      <c r="AH2124" s="445"/>
      <c r="AI2124" s="446"/>
      <c r="AJ2124" s="446"/>
      <c r="AK2124" s="446"/>
      <c r="AL2124" s="446"/>
      <c r="AM2124" s="446"/>
      <c r="AN2124" s="446"/>
    </row>
    <row r="2125" spans="1:40">
      <c r="A2125" s="435"/>
      <c r="B2125" s="436"/>
      <c r="C2125" s="437"/>
      <c r="D2125" s="438" t="s">
        <v>297</v>
      </c>
      <c r="E2125" s="439"/>
      <c r="F2125" s="440"/>
      <c r="G2125" s="42"/>
      <c r="H2125" s="441"/>
      <c r="I2125" s="441"/>
      <c r="J2125" s="441"/>
      <c r="K2125" s="442"/>
      <c r="L2125" s="442"/>
      <c r="M2125" s="439"/>
      <c r="N2125" s="439"/>
      <c r="O2125" s="440"/>
      <c r="P2125" s="440"/>
      <c r="Q2125" s="439"/>
      <c r="R2125" s="439"/>
      <c r="S2125" s="439"/>
      <c r="T2125" s="443"/>
      <c r="U2125" s="443"/>
      <c r="V2125" s="443" t="s">
        <v>0</v>
      </c>
      <c r="W2125" s="444"/>
      <c r="X2125" s="440"/>
      <c r="Y2125" s="445"/>
      <c r="Z2125" s="445"/>
      <c r="AA2125" s="445"/>
      <c r="AB2125" s="445"/>
      <c r="AC2125" s="445"/>
      <c r="AD2125" s="445"/>
      <c r="AE2125" s="445"/>
      <c r="AF2125" s="445"/>
      <c r="AG2125" s="445"/>
      <c r="AH2125" s="445"/>
      <c r="AI2125" s="446"/>
      <c r="AJ2125" s="446"/>
      <c r="AK2125" s="446"/>
      <c r="AL2125" s="446"/>
      <c r="AM2125" s="446"/>
      <c r="AN2125" s="446"/>
    </row>
    <row r="2126" spans="1:40">
      <c r="A2126" s="435"/>
      <c r="B2126" s="436"/>
      <c r="C2126" s="437"/>
      <c r="D2126" s="438" t="s">
        <v>220</v>
      </c>
      <c r="E2126" s="439"/>
      <c r="F2126" s="440"/>
      <c r="G2126" s="42"/>
      <c r="H2126" s="441"/>
      <c r="I2126" s="441"/>
      <c r="J2126" s="441"/>
      <c r="K2126" s="442"/>
      <c r="L2126" s="442"/>
      <c r="M2126" s="439"/>
      <c r="N2126" s="439"/>
      <c r="O2126" s="440"/>
      <c r="P2126" s="440"/>
      <c r="Q2126" s="439"/>
      <c r="R2126" s="439"/>
      <c r="S2126" s="439"/>
      <c r="T2126" s="443"/>
      <c r="U2126" s="443"/>
      <c r="V2126" s="443" t="s">
        <v>0</v>
      </c>
      <c r="W2126" s="444"/>
      <c r="X2126" s="440"/>
      <c r="Y2126" s="445"/>
      <c r="Z2126" s="445"/>
      <c r="AA2126" s="445"/>
      <c r="AB2126" s="445"/>
      <c r="AC2126" s="445"/>
      <c r="AD2126" s="445"/>
      <c r="AE2126" s="445"/>
      <c r="AF2126" s="445"/>
      <c r="AG2126" s="445"/>
      <c r="AH2126" s="445"/>
      <c r="AI2126" s="446"/>
      <c r="AJ2126" s="446"/>
      <c r="AK2126" s="446"/>
      <c r="AL2126" s="446"/>
      <c r="AM2126" s="446"/>
      <c r="AN2126" s="446"/>
    </row>
    <row r="2127" spans="1:40">
      <c r="A2127" s="435"/>
      <c r="B2127" s="436"/>
      <c r="C2127" s="437"/>
      <c r="D2127" s="438" t="s">
        <v>221</v>
      </c>
      <c r="E2127" s="439"/>
      <c r="F2127" s="440"/>
      <c r="G2127" s="42"/>
      <c r="H2127" s="441"/>
      <c r="I2127" s="441"/>
      <c r="J2127" s="441"/>
      <c r="K2127" s="442"/>
      <c r="L2127" s="442"/>
      <c r="M2127" s="439"/>
      <c r="N2127" s="439"/>
      <c r="O2127" s="440"/>
      <c r="P2127" s="440"/>
      <c r="Q2127" s="439"/>
      <c r="R2127" s="439"/>
      <c r="S2127" s="439"/>
      <c r="T2127" s="443"/>
      <c r="U2127" s="443"/>
      <c r="V2127" s="443" t="s">
        <v>0</v>
      </c>
      <c r="W2127" s="444"/>
      <c r="X2127" s="440"/>
      <c r="Y2127" s="445"/>
      <c r="Z2127" s="445"/>
      <c r="AA2127" s="445"/>
      <c r="AB2127" s="445"/>
      <c r="AC2127" s="445"/>
      <c r="AD2127" s="445"/>
      <c r="AE2127" s="445"/>
      <c r="AF2127" s="445"/>
      <c r="AG2127" s="445"/>
      <c r="AH2127" s="445"/>
      <c r="AI2127" s="446"/>
      <c r="AJ2127" s="446"/>
      <c r="AK2127" s="446"/>
      <c r="AL2127" s="446"/>
      <c r="AM2127" s="446"/>
      <c r="AN2127" s="446"/>
    </row>
    <row r="2128" spans="1:40">
      <c r="A2128" s="435"/>
      <c r="B2128" s="436"/>
      <c r="C2128" s="437"/>
      <c r="D2128" s="438" t="s">
        <v>211</v>
      </c>
      <c r="E2128" s="439"/>
      <c r="F2128" s="440"/>
      <c r="G2128" s="42"/>
      <c r="H2128" s="441"/>
      <c r="I2128" s="441"/>
      <c r="J2128" s="441"/>
      <c r="K2128" s="442"/>
      <c r="L2128" s="442"/>
      <c r="M2128" s="439"/>
      <c r="N2128" s="439"/>
      <c r="O2128" s="440"/>
      <c r="P2128" s="440"/>
      <c r="Q2128" s="439"/>
      <c r="R2128" s="439"/>
      <c r="S2128" s="439"/>
      <c r="T2128" s="443"/>
      <c r="U2128" s="443"/>
      <c r="V2128" s="443" t="s">
        <v>0</v>
      </c>
      <c r="W2128" s="444"/>
      <c r="X2128" s="440"/>
      <c r="Y2128" s="445"/>
      <c r="Z2128" s="445"/>
      <c r="AA2128" s="445"/>
      <c r="AB2128" s="445"/>
      <c r="AC2128" s="445"/>
      <c r="AD2128" s="445"/>
      <c r="AE2128" s="445"/>
      <c r="AF2128" s="445"/>
      <c r="AG2128" s="445"/>
      <c r="AH2128" s="445"/>
      <c r="AI2128" s="446"/>
      <c r="AJ2128" s="446"/>
      <c r="AK2128" s="446"/>
      <c r="AL2128" s="446"/>
      <c r="AM2128" s="446"/>
      <c r="AN2128" s="446"/>
    </row>
    <row r="2129" spans="1:40">
      <c r="A2129" s="435"/>
      <c r="B2129" s="436"/>
      <c r="C2129" s="437"/>
      <c r="D2129" s="438" t="s">
        <v>317</v>
      </c>
      <c r="E2129" s="439"/>
      <c r="F2129" s="440"/>
      <c r="G2129" s="42"/>
      <c r="H2129" s="441"/>
      <c r="I2129" s="441"/>
      <c r="J2129" s="441"/>
      <c r="K2129" s="442"/>
      <c r="L2129" s="442"/>
      <c r="M2129" s="439"/>
      <c r="N2129" s="439"/>
      <c r="O2129" s="440"/>
      <c r="P2129" s="440"/>
      <c r="Q2129" s="439"/>
      <c r="R2129" s="439"/>
      <c r="S2129" s="439"/>
      <c r="T2129" s="443"/>
      <c r="U2129" s="443"/>
      <c r="V2129" s="443" t="s">
        <v>0</v>
      </c>
      <c r="W2129" s="444"/>
      <c r="X2129" s="440"/>
      <c r="Y2129" s="445"/>
      <c r="Z2129" s="445"/>
      <c r="AA2129" s="445"/>
      <c r="AB2129" s="445"/>
      <c r="AC2129" s="445"/>
      <c r="AD2129" s="445"/>
      <c r="AE2129" s="445"/>
      <c r="AF2129" s="445"/>
      <c r="AG2129" s="445"/>
      <c r="AH2129" s="445"/>
      <c r="AI2129" s="446"/>
      <c r="AJ2129" s="446"/>
      <c r="AK2129" s="446"/>
      <c r="AL2129" s="446"/>
      <c r="AM2129" s="446"/>
      <c r="AN2129" s="446"/>
    </row>
    <row r="2130" spans="1:40" ht="25.5">
      <c r="A2130" s="435"/>
      <c r="B2130" s="436"/>
      <c r="C2130" s="437"/>
      <c r="D2130" s="438" t="s">
        <v>318</v>
      </c>
      <c r="E2130" s="439"/>
      <c r="F2130" s="440"/>
      <c r="G2130" s="42"/>
      <c r="H2130" s="441"/>
      <c r="I2130" s="441"/>
      <c r="J2130" s="441"/>
      <c r="K2130" s="442"/>
      <c r="L2130" s="442"/>
      <c r="M2130" s="439"/>
      <c r="N2130" s="439"/>
      <c r="O2130" s="440"/>
      <c r="P2130" s="440"/>
      <c r="Q2130" s="439"/>
      <c r="R2130" s="439"/>
      <c r="S2130" s="439"/>
      <c r="T2130" s="443"/>
      <c r="U2130" s="443"/>
      <c r="V2130" s="443" t="s">
        <v>0</v>
      </c>
      <c r="W2130" s="444"/>
      <c r="X2130" s="440"/>
      <c r="Y2130" s="445"/>
      <c r="Z2130" s="445"/>
      <c r="AA2130" s="445"/>
      <c r="AB2130" s="445"/>
      <c r="AC2130" s="445"/>
      <c r="AD2130" s="445"/>
      <c r="AE2130" s="445"/>
      <c r="AF2130" s="445"/>
      <c r="AG2130" s="445"/>
      <c r="AH2130" s="445"/>
      <c r="AI2130" s="446"/>
      <c r="AJ2130" s="446"/>
      <c r="AK2130" s="446"/>
      <c r="AL2130" s="446"/>
      <c r="AM2130" s="446"/>
      <c r="AN2130" s="446"/>
    </row>
    <row r="2131" spans="1:40">
      <c r="A2131" s="435"/>
      <c r="B2131" s="436"/>
      <c r="C2131" s="437"/>
      <c r="D2131" s="438" t="s">
        <v>319</v>
      </c>
      <c r="E2131" s="439"/>
      <c r="F2131" s="440"/>
      <c r="G2131" s="42"/>
      <c r="H2131" s="441"/>
      <c r="I2131" s="441"/>
      <c r="J2131" s="441"/>
      <c r="K2131" s="442"/>
      <c r="L2131" s="442"/>
      <c r="M2131" s="439"/>
      <c r="N2131" s="439"/>
      <c r="O2131" s="440"/>
      <c r="P2131" s="440"/>
      <c r="Q2131" s="439"/>
      <c r="R2131" s="439"/>
      <c r="S2131" s="439"/>
      <c r="T2131" s="443"/>
      <c r="U2131" s="443"/>
      <c r="V2131" s="443" t="s">
        <v>0</v>
      </c>
      <c r="W2131" s="444"/>
      <c r="X2131" s="440"/>
      <c r="Y2131" s="445"/>
      <c r="Z2131" s="445"/>
      <c r="AA2131" s="445"/>
      <c r="AB2131" s="445"/>
      <c r="AC2131" s="445"/>
      <c r="AD2131" s="445"/>
      <c r="AE2131" s="445"/>
      <c r="AF2131" s="445"/>
      <c r="AG2131" s="445"/>
      <c r="AH2131" s="445"/>
      <c r="AI2131" s="446"/>
      <c r="AJ2131" s="446"/>
      <c r="AK2131" s="446"/>
      <c r="AL2131" s="446"/>
      <c r="AM2131" s="446"/>
      <c r="AN2131" s="446"/>
    </row>
    <row r="2132" spans="1:40">
      <c r="A2132" s="435"/>
      <c r="B2132" s="436"/>
      <c r="C2132" s="437"/>
      <c r="D2132" s="438" t="s">
        <v>320</v>
      </c>
      <c r="E2132" s="439"/>
      <c r="F2132" s="440"/>
      <c r="G2132" s="42"/>
      <c r="H2132" s="441"/>
      <c r="I2132" s="441"/>
      <c r="J2132" s="441"/>
      <c r="K2132" s="442"/>
      <c r="L2132" s="442"/>
      <c r="M2132" s="439"/>
      <c r="N2132" s="439"/>
      <c r="O2132" s="440"/>
      <c r="P2132" s="440"/>
      <c r="Q2132" s="439"/>
      <c r="R2132" s="439"/>
      <c r="S2132" s="439"/>
      <c r="T2132" s="443"/>
      <c r="U2132" s="443"/>
      <c r="V2132" s="443" t="s">
        <v>0</v>
      </c>
      <c r="W2132" s="444"/>
      <c r="X2132" s="440"/>
      <c r="Y2132" s="445"/>
      <c r="Z2132" s="445"/>
      <c r="AA2132" s="445"/>
      <c r="AB2132" s="445"/>
      <c r="AC2132" s="445"/>
      <c r="AD2132" s="445"/>
      <c r="AE2132" s="445"/>
      <c r="AF2132" s="445"/>
      <c r="AG2132" s="445"/>
      <c r="AH2132" s="445"/>
      <c r="AI2132" s="446"/>
      <c r="AJ2132" s="446"/>
      <c r="AK2132" s="446"/>
      <c r="AL2132" s="446"/>
      <c r="AM2132" s="446"/>
      <c r="AN2132" s="446"/>
    </row>
    <row r="2133" spans="1:40" ht="25.5">
      <c r="A2133" s="435"/>
      <c r="B2133" s="436"/>
      <c r="C2133" s="437"/>
      <c r="D2133" s="438" t="s">
        <v>321</v>
      </c>
      <c r="E2133" s="439"/>
      <c r="F2133" s="440"/>
      <c r="G2133" s="42"/>
      <c r="H2133" s="441"/>
      <c r="I2133" s="441"/>
      <c r="J2133" s="441"/>
      <c r="K2133" s="442"/>
      <c r="L2133" s="442"/>
      <c r="M2133" s="439"/>
      <c r="N2133" s="439"/>
      <c r="O2133" s="440"/>
      <c r="P2133" s="440"/>
      <c r="Q2133" s="439"/>
      <c r="R2133" s="439"/>
      <c r="S2133" s="439"/>
      <c r="T2133" s="443"/>
      <c r="U2133" s="443"/>
      <c r="V2133" s="443" t="s">
        <v>0</v>
      </c>
      <c r="W2133" s="444"/>
      <c r="X2133" s="440"/>
      <c r="Y2133" s="445"/>
      <c r="Z2133" s="445"/>
      <c r="AA2133" s="445"/>
      <c r="AB2133" s="445"/>
      <c r="AC2133" s="445"/>
      <c r="AD2133" s="445"/>
      <c r="AE2133" s="445"/>
      <c r="AF2133" s="445"/>
      <c r="AG2133" s="445"/>
      <c r="AH2133" s="445"/>
      <c r="AI2133" s="446"/>
      <c r="AJ2133" s="446"/>
      <c r="AK2133" s="446"/>
      <c r="AL2133" s="446"/>
      <c r="AM2133" s="446"/>
      <c r="AN2133" s="446"/>
    </row>
    <row r="2134" spans="1:40">
      <c r="A2134" s="435"/>
      <c r="B2134" s="436"/>
      <c r="C2134" s="437"/>
      <c r="D2134" s="438" t="s">
        <v>322</v>
      </c>
      <c r="E2134" s="439"/>
      <c r="F2134" s="440"/>
      <c r="G2134" s="42"/>
      <c r="H2134" s="441"/>
      <c r="I2134" s="441"/>
      <c r="J2134" s="441"/>
      <c r="K2134" s="442"/>
      <c r="L2134" s="442"/>
      <c r="M2134" s="439"/>
      <c r="N2134" s="439"/>
      <c r="O2134" s="440"/>
      <c r="P2134" s="440"/>
      <c r="Q2134" s="439"/>
      <c r="R2134" s="439"/>
      <c r="S2134" s="439"/>
      <c r="T2134" s="443"/>
      <c r="U2134" s="443"/>
      <c r="V2134" s="443" t="s">
        <v>0</v>
      </c>
      <c r="W2134" s="444"/>
      <c r="X2134" s="440"/>
      <c r="Y2134" s="445"/>
      <c r="Z2134" s="445"/>
      <c r="AA2134" s="445"/>
      <c r="AB2134" s="445"/>
      <c r="AC2134" s="445"/>
      <c r="AD2134" s="445"/>
      <c r="AE2134" s="445"/>
      <c r="AF2134" s="445"/>
      <c r="AG2134" s="445"/>
      <c r="AH2134" s="445"/>
      <c r="AI2134" s="446"/>
      <c r="AJ2134" s="446"/>
      <c r="AK2134" s="446"/>
      <c r="AL2134" s="446"/>
      <c r="AM2134" s="446"/>
      <c r="AN2134" s="446"/>
    </row>
    <row r="2135" spans="1:40">
      <c r="A2135" s="435"/>
      <c r="B2135" s="436"/>
      <c r="C2135" s="437"/>
      <c r="D2135" s="438" t="s">
        <v>323</v>
      </c>
      <c r="E2135" s="439"/>
      <c r="F2135" s="440"/>
      <c r="G2135" s="42"/>
      <c r="H2135" s="441"/>
      <c r="I2135" s="441"/>
      <c r="J2135" s="441"/>
      <c r="K2135" s="442"/>
      <c r="L2135" s="442"/>
      <c r="M2135" s="439"/>
      <c r="N2135" s="439"/>
      <c r="O2135" s="440"/>
      <c r="P2135" s="440"/>
      <c r="Q2135" s="439"/>
      <c r="R2135" s="439"/>
      <c r="S2135" s="439"/>
      <c r="T2135" s="443"/>
      <c r="U2135" s="443"/>
      <c r="V2135" s="443" t="s">
        <v>0</v>
      </c>
      <c r="W2135" s="444"/>
      <c r="X2135" s="440"/>
      <c r="Y2135" s="445"/>
      <c r="Z2135" s="445"/>
      <c r="AA2135" s="445"/>
      <c r="AB2135" s="445"/>
      <c r="AC2135" s="445"/>
      <c r="AD2135" s="445"/>
      <c r="AE2135" s="445"/>
      <c r="AF2135" s="445"/>
      <c r="AG2135" s="445"/>
      <c r="AH2135" s="445"/>
      <c r="AI2135" s="446"/>
      <c r="AJ2135" s="446"/>
      <c r="AK2135" s="446"/>
      <c r="AL2135" s="446"/>
      <c r="AM2135" s="446"/>
      <c r="AN2135" s="446"/>
    </row>
    <row r="2136" spans="1:40">
      <c r="A2136" s="435"/>
      <c r="B2136" s="436"/>
      <c r="C2136" s="437"/>
      <c r="D2136" s="438" t="s">
        <v>324</v>
      </c>
      <c r="E2136" s="439"/>
      <c r="F2136" s="440"/>
      <c r="G2136" s="42"/>
      <c r="H2136" s="441"/>
      <c r="I2136" s="441"/>
      <c r="J2136" s="441"/>
      <c r="K2136" s="442"/>
      <c r="L2136" s="442"/>
      <c r="M2136" s="439"/>
      <c r="N2136" s="439"/>
      <c r="O2136" s="440"/>
      <c r="P2136" s="440"/>
      <c r="Q2136" s="439"/>
      <c r="R2136" s="439"/>
      <c r="S2136" s="439"/>
      <c r="T2136" s="443"/>
      <c r="U2136" s="443"/>
      <c r="V2136" s="443" t="s">
        <v>0</v>
      </c>
      <c r="W2136" s="444"/>
      <c r="X2136" s="440"/>
      <c r="Y2136" s="445"/>
      <c r="Z2136" s="445"/>
      <c r="AA2136" s="445"/>
      <c r="AB2136" s="445"/>
      <c r="AC2136" s="445"/>
      <c r="AD2136" s="445"/>
      <c r="AE2136" s="445"/>
      <c r="AF2136" s="445"/>
      <c r="AG2136" s="445"/>
      <c r="AH2136" s="445"/>
      <c r="AI2136" s="446"/>
      <c r="AJ2136" s="446"/>
      <c r="AK2136" s="446"/>
      <c r="AL2136" s="446"/>
      <c r="AM2136" s="446"/>
      <c r="AN2136" s="446"/>
    </row>
    <row r="2137" spans="1:40" ht="38.25">
      <c r="A2137" s="435"/>
      <c r="B2137" s="436"/>
      <c r="C2137" s="437"/>
      <c r="D2137" s="438" t="s">
        <v>325</v>
      </c>
      <c r="E2137" s="439"/>
      <c r="F2137" s="440"/>
      <c r="G2137" s="42"/>
      <c r="H2137" s="441"/>
      <c r="I2137" s="441"/>
      <c r="J2137" s="441"/>
      <c r="K2137" s="442"/>
      <c r="L2137" s="442"/>
      <c r="M2137" s="439"/>
      <c r="N2137" s="439"/>
      <c r="O2137" s="440"/>
      <c r="P2137" s="440"/>
      <c r="Q2137" s="439"/>
      <c r="R2137" s="439"/>
      <c r="S2137" s="439"/>
      <c r="T2137" s="443"/>
      <c r="U2137" s="443"/>
      <c r="V2137" s="443" t="s">
        <v>0</v>
      </c>
      <c r="W2137" s="444"/>
      <c r="X2137" s="440"/>
      <c r="Y2137" s="445"/>
      <c r="Z2137" s="445"/>
      <c r="AA2137" s="445"/>
      <c r="AB2137" s="445"/>
      <c r="AC2137" s="445"/>
      <c r="AD2137" s="445"/>
      <c r="AE2137" s="445"/>
      <c r="AF2137" s="445"/>
      <c r="AG2137" s="445"/>
      <c r="AH2137" s="445"/>
      <c r="AI2137" s="446"/>
      <c r="AJ2137" s="446"/>
      <c r="AK2137" s="446"/>
      <c r="AL2137" s="446"/>
      <c r="AM2137" s="446"/>
      <c r="AN2137" s="446"/>
    </row>
    <row r="2138" spans="1:40" ht="25.5">
      <c r="A2138" s="435"/>
      <c r="B2138" s="436"/>
      <c r="C2138" s="437"/>
      <c r="D2138" s="438" t="s">
        <v>326</v>
      </c>
      <c r="E2138" s="439"/>
      <c r="F2138" s="440"/>
      <c r="G2138" s="42"/>
      <c r="H2138" s="441"/>
      <c r="I2138" s="441"/>
      <c r="J2138" s="441"/>
      <c r="K2138" s="442"/>
      <c r="L2138" s="442"/>
      <c r="M2138" s="439"/>
      <c r="N2138" s="439"/>
      <c r="O2138" s="440"/>
      <c r="P2138" s="440"/>
      <c r="Q2138" s="439"/>
      <c r="R2138" s="439"/>
      <c r="S2138" s="439"/>
      <c r="T2138" s="443"/>
      <c r="U2138" s="443"/>
      <c r="V2138" s="443" t="s">
        <v>0</v>
      </c>
      <c r="W2138" s="444"/>
      <c r="X2138" s="440"/>
      <c r="Y2138" s="445"/>
      <c r="Z2138" s="445"/>
      <c r="AA2138" s="445"/>
      <c r="AB2138" s="445"/>
      <c r="AC2138" s="445"/>
      <c r="AD2138" s="445"/>
      <c r="AE2138" s="445"/>
      <c r="AF2138" s="445"/>
      <c r="AG2138" s="445"/>
      <c r="AH2138" s="445"/>
      <c r="AI2138" s="446"/>
      <c r="AJ2138" s="446"/>
      <c r="AK2138" s="446"/>
      <c r="AL2138" s="446"/>
      <c r="AM2138" s="446"/>
      <c r="AN2138" s="446"/>
    </row>
    <row r="2139" spans="1:40">
      <c r="A2139" s="435"/>
      <c r="B2139" s="436"/>
      <c r="C2139" s="437"/>
      <c r="D2139" s="438" t="s">
        <v>327</v>
      </c>
      <c r="E2139" s="439"/>
      <c r="F2139" s="440"/>
      <c r="G2139" s="42"/>
      <c r="H2139" s="441"/>
      <c r="I2139" s="441"/>
      <c r="J2139" s="441"/>
      <c r="K2139" s="442"/>
      <c r="L2139" s="442"/>
      <c r="M2139" s="439"/>
      <c r="N2139" s="439"/>
      <c r="O2139" s="440"/>
      <c r="P2139" s="440"/>
      <c r="Q2139" s="439"/>
      <c r="R2139" s="439"/>
      <c r="S2139" s="439"/>
      <c r="T2139" s="443"/>
      <c r="U2139" s="443"/>
      <c r="V2139" s="443" t="s">
        <v>0</v>
      </c>
      <c r="W2139" s="444"/>
      <c r="X2139" s="440"/>
      <c r="Y2139" s="445"/>
      <c r="Z2139" s="445"/>
      <c r="AA2139" s="445"/>
      <c r="AB2139" s="445"/>
      <c r="AC2139" s="445"/>
      <c r="AD2139" s="445"/>
      <c r="AE2139" s="445"/>
      <c r="AF2139" s="445"/>
      <c r="AG2139" s="445"/>
      <c r="AH2139" s="445"/>
      <c r="AI2139" s="446"/>
      <c r="AJ2139" s="446"/>
      <c r="AK2139" s="446"/>
      <c r="AL2139" s="446"/>
      <c r="AM2139" s="446"/>
      <c r="AN2139" s="446"/>
    </row>
    <row r="2140" spans="1:40" ht="25.5">
      <c r="A2140" s="435"/>
      <c r="B2140" s="436"/>
      <c r="C2140" s="437"/>
      <c r="D2140" s="438" t="s">
        <v>328</v>
      </c>
      <c r="E2140" s="439"/>
      <c r="F2140" s="440"/>
      <c r="G2140" s="42"/>
      <c r="H2140" s="441"/>
      <c r="I2140" s="441"/>
      <c r="J2140" s="441"/>
      <c r="K2140" s="442"/>
      <c r="L2140" s="442"/>
      <c r="M2140" s="439"/>
      <c r="N2140" s="439"/>
      <c r="O2140" s="440"/>
      <c r="P2140" s="440"/>
      <c r="Q2140" s="439"/>
      <c r="R2140" s="439"/>
      <c r="S2140" s="439"/>
      <c r="T2140" s="443"/>
      <c r="U2140" s="443"/>
      <c r="V2140" s="443" t="s">
        <v>0</v>
      </c>
      <c r="W2140" s="444"/>
      <c r="X2140" s="440"/>
      <c r="Y2140" s="445"/>
      <c r="Z2140" s="445"/>
      <c r="AA2140" s="445"/>
      <c r="AB2140" s="445"/>
      <c r="AC2140" s="445"/>
      <c r="AD2140" s="445"/>
      <c r="AE2140" s="445"/>
      <c r="AF2140" s="445"/>
      <c r="AG2140" s="445"/>
      <c r="AH2140" s="445"/>
      <c r="AI2140" s="446"/>
      <c r="AJ2140" s="446"/>
      <c r="AK2140" s="446"/>
      <c r="AL2140" s="446"/>
      <c r="AM2140" s="446"/>
      <c r="AN2140" s="446"/>
    </row>
    <row r="2141" spans="1:40" ht="38.25">
      <c r="A2141" s="435"/>
      <c r="B2141" s="436"/>
      <c r="C2141" s="437"/>
      <c r="D2141" s="438" t="s">
        <v>329</v>
      </c>
      <c r="E2141" s="439"/>
      <c r="F2141" s="440"/>
      <c r="G2141" s="42"/>
      <c r="H2141" s="441"/>
      <c r="I2141" s="441"/>
      <c r="J2141" s="441"/>
      <c r="K2141" s="442"/>
      <c r="L2141" s="442"/>
      <c r="M2141" s="439"/>
      <c r="N2141" s="439"/>
      <c r="O2141" s="440"/>
      <c r="P2141" s="440"/>
      <c r="Q2141" s="439"/>
      <c r="R2141" s="439"/>
      <c r="S2141" s="439"/>
      <c r="T2141" s="443"/>
      <c r="U2141" s="443"/>
      <c r="V2141" s="443" t="s">
        <v>0</v>
      </c>
      <c r="W2141" s="444"/>
      <c r="X2141" s="440"/>
      <c r="Y2141" s="445"/>
      <c r="Z2141" s="445"/>
      <c r="AA2141" s="445"/>
      <c r="AB2141" s="445"/>
      <c r="AC2141" s="445"/>
      <c r="AD2141" s="445"/>
      <c r="AE2141" s="445"/>
      <c r="AF2141" s="445"/>
      <c r="AG2141" s="445"/>
      <c r="AH2141" s="445"/>
      <c r="AI2141" s="446"/>
      <c r="AJ2141" s="446"/>
      <c r="AK2141" s="446"/>
      <c r="AL2141" s="446"/>
      <c r="AM2141" s="446"/>
      <c r="AN2141" s="446"/>
    </row>
    <row r="2142" spans="1:40" ht="25.5">
      <c r="A2142" s="435"/>
      <c r="B2142" s="436"/>
      <c r="C2142" s="437"/>
      <c r="D2142" s="438" t="s">
        <v>330</v>
      </c>
      <c r="E2142" s="439"/>
      <c r="F2142" s="440"/>
      <c r="G2142" s="42"/>
      <c r="H2142" s="441"/>
      <c r="I2142" s="441"/>
      <c r="J2142" s="441"/>
      <c r="K2142" s="442"/>
      <c r="L2142" s="442"/>
      <c r="M2142" s="439"/>
      <c r="N2142" s="439"/>
      <c r="O2142" s="440"/>
      <c r="P2142" s="440"/>
      <c r="Q2142" s="439"/>
      <c r="R2142" s="439"/>
      <c r="S2142" s="439"/>
      <c r="T2142" s="443"/>
      <c r="U2142" s="443"/>
      <c r="V2142" s="443" t="s">
        <v>0</v>
      </c>
      <c r="W2142" s="444"/>
      <c r="X2142" s="440"/>
      <c r="Y2142" s="445"/>
      <c r="Z2142" s="445"/>
      <c r="AA2142" s="445"/>
      <c r="AB2142" s="445"/>
      <c r="AC2142" s="445"/>
      <c r="AD2142" s="445"/>
      <c r="AE2142" s="445"/>
      <c r="AF2142" s="445"/>
      <c r="AG2142" s="445"/>
      <c r="AH2142" s="445"/>
      <c r="AI2142" s="446"/>
      <c r="AJ2142" s="446"/>
      <c r="AK2142" s="446"/>
      <c r="AL2142" s="446"/>
      <c r="AM2142" s="446"/>
      <c r="AN2142" s="446"/>
    </row>
    <row r="2143" spans="1:40">
      <c r="A2143" s="435"/>
      <c r="B2143" s="436"/>
      <c r="C2143" s="437"/>
      <c r="D2143" s="438" t="s">
        <v>331</v>
      </c>
      <c r="E2143" s="439"/>
      <c r="F2143" s="440"/>
      <c r="G2143" s="42"/>
      <c r="H2143" s="441"/>
      <c r="I2143" s="441"/>
      <c r="J2143" s="441"/>
      <c r="K2143" s="442"/>
      <c r="L2143" s="442"/>
      <c r="M2143" s="439"/>
      <c r="N2143" s="439"/>
      <c r="O2143" s="440"/>
      <c r="P2143" s="440"/>
      <c r="Q2143" s="439"/>
      <c r="R2143" s="439"/>
      <c r="S2143" s="439"/>
      <c r="T2143" s="443"/>
      <c r="U2143" s="443"/>
      <c r="V2143" s="443" t="s">
        <v>0</v>
      </c>
      <c r="W2143" s="444"/>
      <c r="X2143" s="440"/>
      <c r="Y2143" s="445"/>
      <c r="Z2143" s="445"/>
      <c r="AA2143" s="445"/>
      <c r="AB2143" s="445"/>
      <c r="AC2143" s="445"/>
      <c r="AD2143" s="445"/>
      <c r="AE2143" s="445"/>
      <c r="AF2143" s="445"/>
      <c r="AG2143" s="445"/>
      <c r="AH2143" s="445"/>
      <c r="AI2143" s="446"/>
      <c r="AJ2143" s="446"/>
      <c r="AK2143" s="446"/>
      <c r="AL2143" s="446"/>
      <c r="AM2143" s="446"/>
      <c r="AN2143" s="446"/>
    </row>
    <row r="2144" spans="1:40" ht="25.5">
      <c r="A2144" s="435"/>
      <c r="B2144" s="436"/>
      <c r="C2144" s="437"/>
      <c r="D2144" s="438" t="s">
        <v>332</v>
      </c>
      <c r="E2144" s="439"/>
      <c r="F2144" s="440"/>
      <c r="G2144" s="42"/>
      <c r="H2144" s="441"/>
      <c r="I2144" s="441"/>
      <c r="J2144" s="441"/>
      <c r="K2144" s="442"/>
      <c r="L2144" s="442"/>
      <c r="M2144" s="439"/>
      <c r="N2144" s="439"/>
      <c r="O2144" s="440"/>
      <c r="P2144" s="440"/>
      <c r="Q2144" s="439"/>
      <c r="R2144" s="439"/>
      <c r="S2144" s="439"/>
      <c r="T2144" s="443"/>
      <c r="U2144" s="443"/>
      <c r="V2144" s="443" t="s">
        <v>0</v>
      </c>
      <c r="W2144" s="444"/>
      <c r="X2144" s="440"/>
      <c r="Y2144" s="445"/>
      <c r="Z2144" s="445"/>
      <c r="AA2144" s="445"/>
      <c r="AB2144" s="445"/>
      <c r="AC2144" s="445"/>
      <c r="AD2144" s="445"/>
      <c r="AE2144" s="445"/>
      <c r="AF2144" s="445"/>
      <c r="AG2144" s="445"/>
      <c r="AH2144" s="445"/>
      <c r="AI2144" s="446"/>
      <c r="AJ2144" s="446"/>
      <c r="AK2144" s="446"/>
      <c r="AL2144" s="446"/>
      <c r="AM2144" s="446"/>
      <c r="AN2144" s="446"/>
    </row>
    <row r="2145" spans="1:40">
      <c r="A2145" s="435"/>
      <c r="B2145" s="436"/>
      <c r="C2145" s="437"/>
      <c r="D2145" s="438" t="s">
        <v>333</v>
      </c>
      <c r="E2145" s="439"/>
      <c r="F2145" s="440"/>
      <c r="G2145" s="42"/>
      <c r="H2145" s="441"/>
      <c r="I2145" s="441"/>
      <c r="J2145" s="441"/>
      <c r="K2145" s="442"/>
      <c r="L2145" s="442"/>
      <c r="M2145" s="439"/>
      <c r="N2145" s="439"/>
      <c r="O2145" s="440"/>
      <c r="P2145" s="440"/>
      <c r="Q2145" s="439"/>
      <c r="R2145" s="439"/>
      <c r="S2145" s="439"/>
      <c r="T2145" s="443"/>
      <c r="U2145" s="443"/>
      <c r="V2145" s="443" t="s">
        <v>0</v>
      </c>
      <c r="W2145" s="444"/>
      <c r="X2145" s="440"/>
      <c r="Y2145" s="445"/>
      <c r="Z2145" s="445"/>
      <c r="AA2145" s="445"/>
      <c r="AB2145" s="445"/>
      <c r="AC2145" s="445"/>
      <c r="AD2145" s="445"/>
      <c r="AE2145" s="445"/>
      <c r="AF2145" s="445"/>
      <c r="AG2145" s="445"/>
      <c r="AH2145" s="445"/>
      <c r="AI2145" s="446"/>
      <c r="AJ2145" s="446"/>
      <c r="AK2145" s="446"/>
      <c r="AL2145" s="446"/>
      <c r="AM2145" s="446"/>
      <c r="AN2145" s="446"/>
    </row>
    <row r="2146" spans="1:40">
      <c r="A2146" s="435"/>
      <c r="B2146" s="436"/>
      <c r="C2146" s="437"/>
      <c r="D2146" s="438" t="s">
        <v>334</v>
      </c>
      <c r="E2146" s="439"/>
      <c r="F2146" s="440"/>
      <c r="G2146" s="42"/>
      <c r="H2146" s="441"/>
      <c r="I2146" s="441"/>
      <c r="J2146" s="441"/>
      <c r="K2146" s="442"/>
      <c r="L2146" s="442"/>
      <c r="M2146" s="439"/>
      <c r="N2146" s="439"/>
      <c r="O2146" s="440"/>
      <c r="P2146" s="440"/>
      <c r="Q2146" s="439"/>
      <c r="R2146" s="439"/>
      <c r="S2146" s="439"/>
      <c r="T2146" s="443"/>
      <c r="U2146" s="443"/>
      <c r="V2146" s="443" t="s">
        <v>0</v>
      </c>
      <c r="W2146" s="444"/>
      <c r="X2146" s="440"/>
      <c r="Y2146" s="445"/>
      <c r="Z2146" s="445"/>
      <c r="AA2146" s="445"/>
      <c r="AB2146" s="445"/>
      <c r="AC2146" s="445"/>
      <c r="AD2146" s="445"/>
      <c r="AE2146" s="445"/>
      <c r="AF2146" s="445"/>
      <c r="AG2146" s="445"/>
      <c r="AH2146" s="445"/>
      <c r="AI2146" s="446"/>
      <c r="AJ2146" s="446"/>
      <c r="AK2146" s="446"/>
      <c r="AL2146" s="446"/>
      <c r="AM2146" s="446"/>
      <c r="AN2146" s="446"/>
    </row>
    <row r="2147" spans="1:40" ht="25.5">
      <c r="A2147" s="435"/>
      <c r="B2147" s="436"/>
      <c r="C2147" s="437"/>
      <c r="D2147" s="438" t="s">
        <v>293</v>
      </c>
      <c r="E2147" s="439"/>
      <c r="F2147" s="440"/>
      <c r="G2147" s="42"/>
      <c r="H2147" s="441"/>
      <c r="I2147" s="441"/>
      <c r="J2147" s="441"/>
      <c r="K2147" s="442"/>
      <c r="L2147" s="442"/>
      <c r="M2147" s="439"/>
      <c r="N2147" s="439"/>
      <c r="O2147" s="440"/>
      <c r="P2147" s="440"/>
      <c r="Q2147" s="439"/>
      <c r="R2147" s="439"/>
      <c r="S2147" s="439"/>
      <c r="T2147" s="443"/>
      <c r="U2147" s="443"/>
      <c r="V2147" s="443" t="s">
        <v>0</v>
      </c>
      <c r="W2147" s="444"/>
      <c r="X2147" s="440"/>
      <c r="Y2147" s="445"/>
      <c r="Z2147" s="445"/>
      <c r="AA2147" s="445"/>
      <c r="AB2147" s="445"/>
      <c r="AC2147" s="445"/>
      <c r="AD2147" s="445"/>
      <c r="AE2147" s="445"/>
      <c r="AF2147" s="445"/>
      <c r="AG2147" s="445"/>
      <c r="AH2147" s="445"/>
      <c r="AI2147" s="446"/>
      <c r="AJ2147" s="446"/>
      <c r="AK2147" s="446"/>
      <c r="AL2147" s="446"/>
      <c r="AM2147" s="446"/>
      <c r="AN2147" s="446"/>
    </row>
    <row r="2148" spans="1:40">
      <c r="A2148" s="435"/>
      <c r="B2148" s="436"/>
      <c r="C2148" s="437"/>
      <c r="D2148" s="438" t="s">
        <v>294</v>
      </c>
      <c r="E2148" s="439"/>
      <c r="F2148" s="440"/>
      <c r="G2148" s="42"/>
      <c r="H2148" s="441"/>
      <c r="I2148" s="441"/>
      <c r="J2148" s="441"/>
      <c r="K2148" s="442"/>
      <c r="L2148" s="442"/>
      <c r="M2148" s="439"/>
      <c r="N2148" s="439"/>
      <c r="O2148" s="440"/>
      <c r="P2148" s="440"/>
      <c r="Q2148" s="439"/>
      <c r="R2148" s="439"/>
      <c r="S2148" s="439"/>
      <c r="T2148" s="443"/>
      <c r="U2148" s="443"/>
      <c r="V2148" s="443" t="s">
        <v>0</v>
      </c>
      <c r="W2148" s="444"/>
      <c r="X2148" s="440"/>
      <c r="Y2148" s="445"/>
      <c r="Z2148" s="445"/>
      <c r="AA2148" s="445"/>
      <c r="AB2148" s="445"/>
      <c r="AC2148" s="445"/>
      <c r="AD2148" s="445"/>
      <c r="AE2148" s="445"/>
      <c r="AF2148" s="445"/>
      <c r="AG2148" s="445"/>
      <c r="AH2148" s="445"/>
      <c r="AI2148" s="446"/>
      <c r="AJ2148" s="446"/>
      <c r="AK2148" s="446"/>
      <c r="AL2148" s="446"/>
      <c r="AM2148" s="446"/>
      <c r="AN2148" s="446"/>
    </row>
    <row r="2149" spans="1:40">
      <c r="A2149" s="435"/>
      <c r="B2149" s="436"/>
      <c r="C2149" s="437"/>
      <c r="D2149" s="438" t="s">
        <v>294</v>
      </c>
      <c r="E2149" s="439"/>
      <c r="F2149" s="440"/>
      <c r="G2149" s="42"/>
      <c r="H2149" s="441"/>
      <c r="I2149" s="441"/>
      <c r="J2149" s="441"/>
      <c r="K2149" s="442"/>
      <c r="L2149" s="442"/>
      <c r="M2149" s="439"/>
      <c r="N2149" s="439"/>
      <c r="O2149" s="440"/>
      <c r="P2149" s="440"/>
      <c r="Q2149" s="439"/>
      <c r="R2149" s="439"/>
      <c r="S2149" s="439"/>
      <c r="T2149" s="443"/>
      <c r="U2149" s="443"/>
      <c r="V2149" s="443" t="s">
        <v>0</v>
      </c>
      <c r="W2149" s="444"/>
      <c r="X2149" s="440"/>
      <c r="Y2149" s="445"/>
      <c r="Z2149" s="445"/>
      <c r="AA2149" s="445"/>
      <c r="AB2149" s="445"/>
      <c r="AC2149" s="445"/>
      <c r="AD2149" s="445"/>
      <c r="AE2149" s="445"/>
      <c r="AF2149" s="445"/>
      <c r="AG2149" s="445"/>
      <c r="AH2149" s="445"/>
      <c r="AI2149" s="446"/>
      <c r="AJ2149" s="446"/>
      <c r="AK2149" s="446"/>
      <c r="AL2149" s="446"/>
      <c r="AM2149" s="446"/>
      <c r="AN2149" s="446"/>
    </row>
    <row r="2150" spans="1:40" ht="25.5">
      <c r="A2150" s="435"/>
      <c r="B2150" s="436"/>
      <c r="C2150" s="437"/>
      <c r="D2150" s="438" t="s">
        <v>316</v>
      </c>
      <c r="E2150" s="439"/>
      <c r="F2150" s="440"/>
      <c r="G2150" s="42"/>
      <c r="H2150" s="441"/>
      <c r="I2150" s="441"/>
      <c r="J2150" s="441"/>
      <c r="K2150" s="442"/>
      <c r="L2150" s="442"/>
      <c r="M2150" s="439"/>
      <c r="N2150" s="439"/>
      <c r="O2150" s="440"/>
      <c r="P2150" s="440"/>
      <c r="Q2150" s="439"/>
      <c r="R2150" s="439"/>
      <c r="S2150" s="439"/>
      <c r="T2150" s="443"/>
      <c r="U2150" s="443"/>
      <c r="V2150" s="443" t="s">
        <v>0</v>
      </c>
      <c r="W2150" s="444"/>
      <c r="X2150" s="440"/>
      <c r="Y2150" s="445"/>
      <c r="Z2150" s="445"/>
      <c r="AA2150" s="445"/>
      <c r="AB2150" s="445"/>
      <c r="AC2150" s="445"/>
      <c r="AD2150" s="445"/>
      <c r="AE2150" s="445"/>
      <c r="AF2150" s="445"/>
      <c r="AG2150" s="445"/>
      <c r="AH2150" s="445"/>
      <c r="AI2150" s="446"/>
      <c r="AJ2150" s="446"/>
      <c r="AK2150" s="446"/>
      <c r="AL2150" s="446"/>
      <c r="AM2150" s="446"/>
      <c r="AN2150" s="446"/>
    </row>
    <row r="2151" spans="1:40">
      <c r="A2151" s="435"/>
      <c r="B2151" s="436"/>
      <c r="C2151" s="437"/>
      <c r="D2151" s="438" t="s">
        <v>294</v>
      </c>
      <c r="E2151" s="439"/>
      <c r="F2151" s="440"/>
      <c r="G2151" s="42"/>
      <c r="H2151" s="441"/>
      <c r="I2151" s="441"/>
      <c r="J2151" s="441"/>
      <c r="K2151" s="442"/>
      <c r="L2151" s="442"/>
      <c r="M2151" s="439"/>
      <c r="N2151" s="439"/>
      <c r="O2151" s="440"/>
      <c r="P2151" s="440"/>
      <c r="Q2151" s="439"/>
      <c r="R2151" s="439"/>
      <c r="S2151" s="439"/>
      <c r="T2151" s="443"/>
      <c r="U2151" s="443"/>
      <c r="V2151" s="443" t="s">
        <v>0</v>
      </c>
      <c r="W2151" s="444"/>
      <c r="X2151" s="440"/>
      <c r="Y2151" s="445"/>
      <c r="Z2151" s="445"/>
      <c r="AA2151" s="445"/>
      <c r="AB2151" s="445"/>
      <c r="AC2151" s="445"/>
      <c r="AD2151" s="445"/>
      <c r="AE2151" s="445"/>
      <c r="AF2151" s="445"/>
      <c r="AG2151" s="445"/>
      <c r="AH2151" s="445"/>
      <c r="AI2151" s="446"/>
      <c r="AJ2151" s="446"/>
      <c r="AK2151" s="446"/>
      <c r="AL2151" s="446"/>
      <c r="AM2151" s="446"/>
      <c r="AN2151" s="446"/>
    </row>
    <row r="2152" spans="1:40" ht="25.5">
      <c r="A2152" s="435"/>
      <c r="B2152" s="436"/>
      <c r="C2152" s="437"/>
      <c r="D2152" s="438" t="s">
        <v>295</v>
      </c>
      <c r="E2152" s="439"/>
      <c r="F2152" s="440"/>
      <c r="G2152" s="42"/>
      <c r="H2152" s="441"/>
      <c r="I2152" s="441"/>
      <c r="J2152" s="441"/>
      <c r="K2152" s="442"/>
      <c r="L2152" s="442"/>
      <c r="M2152" s="439"/>
      <c r="N2152" s="439"/>
      <c r="O2152" s="440"/>
      <c r="P2152" s="440"/>
      <c r="Q2152" s="439"/>
      <c r="R2152" s="439"/>
      <c r="S2152" s="439"/>
      <c r="T2152" s="443"/>
      <c r="U2152" s="443"/>
      <c r="V2152" s="443" t="s">
        <v>0</v>
      </c>
      <c r="W2152" s="444"/>
      <c r="X2152" s="440"/>
      <c r="Y2152" s="445"/>
      <c r="Z2152" s="445"/>
      <c r="AA2152" s="445"/>
      <c r="AB2152" s="445"/>
      <c r="AC2152" s="445"/>
      <c r="AD2152" s="445"/>
      <c r="AE2152" s="445"/>
      <c r="AF2152" s="445"/>
      <c r="AG2152" s="445"/>
      <c r="AH2152" s="445"/>
      <c r="AI2152" s="446"/>
      <c r="AJ2152" s="446"/>
      <c r="AK2152" s="446"/>
      <c r="AL2152" s="446"/>
      <c r="AM2152" s="446"/>
      <c r="AN2152" s="446"/>
    </row>
    <row r="2153" spans="1:40" ht="25.5">
      <c r="A2153" s="435"/>
      <c r="B2153" s="436"/>
      <c r="C2153" s="437"/>
      <c r="D2153" s="438" t="s">
        <v>296</v>
      </c>
      <c r="E2153" s="439"/>
      <c r="F2153" s="440"/>
      <c r="G2153" s="42"/>
      <c r="H2153" s="441"/>
      <c r="I2153" s="441"/>
      <c r="J2153" s="441"/>
      <c r="K2153" s="442"/>
      <c r="L2153" s="442"/>
      <c r="M2153" s="439"/>
      <c r="N2153" s="439"/>
      <c r="O2153" s="440"/>
      <c r="P2153" s="440"/>
      <c r="Q2153" s="439"/>
      <c r="R2153" s="439"/>
      <c r="S2153" s="439"/>
      <c r="T2153" s="443"/>
      <c r="U2153" s="443"/>
      <c r="V2153" s="443" t="s">
        <v>0</v>
      </c>
      <c r="W2153" s="444"/>
      <c r="X2153" s="440"/>
      <c r="Y2153" s="445"/>
      <c r="Z2153" s="445"/>
      <c r="AA2153" s="445"/>
      <c r="AB2153" s="445"/>
      <c r="AC2153" s="445"/>
      <c r="AD2153" s="445"/>
      <c r="AE2153" s="445"/>
      <c r="AF2153" s="445"/>
      <c r="AG2153" s="445"/>
      <c r="AH2153" s="445"/>
      <c r="AI2153" s="446"/>
      <c r="AJ2153" s="446"/>
      <c r="AK2153" s="446"/>
      <c r="AL2153" s="446"/>
      <c r="AM2153" s="446"/>
      <c r="AN2153" s="446"/>
    </row>
    <row r="2154" spans="1:40">
      <c r="A2154" s="435"/>
      <c r="B2154" s="436"/>
      <c r="C2154" s="437"/>
      <c r="D2154" s="438" t="s">
        <v>297</v>
      </c>
      <c r="E2154" s="439"/>
      <c r="F2154" s="440"/>
      <c r="G2154" s="42"/>
      <c r="H2154" s="441"/>
      <c r="I2154" s="441"/>
      <c r="J2154" s="441"/>
      <c r="K2154" s="442"/>
      <c r="L2154" s="442"/>
      <c r="M2154" s="439"/>
      <c r="N2154" s="439"/>
      <c r="O2154" s="440"/>
      <c r="P2154" s="440"/>
      <c r="Q2154" s="439"/>
      <c r="R2154" s="439"/>
      <c r="S2154" s="439"/>
      <c r="T2154" s="443"/>
      <c r="U2154" s="443"/>
      <c r="V2154" s="443" t="s">
        <v>0</v>
      </c>
      <c r="W2154" s="444"/>
      <c r="X2154" s="440"/>
      <c r="Y2154" s="445"/>
      <c r="Z2154" s="445"/>
      <c r="AA2154" s="445"/>
      <c r="AB2154" s="445"/>
      <c r="AC2154" s="445"/>
      <c r="AD2154" s="445"/>
      <c r="AE2154" s="445"/>
      <c r="AF2154" s="445"/>
      <c r="AG2154" s="445"/>
      <c r="AH2154" s="445"/>
      <c r="AI2154" s="446"/>
      <c r="AJ2154" s="446"/>
      <c r="AK2154" s="446"/>
      <c r="AL2154" s="446"/>
      <c r="AM2154" s="446"/>
      <c r="AN2154" s="446"/>
    </row>
    <row r="2155" spans="1:40">
      <c r="A2155" s="435"/>
      <c r="B2155" s="436"/>
      <c r="C2155" s="437"/>
      <c r="D2155" s="438" t="s">
        <v>220</v>
      </c>
      <c r="E2155" s="439"/>
      <c r="F2155" s="440"/>
      <c r="G2155" s="42"/>
      <c r="H2155" s="441"/>
      <c r="I2155" s="441"/>
      <c r="J2155" s="441"/>
      <c r="K2155" s="442"/>
      <c r="L2155" s="442"/>
      <c r="M2155" s="439"/>
      <c r="N2155" s="439"/>
      <c r="O2155" s="440"/>
      <c r="P2155" s="440"/>
      <c r="Q2155" s="439"/>
      <c r="R2155" s="439"/>
      <c r="S2155" s="439"/>
      <c r="T2155" s="443"/>
      <c r="U2155" s="443"/>
      <c r="V2155" s="443" t="s">
        <v>0</v>
      </c>
      <c r="W2155" s="444"/>
      <c r="X2155" s="440"/>
      <c r="Y2155" s="445"/>
      <c r="Z2155" s="445"/>
      <c r="AA2155" s="445"/>
      <c r="AB2155" s="445"/>
      <c r="AC2155" s="445"/>
      <c r="AD2155" s="445"/>
      <c r="AE2155" s="445"/>
      <c r="AF2155" s="445"/>
      <c r="AG2155" s="445"/>
      <c r="AH2155" s="445"/>
      <c r="AI2155" s="446"/>
      <c r="AJ2155" s="446"/>
      <c r="AK2155" s="446"/>
      <c r="AL2155" s="446"/>
      <c r="AM2155" s="446"/>
      <c r="AN2155" s="446"/>
    </row>
    <row r="2156" spans="1:40">
      <c r="A2156" s="435"/>
      <c r="B2156" s="436"/>
      <c r="C2156" s="437"/>
      <c r="D2156" s="438" t="s">
        <v>221</v>
      </c>
      <c r="E2156" s="439"/>
      <c r="F2156" s="440"/>
      <c r="G2156" s="42"/>
      <c r="H2156" s="441"/>
      <c r="I2156" s="441"/>
      <c r="J2156" s="441"/>
      <c r="K2156" s="442"/>
      <c r="L2156" s="442"/>
      <c r="M2156" s="439"/>
      <c r="N2156" s="439"/>
      <c r="O2156" s="440"/>
      <c r="P2156" s="440"/>
      <c r="Q2156" s="439"/>
      <c r="R2156" s="439"/>
      <c r="S2156" s="439"/>
      <c r="T2156" s="443"/>
      <c r="U2156" s="443"/>
      <c r="V2156" s="443" t="s">
        <v>0</v>
      </c>
      <c r="W2156" s="444"/>
      <c r="X2156" s="440"/>
      <c r="Y2156" s="445"/>
      <c r="Z2156" s="445"/>
      <c r="AA2156" s="445"/>
      <c r="AB2156" s="445"/>
      <c r="AC2156" s="445"/>
      <c r="AD2156" s="445"/>
      <c r="AE2156" s="445"/>
      <c r="AF2156" s="445"/>
      <c r="AG2156" s="445"/>
      <c r="AH2156" s="445"/>
      <c r="AI2156" s="446"/>
      <c r="AJ2156" s="446"/>
      <c r="AK2156" s="446"/>
      <c r="AL2156" s="446"/>
      <c r="AM2156" s="446"/>
      <c r="AN2156" s="446"/>
    </row>
    <row r="2157" spans="1:40">
      <c r="A2157" s="435"/>
      <c r="B2157" s="436"/>
      <c r="C2157" s="437"/>
      <c r="D2157" s="438" t="s">
        <v>213</v>
      </c>
      <c r="E2157" s="439"/>
      <c r="F2157" s="440"/>
      <c r="G2157" s="42"/>
      <c r="H2157" s="441"/>
      <c r="I2157" s="441"/>
      <c r="J2157" s="441"/>
      <c r="K2157" s="442"/>
      <c r="L2157" s="442"/>
      <c r="M2157" s="439"/>
      <c r="N2157" s="439"/>
      <c r="O2157" s="440"/>
      <c r="P2157" s="440"/>
      <c r="Q2157" s="439"/>
      <c r="R2157" s="439"/>
      <c r="S2157" s="439"/>
      <c r="T2157" s="443"/>
      <c r="U2157" s="443"/>
      <c r="V2157" s="443" t="s">
        <v>0</v>
      </c>
      <c r="W2157" s="444"/>
      <c r="X2157" s="440"/>
      <c r="Y2157" s="445"/>
      <c r="Z2157" s="445"/>
      <c r="AA2157" s="445"/>
      <c r="AB2157" s="445"/>
      <c r="AC2157" s="445"/>
      <c r="AD2157" s="445"/>
      <c r="AE2157" s="445"/>
      <c r="AF2157" s="445"/>
      <c r="AG2157" s="445"/>
      <c r="AH2157" s="445"/>
      <c r="AI2157" s="446"/>
      <c r="AJ2157" s="446"/>
      <c r="AK2157" s="446"/>
      <c r="AL2157" s="446"/>
      <c r="AM2157" s="446"/>
      <c r="AN2157" s="446"/>
    </row>
    <row r="2158" spans="1:40">
      <c r="A2158" s="435"/>
      <c r="B2158" s="436"/>
      <c r="C2158" s="437"/>
      <c r="D2158" s="438" t="s">
        <v>335</v>
      </c>
      <c r="E2158" s="439"/>
      <c r="F2158" s="440"/>
      <c r="G2158" s="42"/>
      <c r="H2158" s="441"/>
      <c r="I2158" s="441"/>
      <c r="J2158" s="441"/>
      <c r="K2158" s="442"/>
      <c r="L2158" s="442"/>
      <c r="M2158" s="439"/>
      <c r="N2158" s="439"/>
      <c r="O2158" s="440"/>
      <c r="P2158" s="440"/>
      <c r="Q2158" s="439"/>
      <c r="R2158" s="439"/>
      <c r="S2158" s="439"/>
      <c r="T2158" s="443"/>
      <c r="U2158" s="443"/>
      <c r="V2158" s="443" t="s">
        <v>0</v>
      </c>
      <c r="W2158" s="444"/>
      <c r="X2158" s="440"/>
      <c r="Y2158" s="445"/>
      <c r="Z2158" s="445"/>
      <c r="AA2158" s="445"/>
      <c r="AB2158" s="445"/>
      <c r="AC2158" s="445"/>
      <c r="AD2158" s="445"/>
      <c r="AE2158" s="445"/>
      <c r="AF2158" s="445"/>
      <c r="AG2158" s="445"/>
      <c r="AH2158" s="445"/>
      <c r="AI2158" s="446"/>
      <c r="AJ2158" s="446"/>
      <c r="AK2158" s="446"/>
      <c r="AL2158" s="446"/>
      <c r="AM2158" s="446"/>
      <c r="AN2158" s="446"/>
    </row>
    <row r="2159" spans="1:40" ht="25.5">
      <c r="A2159" s="435"/>
      <c r="B2159" s="436"/>
      <c r="C2159" s="437"/>
      <c r="D2159" s="438" t="s">
        <v>336</v>
      </c>
      <c r="E2159" s="439"/>
      <c r="F2159" s="440"/>
      <c r="G2159" s="42"/>
      <c r="H2159" s="441"/>
      <c r="I2159" s="441"/>
      <c r="J2159" s="441"/>
      <c r="K2159" s="442"/>
      <c r="L2159" s="442"/>
      <c r="M2159" s="439"/>
      <c r="N2159" s="439"/>
      <c r="O2159" s="440"/>
      <c r="P2159" s="440"/>
      <c r="Q2159" s="439"/>
      <c r="R2159" s="439"/>
      <c r="S2159" s="439"/>
      <c r="T2159" s="443"/>
      <c r="U2159" s="443"/>
      <c r="V2159" s="443" t="s">
        <v>0</v>
      </c>
      <c r="W2159" s="444"/>
      <c r="X2159" s="440"/>
      <c r="Y2159" s="445"/>
      <c r="Z2159" s="445"/>
      <c r="AA2159" s="445"/>
      <c r="AB2159" s="445"/>
      <c r="AC2159" s="445"/>
      <c r="AD2159" s="445"/>
      <c r="AE2159" s="445"/>
      <c r="AF2159" s="445"/>
      <c r="AG2159" s="445"/>
      <c r="AH2159" s="445"/>
      <c r="AI2159" s="446"/>
      <c r="AJ2159" s="446"/>
      <c r="AK2159" s="446"/>
      <c r="AL2159" s="446"/>
      <c r="AM2159" s="446"/>
      <c r="AN2159" s="446"/>
    </row>
    <row r="2160" spans="1:40" ht="25.5">
      <c r="A2160" s="435"/>
      <c r="B2160" s="436"/>
      <c r="C2160" s="437"/>
      <c r="D2160" s="438" t="s">
        <v>337</v>
      </c>
      <c r="E2160" s="439"/>
      <c r="F2160" s="440"/>
      <c r="G2160" s="42"/>
      <c r="H2160" s="441"/>
      <c r="I2160" s="441"/>
      <c r="J2160" s="441"/>
      <c r="K2160" s="442"/>
      <c r="L2160" s="442"/>
      <c r="M2160" s="439"/>
      <c r="N2160" s="439"/>
      <c r="O2160" s="440"/>
      <c r="P2160" s="440"/>
      <c r="Q2160" s="439"/>
      <c r="R2160" s="439"/>
      <c r="S2160" s="439"/>
      <c r="T2160" s="443"/>
      <c r="U2160" s="443"/>
      <c r="V2160" s="443" t="s">
        <v>0</v>
      </c>
      <c r="W2160" s="444"/>
      <c r="X2160" s="440"/>
      <c r="Y2160" s="445"/>
      <c r="Z2160" s="445"/>
      <c r="AA2160" s="445"/>
      <c r="AB2160" s="445"/>
      <c r="AC2160" s="445"/>
      <c r="AD2160" s="445"/>
      <c r="AE2160" s="445"/>
      <c r="AF2160" s="445"/>
      <c r="AG2160" s="445"/>
      <c r="AH2160" s="445"/>
      <c r="AI2160" s="446"/>
      <c r="AJ2160" s="446"/>
      <c r="AK2160" s="446"/>
      <c r="AL2160" s="446"/>
      <c r="AM2160" s="446"/>
      <c r="AN2160" s="446"/>
    </row>
    <row r="2161" spans="1:40">
      <c r="A2161" s="435"/>
      <c r="B2161" s="436"/>
      <c r="C2161" s="437"/>
      <c r="D2161" s="438" t="s">
        <v>338</v>
      </c>
      <c r="E2161" s="439"/>
      <c r="F2161" s="440"/>
      <c r="G2161" s="42"/>
      <c r="H2161" s="441"/>
      <c r="I2161" s="441"/>
      <c r="J2161" s="441"/>
      <c r="K2161" s="442"/>
      <c r="L2161" s="442"/>
      <c r="M2161" s="439"/>
      <c r="N2161" s="439"/>
      <c r="O2161" s="440"/>
      <c r="P2161" s="440"/>
      <c r="Q2161" s="439"/>
      <c r="R2161" s="439"/>
      <c r="S2161" s="439"/>
      <c r="T2161" s="443"/>
      <c r="U2161" s="443"/>
      <c r="V2161" s="443" t="s">
        <v>0</v>
      </c>
      <c r="W2161" s="444"/>
      <c r="X2161" s="440"/>
      <c r="Y2161" s="445"/>
      <c r="Z2161" s="445"/>
      <c r="AA2161" s="445"/>
      <c r="AB2161" s="445"/>
      <c r="AC2161" s="445"/>
      <c r="AD2161" s="445"/>
      <c r="AE2161" s="445"/>
      <c r="AF2161" s="445"/>
      <c r="AG2161" s="445"/>
      <c r="AH2161" s="445"/>
      <c r="AI2161" s="446"/>
      <c r="AJ2161" s="446"/>
      <c r="AK2161" s="446"/>
      <c r="AL2161" s="446"/>
      <c r="AM2161" s="446"/>
      <c r="AN2161" s="446"/>
    </row>
    <row r="2162" spans="1:40">
      <c r="A2162" s="435"/>
      <c r="B2162" s="436"/>
      <c r="C2162" s="437"/>
      <c r="D2162" s="438" t="s">
        <v>339</v>
      </c>
      <c r="E2162" s="439"/>
      <c r="F2162" s="440"/>
      <c r="G2162" s="42"/>
      <c r="H2162" s="441"/>
      <c r="I2162" s="441"/>
      <c r="J2162" s="441"/>
      <c r="K2162" s="442"/>
      <c r="L2162" s="442"/>
      <c r="M2162" s="439"/>
      <c r="N2162" s="439"/>
      <c r="O2162" s="440"/>
      <c r="P2162" s="440"/>
      <c r="Q2162" s="439"/>
      <c r="R2162" s="439"/>
      <c r="S2162" s="439"/>
      <c r="T2162" s="443"/>
      <c r="U2162" s="443"/>
      <c r="V2162" s="443" t="s">
        <v>0</v>
      </c>
      <c r="W2162" s="444"/>
      <c r="X2162" s="440"/>
      <c r="Y2162" s="445"/>
      <c r="Z2162" s="445"/>
      <c r="AA2162" s="445"/>
      <c r="AB2162" s="445"/>
      <c r="AC2162" s="445"/>
      <c r="AD2162" s="445"/>
      <c r="AE2162" s="445"/>
      <c r="AF2162" s="445"/>
      <c r="AG2162" s="445"/>
      <c r="AH2162" s="445"/>
      <c r="AI2162" s="446"/>
      <c r="AJ2162" s="446"/>
      <c r="AK2162" s="446"/>
      <c r="AL2162" s="446"/>
      <c r="AM2162" s="446"/>
      <c r="AN2162" s="446"/>
    </row>
    <row r="2163" spans="1:40" ht="25.5">
      <c r="A2163" s="435"/>
      <c r="B2163" s="436"/>
      <c r="C2163" s="437"/>
      <c r="D2163" s="438" t="s">
        <v>340</v>
      </c>
      <c r="E2163" s="439"/>
      <c r="F2163" s="440"/>
      <c r="G2163" s="42"/>
      <c r="H2163" s="441"/>
      <c r="I2163" s="441"/>
      <c r="J2163" s="441"/>
      <c r="K2163" s="442"/>
      <c r="L2163" s="442"/>
      <c r="M2163" s="439"/>
      <c r="N2163" s="439"/>
      <c r="O2163" s="440"/>
      <c r="P2163" s="440"/>
      <c r="Q2163" s="439"/>
      <c r="R2163" s="439"/>
      <c r="S2163" s="439"/>
      <c r="T2163" s="443"/>
      <c r="U2163" s="443"/>
      <c r="V2163" s="443" t="s">
        <v>0</v>
      </c>
      <c r="W2163" s="444"/>
      <c r="X2163" s="440"/>
      <c r="Y2163" s="445"/>
      <c r="Z2163" s="445"/>
      <c r="AA2163" s="445"/>
      <c r="AB2163" s="445"/>
      <c r="AC2163" s="445"/>
      <c r="AD2163" s="445"/>
      <c r="AE2163" s="445"/>
      <c r="AF2163" s="445"/>
      <c r="AG2163" s="445"/>
      <c r="AH2163" s="445"/>
      <c r="AI2163" s="446"/>
      <c r="AJ2163" s="446"/>
      <c r="AK2163" s="446"/>
      <c r="AL2163" s="446"/>
      <c r="AM2163" s="446"/>
      <c r="AN2163" s="446"/>
    </row>
    <row r="2164" spans="1:40">
      <c r="A2164" s="435"/>
      <c r="B2164" s="436"/>
      <c r="C2164" s="437"/>
      <c r="D2164" s="438" t="s">
        <v>341</v>
      </c>
      <c r="E2164" s="439"/>
      <c r="F2164" s="440"/>
      <c r="G2164" s="42"/>
      <c r="H2164" s="441"/>
      <c r="I2164" s="441"/>
      <c r="J2164" s="441"/>
      <c r="K2164" s="442"/>
      <c r="L2164" s="442"/>
      <c r="M2164" s="439"/>
      <c r="N2164" s="439"/>
      <c r="O2164" s="440"/>
      <c r="P2164" s="440"/>
      <c r="Q2164" s="439"/>
      <c r="R2164" s="439"/>
      <c r="S2164" s="439"/>
      <c r="T2164" s="443"/>
      <c r="U2164" s="443"/>
      <c r="V2164" s="443" t="s">
        <v>0</v>
      </c>
      <c r="W2164" s="444"/>
      <c r="X2164" s="440"/>
      <c r="Y2164" s="445"/>
      <c r="Z2164" s="445"/>
      <c r="AA2164" s="445"/>
      <c r="AB2164" s="445"/>
      <c r="AC2164" s="445"/>
      <c r="AD2164" s="445"/>
      <c r="AE2164" s="445"/>
      <c r="AF2164" s="445"/>
      <c r="AG2164" s="445"/>
      <c r="AH2164" s="445"/>
      <c r="AI2164" s="446"/>
      <c r="AJ2164" s="446"/>
      <c r="AK2164" s="446"/>
      <c r="AL2164" s="446"/>
      <c r="AM2164" s="446"/>
      <c r="AN2164" s="446"/>
    </row>
    <row r="2165" spans="1:40" ht="25.5">
      <c r="A2165" s="435">
        <v>421</v>
      </c>
      <c r="B2165" s="436" t="s">
        <v>1797</v>
      </c>
      <c r="C2165" s="437" t="s">
        <v>1798</v>
      </c>
      <c r="D2165" s="475" t="s">
        <v>1799</v>
      </c>
      <c r="E2165" s="447">
        <v>3794.511</v>
      </c>
      <c r="F2165" s="445" t="s">
        <v>83</v>
      </c>
      <c r="G2165" s="41"/>
      <c r="H2165" s="448">
        <f>ROUND(E2165*G2165,2)</f>
        <v>0</v>
      </c>
      <c r="I2165" s="448"/>
      <c r="J2165" s="448">
        <f>ROUND(E2165*G2165,2)</f>
        <v>0</v>
      </c>
      <c r="K2165" s="449"/>
      <c r="L2165" s="449">
        <f>E2165*K2165</f>
        <v>0</v>
      </c>
      <c r="M2165" s="447"/>
      <c r="N2165" s="447">
        <f>E2165*M2165</f>
        <v>0</v>
      </c>
      <c r="O2165" s="445">
        <v>20</v>
      </c>
      <c r="P2165" s="445" t="s">
        <v>727</v>
      </c>
      <c r="Q2165" s="447"/>
      <c r="R2165" s="447"/>
      <c r="S2165" s="447"/>
      <c r="T2165" s="450"/>
      <c r="U2165" s="450"/>
      <c r="V2165" s="450" t="s">
        <v>802</v>
      </c>
      <c r="W2165" s="451"/>
      <c r="X2165" s="437" t="s">
        <v>1798</v>
      </c>
      <c r="Y2165" s="437" t="s">
        <v>1798</v>
      </c>
      <c r="Z2165" s="445" t="s">
        <v>85</v>
      </c>
      <c r="AA2165" s="445"/>
      <c r="AB2165" s="445">
        <v>1</v>
      </c>
      <c r="AC2165" s="445"/>
      <c r="AD2165" s="445"/>
      <c r="AE2165" s="445"/>
      <c r="AF2165" s="445"/>
      <c r="AG2165" s="445"/>
      <c r="AH2165" s="445"/>
      <c r="AI2165" s="446"/>
      <c r="AJ2165" s="446" t="s">
        <v>803</v>
      </c>
      <c r="AK2165" s="446" t="s">
        <v>87</v>
      </c>
      <c r="AL2165" s="446"/>
      <c r="AM2165" s="446"/>
      <c r="AN2165" s="446"/>
    </row>
    <row r="2166" spans="1:40">
      <c r="A2166" s="435"/>
      <c r="B2166" s="436"/>
      <c r="C2166" s="437"/>
      <c r="D2166" s="438" t="s">
        <v>236</v>
      </c>
      <c r="E2166" s="439"/>
      <c r="F2166" s="440"/>
      <c r="G2166" s="42"/>
      <c r="H2166" s="441"/>
      <c r="I2166" s="441"/>
      <c r="J2166" s="441"/>
      <c r="K2166" s="442"/>
      <c r="L2166" s="442"/>
      <c r="M2166" s="439"/>
      <c r="N2166" s="439"/>
      <c r="O2166" s="440"/>
      <c r="P2166" s="440"/>
      <c r="Q2166" s="439"/>
      <c r="R2166" s="439"/>
      <c r="S2166" s="439"/>
      <c r="T2166" s="443"/>
      <c r="U2166" s="443"/>
      <c r="V2166" s="443" t="s">
        <v>0</v>
      </c>
      <c r="W2166" s="444"/>
      <c r="X2166" s="440"/>
      <c r="Y2166" s="445"/>
      <c r="Z2166" s="445"/>
      <c r="AA2166" s="445"/>
      <c r="AB2166" s="445"/>
      <c r="AC2166" s="445"/>
      <c r="AD2166" s="445"/>
      <c r="AE2166" s="445"/>
      <c r="AF2166" s="445"/>
      <c r="AG2166" s="445"/>
      <c r="AH2166" s="445"/>
      <c r="AI2166" s="446"/>
      <c r="AJ2166" s="446"/>
      <c r="AK2166" s="446"/>
      <c r="AL2166" s="446"/>
      <c r="AM2166" s="446"/>
      <c r="AN2166" s="446"/>
    </row>
    <row r="2167" spans="1:40" ht="25.5">
      <c r="A2167" s="435"/>
      <c r="B2167" s="436"/>
      <c r="C2167" s="437"/>
      <c r="D2167" s="438" t="s">
        <v>1800</v>
      </c>
      <c r="E2167" s="439"/>
      <c r="F2167" s="440"/>
      <c r="G2167" s="42"/>
      <c r="H2167" s="441"/>
      <c r="I2167" s="441"/>
      <c r="J2167" s="441"/>
      <c r="K2167" s="442"/>
      <c r="L2167" s="442"/>
      <c r="M2167" s="439"/>
      <c r="N2167" s="439"/>
      <c r="O2167" s="440"/>
      <c r="P2167" s="440"/>
      <c r="Q2167" s="439"/>
      <c r="R2167" s="439"/>
      <c r="S2167" s="439"/>
      <c r="T2167" s="443"/>
      <c r="U2167" s="443"/>
      <c r="V2167" s="443" t="s">
        <v>0</v>
      </c>
      <c r="W2167" s="444"/>
      <c r="X2167" s="440"/>
      <c r="Y2167" s="445"/>
      <c r="Z2167" s="445"/>
      <c r="AA2167" s="445"/>
      <c r="AB2167" s="445"/>
      <c r="AC2167" s="445"/>
      <c r="AD2167" s="445"/>
      <c r="AE2167" s="445"/>
      <c r="AF2167" s="445"/>
      <c r="AG2167" s="445"/>
      <c r="AH2167" s="445"/>
      <c r="AI2167" s="446"/>
      <c r="AJ2167" s="446"/>
      <c r="AK2167" s="446"/>
      <c r="AL2167" s="446"/>
      <c r="AM2167" s="446"/>
      <c r="AN2167" s="446"/>
    </row>
    <row r="2168" spans="1:40">
      <c r="A2168" s="435"/>
      <c r="B2168" s="436"/>
      <c r="C2168" s="437"/>
      <c r="D2168" s="438" t="s">
        <v>147</v>
      </c>
      <c r="E2168" s="439"/>
      <c r="F2168" s="440"/>
      <c r="G2168" s="42"/>
      <c r="H2168" s="441"/>
      <c r="I2168" s="441"/>
      <c r="J2168" s="441"/>
      <c r="K2168" s="442"/>
      <c r="L2168" s="442"/>
      <c r="M2168" s="439"/>
      <c r="N2168" s="439"/>
      <c r="O2168" s="440"/>
      <c r="P2168" s="440"/>
      <c r="Q2168" s="439"/>
      <c r="R2168" s="439"/>
      <c r="S2168" s="439"/>
      <c r="T2168" s="443"/>
      <c r="U2168" s="443"/>
      <c r="V2168" s="443" t="s">
        <v>0</v>
      </c>
      <c r="W2168" s="444"/>
      <c r="X2168" s="440"/>
      <c r="Y2168" s="445"/>
      <c r="Z2168" s="445"/>
      <c r="AA2168" s="445"/>
      <c r="AB2168" s="445"/>
      <c r="AC2168" s="445"/>
      <c r="AD2168" s="445"/>
      <c r="AE2168" s="445"/>
      <c r="AF2168" s="445"/>
      <c r="AG2168" s="445"/>
      <c r="AH2168" s="445"/>
      <c r="AI2168" s="446"/>
      <c r="AJ2168" s="446"/>
      <c r="AK2168" s="446"/>
      <c r="AL2168" s="446"/>
      <c r="AM2168" s="446"/>
      <c r="AN2168" s="446"/>
    </row>
    <row r="2169" spans="1:40">
      <c r="A2169" s="435"/>
      <c r="B2169" s="436"/>
      <c r="C2169" s="437"/>
      <c r="D2169" s="438" t="s">
        <v>275</v>
      </c>
      <c r="E2169" s="439"/>
      <c r="F2169" s="440"/>
      <c r="G2169" s="42"/>
      <c r="H2169" s="441"/>
      <c r="I2169" s="441"/>
      <c r="J2169" s="441"/>
      <c r="K2169" s="442"/>
      <c r="L2169" s="442"/>
      <c r="M2169" s="439"/>
      <c r="N2169" s="439"/>
      <c r="O2169" s="440"/>
      <c r="P2169" s="440"/>
      <c r="Q2169" s="439"/>
      <c r="R2169" s="439"/>
      <c r="S2169" s="439"/>
      <c r="T2169" s="443"/>
      <c r="U2169" s="443"/>
      <c r="V2169" s="443" t="s">
        <v>0</v>
      </c>
      <c r="W2169" s="444"/>
      <c r="X2169" s="440"/>
      <c r="Y2169" s="445"/>
      <c r="Z2169" s="445"/>
      <c r="AA2169" s="445"/>
      <c r="AB2169" s="445"/>
      <c r="AC2169" s="445"/>
      <c r="AD2169" s="445"/>
      <c r="AE2169" s="445"/>
      <c r="AF2169" s="445"/>
      <c r="AG2169" s="445"/>
      <c r="AH2169" s="445"/>
      <c r="AI2169" s="446"/>
      <c r="AJ2169" s="446"/>
      <c r="AK2169" s="446"/>
      <c r="AL2169" s="446"/>
      <c r="AM2169" s="446"/>
      <c r="AN2169" s="446"/>
    </row>
    <row r="2170" spans="1:40" ht="25.5">
      <c r="A2170" s="435"/>
      <c r="B2170" s="436"/>
      <c r="C2170" s="437"/>
      <c r="D2170" s="438" t="s">
        <v>276</v>
      </c>
      <c r="E2170" s="439"/>
      <c r="F2170" s="440"/>
      <c r="G2170" s="42"/>
      <c r="H2170" s="441"/>
      <c r="I2170" s="441"/>
      <c r="J2170" s="441"/>
      <c r="K2170" s="442"/>
      <c r="L2170" s="442"/>
      <c r="M2170" s="439"/>
      <c r="N2170" s="439"/>
      <c r="O2170" s="440"/>
      <c r="P2170" s="440"/>
      <c r="Q2170" s="439"/>
      <c r="R2170" s="439"/>
      <c r="S2170" s="439"/>
      <c r="T2170" s="443"/>
      <c r="U2170" s="443"/>
      <c r="V2170" s="443" t="s">
        <v>0</v>
      </c>
      <c r="W2170" s="444"/>
      <c r="X2170" s="440"/>
      <c r="Y2170" s="445"/>
      <c r="Z2170" s="445"/>
      <c r="AA2170" s="445"/>
      <c r="AB2170" s="445"/>
      <c r="AC2170" s="445"/>
      <c r="AD2170" s="445"/>
      <c r="AE2170" s="445"/>
      <c r="AF2170" s="445"/>
      <c r="AG2170" s="445"/>
      <c r="AH2170" s="445"/>
      <c r="AI2170" s="446"/>
      <c r="AJ2170" s="446"/>
      <c r="AK2170" s="446"/>
      <c r="AL2170" s="446"/>
      <c r="AM2170" s="446"/>
      <c r="AN2170" s="446"/>
    </row>
    <row r="2171" spans="1:40">
      <c r="A2171" s="435"/>
      <c r="B2171" s="436"/>
      <c r="C2171" s="437"/>
      <c r="D2171" s="438" t="s">
        <v>277</v>
      </c>
      <c r="E2171" s="439"/>
      <c r="F2171" s="440"/>
      <c r="G2171" s="42"/>
      <c r="H2171" s="441"/>
      <c r="I2171" s="441"/>
      <c r="J2171" s="441"/>
      <c r="K2171" s="442"/>
      <c r="L2171" s="442"/>
      <c r="M2171" s="439"/>
      <c r="N2171" s="439"/>
      <c r="O2171" s="440"/>
      <c r="P2171" s="440"/>
      <c r="Q2171" s="439"/>
      <c r="R2171" s="439"/>
      <c r="S2171" s="439"/>
      <c r="T2171" s="443"/>
      <c r="U2171" s="443"/>
      <c r="V2171" s="443" t="s">
        <v>0</v>
      </c>
      <c r="W2171" s="444"/>
      <c r="X2171" s="440"/>
      <c r="Y2171" s="445"/>
      <c r="Z2171" s="445"/>
      <c r="AA2171" s="445"/>
      <c r="AB2171" s="445"/>
      <c r="AC2171" s="445"/>
      <c r="AD2171" s="445"/>
      <c r="AE2171" s="445"/>
      <c r="AF2171" s="445"/>
      <c r="AG2171" s="445"/>
      <c r="AH2171" s="445"/>
      <c r="AI2171" s="446"/>
      <c r="AJ2171" s="446"/>
      <c r="AK2171" s="446"/>
      <c r="AL2171" s="446"/>
      <c r="AM2171" s="446"/>
      <c r="AN2171" s="446"/>
    </row>
    <row r="2172" spans="1:40">
      <c r="A2172" s="435"/>
      <c r="B2172" s="436"/>
      <c r="C2172" s="437"/>
      <c r="D2172" s="438" t="s">
        <v>278</v>
      </c>
      <c r="E2172" s="439"/>
      <c r="F2172" s="440"/>
      <c r="G2172" s="42"/>
      <c r="H2172" s="441"/>
      <c r="I2172" s="441"/>
      <c r="J2172" s="441"/>
      <c r="K2172" s="442"/>
      <c r="L2172" s="442"/>
      <c r="M2172" s="439"/>
      <c r="N2172" s="439"/>
      <c r="O2172" s="440"/>
      <c r="P2172" s="440"/>
      <c r="Q2172" s="439"/>
      <c r="R2172" s="439"/>
      <c r="S2172" s="439"/>
      <c r="T2172" s="443"/>
      <c r="U2172" s="443"/>
      <c r="V2172" s="443" t="s">
        <v>0</v>
      </c>
      <c r="W2172" s="444"/>
      <c r="X2172" s="440"/>
      <c r="Y2172" s="445"/>
      <c r="Z2172" s="445"/>
      <c r="AA2172" s="445"/>
      <c r="AB2172" s="445"/>
      <c r="AC2172" s="445"/>
      <c r="AD2172" s="445"/>
      <c r="AE2172" s="445"/>
      <c r="AF2172" s="445"/>
      <c r="AG2172" s="445"/>
      <c r="AH2172" s="445"/>
      <c r="AI2172" s="446"/>
      <c r="AJ2172" s="446"/>
      <c r="AK2172" s="446"/>
      <c r="AL2172" s="446"/>
      <c r="AM2172" s="446"/>
      <c r="AN2172" s="446"/>
    </row>
    <row r="2173" spans="1:40" ht="25.5">
      <c r="A2173" s="435"/>
      <c r="B2173" s="436"/>
      <c r="C2173" s="437"/>
      <c r="D2173" s="438" t="s">
        <v>279</v>
      </c>
      <c r="E2173" s="439"/>
      <c r="F2173" s="440"/>
      <c r="G2173" s="42"/>
      <c r="H2173" s="441"/>
      <c r="I2173" s="441"/>
      <c r="J2173" s="441"/>
      <c r="K2173" s="442"/>
      <c r="L2173" s="442"/>
      <c r="M2173" s="439"/>
      <c r="N2173" s="439"/>
      <c r="O2173" s="440"/>
      <c r="P2173" s="440"/>
      <c r="Q2173" s="439"/>
      <c r="R2173" s="439"/>
      <c r="S2173" s="439"/>
      <c r="T2173" s="443"/>
      <c r="U2173" s="443"/>
      <c r="V2173" s="443" t="s">
        <v>0</v>
      </c>
      <c r="W2173" s="444"/>
      <c r="X2173" s="440"/>
      <c r="Y2173" s="445"/>
      <c r="Z2173" s="445"/>
      <c r="AA2173" s="445"/>
      <c r="AB2173" s="445"/>
      <c r="AC2173" s="445"/>
      <c r="AD2173" s="445"/>
      <c r="AE2173" s="445"/>
      <c r="AF2173" s="445"/>
      <c r="AG2173" s="445"/>
      <c r="AH2173" s="445"/>
      <c r="AI2173" s="446"/>
      <c r="AJ2173" s="446"/>
      <c r="AK2173" s="446"/>
      <c r="AL2173" s="446"/>
      <c r="AM2173" s="446"/>
      <c r="AN2173" s="446"/>
    </row>
    <row r="2174" spans="1:40">
      <c r="A2174" s="435"/>
      <c r="B2174" s="436"/>
      <c r="C2174" s="437"/>
      <c r="D2174" s="438" t="s">
        <v>280</v>
      </c>
      <c r="E2174" s="439"/>
      <c r="F2174" s="440"/>
      <c r="G2174" s="42"/>
      <c r="H2174" s="441"/>
      <c r="I2174" s="441"/>
      <c r="J2174" s="441"/>
      <c r="K2174" s="442"/>
      <c r="L2174" s="442"/>
      <c r="M2174" s="439"/>
      <c r="N2174" s="439"/>
      <c r="O2174" s="440"/>
      <c r="P2174" s="440"/>
      <c r="Q2174" s="439"/>
      <c r="R2174" s="439"/>
      <c r="S2174" s="439"/>
      <c r="T2174" s="443"/>
      <c r="U2174" s="443"/>
      <c r="V2174" s="443" t="s">
        <v>0</v>
      </c>
      <c r="W2174" s="444"/>
      <c r="X2174" s="440"/>
      <c r="Y2174" s="445"/>
      <c r="Z2174" s="445"/>
      <c r="AA2174" s="445"/>
      <c r="AB2174" s="445"/>
      <c r="AC2174" s="445"/>
      <c r="AD2174" s="445"/>
      <c r="AE2174" s="445"/>
      <c r="AF2174" s="445"/>
      <c r="AG2174" s="445"/>
      <c r="AH2174" s="445"/>
      <c r="AI2174" s="446"/>
      <c r="AJ2174" s="446"/>
      <c r="AK2174" s="446"/>
      <c r="AL2174" s="446"/>
      <c r="AM2174" s="446"/>
      <c r="AN2174" s="446"/>
    </row>
    <row r="2175" spans="1:40" ht="25.5">
      <c r="A2175" s="435"/>
      <c r="B2175" s="436"/>
      <c r="C2175" s="437"/>
      <c r="D2175" s="438" t="s">
        <v>281</v>
      </c>
      <c r="E2175" s="439"/>
      <c r="F2175" s="440"/>
      <c r="G2175" s="42"/>
      <c r="H2175" s="441"/>
      <c r="I2175" s="441"/>
      <c r="J2175" s="441"/>
      <c r="K2175" s="442"/>
      <c r="L2175" s="442"/>
      <c r="M2175" s="439"/>
      <c r="N2175" s="439"/>
      <c r="O2175" s="440"/>
      <c r="P2175" s="440"/>
      <c r="Q2175" s="439"/>
      <c r="R2175" s="439"/>
      <c r="S2175" s="439"/>
      <c r="T2175" s="443"/>
      <c r="U2175" s="443"/>
      <c r="V2175" s="443" t="s">
        <v>0</v>
      </c>
      <c r="W2175" s="444"/>
      <c r="X2175" s="440"/>
      <c r="Y2175" s="445"/>
      <c r="Z2175" s="445"/>
      <c r="AA2175" s="445"/>
      <c r="AB2175" s="445"/>
      <c r="AC2175" s="445"/>
      <c r="AD2175" s="445"/>
      <c r="AE2175" s="445"/>
      <c r="AF2175" s="445"/>
      <c r="AG2175" s="445"/>
      <c r="AH2175" s="445"/>
      <c r="AI2175" s="446"/>
      <c r="AJ2175" s="446"/>
      <c r="AK2175" s="446"/>
      <c r="AL2175" s="446"/>
      <c r="AM2175" s="446"/>
      <c r="AN2175" s="446"/>
    </row>
    <row r="2176" spans="1:40" ht="38.25">
      <c r="A2176" s="435"/>
      <c r="B2176" s="436"/>
      <c r="C2176" s="437"/>
      <c r="D2176" s="438" t="s">
        <v>282</v>
      </c>
      <c r="E2176" s="439"/>
      <c r="F2176" s="440"/>
      <c r="G2176" s="42"/>
      <c r="H2176" s="441"/>
      <c r="I2176" s="441"/>
      <c r="J2176" s="441"/>
      <c r="K2176" s="442"/>
      <c r="L2176" s="442"/>
      <c r="M2176" s="439"/>
      <c r="N2176" s="439"/>
      <c r="O2176" s="440"/>
      <c r="P2176" s="440"/>
      <c r="Q2176" s="439"/>
      <c r="R2176" s="439"/>
      <c r="S2176" s="439"/>
      <c r="T2176" s="443"/>
      <c r="U2176" s="443"/>
      <c r="V2176" s="443" t="s">
        <v>0</v>
      </c>
      <c r="W2176" s="444"/>
      <c r="X2176" s="440"/>
      <c r="Y2176" s="445"/>
      <c r="Z2176" s="445"/>
      <c r="AA2176" s="445"/>
      <c r="AB2176" s="445"/>
      <c r="AC2176" s="445"/>
      <c r="AD2176" s="445"/>
      <c r="AE2176" s="445"/>
      <c r="AF2176" s="445"/>
      <c r="AG2176" s="445"/>
      <c r="AH2176" s="445"/>
      <c r="AI2176" s="446"/>
      <c r="AJ2176" s="446"/>
      <c r="AK2176" s="446"/>
      <c r="AL2176" s="446"/>
      <c r="AM2176" s="446"/>
      <c r="AN2176" s="446"/>
    </row>
    <row r="2177" spans="1:40" ht="25.5">
      <c r="A2177" s="435"/>
      <c r="B2177" s="436"/>
      <c r="C2177" s="437"/>
      <c r="D2177" s="438" t="s">
        <v>283</v>
      </c>
      <c r="E2177" s="439"/>
      <c r="F2177" s="440"/>
      <c r="G2177" s="42"/>
      <c r="H2177" s="441"/>
      <c r="I2177" s="441"/>
      <c r="J2177" s="441"/>
      <c r="K2177" s="442"/>
      <c r="L2177" s="442"/>
      <c r="M2177" s="439"/>
      <c r="N2177" s="439"/>
      <c r="O2177" s="440"/>
      <c r="P2177" s="440"/>
      <c r="Q2177" s="439"/>
      <c r="R2177" s="439"/>
      <c r="S2177" s="439"/>
      <c r="T2177" s="443"/>
      <c r="U2177" s="443"/>
      <c r="V2177" s="443" t="s">
        <v>0</v>
      </c>
      <c r="W2177" s="444"/>
      <c r="X2177" s="440"/>
      <c r="Y2177" s="445"/>
      <c r="Z2177" s="445"/>
      <c r="AA2177" s="445"/>
      <c r="AB2177" s="445"/>
      <c r="AC2177" s="445"/>
      <c r="AD2177" s="445"/>
      <c r="AE2177" s="445"/>
      <c r="AF2177" s="445"/>
      <c r="AG2177" s="445"/>
      <c r="AH2177" s="445"/>
      <c r="AI2177" s="446"/>
      <c r="AJ2177" s="446"/>
      <c r="AK2177" s="446"/>
      <c r="AL2177" s="446"/>
      <c r="AM2177" s="446"/>
      <c r="AN2177" s="446"/>
    </row>
    <row r="2178" spans="1:40">
      <c r="A2178" s="435"/>
      <c r="B2178" s="436"/>
      <c r="C2178" s="437"/>
      <c r="D2178" s="438" t="s">
        <v>284</v>
      </c>
      <c r="E2178" s="439"/>
      <c r="F2178" s="440"/>
      <c r="G2178" s="42"/>
      <c r="H2178" s="441"/>
      <c r="I2178" s="441"/>
      <c r="J2178" s="441"/>
      <c r="K2178" s="442"/>
      <c r="L2178" s="442"/>
      <c r="M2178" s="439"/>
      <c r="N2178" s="439"/>
      <c r="O2178" s="440"/>
      <c r="P2178" s="440"/>
      <c r="Q2178" s="439"/>
      <c r="R2178" s="439"/>
      <c r="S2178" s="439"/>
      <c r="T2178" s="443"/>
      <c r="U2178" s="443"/>
      <c r="V2178" s="443" t="s">
        <v>0</v>
      </c>
      <c r="W2178" s="444"/>
      <c r="X2178" s="440"/>
      <c r="Y2178" s="445"/>
      <c r="Z2178" s="445"/>
      <c r="AA2178" s="445"/>
      <c r="AB2178" s="445"/>
      <c r="AC2178" s="445"/>
      <c r="AD2178" s="445"/>
      <c r="AE2178" s="445"/>
      <c r="AF2178" s="445"/>
      <c r="AG2178" s="445"/>
      <c r="AH2178" s="445"/>
      <c r="AI2178" s="446"/>
      <c r="AJ2178" s="446"/>
      <c r="AK2178" s="446"/>
      <c r="AL2178" s="446"/>
      <c r="AM2178" s="446"/>
      <c r="AN2178" s="446"/>
    </row>
    <row r="2179" spans="1:40">
      <c r="A2179" s="435"/>
      <c r="B2179" s="436"/>
      <c r="C2179" s="437"/>
      <c r="D2179" s="438" t="s">
        <v>285</v>
      </c>
      <c r="E2179" s="439"/>
      <c r="F2179" s="440"/>
      <c r="G2179" s="42"/>
      <c r="H2179" s="441"/>
      <c r="I2179" s="441"/>
      <c r="J2179" s="441"/>
      <c r="K2179" s="442"/>
      <c r="L2179" s="442"/>
      <c r="M2179" s="439"/>
      <c r="N2179" s="439"/>
      <c r="O2179" s="440"/>
      <c r="P2179" s="440"/>
      <c r="Q2179" s="439"/>
      <c r="R2179" s="439"/>
      <c r="S2179" s="439"/>
      <c r="T2179" s="443"/>
      <c r="U2179" s="443"/>
      <c r="V2179" s="443" t="s">
        <v>0</v>
      </c>
      <c r="W2179" s="444"/>
      <c r="X2179" s="440"/>
      <c r="Y2179" s="445"/>
      <c r="Z2179" s="445"/>
      <c r="AA2179" s="445"/>
      <c r="AB2179" s="445"/>
      <c r="AC2179" s="445"/>
      <c r="AD2179" s="445"/>
      <c r="AE2179" s="445"/>
      <c r="AF2179" s="445"/>
      <c r="AG2179" s="445"/>
      <c r="AH2179" s="445"/>
      <c r="AI2179" s="446"/>
      <c r="AJ2179" s="446"/>
      <c r="AK2179" s="446"/>
      <c r="AL2179" s="446"/>
      <c r="AM2179" s="446"/>
      <c r="AN2179" s="446"/>
    </row>
    <row r="2180" spans="1:40" ht="25.5">
      <c r="A2180" s="435"/>
      <c r="B2180" s="436"/>
      <c r="C2180" s="437"/>
      <c r="D2180" s="438" t="s">
        <v>286</v>
      </c>
      <c r="E2180" s="439"/>
      <c r="F2180" s="440"/>
      <c r="G2180" s="42"/>
      <c r="H2180" s="441"/>
      <c r="I2180" s="441"/>
      <c r="J2180" s="441"/>
      <c r="K2180" s="442"/>
      <c r="L2180" s="442"/>
      <c r="M2180" s="439"/>
      <c r="N2180" s="439"/>
      <c r="O2180" s="440"/>
      <c r="P2180" s="440"/>
      <c r="Q2180" s="439"/>
      <c r="R2180" s="439"/>
      <c r="S2180" s="439"/>
      <c r="T2180" s="443"/>
      <c r="U2180" s="443"/>
      <c r="V2180" s="443" t="s">
        <v>0</v>
      </c>
      <c r="W2180" s="444"/>
      <c r="X2180" s="440"/>
      <c r="Y2180" s="445"/>
      <c r="Z2180" s="445"/>
      <c r="AA2180" s="445"/>
      <c r="AB2180" s="445"/>
      <c r="AC2180" s="445"/>
      <c r="AD2180" s="445"/>
      <c r="AE2180" s="445"/>
      <c r="AF2180" s="445"/>
      <c r="AG2180" s="445"/>
      <c r="AH2180" s="445"/>
      <c r="AI2180" s="446"/>
      <c r="AJ2180" s="446"/>
      <c r="AK2180" s="446"/>
      <c r="AL2180" s="446"/>
      <c r="AM2180" s="446"/>
      <c r="AN2180" s="446"/>
    </row>
    <row r="2181" spans="1:40">
      <c r="A2181" s="435"/>
      <c r="B2181" s="436"/>
      <c r="C2181" s="437"/>
      <c r="D2181" s="438" t="s">
        <v>287</v>
      </c>
      <c r="E2181" s="439"/>
      <c r="F2181" s="440"/>
      <c r="G2181" s="42"/>
      <c r="H2181" s="441"/>
      <c r="I2181" s="441"/>
      <c r="J2181" s="441"/>
      <c r="K2181" s="442"/>
      <c r="L2181" s="442"/>
      <c r="M2181" s="439"/>
      <c r="N2181" s="439"/>
      <c r="O2181" s="440"/>
      <c r="P2181" s="440"/>
      <c r="Q2181" s="439"/>
      <c r="R2181" s="439"/>
      <c r="S2181" s="439"/>
      <c r="T2181" s="443"/>
      <c r="U2181" s="443"/>
      <c r="V2181" s="443" t="s">
        <v>0</v>
      </c>
      <c r="W2181" s="444"/>
      <c r="X2181" s="440"/>
      <c r="Y2181" s="445"/>
      <c r="Z2181" s="445"/>
      <c r="AA2181" s="445"/>
      <c r="AB2181" s="445"/>
      <c r="AC2181" s="445"/>
      <c r="AD2181" s="445"/>
      <c r="AE2181" s="445"/>
      <c r="AF2181" s="445"/>
      <c r="AG2181" s="445"/>
      <c r="AH2181" s="445"/>
      <c r="AI2181" s="446"/>
      <c r="AJ2181" s="446"/>
      <c r="AK2181" s="446"/>
      <c r="AL2181" s="446"/>
      <c r="AM2181" s="446"/>
      <c r="AN2181" s="446"/>
    </row>
    <row r="2182" spans="1:40">
      <c r="A2182" s="435"/>
      <c r="B2182" s="436"/>
      <c r="C2182" s="437"/>
      <c r="D2182" s="438" t="s">
        <v>288</v>
      </c>
      <c r="E2182" s="439"/>
      <c r="F2182" s="440"/>
      <c r="G2182" s="42"/>
      <c r="H2182" s="441"/>
      <c r="I2182" s="441"/>
      <c r="J2182" s="441"/>
      <c r="K2182" s="442"/>
      <c r="L2182" s="442"/>
      <c r="M2182" s="439"/>
      <c r="N2182" s="439"/>
      <c r="O2182" s="440"/>
      <c r="P2182" s="440"/>
      <c r="Q2182" s="439"/>
      <c r="R2182" s="439"/>
      <c r="S2182" s="439"/>
      <c r="T2182" s="443"/>
      <c r="U2182" s="443"/>
      <c r="V2182" s="443" t="s">
        <v>0</v>
      </c>
      <c r="W2182" s="444"/>
      <c r="X2182" s="440"/>
      <c r="Y2182" s="445"/>
      <c r="Z2182" s="445"/>
      <c r="AA2182" s="445"/>
      <c r="AB2182" s="445"/>
      <c r="AC2182" s="445"/>
      <c r="AD2182" s="445"/>
      <c r="AE2182" s="445"/>
      <c r="AF2182" s="445"/>
      <c r="AG2182" s="445"/>
      <c r="AH2182" s="445"/>
      <c r="AI2182" s="446"/>
      <c r="AJ2182" s="446"/>
      <c r="AK2182" s="446"/>
      <c r="AL2182" s="446"/>
      <c r="AM2182" s="446"/>
      <c r="AN2182" s="446"/>
    </row>
    <row r="2183" spans="1:40">
      <c r="A2183" s="435"/>
      <c r="B2183" s="436"/>
      <c r="C2183" s="437"/>
      <c r="D2183" s="438" t="s">
        <v>289</v>
      </c>
      <c r="E2183" s="439"/>
      <c r="F2183" s="440"/>
      <c r="G2183" s="42"/>
      <c r="H2183" s="441"/>
      <c r="I2183" s="441"/>
      <c r="J2183" s="441"/>
      <c r="K2183" s="442"/>
      <c r="L2183" s="442"/>
      <c r="M2183" s="439"/>
      <c r="N2183" s="439"/>
      <c r="O2183" s="440"/>
      <c r="P2183" s="440"/>
      <c r="Q2183" s="439"/>
      <c r="R2183" s="439"/>
      <c r="S2183" s="439"/>
      <c r="T2183" s="443"/>
      <c r="U2183" s="443"/>
      <c r="V2183" s="443" t="s">
        <v>0</v>
      </c>
      <c r="W2183" s="444"/>
      <c r="X2183" s="440"/>
      <c r="Y2183" s="445"/>
      <c r="Z2183" s="445"/>
      <c r="AA2183" s="445"/>
      <c r="AB2183" s="445"/>
      <c r="AC2183" s="445"/>
      <c r="AD2183" s="445"/>
      <c r="AE2183" s="445"/>
      <c r="AF2183" s="445"/>
      <c r="AG2183" s="445"/>
      <c r="AH2183" s="445"/>
      <c r="AI2183" s="446"/>
      <c r="AJ2183" s="446"/>
      <c r="AK2183" s="446"/>
      <c r="AL2183" s="446"/>
      <c r="AM2183" s="446"/>
      <c r="AN2183" s="446"/>
    </row>
    <row r="2184" spans="1:40" ht="25.5">
      <c r="A2184" s="435"/>
      <c r="B2184" s="436"/>
      <c r="C2184" s="437"/>
      <c r="D2184" s="438" t="s">
        <v>290</v>
      </c>
      <c r="E2184" s="439"/>
      <c r="F2184" s="440"/>
      <c r="G2184" s="42"/>
      <c r="H2184" s="441"/>
      <c r="I2184" s="441"/>
      <c r="J2184" s="441"/>
      <c r="K2184" s="442"/>
      <c r="L2184" s="442"/>
      <c r="M2184" s="439"/>
      <c r="N2184" s="439"/>
      <c r="O2184" s="440"/>
      <c r="P2184" s="440"/>
      <c r="Q2184" s="439"/>
      <c r="R2184" s="439"/>
      <c r="S2184" s="439"/>
      <c r="T2184" s="443"/>
      <c r="U2184" s="443"/>
      <c r="V2184" s="443" t="s">
        <v>0</v>
      </c>
      <c r="W2184" s="444"/>
      <c r="X2184" s="440"/>
      <c r="Y2184" s="445"/>
      <c r="Z2184" s="445"/>
      <c r="AA2184" s="445"/>
      <c r="AB2184" s="445"/>
      <c r="AC2184" s="445"/>
      <c r="AD2184" s="445"/>
      <c r="AE2184" s="445"/>
      <c r="AF2184" s="445"/>
      <c r="AG2184" s="445"/>
      <c r="AH2184" s="445"/>
      <c r="AI2184" s="446"/>
      <c r="AJ2184" s="446"/>
      <c r="AK2184" s="446"/>
      <c r="AL2184" s="446"/>
      <c r="AM2184" s="446"/>
      <c r="AN2184" s="446"/>
    </row>
    <row r="2185" spans="1:40">
      <c r="A2185" s="435"/>
      <c r="B2185" s="436"/>
      <c r="C2185" s="437"/>
      <c r="D2185" s="438" t="s">
        <v>291</v>
      </c>
      <c r="E2185" s="439"/>
      <c r="F2185" s="440"/>
      <c r="G2185" s="42"/>
      <c r="H2185" s="441"/>
      <c r="I2185" s="441"/>
      <c r="J2185" s="441"/>
      <c r="K2185" s="442"/>
      <c r="L2185" s="442"/>
      <c r="M2185" s="439"/>
      <c r="N2185" s="439"/>
      <c r="O2185" s="440"/>
      <c r="P2185" s="440"/>
      <c r="Q2185" s="439"/>
      <c r="R2185" s="439"/>
      <c r="S2185" s="439"/>
      <c r="T2185" s="443"/>
      <c r="U2185" s="443"/>
      <c r="V2185" s="443" t="s">
        <v>0</v>
      </c>
      <c r="W2185" s="444"/>
      <c r="X2185" s="440"/>
      <c r="Y2185" s="445"/>
      <c r="Z2185" s="445"/>
      <c r="AA2185" s="445"/>
      <c r="AB2185" s="445"/>
      <c r="AC2185" s="445"/>
      <c r="AD2185" s="445"/>
      <c r="AE2185" s="445"/>
      <c r="AF2185" s="445"/>
      <c r="AG2185" s="445"/>
      <c r="AH2185" s="445"/>
      <c r="AI2185" s="446"/>
      <c r="AJ2185" s="446"/>
      <c r="AK2185" s="446"/>
      <c r="AL2185" s="446"/>
      <c r="AM2185" s="446"/>
      <c r="AN2185" s="446"/>
    </row>
    <row r="2186" spans="1:40">
      <c r="A2186" s="435"/>
      <c r="B2186" s="436"/>
      <c r="C2186" s="437"/>
      <c r="D2186" s="438" t="s">
        <v>292</v>
      </c>
      <c r="E2186" s="439"/>
      <c r="F2186" s="440"/>
      <c r="G2186" s="42"/>
      <c r="H2186" s="441"/>
      <c r="I2186" s="441"/>
      <c r="J2186" s="441"/>
      <c r="K2186" s="442"/>
      <c r="L2186" s="442"/>
      <c r="M2186" s="439"/>
      <c r="N2186" s="439"/>
      <c r="O2186" s="440"/>
      <c r="P2186" s="440"/>
      <c r="Q2186" s="439"/>
      <c r="R2186" s="439"/>
      <c r="S2186" s="439"/>
      <c r="T2186" s="443"/>
      <c r="U2186" s="443"/>
      <c r="V2186" s="443" t="s">
        <v>0</v>
      </c>
      <c r="W2186" s="444"/>
      <c r="X2186" s="440"/>
      <c r="Y2186" s="445"/>
      <c r="Z2186" s="445"/>
      <c r="AA2186" s="445"/>
      <c r="AB2186" s="445"/>
      <c r="AC2186" s="445"/>
      <c r="AD2186" s="445"/>
      <c r="AE2186" s="445"/>
      <c r="AF2186" s="445"/>
      <c r="AG2186" s="445"/>
      <c r="AH2186" s="445"/>
      <c r="AI2186" s="446"/>
      <c r="AJ2186" s="446"/>
      <c r="AK2186" s="446"/>
      <c r="AL2186" s="446"/>
      <c r="AM2186" s="446"/>
      <c r="AN2186" s="446"/>
    </row>
    <row r="2187" spans="1:40" ht="25.5">
      <c r="A2187" s="435"/>
      <c r="B2187" s="436"/>
      <c r="C2187" s="437"/>
      <c r="D2187" s="438" t="s">
        <v>293</v>
      </c>
      <c r="E2187" s="439"/>
      <c r="F2187" s="440"/>
      <c r="G2187" s="42"/>
      <c r="H2187" s="441"/>
      <c r="I2187" s="441"/>
      <c r="J2187" s="441"/>
      <c r="K2187" s="442"/>
      <c r="L2187" s="442"/>
      <c r="M2187" s="439"/>
      <c r="N2187" s="439"/>
      <c r="O2187" s="440"/>
      <c r="P2187" s="440"/>
      <c r="Q2187" s="439"/>
      <c r="R2187" s="439"/>
      <c r="S2187" s="439"/>
      <c r="T2187" s="443"/>
      <c r="U2187" s="443"/>
      <c r="V2187" s="443" t="s">
        <v>0</v>
      </c>
      <c r="W2187" s="444"/>
      <c r="X2187" s="440"/>
      <c r="Y2187" s="445"/>
      <c r="Z2187" s="445"/>
      <c r="AA2187" s="445"/>
      <c r="AB2187" s="445"/>
      <c r="AC2187" s="445"/>
      <c r="AD2187" s="445"/>
      <c r="AE2187" s="445"/>
      <c r="AF2187" s="445"/>
      <c r="AG2187" s="445"/>
      <c r="AH2187" s="445"/>
      <c r="AI2187" s="446"/>
      <c r="AJ2187" s="446"/>
      <c r="AK2187" s="446"/>
      <c r="AL2187" s="446"/>
      <c r="AM2187" s="446"/>
      <c r="AN2187" s="446"/>
    </row>
    <row r="2188" spans="1:40">
      <c r="A2188" s="435"/>
      <c r="B2188" s="436"/>
      <c r="C2188" s="437"/>
      <c r="D2188" s="438" t="s">
        <v>294</v>
      </c>
      <c r="E2188" s="439"/>
      <c r="F2188" s="440"/>
      <c r="G2188" s="42"/>
      <c r="H2188" s="441"/>
      <c r="I2188" s="441"/>
      <c r="J2188" s="441"/>
      <c r="K2188" s="442"/>
      <c r="L2188" s="442"/>
      <c r="M2188" s="439"/>
      <c r="N2188" s="439"/>
      <c r="O2188" s="440"/>
      <c r="P2188" s="440"/>
      <c r="Q2188" s="439"/>
      <c r="R2188" s="439"/>
      <c r="S2188" s="439"/>
      <c r="T2188" s="443"/>
      <c r="U2188" s="443"/>
      <c r="V2188" s="443" t="s">
        <v>0</v>
      </c>
      <c r="W2188" s="444"/>
      <c r="X2188" s="440"/>
      <c r="Y2188" s="445"/>
      <c r="Z2188" s="445"/>
      <c r="AA2188" s="445"/>
      <c r="AB2188" s="445"/>
      <c r="AC2188" s="445"/>
      <c r="AD2188" s="445"/>
      <c r="AE2188" s="445"/>
      <c r="AF2188" s="445"/>
      <c r="AG2188" s="445"/>
      <c r="AH2188" s="445"/>
      <c r="AI2188" s="446"/>
      <c r="AJ2188" s="446"/>
      <c r="AK2188" s="446"/>
      <c r="AL2188" s="446"/>
      <c r="AM2188" s="446"/>
      <c r="AN2188" s="446"/>
    </row>
    <row r="2189" spans="1:40" ht="25.5">
      <c r="A2189" s="435"/>
      <c r="B2189" s="436"/>
      <c r="C2189" s="437"/>
      <c r="D2189" s="438" t="s">
        <v>295</v>
      </c>
      <c r="E2189" s="439"/>
      <c r="F2189" s="440"/>
      <c r="G2189" s="42"/>
      <c r="H2189" s="441"/>
      <c r="I2189" s="441"/>
      <c r="J2189" s="441"/>
      <c r="K2189" s="442"/>
      <c r="L2189" s="442"/>
      <c r="M2189" s="439"/>
      <c r="N2189" s="439"/>
      <c r="O2189" s="440"/>
      <c r="P2189" s="440"/>
      <c r="Q2189" s="439"/>
      <c r="R2189" s="439"/>
      <c r="S2189" s="439"/>
      <c r="T2189" s="443"/>
      <c r="U2189" s="443"/>
      <c r="V2189" s="443" t="s">
        <v>0</v>
      </c>
      <c r="W2189" s="444"/>
      <c r="X2189" s="440"/>
      <c r="Y2189" s="445"/>
      <c r="Z2189" s="445"/>
      <c r="AA2189" s="445"/>
      <c r="AB2189" s="445"/>
      <c r="AC2189" s="445"/>
      <c r="AD2189" s="445"/>
      <c r="AE2189" s="445"/>
      <c r="AF2189" s="445"/>
      <c r="AG2189" s="445"/>
      <c r="AH2189" s="445"/>
      <c r="AI2189" s="446"/>
      <c r="AJ2189" s="446"/>
      <c r="AK2189" s="446"/>
      <c r="AL2189" s="446"/>
      <c r="AM2189" s="446"/>
      <c r="AN2189" s="446"/>
    </row>
    <row r="2190" spans="1:40" ht="25.5">
      <c r="A2190" s="435"/>
      <c r="B2190" s="436"/>
      <c r="C2190" s="437"/>
      <c r="D2190" s="438" t="s">
        <v>296</v>
      </c>
      <c r="E2190" s="439"/>
      <c r="F2190" s="440"/>
      <c r="G2190" s="42"/>
      <c r="H2190" s="441"/>
      <c r="I2190" s="441"/>
      <c r="J2190" s="441"/>
      <c r="K2190" s="442"/>
      <c r="L2190" s="442"/>
      <c r="M2190" s="439"/>
      <c r="N2190" s="439"/>
      <c r="O2190" s="440"/>
      <c r="P2190" s="440"/>
      <c r="Q2190" s="439"/>
      <c r="R2190" s="439"/>
      <c r="S2190" s="439"/>
      <c r="T2190" s="443"/>
      <c r="U2190" s="443"/>
      <c r="V2190" s="443" t="s">
        <v>0</v>
      </c>
      <c r="W2190" s="444"/>
      <c r="X2190" s="440"/>
      <c r="Y2190" s="445"/>
      <c r="Z2190" s="445"/>
      <c r="AA2190" s="445"/>
      <c r="AB2190" s="445"/>
      <c r="AC2190" s="445"/>
      <c r="AD2190" s="445"/>
      <c r="AE2190" s="445"/>
      <c r="AF2190" s="445"/>
      <c r="AG2190" s="445"/>
      <c r="AH2190" s="445"/>
      <c r="AI2190" s="446"/>
      <c r="AJ2190" s="446"/>
      <c r="AK2190" s="446"/>
      <c r="AL2190" s="446"/>
      <c r="AM2190" s="446"/>
      <c r="AN2190" s="446"/>
    </row>
    <row r="2191" spans="1:40">
      <c r="A2191" s="435"/>
      <c r="B2191" s="436"/>
      <c r="C2191" s="437"/>
      <c r="D2191" s="438" t="s">
        <v>297</v>
      </c>
      <c r="E2191" s="439"/>
      <c r="F2191" s="440"/>
      <c r="G2191" s="42"/>
      <c r="H2191" s="441"/>
      <c r="I2191" s="441"/>
      <c r="J2191" s="441"/>
      <c r="K2191" s="442"/>
      <c r="L2191" s="442"/>
      <c r="M2191" s="439"/>
      <c r="N2191" s="439"/>
      <c r="O2191" s="440"/>
      <c r="P2191" s="440"/>
      <c r="Q2191" s="439"/>
      <c r="R2191" s="439"/>
      <c r="S2191" s="439"/>
      <c r="T2191" s="443"/>
      <c r="U2191" s="443"/>
      <c r="V2191" s="443" t="s">
        <v>0</v>
      </c>
      <c r="W2191" s="444"/>
      <c r="X2191" s="440"/>
      <c r="Y2191" s="445"/>
      <c r="Z2191" s="445"/>
      <c r="AA2191" s="445"/>
      <c r="AB2191" s="445"/>
      <c r="AC2191" s="445"/>
      <c r="AD2191" s="445"/>
      <c r="AE2191" s="445"/>
      <c r="AF2191" s="445"/>
      <c r="AG2191" s="445"/>
      <c r="AH2191" s="445"/>
      <c r="AI2191" s="446"/>
      <c r="AJ2191" s="446"/>
      <c r="AK2191" s="446"/>
      <c r="AL2191" s="446"/>
      <c r="AM2191" s="446"/>
      <c r="AN2191" s="446"/>
    </row>
    <row r="2192" spans="1:40">
      <c r="A2192" s="435"/>
      <c r="B2192" s="436"/>
      <c r="C2192" s="437"/>
      <c r="D2192" s="438" t="s">
        <v>220</v>
      </c>
      <c r="E2192" s="439"/>
      <c r="F2192" s="440"/>
      <c r="G2192" s="42"/>
      <c r="H2192" s="441"/>
      <c r="I2192" s="441"/>
      <c r="J2192" s="441"/>
      <c r="K2192" s="442"/>
      <c r="L2192" s="442"/>
      <c r="M2192" s="439"/>
      <c r="N2192" s="439"/>
      <c r="O2192" s="440"/>
      <c r="P2192" s="440"/>
      <c r="Q2192" s="439"/>
      <c r="R2192" s="439"/>
      <c r="S2192" s="439"/>
      <c r="T2192" s="443"/>
      <c r="U2192" s="443"/>
      <c r="V2192" s="443" t="s">
        <v>0</v>
      </c>
      <c r="W2192" s="444"/>
      <c r="X2192" s="440"/>
      <c r="Y2192" s="445"/>
      <c r="Z2192" s="445"/>
      <c r="AA2192" s="445"/>
      <c r="AB2192" s="445"/>
      <c r="AC2192" s="445"/>
      <c r="AD2192" s="445"/>
      <c r="AE2192" s="445"/>
      <c r="AF2192" s="445"/>
      <c r="AG2192" s="445"/>
      <c r="AH2192" s="445"/>
      <c r="AI2192" s="446"/>
      <c r="AJ2192" s="446"/>
      <c r="AK2192" s="446"/>
      <c r="AL2192" s="446"/>
      <c r="AM2192" s="446"/>
      <c r="AN2192" s="446"/>
    </row>
    <row r="2193" spans="1:40">
      <c r="A2193" s="435"/>
      <c r="B2193" s="436"/>
      <c r="C2193" s="437"/>
      <c r="D2193" s="438" t="s">
        <v>221</v>
      </c>
      <c r="E2193" s="439"/>
      <c r="F2193" s="440"/>
      <c r="G2193" s="42"/>
      <c r="H2193" s="441"/>
      <c r="I2193" s="441"/>
      <c r="J2193" s="441"/>
      <c r="K2193" s="442"/>
      <c r="L2193" s="442"/>
      <c r="M2193" s="439"/>
      <c r="N2193" s="439"/>
      <c r="O2193" s="440"/>
      <c r="P2193" s="440"/>
      <c r="Q2193" s="439"/>
      <c r="R2193" s="439"/>
      <c r="S2193" s="439"/>
      <c r="T2193" s="443"/>
      <c r="U2193" s="443"/>
      <c r="V2193" s="443" t="s">
        <v>0</v>
      </c>
      <c r="W2193" s="444"/>
      <c r="X2193" s="440"/>
      <c r="Y2193" s="445"/>
      <c r="Z2193" s="445"/>
      <c r="AA2193" s="445"/>
      <c r="AB2193" s="445"/>
      <c r="AC2193" s="445"/>
      <c r="AD2193" s="445"/>
      <c r="AE2193" s="445"/>
      <c r="AF2193" s="445"/>
      <c r="AG2193" s="445"/>
      <c r="AH2193" s="445"/>
      <c r="AI2193" s="446"/>
      <c r="AJ2193" s="446"/>
      <c r="AK2193" s="446"/>
      <c r="AL2193" s="446"/>
      <c r="AM2193" s="446"/>
      <c r="AN2193" s="446"/>
    </row>
    <row r="2194" spans="1:40">
      <c r="A2194" s="435"/>
      <c r="B2194" s="436"/>
      <c r="C2194" s="437"/>
      <c r="D2194" s="438" t="s">
        <v>149</v>
      </c>
      <c r="E2194" s="439"/>
      <c r="F2194" s="440"/>
      <c r="G2194" s="42"/>
      <c r="H2194" s="441"/>
      <c r="I2194" s="441"/>
      <c r="J2194" s="441"/>
      <c r="K2194" s="442"/>
      <c r="L2194" s="442"/>
      <c r="M2194" s="439"/>
      <c r="N2194" s="439"/>
      <c r="O2194" s="440"/>
      <c r="P2194" s="440"/>
      <c r="Q2194" s="439"/>
      <c r="R2194" s="439"/>
      <c r="S2194" s="439"/>
      <c r="T2194" s="443"/>
      <c r="U2194" s="443"/>
      <c r="V2194" s="443" t="s">
        <v>0</v>
      </c>
      <c r="W2194" s="444"/>
      <c r="X2194" s="440"/>
      <c r="Y2194" s="445"/>
      <c r="Z2194" s="445"/>
      <c r="AA2194" s="445"/>
      <c r="AB2194" s="445"/>
      <c r="AC2194" s="445"/>
      <c r="AD2194" s="445"/>
      <c r="AE2194" s="445"/>
      <c r="AF2194" s="445"/>
      <c r="AG2194" s="445"/>
      <c r="AH2194" s="445"/>
      <c r="AI2194" s="446"/>
      <c r="AJ2194" s="446"/>
      <c r="AK2194" s="446"/>
      <c r="AL2194" s="446"/>
      <c r="AM2194" s="446"/>
      <c r="AN2194" s="446"/>
    </row>
    <row r="2195" spans="1:40">
      <c r="A2195" s="435"/>
      <c r="B2195" s="436"/>
      <c r="C2195" s="437"/>
      <c r="D2195" s="438" t="s">
        <v>298</v>
      </c>
      <c r="E2195" s="439"/>
      <c r="F2195" s="440"/>
      <c r="G2195" s="42"/>
      <c r="H2195" s="441"/>
      <c r="I2195" s="441"/>
      <c r="J2195" s="441"/>
      <c r="K2195" s="442"/>
      <c r="L2195" s="442"/>
      <c r="M2195" s="439"/>
      <c r="N2195" s="439"/>
      <c r="O2195" s="440"/>
      <c r="P2195" s="440"/>
      <c r="Q2195" s="439"/>
      <c r="R2195" s="439"/>
      <c r="S2195" s="439"/>
      <c r="T2195" s="443"/>
      <c r="U2195" s="443"/>
      <c r="V2195" s="443" t="s">
        <v>0</v>
      </c>
      <c r="W2195" s="444"/>
      <c r="X2195" s="440"/>
      <c r="Y2195" s="445"/>
      <c r="Z2195" s="445"/>
      <c r="AA2195" s="445"/>
      <c r="AB2195" s="445"/>
      <c r="AC2195" s="445"/>
      <c r="AD2195" s="445"/>
      <c r="AE2195" s="445"/>
      <c r="AF2195" s="445"/>
      <c r="AG2195" s="445"/>
      <c r="AH2195" s="445"/>
      <c r="AI2195" s="446"/>
      <c r="AJ2195" s="446"/>
      <c r="AK2195" s="446"/>
      <c r="AL2195" s="446"/>
      <c r="AM2195" s="446"/>
      <c r="AN2195" s="446"/>
    </row>
    <row r="2196" spans="1:40" ht="25.5">
      <c r="A2196" s="435"/>
      <c r="B2196" s="436"/>
      <c r="C2196" s="437"/>
      <c r="D2196" s="438" t="s">
        <v>299</v>
      </c>
      <c r="E2196" s="439"/>
      <c r="F2196" s="440"/>
      <c r="G2196" s="42"/>
      <c r="H2196" s="441"/>
      <c r="I2196" s="441"/>
      <c r="J2196" s="441"/>
      <c r="K2196" s="442"/>
      <c r="L2196" s="442"/>
      <c r="M2196" s="439"/>
      <c r="N2196" s="439"/>
      <c r="O2196" s="440"/>
      <c r="P2196" s="440"/>
      <c r="Q2196" s="439"/>
      <c r="R2196" s="439"/>
      <c r="S2196" s="439"/>
      <c r="T2196" s="443"/>
      <c r="U2196" s="443"/>
      <c r="V2196" s="443" t="s">
        <v>0</v>
      </c>
      <c r="W2196" s="444"/>
      <c r="X2196" s="440"/>
      <c r="Y2196" s="445"/>
      <c r="Z2196" s="445"/>
      <c r="AA2196" s="445"/>
      <c r="AB2196" s="445"/>
      <c r="AC2196" s="445"/>
      <c r="AD2196" s="445"/>
      <c r="AE2196" s="445"/>
      <c r="AF2196" s="445"/>
      <c r="AG2196" s="445"/>
      <c r="AH2196" s="445"/>
      <c r="AI2196" s="446"/>
      <c r="AJ2196" s="446"/>
      <c r="AK2196" s="446"/>
      <c r="AL2196" s="446"/>
      <c r="AM2196" s="446"/>
      <c r="AN2196" s="446"/>
    </row>
    <row r="2197" spans="1:40">
      <c r="A2197" s="435"/>
      <c r="B2197" s="436"/>
      <c r="C2197" s="437"/>
      <c r="D2197" s="438" t="s">
        <v>300</v>
      </c>
      <c r="E2197" s="439"/>
      <c r="F2197" s="440"/>
      <c r="G2197" s="42"/>
      <c r="H2197" s="441"/>
      <c r="I2197" s="441"/>
      <c r="J2197" s="441"/>
      <c r="K2197" s="442"/>
      <c r="L2197" s="442"/>
      <c r="M2197" s="439"/>
      <c r="N2197" s="439"/>
      <c r="O2197" s="440"/>
      <c r="P2197" s="440"/>
      <c r="Q2197" s="439"/>
      <c r="R2197" s="439"/>
      <c r="S2197" s="439"/>
      <c r="T2197" s="443"/>
      <c r="U2197" s="443"/>
      <c r="V2197" s="443" t="s">
        <v>0</v>
      </c>
      <c r="W2197" s="444"/>
      <c r="X2197" s="440"/>
      <c r="Y2197" s="445"/>
      <c r="Z2197" s="445"/>
      <c r="AA2197" s="445"/>
      <c r="AB2197" s="445"/>
      <c r="AC2197" s="445"/>
      <c r="AD2197" s="445"/>
      <c r="AE2197" s="445"/>
      <c r="AF2197" s="445"/>
      <c r="AG2197" s="445"/>
      <c r="AH2197" s="445"/>
      <c r="AI2197" s="446"/>
      <c r="AJ2197" s="446"/>
      <c r="AK2197" s="446"/>
      <c r="AL2197" s="446"/>
      <c r="AM2197" s="446"/>
      <c r="AN2197" s="446"/>
    </row>
    <row r="2198" spans="1:40">
      <c r="A2198" s="435"/>
      <c r="B2198" s="436"/>
      <c r="C2198" s="437"/>
      <c r="D2198" s="438" t="s">
        <v>301</v>
      </c>
      <c r="E2198" s="439"/>
      <c r="F2198" s="440"/>
      <c r="G2198" s="42"/>
      <c r="H2198" s="441"/>
      <c r="I2198" s="441"/>
      <c r="J2198" s="441"/>
      <c r="K2198" s="442"/>
      <c r="L2198" s="442"/>
      <c r="M2198" s="439"/>
      <c r="N2198" s="439"/>
      <c r="O2198" s="440"/>
      <c r="P2198" s="440"/>
      <c r="Q2198" s="439"/>
      <c r="R2198" s="439"/>
      <c r="S2198" s="439"/>
      <c r="T2198" s="443"/>
      <c r="U2198" s="443"/>
      <c r="V2198" s="443" t="s">
        <v>0</v>
      </c>
      <c r="W2198" s="444"/>
      <c r="X2198" s="440"/>
      <c r="Y2198" s="445"/>
      <c r="Z2198" s="445"/>
      <c r="AA2198" s="445"/>
      <c r="AB2198" s="445"/>
      <c r="AC2198" s="445"/>
      <c r="AD2198" s="445"/>
      <c r="AE2198" s="445"/>
      <c r="AF2198" s="445"/>
      <c r="AG2198" s="445"/>
      <c r="AH2198" s="445"/>
      <c r="AI2198" s="446"/>
      <c r="AJ2198" s="446"/>
      <c r="AK2198" s="446"/>
      <c r="AL2198" s="446"/>
      <c r="AM2198" s="446"/>
      <c r="AN2198" s="446"/>
    </row>
    <row r="2199" spans="1:40">
      <c r="A2199" s="435"/>
      <c r="B2199" s="436"/>
      <c r="C2199" s="437"/>
      <c r="D2199" s="438" t="s">
        <v>302</v>
      </c>
      <c r="E2199" s="439"/>
      <c r="F2199" s="440"/>
      <c r="G2199" s="42"/>
      <c r="H2199" s="441"/>
      <c r="I2199" s="441"/>
      <c r="J2199" s="441"/>
      <c r="K2199" s="442"/>
      <c r="L2199" s="442"/>
      <c r="M2199" s="439"/>
      <c r="N2199" s="439"/>
      <c r="O2199" s="440"/>
      <c r="P2199" s="440"/>
      <c r="Q2199" s="439"/>
      <c r="R2199" s="439"/>
      <c r="S2199" s="439"/>
      <c r="T2199" s="443"/>
      <c r="U2199" s="443"/>
      <c r="V2199" s="443" t="s">
        <v>0</v>
      </c>
      <c r="W2199" s="444"/>
      <c r="X2199" s="440"/>
      <c r="Y2199" s="445"/>
      <c r="Z2199" s="445"/>
      <c r="AA2199" s="445"/>
      <c r="AB2199" s="445"/>
      <c r="AC2199" s="445"/>
      <c r="AD2199" s="445"/>
      <c r="AE2199" s="445"/>
      <c r="AF2199" s="445"/>
      <c r="AG2199" s="445"/>
      <c r="AH2199" s="445"/>
      <c r="AI2199" s="446"/>
      <c r="AJ2199" s="446"/>
      <c r="AK2199" s="446"/>
      <c r="AL2199" s="446"/>
      <c r="AM2199" s="446"/>
      <c r="AN2199" s="446"/>
    </row>
    <row r="2200" spans="1:40" ht="38.25">
      <c r="A2200" s="435"/>
      <c r="B2200" s="436"/>
      <c r="C2200" s="437"/>
      <c r="D2200" s="438" t="s">
        <v>303</v>
      </c>
      <c r="E2200" s="439"/>
      <c r="F2200" s="440"/>
      <c r="G2200" s="42"/>
      <c r="H2200" s="441"/>
      <c r="I2200" s="441"/>
      <c r="J2200" s="441"/>
      <c r="K2200" s="442"/>
      <c r="L2200" s="442"/>
      <c r="M2200" s="439"/>
      <c r="N2200" s="439"/>
      <c r="O2200" s="440"/>
      <c r="P2200" s="440"/>
      <c r="Q2200" s="439"/>
      <c r="R2200" s="439"/>
      <c r="S2200" s="439"/>
      <c r="T2200" s="443"/>
      <c r="U2200" s="443"/>
      <c r="V2200" s="443" t="s">
        <v>0</v>
      </c>
      <c r="W2200" s="444"/>
      <c r="X2200" s="440"/>
      <c r="Y2200" s="445"/>
      <c r="Z2200" s="445"/>
      <c r="AA2200" s="445"/>
      <c r="AB2200" s="445"/>
      <c r="AC2200" s="445"/>
      <c r="AD2200" s="445"/>
      <c r="AE2200" s="445"/>
      <c r="AF2200" s="445"/>
      <c r="AG2200" s="445"/>
      <c r="AH2200" s="445"/>
      <c r="AI2200" s="446"/>
      <c r="AJ2200" s="446"/>
      <c r="AK2200" s="446"/>
      <c r="AL2200" s="446"/>
      <c r="AM2200" s="446"/>
      <c r="AN2200" s="446"/>
    </row>
    <row r="2201" spans="1:40">
      <c r="A2201" s="435"/>
      <c r="B2201" s="436"/>
      <c r="C2201" s="437"/>
      <c r="D2201" s="438" t="s">
        <v>304</v>
      </c>
      <c r="E2201" s="439"/>
      <c r="F2201" s="440"/>
      <c r="G2201" s="42"/>
      <c r="H2201" s="441"/>
      <c r="I2201" s="441"/>
      <c r="J2201" s="441"/>
      <c r="K2201" s="442"/>
      <c r="L2201" s="442"/>
      <c r="M2201" s="439"/>
      <c r="N2201" s="439"/>
      <c r="O2201" s="440"/>
      <c r="P2201" s="440"/>
      <c r="Q2201" s="439"/>
      <c r="R2201" s="439"/>
      <c r="S2201" s="439"/>
      <c r="T2201" s="443"/>
      <c r="U2201" s="443"/>
      <c r="V2201" s="443" t="s">
        <v>0</v>
      </c>
      <c r="W2201" s="444"/>
      <c r="X2201" s="440"/>
      <c r="Y2201" s="445"/>
      <c r="Z2201" s="445"/>
      <c r="AA2201" s="445"/>
      <c r="AB2201" s="445"/>
      <c r="AC2201" s="445"/>
      <c r="AD2201" s="445"/>
      <c r="AE2201" s="445"/>
      <c r="AF2201" s="445"/>
      <c r="AG2201" s="445"/>
      <c r="AH2201" s="445"/>
      <c r="AI2201" s="446"/>
      <c r="AJ2201" s="446"/>
      <c r="AK2201" s="446"/>
      <c r="AL2201" s="446"/>
      <c r="AM2201" s="446"/>
      <c r="AN2201" s="446"/>
    </row>
    <row r="2202" spans="1:40" ht="25.5">
      <c r="A2202" s="435"/>
      <c r="B2202" s="436"/>
      <c r="C2202" s="437"/>
      <c r="D2202" s="438" t="s">
        <v>305</v>
      </c>
      <c r="E2202" s="439"/>
      <c r="F2202" s="440"/>
      <c r="G2202" s="42"/>
      <c r="H2202" s="441"/>
      <c r="I2202" s="441"/>
      <c r="J2202" s="441"/>
      <c r="K2202" s="442"/>
      <c r="L2202" s="442"/>
      <c r="M2202" s="439"/>
      <c r="N2202" s="439"/>
      <c r="O2202" s="440"/>
      <c r="P2202" s="440"/>
      <c r="Q2202" s="439"/>
      <c r="R2202" s="439"/>
      <c r="S2202" s="439"/>
      <c r="T2202" s="443"/>
      <c r="U2202" s="443"/>
      <c r="V2202" s="443" t="s">
        <v>0</v>
      </c>
      <c r="W2202" s="444"/>
      <c r="X2202" s="440"/>
      <c r="Y2202" s="445"/>
      <c r="Z2202" s="445"/>
      <c r="AA2202" s="445"/>
      <c r="AB2202" s="445"/>
      <c r="AC2202" s="445"/>
      <c r="AD2202" s="445"/>
      <c r="AE2202" s="445"/>
      <c r="AF2202" s="445"/>
      <c r="AG2202" s="445"/>
      <c r="AH2202" s="445"/>
      <c r="AI2202" s="446"/>
      <c r="AJ2202" s="446"/>
      <c r="AK2202" s="446"/>
      <c r="AL2202" s="446"/>
      <c r="AM2202" s="446"/>
      <c r="AN2202" s="446"/>
    </row>
    <row r="2203" spans="1:40" ht="38.25">
      <c r="A2203" s="435"/>
      <c r="B2203" s="436"/>
      <c r="C2203" s="437"/>
      <c r="D2203" s="438" t="s">
        <v>306</v>
      </c>
      <c r="E2203" s="439"/>
      <c r="F2203" s="440"/>
      <c r="G2203" s="42"/>
      <c r="H2203" s="441"/>
      <c r="I2203" s="441"/>
      <c r="J2203" s="441"/>
      <c r="K2203" s="442"/>
      <c r="L2203" s="442"/>
      <c r="M2203" s="439"/>
      <c r="N2203" s="439"/>
      <c r="O2203" s="440"/>
      <c r="P2203" s="440"/>
      <c r="Q2203" s="439"/>
      <c r="R2203" s="439"/>
      <c r="S2203" s="439"/>
      <c r="T2203" s="443"/>
      <c r="U2203" s="443"/>
      <c r="V2203" s="443" t="s">
        <v>0</v>
      </c>
      <c r="W2203" s="444"/>
      <c r="X2203" s="440"/>
      <c r="Y2203" s="445"/>
      <c r="Z2203" s="445"/>
      <c r="AA2203" s="445"/>
      <c r="AB2203" s="445"/>
      <c r="AC2203" s="445"/>
      <c r="AD2203" s="445"/>
      <c r="AE2203" s="445"/>
      <c r="AF2203" s="445"/>
      <c r="AG2203" s="445"/>
      <c r="AH2203" s="445"/>
      <c r="AI2203" s="446"/>
      <c r="AJ2203" s="446"/>
      <c r="AK2203" s="446"/>
      <c r="AL2203" s="446"/>
      <c r="AM2203" s="446"/>
      <c r="AN2203" s="446"/>
    </row>
    <row r="2204" spans="1:40" ht="25.5">
      <c r="A2204" s="435"/>
      <c r="B2204" s="436"/>
      <c r="C2204" s="437"/>
      <c r="D2204" s="438" t="s">
        <v>307</v>
      </c>
      <c r="E2204" s="439"/>
      <c r="F2204" s="440"/>
      <c r="G2204" s="42"/>
      <c r="H2204" s="441"/>
      <c r="I2204" s="441"/>
      <c r="J2204" s="441"/>
      <c r="K2204" s="442"/>
      <c r="L2204" s="442"/>
      <c r="M2204" s="439"/>
      <c r="N2204" s="439"/>
      <c r="O2204" s="440"/>
      <c r="P2204" s="440"/>
      <c r="Q2204" s="439"/>
      <c r="R2204" s="439"/>
      <c r="S2204" s="439"/>
      <c r="T2204" s="443"/>
      <c r="U2204" s="443"/>
      <c r="V2204" s="443" t="s">
        <v>0</v>
      </c>
      <c r="W2204" s="444"/>
      <c r="X2204" s="440"/>
      <c r="Y2204" s="445"/>
      <c r="Z2204" s="445"/>
      <c r="AA2204" s="445"/>
      <c r="AB2204" s="445"/>
      <c r="AC2204" s="445"/>
      <c r="AD2204" s="445"/>
      <c r="AE2204" s="445"/>
      <c r="AF2204" s="445"/>
      <c r="AG2204" s="445"/>
      <c r="AH2204" s="445"/>
      <c r="AI2204" s="446"/>
      <c r="AJ2204" s="446"/>
      <c r="AK2204" s="446"/>
      <c r="AL2204" s="446"/>
      <c r="AM2204" s="446"/>
      <c r="AN2204" s="446"/>
    </row>
    <row r="2205" spans="1:40">
      <c r="A2205" s="435"/>
      <c r="B2205" s="436"/>
      <c r="C2205" s="437"/>
      <c r="D2205" s="438" t="s">
        <v>308</v>
      </c>
      <c r="E2205" s="439"/>
      <c r="F2205" s="440"/>
      <c r="G2205" s="42"/>
      <c r="H2205" s="441"/>
      <c r="I2205" s="441"/>
      <c r="J2205" s="441"/>
      <c r="K2205" s="442"/>
      <c r="L2205" s="442"/>
      <c r="M2205" s="439"/>
      <c r="N2205" s="439"/>
      <c r="O2205" s="440"/>
      <c r="P2205" s="440"/>
      <c r="Q2205" s="439"/>
      <c r="R2205" s="439"/>
      <c r="S2205" s="439"/>
      <c r="T2205" s="443"/>
      <c r="U2205" s="443"/>
      <c r="V2205" s="443" t="s">
        <v>0</v>
      </c>
      <c r="W2205" s="444"/>
      <c r="X2205" s="440"/>
      <c r="Y2205" s="445"/>
      <c r="Z2205" s="445"/>
      <c r="AA2205" s="445"/>
      <c r="AB2205" s="445"/>
      <c r="AC2205" s="445"/>
      <c r="AD2205" s="445"/>
      <c r="AE2205" s="445"/>
      <c r="AF2205" s="445"/>
      <c r="AG2205" s="445"/>
      <c r="AH2205" s="445"/>
      <c r="AI2205" s="446"/>
      <c r="AJ2205" s="446"/>
      <c r="AK2205" s="446"/>
      <c r="AL2205" s="446"/>
      <c r="AM2205" s="446"/>
      <c r="AN2205" s="446"/>
    </row>
    <row r="2206" spans="1:40" ht="25.5">
      <c r="A2206" s="435"/>
      <c r="B2206" s="436"/>
      <c r="C2206" s="437"/>
      <c r="D2206" s="438" t="s">
        <v>309</v>
      </c>
      <c r="E2206" s="439"/>
      <c r="F2206" s="440"/>
      <c r="G2206" s="42"/>
      <c r="H2206" s="441"/>
      <c r="I2206" s="441"/>
      <c r="J2206" s="441"/>
      <c r="K2206" s="442"/>
      <c r="L2206" s="442"/>
      <c r="M2206" s="439"/>
      <c r="N2206" s="439"/>
      <c r="O2206" s="440"/>
      <c r="P2206" s="440"/>
      <c r="Q2206" s="439"/>
      <c r="R2206" s="439"/>
      <c r="S2206" s="439"/>
      <c r="T2206" s="443"/>
      <c r="U2206" s="443"/>
      <c r="V2206" s="443" t="s">
        <v>0</v>
      </c>
      <c r="W2206" s="444"/>
      <c r="X2206" s="440"/>
      <c r="Y2206" s="445"/>
      <c r="Z2206" s="445"/>
      <c r="AA2206" s="445"/>
      <c r="AB2206" s="445"/>
      <c r="AC2206" s="445"/>
      <c r="AD2206" s="445"/>
      <c r="AE2206" s="445"/>
      <c r="AF2206" s="445"/>
      <c r="AG2206" s="445"/>
      <c r="AH2206" s="445"/>
      <c r="AI2206" s="446"/>
      <c r="AJ2206" s="446"/>
      <c r="AK2206" s="446"/>
      <c r="AL2206" s="446"/>
      <c r="AM2206" s="446"/>
      <c r="AN2206" s="446"/>
    </row>
    <row r="2207" spans="1:40" ht="38.25">
      <c r="A2207" s="435"/>
      <c r="B2207" s="436"/>
      <c r="C2207" s="437"/>
      <c r="D2207" s="438" t="s">
        <v>310</v>
      </c>
      <c r="E2207" s="439"/>
      <c r="F2207" s="440"/>
      <c r="G2207" s="42"/>
      <c r="H2207" s="441"/>
      <c r="I2207" s="441"/>
      <c r="J2207" s="441"/>
      <c r="K2207" s="442"/>
      <c r="L2207" s="442"/>
      <c r="M2207" s="439"/>
      <c r="N2207" s="439"/>
      <c r="O2207" s="440"/>
      <c r="P2207" s="440"/>
      <c r="Q2207" s="439"/>
      <c r="R2207" s="439"/>
      <c r="S2207" s="439"/>
      <c r="T2207" s="443"/>
      <c r="U2207" s="443"/>
      <c r="V2207" s="443" t="s">
        <v>0</v>
      </c>
      <c r="W2207" s="444"/>
      <c r="X2207" s="440"/>
      <c r="Y2207" s="445"/>
      <c r="Z2207" s="445"/>
      <c r="AA2207" s="445"/>
      <c r="AB2207" s="445"/>
      <c r="AC2207" s="445"/>
      <c r="AD2207" s="445"/>
      <c r="AE2207" s="445"/>
      <c r="AF2207" s="445"/>
      <c r="AG2207" s="445"/>
      <c r="AH2207" s="445"/>
      <c r="AI2207" s="446"/>
      <c r="AJ2207" s="446"/>
      <c r="AK2207" s="446"/>
      <c r="AL2207" s="446"/>
      <c r="AM2207" s="446"/>
      <c r="AN2207" s="446"/>
    </row>
    <row r="2208" spans="1:40" ht="25.5">
      <c r="A2208" s="435"/>
      <c r="B2208" s="436"/>
      <c r="C2208" s="437"/>
      <c r="D2208" s="438" t="s">
        <v>311</v>
      </c>
      <c r="E2208" s="439"/>
      <c r="F2208" s="440"/>
      <c r="G2208" s="42"/>
      <c r="H2208" s="441"/>
      <c r="I2208" s="441"/>
      <c r="J2208" s="441"/>
      <c r="K2208" s="442"/>
      <c r="L2208" s="442"/>
      <c r="M2208" s="439"/>
      <c r="N2208" s="439"/>
      <c r="O2208" s="440"/>
      <c r="P2208" s="440"/>
      <c r="Q2208" s="439"/>
      <c r="R2208" s="439"/>
      <c r="S2208" s="439"/>
      <c r="T2208" s="443"/>
      <c r="U2208" s="443"/>
      <c r="V2208" s="443" t="s">
        <v>0</v>
      </c>
      <c r="W2208" s="444"/>
      <c r="X2208" s="440"/>
      <c r="Y2208" s="445"/>
      <c r="Z2208" s="445"/>
      <c r="AA2208" s="445"/>
      <c r="AB2208" s="445"/>
      <c r="AC2208" s="445"/>
      <c r="AD2208" s="445"/>
      <c r="AE2208" s="445"/>
      <c r="AF2208" s="445"/>
      <c r="AG2208" s="445"/>
      <c r="AH2208" s="445"/>
      <c r="AI2208" s="446"/>
      <c r="AJ2208" s="446"/>
      <c r="AK2208" s="446"/>
      <c r="AL2208" s="446"/>
      <c r="AM2208" s="446"/>
      <c r="AN2208" s="446"/>
    </row>
    <row r="2209" spans="1:40">
      <c r="A2209" s="435"/>
      <c r="B2209" s="436"/>
      <c r="C2209" s="437"/>
      <c r="D2209" s="438" t="s">
        <v>312</v>
      </c>
      <c r="E2209" s="439"/>
      <c r="F2209" s="440"/>
      <c r="G2209" s="42"/>
      <c r="H2209" s="441"/>
      <c r="I2209" s="441"/>
      <c r="J2209" s="441"/>
      <c r="K2209" s="442"/>
      <c r="L2209" s="442"/>
      <c r="M2209" s="439"/>
      <c r="N2209" s="439"/>
      <c r="O2209" s="440"/>
      <c r="P2209" s="440"/>
      <c r="Q2209" s="439"/>
      <c r="R2209" s="439"/>
      <c r="S2209" s="439"/>
      <c r="T2209" s="443"/>
      <c r="U2209" s="443"/>
      <c r="V2209" s="443" t="s">
        <v>0</v>
      </c>
      <c r="W2209" s="444"/>
      <c r="X2209" s="440"/>
      <c r="Y2209" s="445"/>
      <c r="Z2209" s="445"/>
      <c r="AA2209" s="445"/>
      <c r="AB2209" s="445"/>
      <c r="AC2209" s="445"/>
      <c r="AD2209" s="445"/>
      <c r="AE2209" s="445"/>
      <c r="AF2209" s="445"/>
      <c r="AG2209" s="445"/>
      <c r="AH2209" s="445"/>
      <c r="AI2209" s="446"/>
      <c r="AJ2209" s="446"/>
      <c r="AK2209" s="446"/>
      <c r="AL2209" s="446"/>
      <c r="AM2209" s="446"/>
      <c r="AN2209" s="446"/>
    </row>
    <row r="2210" spans="1:40" ht="38.25">
      <c r="A2210" s="435"/>
      <c r="B2210" s="436"/>
      <c r="C2210" s="437"/>
      <c r="D2210" s="438" t="s">
        <v>313</v>
      </c>
      <c r="E2210" s="439"/>
      <c r="F2210" s="440"/>
      <c r="G2210" s="42"/>
      <c r="H2210" s="441"/>
      <c r="I2210" s="441"/>
      <c r="J2210" s="441"/>
      <c r="K2210" s="442"/>
      <c r="L2210" s="442"/>
      <c r="M2210" s="439"/>
      <c r="N2210" s="439"/>
      <c r="O2210" s="440"/>
      <c r="P2210" s="440"/>
      <c r="Q2210" s="439"/>
      <c r="R2210" s="439"/>
      <c r="S2210" s="439"/>
      <c r="T2210" s="443"/>
      <c r="U2210" s="443"/>
      <c r="V2210" s="443" t="s">
        <v>0</v>
      </c>
      <c r="W2210" s="444"/>
      <c r="X2210" s="440"/>
      <c r="Y2210" s="445"/>
      <c r="Z2210" s="445"/>
      <c r="AA2210" s="445"/>
      <c r="AB2210" s="445"/>
      <c r="AC2210" s="445"/>
      <c r="AD2210" s="445"/>
      <c r="AE2210" s="445"/>
      <c r="AF2210" s="445"/>
      <c r="AG2210" s="445"/>
      <c r="AH2210" s="445"/>
      <c r="AI2210" s="446"/>
      <c r="AJ2210" s="446"/>
      <c r="AK2210" s="446"/>
      <c r="AL2210" s="446"/>
      <c r="AM2210" s="446"/>
      <c r="AN2210" s="446"/>
    </row>
    <row r="2211" spans="1:40">
      <c r="A2211" s="435"/>
      <c r="B2211" s="436"/>
      <c r="C2211" s="437"/>
      <c r="D2211" s="438" t="s">
        <v>314</v>
      </c>
      <c r="E2211" s="439"/>
      <c r="F2211" s="440"/>
      <c r="G2211" s="42"/>
      <c r="H2211" s="441"/>
      <c r="I2211" s="441"/>
      <c r="J2211" s="441"/>
      <c r="K2211" s="442"/>
      <c r="L2211" s="442"/>
      <c r="M2211" s="439"/>
      <c r="N2211" s="439"/>
      <c r="O2211" s="440"/>
      <c r="P2211" s="440"/>
      <c r="Q2211" s="439"/>
      <c r="R2211" s="439"/>
      <c r="S2211" s="439"/>
      <c r="T2211" s="443"/>
      <c r="U2211" s="443"/>
      <c r="V2211" s="443" t="s">
        <v>0</v>
      </c>
      <c r="W2211" s="444"/>
      <c r="X2211" s="440"/>
      <c r="Y2211" s="445"/>
      <c r="Z2211" s="445"/>
      <c r="AA2211" s="445"/>
      <c r="AB2211" s="445"/>
      <c r="AC2211" s="445"/>
      <c r="AD2211" s="445"/>
      <c r="AE2211" s="445"/>
      <c r="AF2211" s="445"/>
      <c r="AG2211" s="445"/>
      <c r="AH2211" s="445"/>
      <c r="AI2211" s="446"/>
      <c r="AJ2211" s="446"/>
      <c r="AK2211" s="446"/>
      <c r="AL2211" s="446"/>
      <c r="AM2211" s="446"/>
      <c r="AN2211" s="446"/>
    </row>
    <row r="2212" spans="1:40">
      <c r="A2212" s="435"/>
      <c r="B2212" s="436"/>
      <c r="C2212" s="437"/>
      <c r="D2212" s="438" t="s">
        <v>315</v>
      </c>
      <c r="E2212" s="439"/>
      <c r="F2212" s="440"/>
      <c r="G2212" s="42"/>
      <c r="H2212" s="441"/>
      <c r="I2212" s="441"/>
      <c r="J2212" s="441"/>
      <c r="K2212" s="442"/>
      <c r="L2212" s="442"/>
      <c r="M2212" s="439"/>
      <c r="N2212" s="439"/>
      <c r="O2212" s="440"/>
      <c r="P2212" s="440"/>
      <c r="Q2212" s="439"/>
      <c r="R2212" s="439"/>
      <c r="S2212" s="439"/>
      <c r="T2212" s="443"/>
      <c r="U2212" s="443"/>
      <c r="V2212" s="443" t="s">
        <v>0</v>
      </c>
      <c r="W2212" s="444"/>
      <c r="X2212" s="440"/>
      <c r="Y2212" s="445"/>
      <c r="Z2212" s="445"/>
      <c r="AA2212" s="445"/>
      <c r="AB2212" s="445"/>
      <c r="AC2212" s="445"/>
      <c r="AD2212" s="445"/>
      <c r="AE2212" s="445"/>
      <c r="AF2212" s="445"/>
      <c r="AG2212" s="445"/>
      <c r="AH2212" s="445"/>
      <c r="AI2212" s="446"/>
      <c r="AJ2212" s="446"/>
      <c r="AK2212" s="446"/>
      <c r="AL2212" s="446"/>
      <c r="AM2212" s="446"/>
      <c r="AN2212" s="446"/>
    </row>
    <row r="2213" spans="1:40">
      <c r="A2213" s="435"/>
      <c r="B2213" s="436"/>
      <c r="C2213" s="437"/>
      <c r="D2213" s="438" t="s">
        <v>294</v>
      </c>
      <c r="E2213" s="439"/>
      <c r="F2213" s="440"/>
      <c r="G2213" s="42"/>
      <c r="H2213" s="441"/>
      <c r="I2213" s="441"/>
      <c r="J2213" s="441"/>
      <c r="K2213" s="442"/>
      <c r="L2213" s="442"/>
      <c r="M2213" s="439"/>
      <c r="N2213" s="439"/>
      <c r="O2213" s="440"/>
      <c r="P2213" s="440"/>
      <c r="Q2213" s="439"/>
      <c r="R2213" s="439"/>
      <c r="S2213" s="439"/>
      <c r="T2213" s="443"/>
      <c r="U2213" s="443"/>
      <c r="V2213" s="443" t="s">
        <v>0</v>
      </c>
      <c r="W2213" s="444"/>
      <c r="X2213" s="440"/>
      <c r="Y2213" s="445"/>
      <c r="Z2213" s="445"/>
      <c r="AA2213" s="445"/>
      <c r="AB2213" s="445"/>
      <c r="AC2213" s="445"/>
      <c r="AD2213" s="445"/>
      <c r="AE2213" s="445"/>
      <c r="AF2213" s="445"/>
      <c r="AG2213" s="445"/>
      <c r="AH2213" s="445"/>
      <c r="AI2213" s="446"/>
      <c r="AJ2213" s="446"/>
      <c r="AK2213" s="446"/>
      <c r="AL2213" s="446"/>
      <c r="AM2213" s="446"/>
      <c r="AN2213" s="446"/>
    </row>
    <row r="2214" spans="1:40" ht="25.5">
      <c r="A2214" s="435"/>
      <c r="B2214" s="436"/>
      <c r="C2214" s="437"/>
      <c r="D2214" s="438" t="s">
        <v>316</v>
      </c>
      <c r="E2214" s="439"/>
      <c r="F2214" s="440"/>
      <c r="G2214" s="42"/>
      <c r="H2214" s="441"/>
      <c r="I2214" s="441"/>
      <c r="J2214" s="441"/>
      <c r="K2214" s="442"/>
      <c r="L2214" s="442"/>
      <c r="M2214" s="439"/>
      <c r="N2214" s="439"/>
      <c r="O2214" s="440"/>
      <c r="P2214" s="440"/>
      <c r="Q2214" s="439"/>
      <c r="R2214" s="439"/>
      <c r="S2214" s="439"/>
      <c r="T2214" s="443"/>
      <c r="U2214" s="443"/>
      <c r="V2214" s="443" t="s">
        <v>0</v>
      </c>
      <c r="W2214" s="444"/>
      <c r="X2214" s="440"/>
      <c r="Y2214" s="445"/>
      <c r="Z2214" s="445"/>
      <c r="AA2214" s="445"/>
      <c r="AB2214" s="445"/>
      <c r="AC2214" s="445"/>
      <c r="AD2214" s="445"/>
      <c r="AE2214" s="445"/>
      <c r="AF2214" s="445"/>
      <c r="AG2214" s="445"/>
      <c r="AH2214" s="445"/>
      <c r="AI2214" s="446"/>
      <c r="AJ2214" s="446"/>
      <c r="AK2214" s="446"/>
      <c r="AL2214" s="446"/>
      <c r="AM2214" s="446"/>
      <c r="AN2214" s="446"/>
    </row>
    <row r="2215" spans="1:40">
      <c r="A2215" s="435"/>
      <c r="B2215" s="436"/>
      <c r="C2215" s="437"/>
      <c r="D2215" s="438" t="s">
        <v>294</v>
      </c>
      <c r="E2215" s="439"/>
      <c r="F2215" s="440"/>
      <c r="G2215" s="42"/>
      <c r="H2215" s="441"/>
      <c r="I2215" s="441"/>
      <c r="J2215" s="441"/>
      <c r="K2215" s="442"/>
      <c r="L2215" s="442"/>
      <c r="M2215" s="439"/>
      <c r="N2215" s="439"/>
      <c r="O2215" s="440"/>
      <c r="P2215" s="440"/>
      <c r="Q2215" s="439"/>
      <c r="R2215" s="439"/>
      <c r="S2215" s="439"/>
      <c r="T2215" s="443"/>
      <c r="U2215" s="443"/>
      <c r="V2215" s="443" t="s">
        <v>0</v>
      </c>
      <c r="W2215" s="444"/>
      <c r="X2215" s="440"/>
      <c r="Y2215" s="445"/>
      <c r="Z2215" s="445"/>
      <c r="AA2215" s="445"/>
      <c r="AB2215" s="445"/>
      <c r="AC2215" s="445"/>
      <c r="AD2215" s="445"/>
      <c r="AE2215" s="445"/>
      <c r="AF2215" s="445"/>
      <c r="AG2215" s="445"/>
      <c r="AH2215" s="445"/>
      <c r="AI2215" s="446"/>
      <c r="AJ2215" s="446"/>
      <c r="AK2215" s="446"/>
      <c r="AL2215" s="446"/>
      <c r="AM2215" s="446"/>
      <c r="AN2215" s="446"/>
    </row>
    <row r="2216" spans="1:40" ht="25.5">
      <c r="A2216" s="435"/>
      <c r="B2216" s="436"/>
      <c r="C2216" s="437"/>
      <c r="D2216" s="438" t="s">
        <v>295</v>
      </c>
      <c r="E2216" s="439"/>
      <c r="F2216" s="440"/>
      <c r="G2216" s="42"/>
      <c r="H2216" s="441"/>
      <c r="I2216" s="441"/>
      <c r="J2216" s="441"/>
      <c r="K2216" s="442"/>
      <c r="L2216" s="442"/>
      <c r="M2216" s="439"/>
      <c r="N2216" s="439"/>
      <c r="O2216" s="440"/>
      <c r="P2216" s="440"/>
      <c r="Q2216" s="439"/>
      <c r="R2216" s="439"/>
      <c r="S2216" s="439"/>
      <c r="T2216" s="443"/>
      <c r="U2216" s="443"/>
      <c r="V2216" s="443" t="s">
        <v>0</v>
      </c>
      <c r="W2216" s="444"/>
      <c r="X2216" s="440"/>
      <c r="Y2216" s="445"/>
      <c r="Z2216" s="445"/>
      <c r="AA2216" s="445"/>
      <c r="AB2216" s="445"/>
      <c r="AC2216" s="445"/>
      <c r="AD2216" s="445"/>
      <c r="AE2216" s="445"/>
      <c r="AF2216" s="445"/>
      <c r="AG2216" s="445"/>
      <c r="AH2216" s="445"/>
      <c r="AI2216" s="446"/>
      <c r="AJ2216" s="446"/>
      <c r="AK2216" s="446"/>
      <c r="AL2216" s="446"/>
      <c r="AM2216" s="446"/>
      <c r="AN2216" s="446"/>
    </row>
    <row r="2217" spans="1:40" ht="25.5">
      <c r="A2217" s="435"/>
      <c r="B2217" s="436"/>
      <c r="C2217" s="437"/>
      <c r="D2217" s="438" t="s">
        <v>296</v>
      </c>
      <c r="E2217" s="439"/>
      <c r="F2217" s="440"/>
      <c r="G2217" s="42"/>
      <c r="H2217" s="441"/>
      <c r="I2217" s="441"/>
      <c r="J2217" s="441"/>
      <c r="K2217" s="442"/>
      <c r="L2217" s="442"/>
      <c r="M2217" s="439"/>
      <c r="N2217" s="439"/>
      <c r="O2217" s="440"/>
      <c r="P2217" s="440"/>
      <c r="Q2217" s="439"/>
      <c r="R2217" s="439"/>
      <c r="S2217" s="439"/>
      <c r="T2217" s="443"/>
      <c r="U2217" s="443"/>
      <c r="V2217" s="443" t="s">
        <v>0</v>
      </c>
      <c r="W2217" s="444"/>
      <c r="X2217" s="440"/>
      <c r="Y2217" s="445"/>
      <c r="Z2217" s="445"/>
      <c r="AA2217" s="445"/>
      <c r="AB2217" s="445"/>
      <c r="AC2217" s="445"/>
      <c r="AD2217" s="445"/>
      <c r="AE2217" s="445"/>
      <c r="AF2217" s="445"/>
      <c r="AG2217" s="445"/>
      <c r="AH2217" s="445"/>
      <c r="AI2217" s="446"/>
      <c r="AJ2217" s="446"/>
      <c r="AK2217" s="446"/>
      <c r="AL2217" s="446"/>
      <c r="AM2217" s="446"/>
      <c r="AN2217" s="446"/>
    </row>
    <row r="2218" spans="1:40">
      <c r="A2218" s="435"/>
      <c r="B2218" s="436"/>
      <c r="C2218" s="437"/>
      <c r="D2218" s="438" t="s">
        <v>297</v>
      </c>
      <c r="E2218" s="439"/>
      <c r="F2218" s="440"/>
      <c r="G2218" s="42"/>
      <c r="H2218" s="441"/>
      <c r="I2218" s="441"/>
      <c r="J2218" s="441"/>
      <c r="K2218" s="442"/>
      <c r="L2218" s="442"/>
      <c r="M2218" s="439"/>
      <c r="N2218" s="439"/>
      <c r="O2218" s="440"/>
      <c r="P2218" s="440"/>
      <c r="Q2218" s="439"/>
      <c r="R2218" s="439"/>
      <c r="S2218" s="439"/>
      <c r="T2218" s="443"/>
      <c r="U2218" s="443"/>
      <c r="V2218" s="443" t="s">
        <v>0</v>
      </c>
      <c r="W2218" s="444"/>
      <c r="X2218" s="440"/>
      <c r="Y2218" s="445"/>
      <c r="Z2218" s="445"/>
      <c r="AA2218" s="445"/>
      <c r="AB2218" s="445"/>
      <c r="AC2218" s="445"/>
      <c r="AD2218" s="445"/>
      <c r="AE2218" s="445"/>
      <c r="AF2218" s="445"/>
      <c r="AG2218" s="445"/>
      <c r="AH2218" s="445"/>
      <c r="AI2218" s="446"/>
      <c r="AJ2218" s="446"/>
      <c r="AK2218" s="446"/>
      <c r="AL2218" s="446"/>
      <c r="AM2218" s="446"/>
      <c r="AN2218" s="446"/>
    </row>
    <row r="2219" spans="1:40">
      <c r="A2219" s="435"/>
      <c r="B2219" s="436"/>
      <c r="C2219" s="437"/>
      <c r="D2219" s="438" t="s">
        <v>220</v>
      </c>
      <c r="E2219" s="439"/>
      <c r="F2219" s="440"/>
      <c r="G2219" s="42"/>
      <c r="H2219" s="441"/>
      <c r="I2219" s="441"/>
      <c r="J2219" s="441"/>
      <c r="K2219" s="442"/>
      <c r="L2219" s="442"/>
      <c r="M2219" s="439"/>
      <c r="N2219" s="439"/>
      <c r="O2219" s="440"/>
      <c r="P2219" s="440"/>
      <c r="Q2219" s="439"/>
      <c r="R2219" s="439"/>
      <c r="S2219" s="439"/>
      <c r="T2219" s="443"/>
      <c r="U2219" s="443"/>
      <c r="V2219" s="443" t="s">
        <v>0</v>
      </c>
      <c r="W2219" s="444"/>
      <c r="X2219" s="440"/>
      <c r="Y2219" s="445"/>
      <c r="Z2219" s="445"/>
      <c r="AA2219" s="445"/>
      <c r="AB2219" s="445"/>
      <c r="AC2219" s="445"/>
      <c r="AD2219" s="445"/>
      <c r="AE2219" s="445"/>
      <c r="AF2219" s="445"/>
      <c r="AG2219" s="445"/>
      <c r="AH2219" s="445"/>
      <c r="AI2219" s="446"/>
      <c r="AJ2219" s="446"/>
      <c r="AK2219" s="446"/>
      <c r="AL2219" s="446"/>
      <c r="AM2219" s="446"/>
      <c r="AN2219" s="446"/>
    </row>
    <row r="2220" spans="1:40">
      <c r="A2220" s="435"/>
      <c r="B2220" s="436"/>
      <c r="C2220" s="437"/>
      <c r="D2220" s="438" t="s">
        <v>221</v>
      </c>
      <c r="E2220" s="439"/>
      <c r="F2220" s="440"/>
      <c r="G2220" s="42"/>
      <c r="H2220" s="441"/>
      <c r="I2220" s="441"/>
      <c r="J2220" s="441"/>
      <c r="K2220" s="442"/>
      <c r="L2220" s="442"/>
      <c r="M2220" s="439"/>
      <c r="N2220" s="439"/>
      <c r="O2220" s="440"/>
      <c r="P2220" s="440"/>
      <c r="Q2220" s="439"/>
      <c r="R2220" s="439"/>
      <c r="S2220" s="439"/>
      <c r="T2220" s="443"/>
      <c r="U2220" s="443"/>
      <c r="V2220" s="443" t="s">
        <v>0</v>
      </c>
      <c r="W2220" s="444"/>
      <c r="X2220" s="440"/>
      <c r="Y2220" s="445"/>
      <c r="Z2220" s="445"/>
      <c r="AA2220" s="445"/>
      <c r="AB2220" s="445"/>
      <c r="AC2220" s="445"/>
      <c r="AD2220" s="445"/>
      <c r="AE2220" s="445"/>
      <c r="AF2220" s="445"/>
      <c r="AG2220" s="445"/>
      <c r="AH2220" s="445"/>
      <c r="AI2220" s="446"/>
      <c r="AJ2220" s="446"/>
      <c r="AK2220" s="446"/>
      <c r="AL2220" s="446"/>
      <c r="AM2220" s="446"/>
      <c r="AN2220" s="446"/>
    </row>
    <row r="2221" spans="1:40">
      <c r="A2221" s="435"/>
      <c r="B2221" s="436"/>
      <c r="C2221" s="437"/>
      <c r="D2221" s="438" t="s">
        <v>211</v>
      </c>
      <c r="E2221" s="439"/>
      <c r="F2221" s="440"/>
      <c r="G2221" s="42"/>
      <c r="H2221" s="441"/>
      <c r="I2221" s="441"/>
      <c r="J2221" s="441"/>
      <c r="K2221" s="442"/>
      <c r="L2221" s="442"/>
      <c r="M2221" s="439"/>
      <c r="N2221" s="439"/>
      <c r="O2221" s="440"/>
      <c r="P2221" s="440"/>
      <c r="Q2221" s="439"/>
      <c r="R2221" s="439"/>
      <c r="S2221" s="439"/>
      <c r="T2221" s="443"/>
      <c r="U2221" s="443"/>
      <c r="V2221" s="443" t="s">
        <v>0</v>
      </c>
      <c r="W2221" s="444"/>
      <c r="X2221" s="440"/>
      <c r="Y2221" s="445"/>
      <c r="Z2221" s="445"/>
      <c r="AA2221" s="445"/>
      <c r="AB2221" s="445"/>
      <c r="AC2221" s="445"/>
      <c r="AD2221" s="445"/>
      <c r="AE2221" s="445"/>
      <c r="AF2221" s="445"/>
      <c r="AG2221" s="445"/>
      <c r="AH2221" s="445"/>
      <c r="AI2221" s="446"/>
      <c r="AJ2221" s="446"/>
      <c r="AK2221" s="446"/>
      <c r="AL2221" s="446"/>
      <c r="AM2221" s="446"/>
      <c r="AN2221" s="446"/>
    </row>
    <row r="2222" spans="1:40">
      <c r="A2222" s="435"/>
      <c r="B2222" s="436"/>
      <c r="C2222" s="437"/>
      <c r="D2222" s="438" t="s">
        <v>317</v>
      </c>
      <c r="E2222" s="439"/>
      <c r="F2222" s="440"/>
      <c r="G2222" s="42"/>
      <c r="H2222" s="441"/>
      <c r="I2222" s="441"/>
      <c r="J2222" s="441"/>
      <c r="K2222" s="442"/>
      <c r="L2222" s="442"/>
      <c r="M2222" s="439"/>
      <c r="N2222" s="439"/>
      <c r="O2222" s="440"/>
      <c r="P2222" s="440"/>
      <c r="Q2222" s="439"/>
      <c r="R2222" s="439"/>
      <c r="S2222" s="439"/>
      <c r="T2222" s="443"/>
      <c r="U2222" s="443"/>
      <c r="V2222" s="443" t="s">
        <v>0</v>
      </c>
      <c r="W2222" s="444"/>
      <c r="X2222" s="440"/>
      <c r="Y2222" s="445"/>
      <c r="Z2222" s="445"/>
      <c r="AA2222" s="445"/>
      <c r="AB2222" s="445"/>
      <c r="AC2222" s="445"/>
      <c r="AD2222" s="445"/>
      <c r="AE2222" s="445"/>
      <c r="AF2222" s="445"/>
      <c r="AG2222" s="445"/>
      <c r="AH2222" s="445"/>
      <c r="AI2222" s="446"/>
      <c r="AJ2222" s="446"/>
      <c r="AK2222" s="446"/>
      <c r="AL2222" s="446"/>
      <c r="AM2222" s="446"/>
      <c r="AN2222" s="446"/>
    </row>
    <row r="2223" spans="1:40" ht="25.5">
      <c r="A2223" s="435"/>
      <c r="B2223" s="436"/>
      <c r="C2223" s="437"/>
      <c r="D2223" s="438" t="s">
        <v>318</v>
      </c>
      <c r="E2223" s="439"/>
      <c r="F2223" s="440"/>
      <c r="G2223" s="42"/>
      <c r="H2223" s="441"/>
      <c r="I2223" s="441"/>
      <c r="J2223" s="441"/>
      <c r="K2223" s="442"/>
      <c r="L2223" s="442"/>
      <c r="M2223" s="439"/>
      <c r="N2223" s="439"/>
      <c r="O2223" s="440"/>
      <c r="P2223" s="440"/>
      <c r="Q2223" s="439"/>
      <c r="R2223" s="439"/>
      <c r="S2223" s="439"/>
      <c r="T2223" s="443"/>
      <c r="U2223" s="443"/>
      <c r="V2223" s="443" t="s">
        <v>0</v>
      </c>
      <c r="W2223" s="444"/>
      <c r="X2223" s="440"/>
      <c r="Y2223" s="445"/>
      <c r="Z2223" s="445"/>
      <c r="AA2223" s="445"/>
      <c r="AB2223" s="445"/>
      <c r="AC2223" s="445"/>
      <c r="AD2223" s="445"/>
      <c r="AE2223" s="445"/>
      <c r="AF2223" s="445"/>
      <c r="AG2223" s="445"/>
      <c r="AH2223" s="445"/>
      <c r="AI2223" s="446"/>
      <c r="AJ2223" s="446"/>
      <c r="AK2223" s="446"/>
      <c r="AL2223" s="446"/>
      <c r="AM2223" s="446"/>
      <c r="AN2223" s="446"/>
    </row>
    <row r="2224" spans="1:40">
      <c r="A2224" s="435"/>
      <c r="B2224" s="436"/>
      <c r="C2224" s="437"/>
      <c r="D2224" s="438" t="s">
        <v>319</v>
      </c>
      <c r="E2224" s="439"/>
      <c r="F2224" s="440"/>
      <c r="G2224" s="42"/>
      <c r="H2224" s="441"/>
      <c r="I2224" s="441"/>
      <c r="J2224" s="441"/>
      <c r="K2224" s="442"/>
      <c r="L2224" s="442"/>
      <c r="M2224" s="439"/>
      <c r="N2224" s="439"/>
      <c r="O2224" s="440"/>
      <c r="P2224" s="440"/>
      <c r="Q2224" s="439"/>
      <c r="R2224" s="439"/>
      <c r="S2224" s="439"/>
      <c r="T2224" s="443"/>
      <c r="U2224" s="443"/>
      <c r="V2224" s="443" t="s">
        <v>0</v>
      </c>
      <c r="W2224" s="444"/>
      <c r="X2224" s="440"/>
      <c r="Y2224" s="445"/>
      <c r="Z2224" s="445"/>
      <c r="AA2224" s="445"/>
      <c r="AB2224" s="445"/>
      <c r="AC2224" s="445"/>
      <c r="AD2224" s="445"/>
      <c r="AE2224" s="445"/>
      <c r="AF2224" s="445"/>
      <c r="AG2224" s="445"/>
      <c r="AH2224" s="445"/>
      <c r="AI2224" s="446"/>
      <c r="AJ2224" s="446"/>
      <c r="AK2224" s="446"/>
      <c r="AL2224" s="446"/>
      <c r="AM2224" s="446"/>
      <c r="AN2224" s="446"/>
    </row>
    <row r="2225" spans="1:40">
      <c r="A2225" s="435"/>
      <c r="B2225" s="436"/>
      <c r="C2225" s="437"/>
      <c r="D2225" s="438" t="s">
        <v>320</v>
      </c>
      <c r="E2225" s="439"/>
      <c r="F2225" s="440"/>
      <c r="G2225" s="42"/>
      <c r="H2225" s="441"/>
      <c r="I2225" s="441"/>
      <c r="J2225" s="441"/>
      <c r="K2225" s="442"/>
      <c r="L2225" s="442"/>
      <c r="M2225" s="439"/>
      <c r="N2225" s="439"/>
      <c r="O2225" s="440"/>
      <c r="P2225" s="440"/>
      <c r="Q2225" s="439"/>
      <c r="R2225" s="439"/>
      <c r="S2225" s="439"/>
      <c r="T2225" s="443"/>
      <c r="U2225" s="443"/>
      <c r="V2225" s="443" t="s">
        <v>0</v>
      </c>
      <c r="W2225" s="444"/>
      <c r="X2225" s="440"/>
      <c r="Y2225" s="445"/>
      <c r="Z2225" s="445"/>
      <c r="AA2225" s="445"/>
      <c r="AB2225" s="445"/>
      <c r="AC2225" s="445"/>
      <c r="AD2225" s="445"/>
      <c r="AE2225" s="445"/>
      <c r="AF2225" s="445"/>
      <c r="AG2225" s="445"/>
      <c r="AH2225" s="445"/>
      <c r="AI2225" s="446"/>
      <c r="AJ2225" s="446"/>
      <c r="AK2225" s="446"/>
      <c r="AL2225" s="446"/>
      <c r="AM2225" s="446"/>
      <c r="AN2225" s="446"/>
    </row>
    <row r="2226" spans="1:40" ht="25.5">
      <c r="A2226" s="435"/>
      <c r="B2226" s="436"/>
      <c r="C2226" s="437"/>
      <c r="D2226" s="438" t="s">
        <v>321</v>
      </c>
      <c r="E2226" s="439"/>
      <c r="F2226" s="440"/>
      <c r="G2226" s="42"/>
      <c r="H2226" s="441"/>
      <c r="I2226" s="441"/>
      <c r="J2226" s="441"/>
      <c r="K2226" s="442"/>
      <c r="L2226" s="442"/>
      <c r="M2226" s="439"/>
      <c r="N2226" s="439"/>
      <c r="O2226" s="440"/>
      <c r="P2226" s="440"/>
      <c r="Q2226" s="439"/>
      <c r="R2226" s="439"/>
      <c r="S2226" s="439"/>
      <c r="T2226" s="443"/>
      <c r="U2226" s="443"/>
      <c r="V2226" s="443" t="s">
        <v>0</v>
      </c>
      <c r="W2226" s="444"/>
      <c r="X2226" s="440"/>
      <c r="Y2226" s="445"/>
      <c r="Z2226" s="445"/>
      <c r="AA2226" s="445"/>
      <c r="AB2226" s="445"/>
      <c r="AC2226" s="445"/>
      <c r="AD2226" s="445"/>
      <c r="AE2226" s="445"/>
      <c r="AF2226" s="445"/>
      <c r="AG2226" s="445"/>
      <c r="AH2226" s="445"/>
      <c r="AI2226" s="446"/>
      <c r="AJ2226" s="446"/>
      <c r="AK2226" s="446"/>
      <c r="AL2226" s="446"/>
      <c r="AM2226" s="446"/>
      <c r="AN2226" s="446"/>
    </row>
    <row r="2227" spans="1:40">
      <c r="A2227" s="435"/>
      <c r="B2227" s="436"/>
      <c r="C2227" s="437"/>
      <c r="D2227" s="438" t="s">
        <v>322</v>
      </c>
      <c r="E2227" s="439"/>
      <c r="F2227" s="440"/>
      <c r="G2227" s="42"/>
      <c r="H2227" s="441"/>
      <c r="I2227" s="441"/>
      <c r="J2227" s="441"/>
      <c r="K2227" s="442"/>
      <c r="L2227" s="442"/>
      <c r="M2227" s="439"/>
      <c r="N2227" s="439"/>
      <c r="O2227" s="440"/>
      <c r="P2227" s="440"/>
      <c r="Q2227" s="439"/>
      <c r="R2227" s="439"/>
      <c r="S2227" s="439"/>
      <c r="T2227" s="443"/>
      <c r="U2227" s="443"/>
      <c r="V2227" s="443" t="s">
        <v>0</v>
      </c>
      <c r="W2227" s="444"/>
      <c r="X2227" s="440"/>
      <c r="Y2227" s="445"/>
      <c r="Z2227" s="445"/>
      <c r="AA2227" s="445"/>
      <c r="AB2227" s="445"/>
      <c r="AC2227" s="445"/>
      <c r="AD2227" s="445"/>
      <c r="AE2227" s="445"/>
      <c r="AF2227" s="445"/>
      <c r="AG2227" s="445"/>
      <c r="AH2227" s="445"/>
      <c r="AI2227" s="446"/>
      <c r="AJ2227" s="446"/>
      <c r="AK2227" s="446"/>
      <c r="AL2227" s="446"/>
      <c r="AM2227" s="446"/>
      <c r="AN2227" s="446"/>
    </row>
    <row r="2228" spans="1:40">
      <c r="A2228" s="435"/>
      <c r="B2228" s="436"/>
      <c r="C2228" s="437"/>
      <c r="D2228" s="438" t="s">
        <v>323</v>
      </c>
      <c r="E2228" s="439"/>
      <c r="F2228" s="440"/>
      <c r="G2228" s="42"/>
      <c r="H2228" s="441"/>
      <c r="I2228" s="441"/>
      <c r="J2228" s="441"/>
      <c r="K2228" s="442"/>
      <c r="L2228" s="442"/>
      <c r="M2228" s="439"/>
      <c r="N2228" s="439"/>
      <c r="O2228" s="440"/>
      <c r="P2228" s="440"/>
      <c r="Q2228" s="439"/>
      <c r="R2228" s="439"/>
      <c r="S2228" s="439"/>
      <c r="T2228" s="443"/>
      <c r="U2228" s="443"/>
      <c r="V2228" s="443" t="s">
        <v>0</v>
      </c>
      <c r="W2228" s="444"/>
      <c r="X2228" s="440"/>
      <c r="Y2228" s="445"/>
      <c r="Z2228" s="445"/>
      <c r="AA2228" s="445"/>
      <c r="AB2228" s="445"/>
      <c r="AC2228" s="445"/>
      <c r="AD2228" s="445"/>
      <c r="AE2228" s="445"/>
      <c r="AF2228" s="445"/>
      <c r="AG2228" s="445"/>
      <c r="AH2228" s="445"/>
      <c r="AI2228" s="446"/>
      <c r="AJ2228" s="446"/>
      <c r="AK2228" s="446"/>
      <c r="AL2228" s="446"/>
      <c r="AM2228" s="446"/>
      <c r="AN2228" s="446"/>
    </row>
    <row r="2229" spans="1:40">
      <c r="A2229" s="435"/>
      <c r="B2229" s="436"/>
      <c r="C2229" s="437"/>
      <c r="D2229" s="438" t="s">
        <v>324</v>
      </c>
      <c r="E2229" s="439"/>
      <c r="F2229" s="440"/>
      <c r="G2229" s="42"/>
      <c r="H2229" s="441"/>
      <c r="I2229" s="441"/>
      <c r="J2229" s="441"/>
      <c r="K2229" s="442"/>
      <c r="L2229" s="442"/>
      <c r="M2229" s="439"/>
      <c r="N2229" s="439"/>
      <c r="O2229" s="440"/>
      <c r="P2229" s="440"/>
      <c r="Q2229" s="439"/>
      <c r="R2229" s="439"/>
      <c r="S2229" s="439"/>
      <c r="T2229" s="443"/>
      <c r="U2229" s="443"/>
      <c r="V2229" s="443" t="s">
        <v>0</v>
      </c>
      <c r="W2229" s="444"/>
      <c r="X2229" s="440"/>
      <c r="Y2229" s="445"/>
      <c r="Z2229" s="445"/>
      <c r="AA2229" s="445"/>
      <c r="AB2229" s="445"/>
      <c r="AC2229" s="445"/>
      <c r="AD2229" s="445"/>
      <c r="AE2229" s="445"/>
      <c r="AF2229" s="445"/>
      <c r="AG2229" s="445"/>
      <c r="AH2229" s="445"/>
      <c r="AI2229" s="446"/>
      <c r="AJ2229" s="446"/>
      <c r="AK2229" s="446"/>
      <c r="AL2229" s="446"/>
      <c r="AM2229" s="446"/>
      <c r="AN2229" s="446"/>
    </row>
    <row r="2230" spans="1:40" ht="38.25">
      <c r="A2230" s="435"/>
      <c r="B2230" s="436"/>
      <c r="C2230" s="437"/>
      <c r="D2230" s="438" t="s">
        <v>325</v>
      </c>
      <c r="E2230" s="439"/>
      <c r="F2230" s="440"/>
      <c r="G2230" s="42"/>
      <c r="H2230" s="441"/>
      <c r="I2230" s="441"/>
      <c r="J2230" s="441"/>
      <c r="K2230" s="442"/>
      <c r="L2230" s="442"/>
      <c r="M2230" s="439"/>
      <c r="N2230" s="439"/>
      <c r="O2230" s="440"/>
      <c r="P2230" s="440"/>
      <c r="Q2230" s="439"/>
      <c r="R2230" s="439"/>
      <c r="S2230" s="439"/>
      <c r="T2230" s="443"/>
      <c r="U2230" s="443"/>
      <c r="V2230" s="443" t="s">
        <v>0</v>
      </c>
      <c r="W2230" s="444"/>
      <c r="X2230" s="440"/>
      <c r="Y2230" s="445"/>
      <c r="Z2230" s="445"/>
      <c r="AA2230" s="445"/>
      <c r="AB2230" s="445"/>
      <c r="AC2230" s="445"/>
      <c r="AD2230" s="445"/>
      <c r="AE2230" s="445"/>
      <c r="AF2230" s="445"/>
      <c r="AG2230" s="445"/>
      <c r="AH2230" s="445"/>
      <c r="AI2230" s="446"/>
      <c r="AJ2230" s="446"/>
      <c r="AK2230" s="446"/>
      <c r="AL2230" s="446"/>
      <c r="AM2230" s="446"/>
      <c r="AN2230" s="446"/>
    </row>
    <row r="2231" spans="1:40" ht="25.5">
      <c r="A2231" s="435"/>
      <c r="B2231" s="436"/>
      <c r="C2231" s="437"/>
      <c r="D2231" s="438" t="s">
        <v>326</v>
      </c>
      <c r="E2231" s="439"/>
      <c r="F2231" s="440"/>
      <c r="G2231" s="42"/>
      <c r="H2231" s="441"/>
      <c r="I2231" s="441"/>
      <c r="J2231" s="441"/>
      <c r="K2231" s="442"/>
      <c r="L2231" s="442"/>
      <c r="M2231" s="439"/>
      <c r="N2231" s="439"/>
      <c r="O2231" s="440"/>
      <c r="P2231" s="440"/>
      <c r="Q2231" s="439"/>
      <c r="R2231" s="439"/>
      <c r="S2231" s="439"/>
      <c r="T2231" s="443"/>
      <c r="U2231" s="443"/>
      <c r="V2231" s="443" t="s">
        <v>0</v>
      </c>
      <c r="W2231" s="444"/>
      <c r="X2231" s="440"/>
      <c r="Y2231" s="445"/>
      <c r="Z2231" s="445"/>
      <c r="AA2231" s="445"/>
      <c r="AB2231" s="445"/>
      <c r="AC2231" s="445"/>
      <c r="AD2231" s="445"/>
      <c r="AE2231" s="445"/>
      <c r="AF2231" s="445"/>
      <c r="AG2231" s="445"/>
      <c r="AH2231" s="445"/>
      <c r="AI2231" s="446"/>
      <c r="AJ2231" s="446"/>
      <c r="AK2231" s="446"/>
      <c r="AL2231" s="446"/>
      <c r="AM2231" s="446"/>
      <c r="AN2231" s="446"/>
    </row>
    <row r="2232" spans="1:40">
      <c r="A2232" s="435"/>
      <c r="B2232" s="436"/>
      <c r="C2232" s="437"/>
      <c r="D2232" s="438" t="s">
        <v>327</v>
      </c>
      <c r="E2232" s="439"/>
      <c r="F2232" s="440"/>
      <c r="G2232" s="42"/>
      <c r="H2232" s="441"/>
      <c r="I2232" s="441"/>
      <c r="J2232" s="441"/>
      <c r="K2232" s="442"/>
      <c r="L2232" s="442"/>
      <c r="M2232" s="439"/>
      <c r="N2232" s="439"/>
      <c r="O2232" s="440"/>
      <c r="P2232" s="440"/>
      <c r="Q2232" s="439"/>
      <c r="R2232" s="439"/>
      <c r="S2232" s="439"/>
      <c r="T2232" s="443"/>
      <c r="U2232" s="443"/>
      <c r="V2232" s="443" t="s">
        <v>0</v>
      </c>
      <c r="W2232" s="444"/>
      <c r="X2232" s="440"/>
      <c r="Y2232" s="445"/>
      <c r="Z2232" s="445"/>
      <c r="AA2232" s="445"/>
      <c r="AB2232" s="445"/>
      <c r="AC2232" s="445"/>
      <c r="AD2232" s="445"/>
      <c r="AE2232" s="445"/>
      <c r="AF2232" s="445"/>
      <c r="AG2232" s="445"/>
      <c r="AH2232" s="445"/>
      <c r="AI2232" s="446"/>
      <c r="AJ2232" s="446"/>
      <c r="AK2232" s="446"/>
      <c r="AL2232" s="446"/>
      <c r="AM2232" s="446"/>
      <c r="AN2232" s="446"/>
    </row>
    <row r="2233" spans="1:40" ht="25.5">
      <c r="A2233" s="435"/>
      <c r="B2233" s="436"/>
      <c r="C2233" s="437"/>
      <c r="D2233" s="438" t="s">
        <v>328</v>
      </c>
      <c r="E2233" s="439"/>
      <c r="F2233" s="440"/>
      <c r="G2233" s="42"/>
      <c r="H2233" s="441"/>
      <c r="I2233" s="441"/>
      <c r="J2233" s="441"/>
      <c r="K2233" s="442"/>
      <c r="L2233" s="442"/>
      <c r="M2233" s="439"/>
      <c r="N2233" s="439"/>
      <c r="O2233" s="440"/>
      <c r="P2233" s="440"/>
      <c r="Q2233" s="439"/>
      <c r="R2233" s="439"/>
      <c r="S2233" s="439"/>
      <c r="T2233" s="443"/>
      <c r="U2233" s="443"/>
      <c r="V2233" s="443" t="s">
        <v>0</v>
      </c>
      <c r="W2233" s="444"/>
      <c r="X2233" s="440"/>
      <c r="Y2233" s="445"/>
      <c r="Z2233" s="445"/>
      <c r="AA2233" s="445"/>
      <c r="AB2233" s="445"/>
      <c r="AC2233" s="445"/>
      <c r="AD2233" s="445"/>
      <c r="AE2233" s="445"/>
      <c r="AF2233" s="445"/>
      <c r="AG2233" s="445"/>
      <c r="AH2233" s="445"/>
      <c r="AI2233" s="446"/>
      <c r="AJ2233" s="446"/>
      <c r="AK2233" s="446"/>
      <c r="AL2233" s="446"/>
      <c r="AM2233" s="446"/>
      <c r="AN2233" s="446"/>
    </row>
    <row r="2234" spans="1:40" ht="38.25">
      <c r="A2234" s="435"/>
      <c r="B2234" s="436"/>
      <c r="C2234" s="437"/>
      <c r="D2234" s="438" t="s">
        <v>329</v>
      </c>
      <c r="E2234" s="439"/>
      <c r="F2234" s="440"/>
      <c r="G2234" s="42"/>
      <c r="H2234" s="441"/>
      <c r="I2234" s="441"/>
      <c r="J2234" s="441"/>
      <c r="K2234" s="442"/>
      <c r="L2234" s="442"/>
      <c r="M2234" s="439"/>
      <c r="N2234" s="439"/>
      <c r="O2234" s="440"/>
      <c r="P2234" s="440"/>
      <c r="Q2234" s="439"/>
      <c r="R2234" s="439"/>
      <c r="S2234" s="439"/>
      <c r="T2234" s="443"/>
      <c r="U2234" s="443"/>
      <c r="V2234" s="443" t="s">
        <v>0</v>
      </c>
      <c r="W2234" s="444"/>
      <c r="X2234" s="440"/>
      <c r="Y2234" s="445"/>
      <c r="Z2234" s="445"/>
      <c r="AA2234" s="445"/>
      <c r="AB2234" s="445"/>
      <c r="AC2234" s="445"/>
      <c r="AD2234" s="445"/>
      <c r="AE2234" s="445"/>
      <c r="AF2234" s="445"/>
      <c r="AG2234" s="445"/>
      <c r="AH2234" s="445"/>
      <c r="AI2234" s="446"/>
      <c r="AJ2234" s="446"/>
      <c r="AK2234" s="446"/>
      <c r="AL2234" s="446"/>
      <c r="AM2234" s="446"/>
      <c r="AN2234" s="446"/>
    </row>
    <row r="2235" spans="1:40" ht="25.5">
      <c r="A2235" s="435"/>
      <c r="B2235" s="436"/>
      <c r="C2235" s="437"/>
      <c r="D2235" s="438" t="s">
        <v>330</v>
      </c>
      <c r="E2235" s="439"/>
      <c r="F2235" s="440"/>
      <c r="G2235" s="42"/>
      <c r="H2235" s="441"/>
      <c r="I2235" s="441"/>
      <c r="J2235" s="441"/>
      <c r="K2235" s="442"/>
      <c r="L2235" s="442"/>
      <c r="M2235" s="439"/>
      <c r="N2235" s="439"/>
      <c r="O2235" s="440"/>
      <c r="P2235" s="440"/>
      <c r="Q2235" s="439"/>
      <c r="R2235" s="439"/>
      <c r="S2235" s="439"/>
      <c r="T2235" s="443"/>
      <c r="U2235" s="443"/>
      <c r="V2235" s="443" t="s">
        <v>0</v>
      </c>
      <c r="W2235" s="444"/>
      <c r="X2235" s="440"/>
      <c r="Y2235" s="445"/>
      <c r="Z2235" s="445"/>
      <c r="AA2235" s="445"/>
      <c r="AB2235" s="445"/>
      <c r="AC2235" s="445"/>
      <c r="AD2235" s="445"/>
      <c r="AE2235" s="445"/>
      <c r="AF2235" s="445"/>
      <c r="AG2235" s="445"/>
      <c r="AH2235" s="445"/>
      <c r="AI2235" s="446"/>
      <c r="AJ2235" s="446"/>
      <c r="AK2235" s="446"/>
      <c r="AL2235" s="446"/>
      <c r="AM2235" s="446"/>
      <c r="AN2235" s="446"/>
    </row>
    <row r="2236" spans="1:40">
      <c r="A2236" s="435"/>
      <c r="B2236" s="436"/>
      <c r="C2236" s="437"/>
      <c r="D2236" s="438" t="s">
        <v>331</v>
      </c>
      <c r="E2236" s="439"/>
      <c r="F2236" s="440"/>
      <c r="G2236" s="42"/>
      <c r="H2236" s="441"/>
      <c r="I2236" s="441"/>
      <c r="J2236" s="441"/>
      <c r="K2236" s="442"/>
      <c r="L2236" s="442"/>
      <c r="M2236" s="439"/>
      <c r="N2236" s="439"/>
      <c r="O2236" s="440"/>
      <c r="P2236" s="440"/>
      <c r="Q2236" s="439"/>
      <c r="R2236" s="439"/>
      <c r="S2236" s="439"/>
      <c r="T2236" s="443"/>
      <c r="U2236" s="443"/>
      <c r="V2236" s="443" t="s">
        <v>0</v>
      </c>
      <c r="W2236" s="444"/>
      <c r="X2236" s="440"/>
      <c r="Y2236" s="445"/>
      <c r="Z2236" s="445"/>
      <c r="AA2236" s="445"/>
      <c r="AB2236" s="445"/>
      <c r="AC2236" s="445"/>
      <c r="AD2236" s="445"/>
      <c r="AE2236" s="445"/>
      <c r="AF2236" s="445"/>
      <c r="AG2236" s="445"/>
      <c r="AH2236" s="445"/>
      <c r="AI2236" s="446"/>
      <c r="AJ2236" s="446"/>
      <c r="AK2236" s="446"/>
      <c r="AL2236" s="446"/>
      <c r="AM2236" s="446"/>
      <c r="AN2236" s="446"/>
    </row>
    <row r="2237" spans="1:40" ht="25.5">
      <c r="A2237" s="435"/>
      <c r="B2237" s="436"/>
      <c r="C2237" s="437"/>
      <c r="D2237" s="438" t="s">
        <v>332</v>
      </c>
      <c r="E2237" s="439"/>
      <c r="F2237" s="440"/>
      <c r="G2237" s="42"/>
      <c r="H2237" s="441"/>
      <c r="I2237" s="441"/>
      <c r="J2237" s="441"/>
      <c r="K2237" s="442"/>
      <c r="L2237" s="442"/>
      <c r="M2237" s="439"/>
      <c r="N2237" s="439"/>
      <c r="O2237" s="440"/>
      <c r="P2237" s="440"/>
      <c r="Q2237" s="439"/>
      <c r="R2237" s="439"/>
      <c r="S2237" s="439"/>
      <c r="T2237" s="443"/>
      <c r="U2237" s="443"/>
      <c r="V2237" s="443" t="s">
        <v>0</v>
      </c>
      <c r="W2237" s="444"/>
      <c r="X2237" s="440"/>
      <c r="Y2237" s="445"/>
      <c r="Z2237" s="445"/>
      <c r="AA2237" s="445"/>
      <c r="AB2237" s="445"/>
      <c r="AC2237" s="445"/>
      <c r="AD2237" s="445"/>
      <c r="AE2237" s="445"/>
      <c r="AF2237" s="445"/>
      <c r="AG2237" s="445"/>
      <c r="AH2237" s="445"/>
      <c r="AI2237" s="446"/>
      <c r="AJ2237" s="446"/>
      <c r="AK2237" s="446"/>
      <c r="AL2237" s="446"/>
      <c r="AM2237" s="446"/>
      <c r="AN2237" s="446"/>
    </row>
    <row r="2238" spans="1:40">
      <c r="A2238" s="435"/>
      <c r="B2238" s="436"/>
      <c r="C2238" s="437"/>
      <c r="D2238" s="438" t="s">
        <v>333</v>
      </c>
      <c r="E2238" s="439"/>
      <c r="F2238" s="440"/>
      <c r="G2238" s="42"/>
      <c r="H2238" s="441"/>
      <c r="I2238" s="441"/>
      <c r="J2238" s="441"/>
      <c r="K2238" s="442"/>
      <c r="L2238" s="442"/>
      <c r="M2238" s="439"/>
      <c r="N2238" s="439"/>
      <c r="O2238" s="440"/>
      <c r="P2238" s="440"/>
      <c r="Q2238" s="439"/>
      <c r="R2238" s="439"/>
      <c r="S2238" s="439"/>
      <c r="T2238" s="443"/>
      <c r="U2238" s="443"/>
      <c r="V2238" s="443" t="s">
        <v>0</v>
      </c>
      <c r="W2238" s="444"/>
      <c r="X2238" s="440"/>
      <c r="Y2238" s="445"/>
      <c r="Z2238" s="445"/>
      <c r="AA2238" s="445"/>
      <c r="AB2238" s="445"/>
      <c r="AC2238" s="445"/>
      <c r="AD2238" s="445"/>
      <c r="AE2238" s="445"/>
      <c r="AF2238" s="445"/>
      <c r="AG2238" s="445"/>
      <c r="AH2238" s="445"/>
      <c r="AI2238" s="446"/>
      <c r="AJ2238" s="446"/>
      <c r="AK2238" s="446"/>
      <c r="AL2238" s="446"/>
      <c r="AM2238" s="446"/>
      <c r="AN2238" s="446"/>
    </row>
    <row r="2239" spans="1:40">
      <c r="A2239" s="435"/>
      <c r="B2239" s="436"/>
      <c r="C2239" s="437"/>
      <c r="D2239" s="438" t="s">
        <v>334</v>
      </c>
      <c r="E2239" s="439"/>
      <c r="F2239" s="440"/>
      <c r="G2239" s="42"/>
      <c r="H2239" s="441"/>
      <c r="I2239" s="441"/>
      <c r="J2239" s="441"/>
      <c r="K2239" s="442"/>
      <c r="L2239" s="442"/>
      <c r="M2239" s="439"/>
      <c r="N2239" s="439"/>
      <c r="O2239" s="440"/>
      <c r="P2239" s="440"/>
      <c r="Q2239" s="439"/>
      <c r="R2239" s="439"/>
      <c r="S2239" s="439"/>
      <c r="T2239" s="443"/>
      <c r="U2239" s="443"/>
      <c r="V2239" s="443" t="s">
        <v>0</v>
      </c>
      <c r="W2239" s="444"/>
      <c r="X2239" s="440"/>
      <c r="Y2239" s="445"/>
      <c r="Z2239" s="445"/>
      <c r="AA2239" s="445"/>
      <c r="AB2239" s="445"/>
      <c r="AC2239" s="445"/>
      <c r="AD2239" s="445"/>
      <c r="AE2239" s="445"/>
      <c r="AF2239" s="445"/>
      <c r="AG2239" s="445"/>
      <c r="AH2239" s="445"/>
      <c r="AI2239" s="446"/>
      <c r="AJ2239" s="446"/>
      <c r="AK2239" s="446"/>
      <c r="AL2239" s="446"/>
      <c r="AM2239" s="446"/>
      <c r="AN2239" s="446"/>
    </row>
    <row r="2240" spans="1:40" ht="25.5">
      <c r="A2240" s="435"/>
      <c r="B2240" s="436"/>
      <c r="C2240" s="437"/>
      <c r="D2240" s="438" t="s">
        <v>293</v>
      </c>
      <c r="E2240" s="439"/>
      <c r="F2240" s="440"/>
      <c r="G2240" s="42"/>
      <c r="H2240" s="441"/>
      <c r="I2240" s="441"/>
      <c r="J2240" s="441"/>
      <c r="K2240" s="442"/>
      <c r="L2240" s="442"/>
      <c r="M2240" s="439"/>
      <c r="N2240" s="439"/>
      <c r="O2240" s="440"/>
      <c r="P2240" s="440"/>
      <c r="Q2240" s="439"/>
      <c r="R2240" s="439"/>
      <c r="S2240" s="439"/>
      <c r="T2240" s="443"/>
      <c r="U2240" s="443"/>
      <c r="V2240" s="443" t="s">
        <v>0</v>
      </c>
      <c r="W2240" s="444"/>
      <c r="X2240" s="440"/>
      <c r="Y2240" s="445"/>
      <c r="Z2240" s="445"/>
      <c r="AA2240" s="445"/>
      <c r="AB2240" s="445"/>
      <c r="AC2240" s="445"/>
      <c r="AD2240" s="445"/>
      <c r="AE2240" s="445"/>
      <c r="AF2240" s="445"/>
      <c r="AG2240" s="445"/>
      <c r="AH2240" s="445"/>
      <c r="AI2240" s="446"/>
      <c r="AJ2240" s="446"/>
      <c r="AK2240" s="446"/>
      <c r="AL2240" s="446"/>
      <c r="AM2240" s="446"/>
      <c r="AN2240" s="446"/>
    </row>
    <row r="2241" spans="1:40">
      <c r="A2241" s="435"/>
      <c r="B2241" s="436"/>
      <c r="C2241" s="437"/>
      <c r="D2241" s="438" t="s">
        <v>294</v>
      </c>
      <c r="E2241" s="439"/>
      <c r="F2241" s="440"/>
      <c r="G2241" s="42"/>
      <c r="H2241" s="441"/>
      <c r="I2241" s="441"/>
      <c r="J2241" s="441"/>
      <c r="K2241" s="442"/>
      <c r="L2241" s="442"/>
      <c r="M2241" s="439"/>
      <c r="N2241" s="439"/>
      <c r="O2241" s="440"/>
      <c r="P2241" s="440"/>
      <c r="Q2241" s="439"/>
      <c r="R2241" s="439"/>
      <c r="S2241" s="439"/>
      <c r="T2241" s="443"/>
      <c r="U2241" s="443"/>
      <c r="V2241" s="443" t="s">
        <v>0</v>
      </c>
      <c r="W2241" s="444"/>
      <c r="X2241" s="440"/>
      <c r="Y2241" s="445"/>
      <c r="Z2241" s="445"/>
      <c r="AA2241" s="445"/>
      <c r="AB2241" s="445"/>
      <c r="AC2241" s="445"/>
      <c r="AD2241" s="445"/>
      <c r="AE2241" s="445"/>
      <c r="AF2241" s="445"/>
      <c r="AG2241" s="445"/>
      <c r="AH2241" s="445"/>
      <c r="AI2241" s="446"/>
      <c r="AJ2241" s="446"/>
      <c r="AK2241" s="446"/>
      <c r="AL2241" s="446"/>
      <c r="AM2241" s="446"/>
      <c r="AN2241" s="446"/>
    </row>
    <row r="2242" spans="1:40">
      <c r="A2242" s="435"/>
      <c r="B2242" s="436"/>
      <c r="C2242" s="437"/>
      <c r="D2242" s="438" t="s">
        <v>294</v>
      </c>
      <c r="E2242" s="439"/>
      <c r="F2242" s="440"/>
      <c r="G2242" s="42"/>
      <c r="H2242" s="441"/>
      <c r="I2242" s="441"/>
      <c r="J2242" s="441"/>
      <c r="K2242" s="442"/>
      <c r="L2242" s="442"/>
      <c r="M2242" s="439"/>
      <c r="N2242" s="439"/>
      <c r="O2242" s="440"/>
      <c r="P2242" s="440"/>
      <c r="Q2242" s="439"/>
      <c r="R2242" s="439"/>
      <c r="S2242" s="439"/>
      <c r="T2242" s="443"/>
      <c r="U2242" s="443"/>
      <c r="V2242" s="443" t="s">
        <v>0</v>
      </c>
      <c r="W2242" s="444"/>
      <c r="X2242" s="440"/>
      <c r="Y2242" s="445"/>
      <c r="Z2242" s="445"/>
      <c r="AA2242" s="445"/>
      <c r="AB2242" s="445"/>
      <c r="AC2242" s="445"/>
      <c r="AD2242" s="445"/>
      <c r="AE2242" s="445"/>
      <c r="AF2242" s="445"/>
      <c r="AG2242" s="445"/>
      <c r="AH2242" s="445"/>
      <c r="AI2242" s="446"/>
      <c r="AJ2242" s="446"/>
      <c r="AK2242" s="446"/>
      <c r="AL2242" s="446"/>
      <c r="AM2242" s="446"/>
      <c r="AN2242" s="446"/>
    </row>
    <row r="2243" spans="1:40" ht="25.5">
      <c r="A2243" s="435"/>
      <c r="B2243" s="436"/>
      <c r="C2243" s="437"/>
      <c r="D2243" s="438" t="s">
        <v>316</v>
      </c>
      <c r="E2243" s="439"/>
      <c r="F2243" s="440"/>
      <c r="G2243" s="42"/>
      <c r="H2243" s="441"/>
      <c r="I2243" s="441"/>
      <c r="J2243" s="441"/>
      <c r="K2243" s="442"/>
      <c r="L2243" s="442"/>
      <c r="M2243" s="439"/>
      <c r="N2243" s="439"/>
      <c r="O2243" s="440"/>
      <c r="P2243" s="440"/>
      <c r="Q2243" s="439"/>
      <c r="R2243" s="439"/>
      <c r="S2243" s="439"/>
      <c r="T2243" s="443"/>
      <c r="U2243" s="443"/>
      <c r="V2243" s="443" t="s">
        <v>0</v>
      </c>
      <c r="W2243" s="444"/>
      <c r="X2243" s="440"/>
      <c r="Y2243" s="445"/>
      <c r="Z2243" s="445"/>
      <c r="AA2243" s="445"/>
      <c r="AB2243" s="445"/>
      <c r="AC2243" s="445"/>
      <c r="AD2243" s="445"/>
      <c r="AE2243" s="445"/>
      <c r="AF2243" s="445"/>
      <c r="AG2243" s="445"/>
      <c r="AH2243" s="445"/>
      <c r="AI2243" s="446"/>
      <c r="AJ2243" s="446"/>
      <c r="AK2243" s="446"/>
      <c r="AL2243" s="446"/>
      <c r="AM2243" s="446"/>
      <c r="AN2243" s="446"/>
    </row>
    <row r="2244" spans="1:40">
      <c r="A2244" s="435"/>
      <c r="B2244" s="436"/>
      <c r="C2244" s="437"/>
      <c r="D2244" s="438" t="s">
        <v>294</v>
      </c>
      <c r="E2244" s="439"/>
      <c r="F2244" s="440"/>
      <c r="G2244" s="42"/>
      <c r="H2244" s="441"/>
      <c r="I2244" s="441"/>
      <c r="J2244" s="441"/>
      <c r="K2244" s="442"/>
      <c r="L2244" s="442"/>
      <c r="M2244" s="439"/>
      <c r="N2244" s="439"/>
      <c r="O2244" s="440"/>
      <c r="P2244" s="440"/>
      <c r="Q2244" s="439"/>
      <c r="R2244" s="439"/>
      <c r="S2244" s="439"/>
      <c r="T2244" s="443"/>
      <c r="U2244" s="443"/>
      <c r="V2244" s="443" t="s">
        <v>0</v>
      </c>
      <c r="W2244" s="444"/>
      <c r="X2244" s="440"/>
      <c r="Y2244" s="445"/>
      <c r="Z2244" s="445"/>
      <c r="AA2244" s="445"/>
      <c r="AB2244" s="445"/>
      <c r="AC2244" s="445"/>
      <c r="AD2244" s="445"/>
      <c r="AE2244" s="445"/>
      <c r="AF2244" s="445"/>
      <c r="AG2244" s="445"/>
      <c r="AH2244" s="445"/>
      <c r="AI2244" s="446"/>
      <c r="AJ2244" s="446"/>
      <c r="AK2244" s="446"/>
      <c r="AL2244" s="446"/>
      <c r="AM2244" s="446"/>
      <c r="AN2244" s="446"/>
    </row>
    <row r="2245" spans="1:40" ht="25.5">
      <c r="A2245" s="435"/>
      <c r="B2245" s="436"/>
      <c r="C2245" s="437"/>
      <c r="D2245" s="438" t="s">
        <v>295</v>
      </c>
      <c r="E2245" s="439"/>
      <c r="F2245" s="440"/>
      <c r="G2245" s="42"/>
      <c r="H2245" s="441"/>
      <c r="I2245" s="441"/>
      <c r="J2245" s="441"/>
      <c r="K2245" s="442"/>
      <c r="L2245" s="442"/>
      <c r="M2245" s="439"/>
      <c r="N2245" s="439"/>
      <c r="O2245" s="440"/>
      <c r="P2245" s="440"/>
      <c r="Q2245" s="439"/>
      <c r="R2245" s="439"/>
      <c r="S2245" s="439"/>
      <c r="T2245" s="443"/>
      <c r="U2245" s="443"/>
      <c r="V2245" s="443" t="s">
        <v>0</v>
      </c>
      <c r="W2245" s="444"/>
      <c r="X2245" s="440"/>
      <c r="Y2245" s="445"/>
      <c r="Z2245" s="445"/>
      <c r="AA2245" s="445"/>
      <c r="AB2245" s="445"/>
      <c r="AC2245" s="445"/>
      <c r="AD2245" s="445"/>
      <c r="AE2245" s="445"/>
      <c r="AF2245" s="445"/>
      <c r="AG2245" s="445"/>
      <c r="AH2245" s="445"/>
      <c r="AI2245" s="446"/>
      <c r="AJ2245" s="446"/>
      <c r="AK2245" s="446"/>
      <c r="AL2245" s="446"/>
      <c r="AM2245" s="446"/>
      <c r="AN2245" s="446"/>
    </row>
    <row r="2246" spans="1:40" ht="25.5">
      <c r="A2246" s="435"/>
      <c r="B2246" s="436"/>
      <c r="C2246" s="437"/>
      <c r="D2246" s="438" t="s">
        <v>296</v>
      </c>
      <c r="E2246" s="439"/>
      <c r="F2246" s="440"/>
      <c r="G2246" s="42"/>
      <c r="H2246" s="441"/>
      <c r="I2246" s="441"/>
      <c r="J2246" s="441"/>
      <c r="K2246" s="442"/>
      <c r="L2246" s="442"/>
      <c r="M2246" s="439"/>
      <c r="N2246" s="439"/>
      <c r="O2246" s="440"/>
      <c r="P2246" s="440"/>
      <c r="Q2246" s="439"/>
      <c r="R2246" s="439"/>
      <c r="S2246" s="439"/>
      <c r="T2246" s="443"/>
      <c r="U2246" s="443"/>
      <c r="V2246" s="443" t="s">
        <v>0</v>
      </c>
      <c r="W2246" s="444"/>
      <c r="X2246" s="440"/>
      <c r="Y2246" s="445"/>
      <c r="Z2246" s="445"/>
      <c r="AA2246" s="445"/>
      <c r="AB2246" s="445"/>
      <c r="AC2246" s="445"/>
      <c r="AD2246" s="445"/>
      <c r="AE2246" s="445"/>
      <c r="AF2246" s="445"/>
      <c r="AG2246" s="445"/>
      <c r="AH2246" s="445"/>
      <c r="AI2246" s="446"/>
      <c r="AJ2246" s="446"/>
      <c r="AK2246" s="446"/>
      <c r="AL2246" s="446"/>
      <c r="AM2246" s="446"/>
      <c r="AN2246" s="446"/>
    </row>
    <row r="2247" spans="1:40">
      <c r="A2247" s="435"/>
      <c r="B2247" s="436"/>
      <c r="C2247" s="437"/>
      <c r="D2247" s="438" t="s">
        <v>297</v>
      </c>
      <c r="E2247" s="439"/>
      <c r="F2247" s="440"/>
      <c r="G2247" s="42"/>
      <c r="H2247" s="441"/>
      <c r="I2247" s="441"/>
      <c r="J2247" s="441"/>
      <c r="K2247" s="442"/>
      <c r="L2247" s="442"/>
      <c r="M2247" s="439"/>
      <c r="N2247" s="439"/>
      <c r="O2247" s="440"/>
      <c r="P2247" s="440"/>
      <c r="Q2247" s="439"/>
      <c r="R2247" s="439"/>
      <c r="S2247" s="439"/>
      <c r="T2247" s="443"/>
      <c r="U2247" s="443"/>
      <c r="V2247" s="443" t="s">
        <v>0</v>
      </c>
      <c r="W2247" s="444"/>
      <c r="X2247" s="440"/>
      <c r="Y2247" s="445"/>
      <c r="Z2247" s="445"/>
      <c r="AA2247" s="445"/>
      <c r="AB2247" s="445"/>
      <c r="AC2247" s="445"/>
      <c r="AD2247" s="445"/>
      <c r="AE2247" s="445"/>
      <c r="AF2247" s="445"/>
      <c r="AG2247" s="445"/>
      <c r="AH2247" s="445"/>
      <c r="AI2247" s="446"/>
      <c r="AJ2247" s="446"/>
      <c r="AK2247" s="446"/>
      <c r="AL2247" s="446"/>
      <c r="AM2247" s="446"/>
      <c r="AN2247" s="446"/>
    </row>
    <row r="2248" spans="1:40">
      <c r="A2248" s="435"/>
      <c r="B2248" s="436"/>
      <c r="C2248" s="437"/>
      <c r="D2248" s="438" t="s">
        <v>220</v>
      </c>
      <c r="E2248" s="439"/>
      <c r="F2248" s="440"/>
      <c r="G2248" s="42"/>
      <c r="H2248" s="441"/>
      <c r="I2248" s="441"/>
      <c r="J2248" s="441"/>
      <c r="K2248" s="442"/>
      <c r="L2248" s="442"/>
      <c r="M2248" s="439"/>
      <c r="N2248" s="439"/>
      <c r="O2248" s="440"/>
      <c r="P2248" s="440"/>
      <c r="Q2248" s="439"/>
      <c r="R2248" s="439"/>
      <c r="S2248" s="439"/>
      <c r="T2248" s="443"/>
      <c r="U2248" s="443"/>
      <c r="V2248" s="443" t="s">
        <v>0</v>
      </c>
      <c r="W2248" s="444"/>
      <c r="X2248" s="440"/>
      <c r="Y2248" s="445"/>
      <c r="Z2248" s="445"/>
      <c r="AA2248" s="445"/>
      <c r="AB2248" s="445"/>
      <c r="AC2248" s="445"/>
      <c r="AD2248" s="445"/>
      <c r="AE2248" s="445"/>
      <c r="AF2248" s="445"/>
      <c r="AG2248" s="445"/>
      <c r="AH2248" s="445"/>
      <c r="AI2248" s="446"/>
      <c r="AJ2248" s="446"/>
      <c r="AK2248" s="446"/>
      <c r="AL2248" s="446"/>
      <c r="AM2248" s="446"/>
      <c r="AN2248" s="446"/>
    </row>
    <row r="2249" spans="1:40">
      <c r="A2249" s="435"/>
      <c r="B2249" s="436"/>
      <c r="C2249" s="437"/>
      <c r="D2249" s="438" t="s">
        <v>221</v>
      </c>
      <c r="E2249" s="439"/>
      <c r="F2249" s="440"/>
      <c r="G2249" s="42"/>
      <c r="H2249" s="441"/>
      <c r="I2249" s="441"/>
      <c r="J2249" s="441"/>
      <c r="K2249" s="442"/>
      <c r="L2249" s="442"/>
      <c r="M2249" s="439"/>
      <c r="N2249" s="439"/>
      <c r="O2249" s="440"/>
      <c r="P2249" s="440"/>
      <c r="Q2249" s="439"/>
      <c r="R2249" s="439"/>
      <c r="S2249" s="439"/>
      <c r="T2249" s="443"/>
      <c r="U2249" s="443"/>
      <c r="V2249" s="443" t="s">
        <v>0</v>
      </c>
      <c r="W2249" s="444"/>
      <c r="X2249" s="440"/>
      <c r="Y2249" s="445"/>
      <c r="Z2249" s="445"/>
      <c r="AA2249" s="445"/>
      <c r="AB2249" s="445"/>
      <c r="AC2249" s="445"/>
      <c r="AD2249" s="445"/>
      <c r="AE2249" s="445"/>
      <c r="AF2249" s="445"/>
      <c r="AG2249" s="445"/>
      <c r="AH2249" s="445"/>
      <c r="AI2249" s="446"/>
      <c r="AJ2249" s="446"/>
      <c r="AK2249" s="446"/>
      <c r="AL2249" s="446"/>
      <c r="AM2249" s="446"/>
      <c r="AN2249" s="446"/>
    </row>
    <row r="2250" spans="1:40">
      <c r="A2250" s="435"/>
      <c r="B2250" s="436"/>
      <c r="C2250" s="437"/>
      <c r="D2250" s="438" t="s">
        <v>213</v>
      </c>
      <c r="E2250" s="439"/>
      <c r="F2250" s="440"/>
      <c r="G2250" s="42"/>
      <c r="H2250" s="441"/>
      <c r="I2250" s="441"/>
      <c r="J2250" s="441"/>
      <c r="K2250" s="442"/>
      <c r="L2250" s="442"/>
      <c r="M2250" s="439"/>
      <c r="N2250" s="439"/>
      <c r="O2250" s="440"/>
      <c r="P2250" s="440"/>
      <c r="Q2250" s="439"/>
      <c r="R2250" s="439"/>
      <c r="S2250" s="439"/>
      <c r="T2250" s="443"/>
      <c r="U2250" s="443"/>
      <c r="V2250" s="443" t="s">
        <v>0</v>
      </c>
      <c r="W2250" s="444"/>
      <c r="X2250" s="440"/>
      <c r="Y2250" s="445"/>
      <c r="Z2250" s="445"/>
      <c r="AA2250" s="445"/>
      <c r="AB2250" s="445"/>
      <c r="AC2250" s="445"/>
      <c r="AD2250" s="445"/>
      <c r="AE2250" s="445"/>
      <c r="AF2250" s="445"/>
      <c r="AG2250" s="445"/>
      <c r="AH2250" s="445"/>
      <c r="AI2250" s="446"/>
      <c r="AJ2250" s="446"/>
      <c r="AK2250" s="446"/>
      <c r="AL2250" s="446"/>
      <c r="AM2250" s="446"/>
      <c r="AN2250" s="446"/>
    </row>
    <row r="2251" spans="1:40">
      <c r="A2251" s="435"/>
      <c r="B2251" s="436"/>
      <c r="C2251" s="437"/>
      <c r="D2251" s="438" t="s">
        <v>335</v>
      </c>
      <c r="E2251" s="439"/>
      <c r="F2251" s="440"/>
      <c r="G2251" s="42"/>
      <c r="H2251" s="441"/>
      <c r="I2251" s="441"/>
      <c r="J2251" s="441"/>
      <c r="K2251" s="442"/>
      <c r="L2251" s="442"/>
      <c r="M2251" s="439"/>
      <c r="N2251" s="439"/>
      <c r="O2251" s="440"/>
      <c r="P2251" s="440"/>
      <c r="Q2251" s="439"/>
      <c r="R2251" s="439"/>
      <c r="S2251" s="439"/>
      <c r="T2251" s="443"/>
      <c r="U2251" s="443"/>
      <c r="V2251" s="443" t="s">
        <v>0</v>
      </c>
      <c r="W2251" s="444"/>
      <c r="X2251" s="440"/>
      <c r="Y2251" s="445"/>
      <c r="Z2251" s="445"/>
      <c r="AA2251" s="445"/>
      <c r="AB2251" s="445"/>
      <c r="AC2251" s="445"/>
      <c r="AD2251" s="445"/>
      <c r="AE2251" s="445"/>
      <c r="AF2251" s="445"/>
      <c r="AG2251" s="445"/>
      <c r="AH2251" s="445"/>
      <c r="AI2251" s="446"/>
      <c r="AJ2251" s="446"/>
      <c r="AK2251" s="446"/>
      <c r="AL2251" s="446"/>
      <c r="AM2251" s="446"/>
      <c r="AN2251" s="446"/>
    </row>
    <row r="2252" spans="1:40" ht="25.5">
      <c r="A2252" s="435"/>
      <c r="B2252" s="436"/>
      <c r="C2252" s="437"/>
      <c r="D2252" s="438" t="s">
        <v>336</v>
      </c>
      <c r="E2252" s="439"/>
      <c r="F2252" s="440"/>
      <c r="G2252" s="42"/>
      <c r="H2252" s="441"/>
      <c r="I2252" s="441"/>
      <c r="J2252" s="441"/>
      <c r="K2252" s="442"/>
      <c r="L2252" s="442"/>
      <c r="M2252" s="439"/>
      <c r="N2252" s="439"/>
      <c r="O2252" s="440"/>
      <c r="P2252" s="440"/>
      <c r="Q2252" s="439"/>
      <c r="R2252" s="439"/>
      <c r="S2252" s="439"/>
      <c r="T2252" s="443"/>
      <c r="U2252" s="443"/>
      <c r="V2252" s="443" t="s">
        <v>0</v>
      </c>
      <c r="W2252" s="444"/>
      <c r="X2252" s="440"/>
      <c r="Y2252" s="445"/>
      <c r="Z2252" s="445"/>
      <c r="AA2252" s="445"/>
      <c r="AB2252" s="445"/>
      <c r="AC2252" s="445"/>
      <c r="AD2252" s="445"/>
      <c r="AE2252" s="445"/>
      <c r="AF2252" s="445"/>
      <c r="AG2252" s="445"/>
      <c r="AH2252" s="445"/>
      <c r="AI2252" s="446"/>
      <c r="AJ2252" s="446"/>
      <c r="AK2252" s="446"/>
      <c r="AL2252" s="446"/>
      <c r="AM2252" s="446"/>
      <c r="AN2252" s="446"/>
    </row>
    <row r="2253" spans="1:40" ht="25.5">
      <c r="A2253" s="435"/>
      <c r="B2253" s="436"/>
      <c r="C2253" s="437"/>
      <c r="D2253" s="438" t="s">
        <v>337</v>
      </c>
      <c r="E2253" s="439"/>
      <c r="F2253" s="440"/>
      <c r="G2253" s="42"/>
      <c r="H2253" s="441"/>
      <c r="I2253" s="441"/>
      <c r="J2253" s="441"/>
      <c r="K2253" s="442"/>
      <c r="L2253" s="442"/>
      <c r="M2253" s="439"/>
      <c r="N2253" s="439"/>
      <c r="O2253" s="440"/>
      <c r="P2253" s="440"/>
      <c r="Q2253" s="439"/>
      <c r="R2253" s="439"/>
      <c r="S2253" s="439"/>
      <c r="T2253" s="443"/>
      <c r="U2253" s="443"/>
      <c r="V2253" s="443" t="s">
        <v>0</v>
      </c>
      <c r="W2253" s="444"/>
      <c r="X2253" s="440"/>
      <c r="Y2253" s="445"/>
      <c r="Z2253" s="445"/>
      <c r="AA2253" s="445"/>
      <c r="AB2253" s="445"/>
      <c r="AC2253" s="445"/>
      <c r="AD2253" s="445"/>
      <c r="AE2253" s="445"/>
      <c r="AF2253" s="445"/>
      <c r="AG2253" s="445"/>
      <c r="AH2253" s="445"/>
      <c r="AI2253" s="446"/>
      <c r="AJ2253" s="446"/>
      <c r="AK2253" s="446"/>
      <c r="AL2253" s="446"/>
      <c r="AM2253" s="446"/>
      <c r="AN2253" s="446"/>
    </row>
    <row r="2254" spans="1:40">
      <c r="A2254" s="435"/>
      <c r="B2254" s="436"/>
      <c r="C2254" s="437"/>
      <c r="D2254" s="438" t="s">
        <v>338</v>
      </c>
      <c r="E2254" s="439"/>
      <c r="F2254" s="440"/>
      <c r="G2254" s="42"/>
      <c r="H2254" s="441"/>
      <c r="I2254" s="441"/>
      <c r="J2254" s="441"/>
      <c r="K2254" s="442"/>
      <c r="L2254" s="442"/>
      <c r="M2254" s="439"/>
      <c r="N2254" s="439"/>
      <c r="O2254" s="440"/>
      <c r="P2254" s="440"/>
      <c r="Q2254" s="439"/>
      <c r="R2254" s="439"/>
      <c r="S2254" s="439"/>
      <c r="T2254" s="443"/>
      <c r="U2254" s="443"/>
      <c r="V2254" s="443" t="s">
        <v>0</v>
      </c>
      <c r="W2254" s="444"/>
      <c r="X2254" s="440"/>
      <c r="Y2254" s="445"/>
      <c r="Z2254" s="445"/>
      <c r="AA2254" s="445"/>
      <c r="AB2254" s="445"/>
      <c r="AC2254" s="445"/>
      <c r="AD2254" s="445"/>
      <c r="AE2254" s="445"/>
      <c r="AF2254" s="445"/>
      <c r="AG2254" s="445"/>
      <c r="AH2254" s="445"/>
      <c r="AI2254" s="446"/>
      <c r="AJ2254" s="446"/>
      <c r="AK2254" s="446"/>
      <c r="AL2254" s="446"/>
      <c r="AM2254" s="446"/>
      <c r="AN2254" s="446"/>
    </row>
    <row r="2255" spans="1:40">
      <c r="A2255" s="435"/>
      <c r="B2255" s="436"/>
      <c r="C2255" s="437"/>
      <c r="D2255" s="438" t="s">
        <v>339</v>
      </c>
      <c r="E2255" s="439"/>
      <c r="F2255" s="440"/>
      <c r="G2255" s="42"/>
      <c r="H2255" s="441"/>
      <c r="I2255" s="441"/>
      <c r="J2255" s="441"/>
      <c r="K2255" s="442"/>
      <c r="L2255" s="442"/>
      <c r="M2255" s="439"/>
      <c r="N2255" s="439"/>
      <c r="O2255" s="440"/>
      <c r="P2255" s="440"/>
      <c r="Q2255" s="439"/>
      <c r="R2255" s="439"/>
      <c r="S2255" s="439"/>
      <c r="T2255" s="443"/>
      <c r="U2255" s="443"/>
      <c r="V2255" s="443" t="s">
        <v>0</v>
      </c>
      <c r="W2255" s="444"/>
      <c r="X2255" s="440"/>
      <c r="Y2255" s="445"/>
      <c r="Z2255" s="445"/>
      <c r="AA2255" s="445"/>
      <c r="AB2255" s="445"/>
      <c r="AC2255" s="445"/>
      <c r="AD2255" s="445"/>
      <c r="AE2255" s="445"/>
      <c r="AF2255" s="445"/>
      <c r="AG2255" s="445"/>
      <c r="AH2255" s="445"/>
      <c r="AI2255" s="446"/>
      <c r="AJ2255" s="446"/>
      <c r="AK2255" s="446"/>
      <c r="AL2255" s="446"/>
      <c r="AM2255" s="446"/>
      <c r="AN2255" s="446"/>
    </row>
    <row r="2256" spans="1:40" ht="25.5">
      <c r="A2256" s="435"/>
      <c r="B2256" s="436"/>
      <c r="C2256" s="437"/>
      <c r="D2256" s="438" t="s">
        <v>340</v>
      </c>
      <c r="E2256" s="439"/>
      <c r="F2256" s="440"/>
      <c r="G2256" s="42"/>
      <c r="H2256" s="441"/>
      <c r="I2256" s="441"/>
      <c r="J2256" s="441"/>
      <c r="K2256" s="442"/>
      <c r="L2256" s="442"/>
      <c r="M2256" s="439"/>
      <c r="N2256" s="439"/>
      <c r="O2256" s="440"/>
      <c r="P2256" s="440"/>
      <c r="Q2256" s="439"/>
      <c r="R2256" s="439"/>
      <c r="S2256" s="439"/>
      <c r="T2256" s="443"/>
      <c r="U2256" s="443"/>
      <c r="V2256" s="443" t="s">
        <v>0</v>
      </c>
      <c r="W2256" s="444"/>
      <c r="X2256" s="440"/>
      <c r="Y2256" s="445"/>
      <c r="Z2256" s="445"/>
      <c r="AA2256" s="445"/>
      <c r="AB2256" s="445"/>
      <c r="AC2256" s="445"/>
      <c r="AD2256" s="445"/>
      <c r="AE2256" s="445"/>
      <c r="AF2256" s="445"/>
      <c r="AG2256" s="445"/>
      <c r="AH2256" s="445"/>
      <c r="AI2256" s="446"/>
      <c r="AJ2256" s="446"/>
      <c r="AK2256" s="446"/>
      <c r="AL2256" s="446"/>
      <c r="AM2256" s="446"/>
      <c r="AN2256" s="446"/>
    </row>
    <row r="2257" spans="1:40">
      <c r="A2257" s="435"/>
      <c r="B2257" s="436"/>
      <c r="C2257" s="437"/>
      <c r="D2257" s="438" t="s">
        <v>341</v>
      </c>
      <c r="E2257" s="439"/>
      <c r="F2257" s="440"/>
      <c r="G2257" s="42"/>
      <c r="H2257" s="441"/>
      <c r="I2257" s="441"/>
      <c r="J2257" s="441"/>
      <c r="K2257" s="442"/>
      <c r="L2257" s="442"/>
      <c r="M2257" s="439"/>
      <c r="N2257" s="439"/>
      <c r="O2257" s="440"/>
      <c r="P2257" s="440"/>
      <c r="Q2257" s="439"/>
      <c r="R2257" s="439"/>
      <c r="S2257" s="439"/>
      <c r="T2257" s="443"/>
      <c r="U2257" s="443"/>
      <c r="V2257" s="443" t="s">
        <v>0</v>
      </c>
      <c r="W2257" s="444"/>
      <c r="X2257" s="440"/>
      <c r="Y2257" s="445"/>
      <c r="Z2257" s="445"/>
      <c r="AA2257" s="445"/>
      <c r="AB2257" s="445"/>
      <c r="AC2257" s="445"/>
      <c r="AD2257" s="445"/>
      <c r="AE2257" s="445"/>
      <c r="AF2257" s="445"/>
      <c r="AG2257" s="445"/>
      <c r="AH2257" s="445"/>
      <c r="AI2257" s="446"/>
      <c r="AJ2257" s="446"/>
      <c r="AK2257" s="446"/>
      <c r="AL2257" s="446"/>
      <c r="AM2257" s="446"/>
      <c r="AN2257" s="446"/>
    </row>
    <row r="2258" spans="1:40" ht="25.5">
      <c r="A2258" s="435">
        <v>422</v>
      </c>
      <c r="B2258" s="436" t="s">
        <v>1797</v>
      </c>
      <c r="C2258" s="437" t="s">
        <v>1801</v>
      </c>
      <c r="D2258" s="475" t="s">
        <v>1802</v>
      </c>
      <c r="E2258" s="447">
        <v>115.42400000000001</v>
      </c>
      <c r="F2258" s="445" t="s">
        <v>83</v>
      </c>
      <c r="G2258" s="41"/>
      <c r="H2258" s="448">
        <f>ROUND(E2258*G2258,2)</f>
        <v>0</v>
      </c>
      <c r="I2258" s="448"/>
      <c r="J2258" s="448">
        <f>ROUND(E2258*G2258,2)</f>
        <v>0</v>
      </c>
      <c r="K2258" s="449"/>
      <c r="L2258" s="449">
        <f>E2258*K2258</f>
        <v>0</v>
      </c>
      <c r="M2258" s="447"/>
      <c r="N2258" s="447">
        <f>E2258*M2258</f>
        <v>0</v>
      </c>
      <c r="O2258" s="445">
        <v>20</v>
      </c>
      <c r="P2258" s="445" t="s">
        <v>679</v>
      </c>
      <c r="Q2258" s="447"/>
      <c r="R2258" s="447"/>
      <c r="S2258" s="447"/>
      <c r="T2258" s="450"/>
      <c r="U2258" s="450"/>
      <c r="V2258" s="450" t="s">
        <v>802</v>
      </c>
      <c r="W2258" s="451"/>
      <c r="X2258" s="437" t="s">
        <v>1801</v>
      </c>
      <c r="Y2258" s="437" t="s">
        <v>1801</v>
      </c>
      <c r="Z2258" s="445" t="s">
        <v>85</v>
      </c>
      <c r="AA2258" s="445"/>
      <c r="AB2258" s="445">
        <v>1</v>
      </c>
      <c r="AC2258" s="445"/>
      <c r="AD2258" s="445"/>
      <c r="AE2258" s="445"/>
      <c r="AF2258" s="445"/>
      <c r="AG2258" s="445"/>
      <c r="AH2258" s="445"/>
      <c r="AI2258" s="446"/>
      <c r="AJ2258" s="446" t="s">
        <v>803</v>
      </c>
      <c r="AK2258" s="446" t="s">
        <v>87</v>
      </c>
      <c r="AL2258" s="446"/>
      <c r="AM2258" s="446"/>
      <c r="AN2258" s="446"/>
    </row>
    <row r="2259" spans="1:40">
      <c r="A2259" s="435"/>
      <c r="B2259" s="436"/>
      <c r="C2259" s="437"/>
      <c r="D2259" s="438" t="s">
        <v>236</v>
      </c>
      <c r="E2259" s="439"/>
      <c r="F2259" s="440"/>
      <c r="G2259" s="42"/>
      <c r="H2259" s="441"/>
      <c r="I2259" s="441"/>
      <c r="J2259" s="441"/>
      <c r="K2259" s="442"/>
      <c r="L2259" s="442"/>
      <c r="M2259" s="439"/>
      <c r="N2259" s="439"/>
      <c r="O2259" s="440"/>
      <c r="P2259" s="440"/>
      <c r="Q2259" s="439"/>
      <c r="R2259" s="439"/>
      <c r="S2259" s="439"/>
      <c r="T2259" s="443"/>
      <c r="U2259" s="443"/>
      <c r="V2259" s="443" t="s">
        <v>0</v>
      </c>
      <c r="W2259" s="444"/>
      <c r="X2259" s="440"/>
      <c r="Y2259" s="445"/>
      <c r="Z2259" s="445"/>
      <c r="AA2259" s="445"/>
      <c r="AB2259" s="445"/>
      <c r="AC2259" s="445"/>
      <c r="AD2259" s="445"/>
      <c r="AE2259" s="445"/>
      <c r="AF2259" s="445"/>
      <c r="AG2259" s="445"/>
      <c r="AH2259" s="445"/>
      <c r="AI2259" s="446"/>
      <c r="AJ2259" s="446"/>
      <c r="AK2259" s="446"/>
      <c r="AL2259" s="446"/>
      <c r="AM2259" s="446"/>
      <c r="AN2259" s="446"/>
    </row>
    <row r="2260" spans="1:40">
      <c r="A2260" s="435"/>
      <c r="B2260" s="436"/>
      <c r="C2260" s="437"/>
      <c r="D2260" s="438" t="s">
        <v>1803</v>
      </c>
      <c r="E2260" s="439"/>
      <c r="F2260" s="440"/>
      <c r="G2260" s="42"/>
      <c r="H2260" s="441"/>
      <c r="I2260" s="441"/>
      <c r="J2260" s="441"/>
      <c r="K2260" s="442"/>
      <c r="L2260" s="442"/>
      <c r="M2260" s="439"/>
      <c r="N2260" s="439"/>
      <c r="O2260" s="440"/>
      <c r="P2260" s="440"/>
      <c r="Q2260" s="439"/>
      <c r="R2260" s="439"/>
      <c r="S2260" s="439"/>
      <c r="T2260" s="443"/>
      <c r="U2260" s="443"/>
      <c r="V2260" s="443" t="s">
        <v>0</v>
      </c>
      <c r="W2260" s="444"/>
      <c r="X2260" s="440"/>
      <c r="Y2260" s="445"/>
      <c r="Z2260" s="445"/>
      <c r="AA2260" s="445"/>
      <c r="AB2260" s="445"/>
      <c r="AC2260" s="445"/>
      <c r="AD2260" s="445"/>
      <c r="AE2260" s="445"/>
      <c r="AF2260" s="445"/>
      <c r="AG2260" s="445"/>
      <c r="AH2260" s="445"/>
      <c r="AI2260" s="446"/>
      <c r="AJ2260" s="446"/>
      <c r="AK2260" s="446"/>
      <c r="AL2260" s="446"/>
      <c r="AM2260" s="446"/>
      <c r="AN2260" s="446"/>
    </row>
    <row r="2261" spans="1:40">
      <c r="A2261" s="435"/>
      <c r="B2261" s="436"/>
      <c r="C2261" s="437"/>
      <c r="D2261" s="438" t="s">
        <v>1804</v>
      </c>
      <c r="E2261" s="439"/>
      <c r="F2261" s="440"/>
      <c r="G2261" s="42"/>
      <c r="H2261" s="441"/>
      <c r="I2261" s="441"/>
      <c r="J2261" s="441"/>
      <c r="K2261" s="442"/>
      <c r="L2261" s="442"/>
      <c r="M2261" s="439"/>
      <c r="N2261" s="439"/>
      <c r="O2261" s="440"/>
      <c r="P2261" s="440"/>
      <c r="Q2261" s="439"/>
      <c r="R2261" s="439"/>
      <c r="S2261" s="439"/>
      <c r="T2261" s="443"/>
      <c r="U2261" s="443"/>
      <c r="V2261" s="443" t="s">
        <v>0</v>
      </c>
      <c r="W2261" s="444"/>
      <c r="X2261" s="440"/>
      <c r="Y2261" s="445"/>
      <c r="Z2261" s="445"/>
      <c r="AA2261" s="445"/>
      <c r="AB2261" s="445"/>
      <c r="AC2261" s="445"/>
      <c r="AD2261" s="445"/>
      <c r="AE2261" s="445"/>
      <c r="AF2261" s="445"/>
      <c r="AG2261" s="445"/>
      <c r="AH2261" s="445"/>
      <c r="AI2261" s="446"/>
      <c r="AJ2261" s="446"/>
      <c r="AK2261" s="446"/>
      <c r="AL2261" s="446"/>
      <c r="AM2261" s="446"/>
      <c r="AN2261" s="446"/>
    </row>
    <row r="2262" spans="1:40">
      <c r="A2262" s="435"/>
      <c r="B2262" s="436"/>
      <c r="C2262" s="437"/>
      <c r="D2262" s="438" t="s">
        <v>1805</v>
      </c>
      <c r="E2262" s="439"/>
      <c r="F2262" s="440"/>
      <c r="G2262" s="42"/>
      <c r="H2262" s="441"/>
      <c r="I2262" s="441"/>
      <c r="J2262" s="441"/>
      <c r="K2262" s="442"/>
      <c r="L2262" s="442"/>
      <c r="M2262" s="439"/>
      <c r="N2262" s="439"/>
      <c r="O2262" s="440"/>
      <c r="P2262" s="440"/>
      <c r="Q2262" s="439"/>
      <c r="R2262" s="439"/>
      <c r="S2262" s="439"/>
      <c r="T2262" s="443"/>
      <c r="U2262" s="443"/>
      <c r="V2262" s="443" t="s">
        <v>0</v>
      </c>
      <c r="W2262" s="444"/>
      <c r="X2262" s="440"/>
      <c r="Y2262" s="445"/>
      <c r="Z2262" s="445"/>
      <c r="AA2262" s="445"/>
      <c r="AB2262" s="445"/>
      <c r="AC2262" s="445"/>
      <c r="AD2262" s="445"/>
      <c r="AE2262" s="445"/>
      <c r="AF2262" s="445"/>
      <c r="AG2262" s="445"/>
      <c r="AH2262" s="445"/>
      <c r="AI2262" s="446"/>
      <c r="AJ2262" s="446"/>
      <c r="AK2262" s="446"/>
      <c r="AL2262" s="446"/>
      <c r="AM2262" s="446"/>
      <c r="AN2262" s="446"/>
    </row>
    <row r="2263" spans="1:40" ht="25.5">
      <c r="A2263" s="435">
        <v>423</v>
      </c>
      <c r="B2263" s="436" t="s">
        <v>80</v>
      </c>
      <c r="C2263" s="437" t="s">
        <v>1806</v>
      </c>
      <c r="D2263" s="475" t="s">
        <v>1807</v>
      </c>
      <c r="E2263" s="447">
        <v>582.04999999999995</v>
      </c>
      <c r="F2263" s="445" t="s">
        <v>83</v>
      </c>
      <c r="G2263" s="41"/>
      <c r="H2263" s="448">
        <f>ROUND(E2263*G2263,2)</f>
        <v>0</v>
      </c>
      <c r="I2263" s="448"/>
      <c r="J2263" s="448">
        <f>ROUND(E2263*G2263,2)</f>
        <v>0</v>
      </c>
      <c r="K2263" s="449"/>
      <c r="L2263" s="449">
        <f>E2263*K2263</f>
        <v>0</v>
      </c>
      <c r="M2263" s="447"/>
      <c r="N2263" s="447">
        <f>E2263*M2263</f>
        <v>0</v>
      </c>
      <c r="O2263" s="445">
        <v>20</v>
      </c>
      <c r="P2263" s="445" t="s">
        <v>1039</v>
      </c>
      <c r="Q2263" s="447"/>
      <c r="R2263" s="447"/>
      <c r="S2263" s="447"/>
      <c r="T2263" s="450"/>
      <c r="U2263" s="450"/>
      <c r="V2263" s="450" t="s">
        <v>802</v>
      </c>
      <c r="W2263" s="451"/>
      <c r="X2263" s="437" t="s">
        <v>1806</v>
      </c>
      <c r="Y2263" s="437" t="s">
        <v>1806</v>
      </c>
      <c r="Z2263" s="445" t="s">
        <v>85</v>
      </c>
      <c r="AA2263" s="445"/>
      <c r="AB2263" s="445">
        <v>1</v>
      </c>
      <c r="AC2263" s="445"/>
      <c r="AD2263" s="445"/>
      <c r="AE2263" s="445"/>
      <c r="AF2263" s="445"/>
      <c r="AG2263" s="445"/>
      <c r="AH2263" s="445"/>
      <c r="AI2263" s="446"/>
      <c r="AJ2263" s="446" t="s">
        <v>803</v>
      </c>
      <c r="AK2263" s="446" t="s">
        <v>87</v>
      </c>
      <c r="AL2263" s="446"/>
      <c r="AM2263" s="446"/>
      <c r="AN2263" s="446"/>
    </row>
    <row r="2264" spans="1:40">
      <c r="A2264" s="435"/>
      <c r="B2264" s="436"/>
      <c r="C2264" s="437"/>
      <c r="D2264" s="438" t="s">
        <v>137</v>
      </c>
      <c r="E2264" s="439"/>
      <c r="F2264" s="440"/>
      <c r="G2264" s="42"/>
      <c r="H2264" s="441"/>
      <c r="I2264" s="441"/>
      <c r="J2264" s="441"/>
      <c r="K2264" s="442"/>
      <c r="L2264" s="442"/>
      <c r="M2264" s="439"/>
      <c r="N2264" s="439"/>
      <c r="O2264" s="440"/>
      <c r="P2264" s="440"/>
      <c r="Q2264" s="439"/>
      <c r="R2264" s="439"/>
      <c r="S2264" s="439"/>
      <c r="T2264" s="443"/>
      <c r="U2264" s="443"/>
      <c r="V2264" s="443" t="s">
        <v>0</v>
      </c>
      <c r="W2264" s="444"/>
      <c r="X2264" s="440"/>
      <c r="Y2264" s="445"/>
      <c r="Z2264" s="445"/>
      <c r="AA2264" s="445"/>
      <c r="AB2264" s="445"/>
      <c r="AC2264" s="445"/>
      <c r="AD2264" s="445"/>
      <c r="AE2264" s="445"/>
      <c r="AF2264" s="445"/>
      <c r="AG2264" s="445"/>
      <c r="AH2264" s="445"/>
      <c r="AI2264" s="446"/>
      <c r="AJ2264" s="446"/>
      <c r="AK2264" s="446"/>
      <c r="AL2264" s="446"/>
      <c r="AM2264" s="446"/>
      <c r="AN2264" s="446"/>
    </row>
    <row r="2265" spans="1:40">
      <c r="A2265" s="435"/>
      <c r="B2265" s="436"/>
      <c r="C2265" s="437"/>
      <c r="D2265" s="438" t="s">
        <v>1808</v>
      </c>
      <c r="E2265" s="439"/>
      <c r="F2265" s="440"/>
      <c r="G2265" s="42"/>
      <c r="H2265" s="441"/>
      <c r="I2265" s="441"/>
      <c r="J2265" s="441"/>
      <c r="K2265" s="442"/>
      <c r="L2265" s="442"/>
      <c r="M2265" s="439"/>
      <c r="N2265" s="439"/>
      <c r="O2265" s="440"/>
      <c r="P2265" s="440"/>
      <c r="Q2265" s="439"/>
      <c r="R2265" s="439"/>
      <c r="S2265" s="439"/>
      <c r="T2265" s="443"/>
      <c r="U2265" s="443"/>
      <c r="V2265" s="443" t="s">
        <v>0</v>
      </c>
      <c r="W2265" s="444"/>
      <c r="X2265" s="440"/>
      <c r="Y2265" s="445"/>
      <c r="Z2265" s="445"/>
      <c r="AA2265" s="445"/>
      <c r="AB2265" s="445"/>
      <c r="AC2265" s="445"/>
      <c r="AD2265" s="445"/>
      <c r="AE2265" s="445"/>
      <c r="AF2265" s="445"/>
      <c r="AG2265" s="445"/>
      <c r="AH2265" s="445"/>
      <c r="AI2265" s="446"/>
      <c r="AJ2265" s="446"/>
      <c r="AK2265" s="446"/>
      <c r="AL2265" s="446"/>
      <c r="AM2265" s="446"/>
      <c r="AN2265" s="446"/>
    </row>
    <row r="2266" spans="1:40">
      <c r="A2266" s="435"/>
      <c r="B2266" s="436"/>
      <c r="C2266" s="437"/>
      <c r="D2266" s="438" t="s">
        <v>236</v>
      </c>
      <c r="E2266" s="439"/>
      <c r="F2266" s="440"/>
      <c r="G2266" s="42"/>
      <c r="H2266" s="441"/>
      <c r="I2266" s="441"/>
      <c r="J2266" s="441"/>
      <c r="K2266" s="442"/>
      <c r="L2266" s="442"/>
      <c r="M2266" s="439"/>
      <c r="N2266" s="439"/>
      <c r="O2266" s="440"/>
      <c r="P2266" s="440"/>
      <c r="Q2266" s="439"/>
      <c r="R2266" s="439"/>
      <c r="S2266" s="439"/>
      <c r="T2266" s="443"/>
      <c r="U2266" s="443"/>
      <c r="V2266" s="443" t="s">
        <v>0</v>
      </c>
      <c r="W2266" s="444"/>
      <c r="X2266" s="440"/>
      <c r="Y2266" s="445"/>
      <c r="Z2266" s="445"/>
      <c r="AA2266" s="445"/>
      <c r="AB2266" s="445"/>
      <c r="AC2266" s="445"/>
      <c r="AD2266" s="445"/>
      <c r="AE2266" s="445"/>
      <c r="AF2266" s="445"/>
      <c r="AG2266" s="445"/>
      <c r="AH2266" s="445"/>
      <c r="AI2266" s="446"/>
      <c r="AJ2266" s="446"/>
      <c r="AK2266" s="446"/>
      <c r="AL2266" s="446"/>
      <c r="AM2266" s="446"/>
      <c r="AN2266" s="446"/>
    </row>
    <row r="2267" spans="1:40">
      <c r="A2267" s="435"/>
      <c r="B2267" s="436"/>
      <c r="C2267" s="437"/>
      <c r="D2267" s="438" t="s">
        <v>1809</v>
      </c>
      <c r="E2267" s="439"/>
      <c r="F2267" s="440"/>
      <c r="G2267" s="42"/>
      <c r="H2267" s="441"/>
      <c r="I2267" s="441"/>
      <c r="J2267" s="441"/>
      <c r="K2267" s="442"/>
      <c r="L2267" s="442"/>
      <c r="M2267" s="439"/>
      <c r="N2267" s="439"/>
      <c r="O2267" s="440"/>
      <c r="P2267" s="440"/>
      <c r="Q2267" s="439"/>
      <c r="R2267" s="439"/>
      <c r="S2267" s="439"/>
      <c r="T2267" s="443"/>
      <c r="U2267" s="443"/>
      <c r="V2267" s="443" t="s">
        <v>0</v>
      </c>
      <c r="W2267" s="444"/>
      <c r="X2267" s="440"/>
      <c r="Y2267" s="445"/>
      <c r="Z2267" s="445"/>
      <c r="AA2267" s="445"/>
      <c r="AB2267" s="445"/>
      <c r="AC2267" s="445"/>
      <c r="AD2267" s="445"/>
      <c r="AE2267" s="445"/>
      <c r="AF2267" s="445"/>
      <c r="AG2267" s="445"/>
      <c r="AH2267" s="445"/>
      <c r="AI2267" s="446"/>
      <c r="AJ2267" s="446"/>
      <c r="AK2267" s="446"/>
      <c r="AL2267" s="446"/>
      <c r="AM2267" s="446"/>
      <c r="AN2267" s="446"/>
    </row>
    <row r="2268" spans="1:40">
      <c r="A2268" s="435"/>
      <c r="B2268" s="436"/>
      <c r="C2268" s="437"/>
      <c r="D2268" s="438" t="s">
        <v>1810</v>
      </c>
      <c r="E2268" s="439"/>
      <c r="F2268" s="440"/>
      <c r="G2268" s="42"/>
      <c r="H2268" s="441"/>
      <c r="I2268" s="441"/>
      <c r="J2268" s="441"/>
      <c r="K2268" s="442"/>
      <c r="L2268" s="442"/>
      <c r="M2268" s="439"/>
      <c r="N2268" s="439"/>
      <c r="O2268" s="440"/>
      <c r="P2268" s="440"/>
      <c r="Q2268" s="439"/>
      <c r="R2268" s="439"/>
      <c r="S2268" s="439"/>
      <c r="T2268" s="443"/>
      <c r="U2268" s="443"/>
      <c r="V2268" s="443" t="s">
        <v>0</v>
      </c>
      <c r="W2268" s="444"/>
      <c r="X2268" s="440"/>
      <c r="Y2268" s="445"/>
      <c r="Z2268" s="445"/>
      <c r="AA2268" s="445"/>
      <c r="AB2268" s="445"/>
      <c r="AC2268" s="445"/>
      <c r="AD2268" s="445"/>
      <c r="AE2268" s="445"/>
      <c r="AF2268" s="445"/>
      <c r="AG2268" s="445"/>
      <c r="AH2268" s="445"/>
      <c r="AI2268" s="446"/>
      <c r="AJ2268" s="446"/>
      <c r="AK2268" s="446"/>
      <c r="AL2268" s="446"/>
      <c r="AM2268" s="446"/>
      <c r="AN2268" s="446"/>
    </row>
    <row r="2269" spans="1:40" ht="25.5">
      <c r="A2269" s="435"/>
      <c r="B2269" s="436"/>
      <c r="C2269" s="437"/>
      <c r="D2269" s="438" t="s">
        <v>133</v>
      </c>
      <c r="E2269" s="439"/>
      <c r="F2269" s="440"/>
      <c r="G2269" s="42"/>
      <c r="H2269" s="441"/>
      <c r="I2269" s="441"/>
      <c r="J2269" s="441"/>
      <c r="K2269" s="442"/>
      <c r="L2269" s="442"/>
      <c r="M2269" s="439"/>
      <c r="N2269" s="439"/>
      <c r="O2269" s="440"/>
      <c r="P2269" s="440"/>
      <c r="Q2269" s="439"/>
      <c r="R2269" s="439"/>
      <c r="S2269" s="439"/>
      <c r="T2269" s="443"/>
      <c r="U2269" s="443"/>
      <c r="V2269" s="443" t="s">
        <v>0</v>
      </c>
      <c r="W2269" s="444"/>
      <c r="X2269" s="440"/>
      <c r="Y2269" s="445"/>
      <c r="Z2269" s="445"/>
      <c r="AA2269" s="445"/>
      <c r="AB2269" s="445"/>
      <c r="AC2269" s="445"/>
      <c r="AD2269" s="445"/>
      <c r="AE2269" s="445"/>
      <c r="AF2269" s="445"/>
      <c r="AG2269" s="445"/>
      <c r="AH2269" s="445"/>
      <c r="AI2269" s="446"/>
      <c r="AJ2269" s="446"/>
      <c r="AK2269" s="446"/>
      <c r="AL2269" s="446"/>
      <c r="AM2269" s="446"/>
      <c r="AN2269" s="446"/>
    </row>
    <row r="2270" spans="1:40">
      <c r="A2270" s="435"/>
      <c r="B2270" s="436"/>
      <c r="C2270" s="437"/>
      <c r="D2270" s="438" t="s">
        <v>1811</v>
      </c>
      <c r="E2270" s="439"/>
      <c r="F2270" s="440"/>
      <c r="G2270" s="42"/>
      <c r="H2270" s="441"/>
      <c r="I2270" s="441"/>
      <c r="J2270" s="441"/>
      <c r="K2270" s="442"/>
      <c r="L2270" s="442"/>
      <c r="M2270" s="439"/>
      <c r="N2270" s="439"/>
      <c r="O2270" s="440"/>
      <c r="P2270" s="440"/>
      <c r="Q2270" s="439"/>
      <c r="R2270" s="439"/>
      <c r="S2270" s="439"/>
      <c r="T2270" s="443"/>
      <c r="U2270" s="443"/>
      <c r="V2270" s="443" t="s">
        <v>0</v>
      </c>
      <c r="W2270" s="444"/>
      <c r="X2270" s="440"/>
      <c r="Y2270" s="445"/>
      <c r="Z2270" s="445"/>
      <c r="AA2270" s="445"/>
      <c r="AB2270" s="445"/>
      <c r="AC2270" s="445"/>
      <c r="AD2270" s="445"/>
      <c r="AE2270" s="445"/>
      <c r="AF2270" s="445"/>
      <c r="AG2270" s="445"/>
      <c r="AH2270" s="445"/>
      <c r="AI2270" s="446"/>
      <c r="AJ2270" s="446"/>
      <c r="AK2270" s="446"/>
      <c r="AL2270" s="446"/>
      <c r="AM2270" s="446"/>
      <c r="AN2270" s="446"/>
    </row>
    <row r="2271" spans="1:40">
      <c r="A2271" s="435"/>
      <c r="B2271" s="436"/>
      <c r="C2271" s="437"/>
      <c r="D2271" s="438" t="s">
        <v>1804</v>
      </c>
      <c r="E2271" s="439"/>
      <c r="F2271" s="440"/>
      <c r="G2271" s="42"/>
      <c r="H2271" s="441"/>
      <c r="I2271" s="441"/>
      <c r="J2271" s="441"/>
      <c r="K2271" s="442"/>
      <c r="L2271" s="442"/>
      <c r="M2271" s="439"/>
      <c r="N2271" s="439"/>
      <c r="O2271" s="440"/>
      <c r="P2271" s="440"/>
      <c r="Q2271" s="439"/>
      <c r="R2271" s="439"/>
      <c r="S2271" s="439"/>
      <c r="T2271" s="443"/>
      <c r="U2271" s="443"/>
      <c r="V2271" s="443" t="s">
        <v>0</v>
      </c>
      <c r="W2271" s="444"/>
      <c r="X2271" s="440"/>
      <c r="Y2271" s="445"/>
      <c r="Z2271" s="445"/>
      <c r="AA2271" s="445"/>
      <c r="AB2271" s="445"/>
      <c r="AC2271" s="445"/>
      <c r="AD2271" s="445"/>
      <c r="AE2271" s="445"/>
      <c r="AF2271" s="445"/>
      <c r="AG2271" s="445"/>
      <c r="AH2271" s="445"/>
      <c r="AI2271" s="446"/>
      <c r="AJ2271" s="446"/>
      <c r="AK2271" s="446"/>
      <c r="AL2271" s="446"/>
      <c r="AM2271" s="446"/>
      <c r="AN2271" s="446"/>
    </row>
    <row r="2272" spans="1:40">
      <c r="A2272" s="435"/>
      <c r="B2272" s="436"/>
      <c r="C2272" s="437"/>
      <c r="D2272" s="438" t="s">
        <v>1805</v>
      </c>
      <c r="E2272" s="439"/>
      <c r="F2272" s="440"/>
      <c r="G2272" s="42"/>
      <c r="H2272" s="441"/>
      <c r="I2272" s="441"/>
      <c r="J2272" s="441"/>
      <c r="K2272" s="442"/>
      <c r="L2272" s="442"/>
      <c r="M2272" s="439"/>
      <c r="N2272" s="439"/>
      <c r="O2272" s="440"/>
      <c r="P2272" s="440"/>
      <c r="Q2272" s="439"/>
      <c r="R2272" s="439"/>
      <c r="S2272" s="439"/>
      <c r="T2272" s="443"/>
      <c r="U2272" s="443"/>
      <c r="V2272" s="443" t="s">
        <v>0</v>
      </c>
      <c r="W2272" s="444"/>
      <c r="X2272" s="440"/>
      <c r="Y2272" s="445"/>
      <c r="Z2272" s="445"/>
      <c r="AA2272" s="445"/>
      <c r="AB2272" s="445"/>
      <c r="AC2272" s="445"/>
      <c r="AD2272" s="445"/>
      <c r="AE2272" s="445"/>
      <c r="AF2272" s="445"/>
      <c r="AG2272" s="445"/>
      <c r="AH2272" s="445"/>
      <c r="AI2272" s="446"/>
      <c r="AJ2272" s="446"/>
      <c r="AK2272" s="446"/>
      <c r="AL2272" s="446"/>
      <c r="AM2272" s="446"/>
      <c r="AN2272" s="446"/>
    </row>
    <row r="2273" spans="1:40" ht="25.5">
      <c r="A2273" s="435">
        <v>424</v>
      </c>
      <c r="B2273" s="436" t="s">
        <v>80</v>
      </c>
      <c r="C2273" s="437" t="s">
        <v>1812</v>
      </c>
      <c r="D2273" s="475" t="s">
        <v>1813</v>
      </c>
      <c r="E2273" s="447">
        <v>5230.2879999999996</v>
      </c>
      <c r="F2273" s="445" t="s">
        <v>83</v>
      </c>
      <c r="G2273" s="41"/>
      <c r="H2273" s="448">
        <f>ROUND(E2273*G2273,2)</f>
        <v>0</v>
      </c>
      <c r="I2273" s="448"/>
      <c r="J2273" s="448">
        <f>ROUND(E2273*G2273,2)</f>
        <v>0</v>
      </c>
      <c r="K2273" s="449"/>
      <c r="L2273" s="449">
        <f>E2273*K2273</f>
        <v>0</v>
      </c>
      <c r="M2273" s="447"/>
      <c r="N2273" s="447">
        <f>E2273*M2273</f>
        <v>0</v>
      </c>
      <c r="O2273" s="445">
        <v>20</v>
      </c>
      <c r="P2273" s="445" t="s">
        <v>944</v>
      </c>
      <c r="Q2273" s="447"/>
      <c r="R2273" s="447"/>
      <c r="S2273" s="447"/>
      <c r="T2273" s="450"/>
      <c r="U2273" s="450"/>
      <c r="V2273" s="450" t="s">
        <v>802</v>
      </c>
      <c r="W2273" s="451"/>
      <c r="X2273" s="437" t="s">
        <v>1812</v>
      </c>
      <c r="Y2273" s="437" t="s">
        <v>1812</v>
      </c>
      <c r="Z2273" s="445" t="s">
        <v>85</v>
      </c>
      <c r="AA2273" s="445"/>
      <c r="AB2273" s="445">
        <v>1</v>
      </c>
      <c r="AC2273" s="445"/>
      <c r="AD2273" s="445"/>
      <c r="AE2273" s="445"/>
      <c r="AF2273" s="445"/>
      <c r="AG2273" s="445"/>
      <c r="AH2273" s="445"/>
      <c r="AI2273" s="446"/>
      <c r="AJ2273" s="446" t="s">
        <v>803</v>
      </c>
      <c r="AK2273" s="446" t="s">
        <v>87</v>
      </c>
      <c r="AL2273" s="446"/>
      <c r="AM2273" s="446"/>
      <c r="AN2273" s="446"/>
    </row>
    <row r="2274" spans="1:40">
      <c r="A2274" s="435"/>
      <c r="B2274" s="436"/>
      <c r="C2274" s="437"/>
      <c r="D2274" s="438" t="s">
        <v>137</v>
      </c>
      <c r="E2274" s="439"/>
      <c r="F2274" s="440"/>
      <c r="G2274" s="42"/>
      <c r="H2274" s="441"/>
      <c r="I2274" s="441"/>
      <c r="J2274" s="441"/>
      <c r="K2274" s="442"/>
      <c r="L2274" s="442"/>
      <c r="M2274" s="439"/>
      <c r="N2274" s="439"/>
      <c r="O2274" s="440"/>
      <c r="P2274" s="440"/>
      <c r="Q2274" s="439"/>
      <c r="R2274" s="439"/>
      <c r="S2274" s="439"/>
      <c r="T2274" s="443"/>
      <c r="U2274" s="443"/>
      <c r="V2274" s="443" t="s">
        <v>0</v>
      </c>
      <c r="W2274" s="444"/>
      <c r="X2274" s="440"/>
      <c r="Y2274" s="445"/>
      <c r="Z2274" s="445"/>
      <c r="AA2274" s="445"/>
      <c r="AB2274" s="445"/>
      <c r="AC2274" s="445"/>
      <c r="AD2274" s="445"/>
      <c r="AE2274" s="445"/>
      <c r="AF2274" s="445"/>
      <c r="AG2274" s="445"/>
      <c r="AH2274" s="445"/>
      <c r="AI2274" s="446"/>
      <c r="AJ2274" s="446"/>
      <c r="AK2274" s="446"/>
      <c r="AL2274" s="446"/>
      <c r="AM2274" s="446"/>
      <c r="AN2274" s="446"/>
    </row>
    <row r="2275" spans="1:40">
      <c r="A2275" s="435"/>
      <c r="B2275" s="436"/>
      <c r="C2275" s="437"/>
      <c r="D2275" s="438" t="s">
        <v>1792</v>
      </c>
      <c r="E2275" s="439"/>
      <c r="F2275" s="440"/>
      <c r="G2275" s="42"/>
      <c r="H2275" s="441"/>
      <c r="I2275" s="441"/>
      <c r="J2275" s="441"/>
      <c r="K2275" s="442"/>
      <c r="L2275" s="442"/>
      <c r="M2275" s="439"/>
      <c r="N2275" s="439"/>
      <c r="O2275" s="440"/>
      <c r="P2275" s="440"/>
      <c r="Q2275" s="439"/>
      <c r="R2275" s="439"/>
      <c r="S2275" s="439"/>
      <c r="T2275" s="443"/>
      <c r="U2275" s="443"/>
      <c r="V2275" s="443" t="s">
        <v>0</v>
      </c>
      <c r="W2275" s="444"/>
      <c r="X2275" s="440"/>
      <c r="Y2275" s="445"/>
      <c r="Z2275" s="445"/>
      <c r="AA2275" s="445"/>
      <c r="AB2275" s="445"/>
      <c r="AC2275" s="445"/>
      <c r="AD2275" s="445"/>
      <c r="AE2275" s="445"/>
      <c r="AF2275" s="445"/>
      <c r="AG2275" s="445"/>
      <c r="AH2275" s="445"/>
      <c r="AI2275" s="446"/>
      <c r="AJ2275" s="446"/>
      <c r="AK2275" s="446"/>
      <c r="AL2275" s="446"/>
      <c r="AM2275" s="446"/>
      <c r="AN2275" s="446"/>
    </row>
    <row r="2276" spans="1:40">
      <c r="A2276" s="435"/>
      <c r="B2276" s="436"/>
      <c r="C2276" s="437"/>
      <c r="D2276" s="438" t="s">
        <v>236</v>
      </c>
      <c r="E2276" s="439"/>
      <c r="F2276" s="440"/>
      <c r="G2276" s="42"/>
      <c r="H2276" s="441"/>
      <c r="I2276" s="441"/>
      <c r="J2276" s="441"/>
      <c r="K2276" s="442"/>
      <c r="L2276" s="442"/>
      <c r="M2276" s="439"/>
      <c r="N2276" s="439"/>
      <c r="O2276" s="440"/>
      <c r="P2276" s="440"/>
      <c r="Q2276" s="439"/>
      <c r="R2276" s="439"/>
      <c r="S2276" s="439"/>
      <c r="T2276" s="443"/>
      <c r="U2276" s="443"/>
      <c r="V2276" s="443" t="s">
        <v>0</v>
      </c>
      <c r="W2276" s="444"/>
      <c r="X2276" s="440"/>
      <c r="Y2276" s="445"/>
      <c r="Z2276" s="445"/>
      <c r="AA2276" s="445"/>
      <c r="AB2276" s="445"/>
      <c r="AC2276" s="445"/>
      <c r="AD2276" s="445"/>
      <c r="AE2276" s="445"/>
      <c r="AF2276" s="445"/>
      <c r="AG2276" s="445"/>
      <c r="AH2276" s="445"/>
      <c r="AI2276" s="446"/>
      <c r="AJ2276" s="446"/>
      <c r="AK2276" s="446"/>
      <c r="AL2276" s="446"/>
      <c r="AM2276" s="446"/>
      <c r="AN2276" s="446"/>
    </row>
    <row r="2277" spans="1:40">
      <c r="A2277" s="435"/>
      <c r="B2277" s="436"/>
      <c r="C2277" s="437"/>
      <c r="D2277" s="438" t="s">
        <v>1793</v>
      </c>
      <c r="E2277" s="439"/>
      <c r="F2277" s="440"/>
      <c r="G2277" s="42"/>
      <c r="H2277" s="441"/>
      <c r="I2277" s="441"/>
      <c r="J2277" s="441"/>
      <c r="K2277" s="442"/>
      <c r="L2277" s="442"/>
      <c r="M2277" s="439"/>
      <c r="N2277" s="439"/>
      <c r="O2277" s="440"/>
      <c r="P2277" s="440"/>
      <c r="Q2277" s="439"/>
      <c r="R2277" s="439"/>
      <c r="S2277" s="439"/>
      <c r="T2277" s="443"/>
      <c r="U2277" s="443"/>
      <c r="V2277" s="443" t="s">
        <v>0</v>
      </c>
      <c r="W2277" s="444"/>
      <c r="X2277" s="440"/>
      <c r="Y2277" s="445"/>
      <c r="Z2277" s="445"/>
      <c r="AA2277" s="445"/>
      <c r="AB2277" s="445"/>
      <c r="AC2277" s="445"/>
      <c r="AD2277" s="445"/>
      <c r="AE2277" s="445"/>
      <c r="AF2277" s="445"/>
      <c r="AG2277" s="445"/>
      <c r="AH2277" s="445"/>
      <c r="AI2277" s="446"/>
      <c r="AJ2277" s="446"/>
      <c r="AK2277" s="446"/>
      <c r="AL2277" s="446"/>
      <c r="AM2277" s="446"/>
      <c r="AN2277" s="446"/>
    </row>
    <row r="2278" spans="1:40" ht="25.5">
      <c r="A2278" s="435"/>
      <c r="B2278" s="436"/>
      <c r="C2278" s="437"/>
      <c r="D2278" s="438" t="s">
        <v>133</v>
      </c>
      <c r="E2278" s="439"/>
      <c r="F2278" s="440"/>
      <c r="G2278" s="42"/>
      <c r="H2278" s="441"/>
      <c r="I2278" s="441"/>
      <c r="J2278" s="441"/>
      <c r="K2278" s="442"/>
      <c r="L2278" s="442"/>
      <c r="M2278" s="439"/>
      <c r="N2278" s="439"/>
      <c r="O2278" s="440"/>
      <c r="P2278" s="440"/>
      <c r="Q2278" s="439"/>
      <c r="R2278" s="439"/>
      <c r="S2278" s="439"/>
      <c r="T2278" s="443"/>
      <c r="U2278" s="443"/>
      <c r="V2278" s="443" t="s">
        <v>0</v>
      </c>
      <c r="W2278" s="444"/>
      <c r="X2278" s="440"/>
      <c r="Y2278" s="445"/>
      <c r="Z2278" s="445"/>
      <c r="AA2278" s="445"/>
      <c r="AB2278" s="445"/>
      <c r="AC2278" s="445"/>
      <c r="AD2278" s="445"/>
      <c r="AE2278" s="445"/>
      <c r="AF2278" s="445"/>
      <c r="AG2278" s="445"/>
      <c r="AH2278" s="445"/>
      <c r="AI2278" s="446"/>
      <c r="AJ2278" s="446"/>
      <c r="AK2278" s="446"/>
      <c r="AL2278" s="446"/>
      <c r="AM2278" s="446"/>
      <c r="AN2278" s="446"/>
    </row>
    <row r="2279" spans="1:40">
      <c r="A2279" s="435"/>
      <c r="B2279" s="436"/>
      <c r="C2279" s="437"/>
      <c r="D2279" s="438" t="s">
        <v>1794</v>
      </c>
      <c r="E2279" s="439"/>
      <c r="F2279" s="440"/>
      <c r="G2279" s="42"/>
      <c r="H2279" s="441"/>
      <c r="I2279" s="441"/>
      <c r="J2279" s="441"/>
      <c r="K2279" s="442"/>
      <c r="L2279" s="442"/>
      <c r="M2279" s="439"/>
      <c r="N2279" s="439"/>
      <c r="O2279" s="440"/>
      <c r="P2279" s="440"/>
      <c r="Q2279" s="439"/>
      <c r="R2279" s="439"/>
      <c r="S2279" s="439"/>
      <c r="T2279" s="443"/>
      <c r="U2279" s="443"/>
      <c r="V2279" s="443" t="s">
        <v>0</v>
      </c>
      <c r="W2279" s="444"/>
      <c r="X2279" s="440"/>
      <c r="Y2279" s="445"/>
      <c r="Z2279" s="445"/>
      <c r="AA2279" s="445"/>
      <c r="AB2279" s="445"/>
      <c r="AC2279" s="445"/>
      <c r="AD2279" s="445"/>
      <c r="AE2279" s="445"/>
      <c r="AF2279" s="445"/>
      <c r="AG2279" s="445"/>
      <c r="AH2279" s="445"/>
      <c r="AI2279" s="446"/>
      <c r="AJ2279" s="446"/>
      <c r="AK2279" s="446"/>
      <c r="AL2279" s="446"/>
      <c r="AM2279" s="446"/>
      <c r="AN2279" s="446"/>
    </row>
    <row r="2280" spans="1:40" ht="25.5">
      <c r="A2280" s="435"/>
      <c r="B2280" s="436"/>
      <c r="C2280" s="437"/>
      <c r="D2280" s="438" t="s">
        <v>88</v>
      </c>
      <c r="E2280" s="439"/>
      <c r="F2280" s="440"/>
      <c r="G2280" s="42"/>
      <c r="H2280" s="441"/>
      <c r="I2280" s="441"/>
      <c r="J2280" s="441"/>
      <c r="K2280" s="442"/>
      <c r="L2280" s="442"/>
      <c r="M2280" s="439"/>
      <c r="N2280" s="439"/>
      <c r="O2280" s="440"/>
      <c r="P2280" s="440"/>
      <c r="Q2280" s="439"/>
      <c r="R2280" s="439"/>
      <c r="S2280" s="439"/>
      <c r="T2280" s="443"/>
      <c r="U2280" s="443"/>
      <c r="V2280" s="443" t="s">
        <v>0</v>
      </c>
      <c r="W2280" s="444"/>
      <c r="X2280" s="440"/>
      <c r="Y2280" s="445"/>
      <c r="Z2280" s="445"/>
      <c r="AA2280" s="445"/>
      <c r="AB2280" s="445"/>
      <c r="AC2280" s="445"/>
      <c r="AD2280" s="445"/>
      <c r="AE2280" s="445"/>
      <c r="AF2280" s="445"/>
      <c r="AG2280" s="445"/>
      <c r="AH2280" s="445"/>
      <c r="AI2280" s="446"/>
      <c r="AJ2280" s="446"/>
      <c r="AK2280" s="446"/>
      <c r="AL2280" s="446"/>
      <c r="AM2280" s="446"/>
      <c r="AN2280" s="446"/>
    </row>
    <row r="2281" spans="1:40">
      <c r="A2281" s="435"/>
      <c r="B2281" s="436"/>
      <c r="C2281" s="437"/>
      <c r="D2281" s="438" t="s">
        <v>1795</v>
      </c>
      <c r="E2281" s="439"/>
      <c r="F2281" s="440"/>
      <c r="G2281" s="42"/>
      <c r="H2281" s="441"/>
      <c r="I2281" s="441"/>
      <c r="J2281" s="441"/>
      <c r="K2281" s="442"/>
      <c r="L2281" s="442"/>
      <c r="M2281" s="439"/>
      <c r="N2281" s="439"/>
      <c r="O2281" s="440"/>
      <c r="P2281" s="440"/>
      <c r="Q2281" s="439"/>
      <c r="R2281" s="439"/>
      <c r="S2281" s="439"/>
      <c r="T2281" s="443"/>
      <c r="U2281" s="443"/>
      <c r="V2281" s="443" t="s">
        <v>0</v>
      </c>
      <c r="W2281" s="444"/>
      <c r="X2281" s="440"/>
      <c r="Y2281" s="445"/>
      <c r="Z2281" s="445"/>
      <c r="AA2281" s="445"/>
      <c r="AB2281" s="445"/>
      <c r="AC2281" s="445"/>
      <c r="AD2281" s="445"/>
      <c r="AE2281" s="445"/>
      <c r="AF2281" s="445"/>
      <c r="AG2281" s="445"/>
      <c r="AH2281" s="445"/>
      <c r="AI2281" s="446"/>
      <c r="AJ2281" s="446"/>
      <c r="AK2281" s="446"/>
      <c r="AL2281" s="446"/>
      <c r="AM2281" s="446"/>
      <c r="AN2281" s="446"/>
    </row>
    <row r="2282" spans="1:40">
      <c r="A2282" s="435"/>
      <c r="B2282" s="436"/>
      <c r="C2282" s="437"/>
      <c r="D2282" s="438" t="s">
        <v>1796</v>
      </c>
      <c r="E2282" s="439"/>
      <c r="F2282" s="440"/>
      <c r="G2282" s="42"/>
      <c r="H2282" s="441"/>
      <c r="I2282" s="441"/>
      <c r="J2282" s="441"/>
      <c r="K2282" s="442"/>
      <c r="L2282" s="442"/>
      <c r="M2282" s="439"/>
      <c r="N2282" s="439"/>
      <c r="O2282" s="440"/>
      <c r="P2282" s="440"/>
      <c r="Q2282" s="439"/>
      <c r="R2282" s="439"/>
      <c r="S2282" s="439"/>
      <c r="T2282" s="443"/>
      <c r="U2282" s="443"/>
      <c r="V2282" s="443" t="s">
        <v>0</v>
      </c>
      <c r="W2282" s="444"/>
      <c r="X2282" s="440"/>
      <c r="Y2282" s="445"/>
      <c r="Z2282" s="445"/>
      <c r="AA2282" s="445"/>
      <c r="AB2282" s="445"/>
      <c r="AC2282" s="445"/>
      <c r="AD2282" s="445"/>
      <c r="AE2282" s="445"/>
      <c r="AF2282" s="445"/>
      <c r="AG2282" s="445"/>
      <c r="AH2282" s="445"/>
      <c r="AI2282" s="446"/>
      <c r="AJ2282" s="446"/>
      <c r="AK2282" s="446"/>
      <c r="AL2282" s="446"/>
      <c r="AM2282" s="446"/>
      <c r="AN2282" s="446"/>
    </row>
    <row r="2283" spans="1:40" ht="25.5">
      <c r="A2283" s="435"/>
      <c r="B2283" s="436"/>
      <c r="C2283" s="437"/>
      <c r="D2283" s="438" t="s">
        <v>250</v>
      </c>
      <c r="E2283" s="439"/>
      <c r="F2283" s="440"/>
      <c r="G2283" s="42"/>
      <c r="H2283" s="441"/>
      <c r="I2283" s="441"/>
      <c r="J2283" s="441"/>
      <c r="K2283" s="442"/>
      <c r="L2283" s="442"/>
      <c r="M2283" s="439"/>
      <c r="N2283" s="439"/>
      <c r="O2283" s="440"/>
      <c r="P2283" s="440"/>
      <c r="Q2283" s="439"/>
      <c r="R2283" s="439"/>
      <c r="S2283" s="439"/>
      <c r="T2283" s="443"/>
      <c r="U2283" s="443"/>
      <c r="V2283" s="443" t="s">
        <v>0</v>
      </c>
      <c r="W2283" s="444"/>
      <c r="X2283" s="440"/>
      <c r="Y2283" s="445"/>
      <c r="Z2283" s="445"/>
      <c r="AA2283" s="445"/>
      <c r="AB2283" s="445"/>
      <c r="AC2283" s="445"/>
      <c r="AD2283" s="445"/>
      <c r="AE2283" s="445"/>
      <c r="AF2283" s="445"/>
      <c r="AG2283" s="445"/>
      <c r="AH2283" s="445"/>
      <c r="AI2283" s="446"/>
      <c r="AJ2283" s="446"/>
      <c r="AK2283" s="446"/>
      <c r="AL2283" s="446"/>
      <c r="AM2283" s="446"/>
      <c r="AN2283" s="446"/>
    </row>
    <row r="2284" spans="1:40">
      <c r="A2284" s="435"/>
      <c r="B2284" s="436"/>
      <c r="C2284" s="437"/>
      <c r="D2284" s="438" t="s">
        <v>348</v>
      </c>
      <c r="E2284" s="439"/>
      <c r="F2284" s="440"/>
      <c r="G2284" s="42"/>
      <c r="H2284" s="441"/>
      <c r="I2284" s="441"/>
      <c r="J2284" s="441"/>
      <c r="K2284" s="442"/>
      <c r="L2284" s="442"/>
      <c r="M2284" s="439"/>
      <c r="N2284" s="439"/>
      <c r="O2284" s="440"/>
      <c r="P2284" s="440"/>
      <c r="Q2284" s="439"/>
      <c r="R2284" s="439"/>
      <c r="S2284" s="439"/>
      <c r="T2284" s="443"/>
      <c r="U2284" s="443"/>
      <c r="V2284" s="443" t="s">
        <v>0</v>
      </c>
      <c r="W2284" s="444"/>
      <c r="X2284" s="440"/>
      <c r="Y2284" s="445"/>
      <c r="Z2284" s="445"/>
      <c r="AA2284" s="445"/>
      <c r="AB2284" s="445"/>
      <c r="AC2284" s="445"/>
      <c r="AD2284" s="445"/>
      <c r="AE2284" s="445"/>
      <c r="AF2284" s="445"/>
      <c r="AG2284" s="445"/>
      <c r="AH2284" s="445"/>
      <c r="AI2284" s="446"/>
      <c r="AJ2284" s="446"/>
      <c r="AK2284" s="446"/>
      <c r="AL2284" s="446"/>
      <c r="AM2284" s="446"/>
      <c r="AN2284" s="446"/>
    </row>
    <row r="2285" spans="1:40">
      <c r="A2285" s="435"/>
      <c r="B2285" s="436"/>
      <c r="C2285" s="437"/>
      <c r="D2285" s="438" t="s">
        <v>147</v>
      </c>
      <c r="E2285" s="439"/>
      <c r="F2285" s="440"/>
      <c r="G2285" s="42"/>
      <c r="H2285" s="441"/>
      <c r="I2285" s="441"/>
      <c r="J2285" s="441"/>
      <c r="K2285" s="442"/>
      <c r="L2285" s="442"/>
      <c r="M2285" s="439"/>
      <c r="N2285" s="439"/>
      <c r="O2285" s="440"/>
      <c r="P2285" s="440"/>
      <c r="Q2285" s="439"/>
      <c r="R2285" s="439"/>
      <c r="S2285" s="439"/>
      <c r="T2285" s="443"/>
      <c r="U2285" s="443"/>
      <c r="V2285" s="443" t="s">
        <v>0</v>
      </c>
      <c r="W2285" s="444"/>
      <c r="X2285" s="440"/>
      <c r="Y2285" s="445"/>
      <c r="Z2285" s="445"/>
      <c r="AA2285" s="445"/>
      <c r="AB2285" s="445"/>
      <c r="AC2285" s="445"/>
      <c r="AD2285" s="445"/>
      <c r="AE2285" s="445"/>
      <c r="AF2285" s="445"/>
      <c r="AG2285" s="445"/>
      <c r="AH2285" s="445"/>
      <c r="AI2285" s="446"/>
      <c r="AJ2285" s="446"/>
      <c r="AK2285" s="446"/>
      <c r="AL2285" s="446"/>
      <c r="AM2285" s="446"/>
      <c r="AN2285" s="446"/>
    </row>
    <row r="2286" spans="1:40">
      <c r="A2286" s="435"/>
      <c r="B2286" s="436"/>
      <c r="C2286" s="437"/>
      <c r="D2286" s="438" t="s">
        <v>275</v>
      </c>
      <c r="E2286" s="439"/>
      <c r="F2286" s="440"/>
      <c r="G2286" s="42"/>
      <c r="H2286" s="441"/>
      <c r="I2286" s="441"/>
      <c r="J2286" s="441"/>
      <c r="K2286" s="442"/>
      <c r="L2286" s="442"/>
      <c r="M2286" s="439"/>
      <c r="N2286" s="439"/>
      <c r="O2286" s="440"/>
      <c r="P2286" s="440"/>
      <c r="Q2286" s="439"/>
      <c r="R2286" s="439"/>
      <c r="S2286" s="439"/>
      <c r="T2286" s="443"/>
      <c r="U2286" s="443"/>
      <c r="V2286" s="443" t="s">
        <v>0</v>
      </c>
      <c r="W2286" s="444"/>
      <c r="X2286" s="440"/>
      <c r="Y2286" s="445"/>
      <c r="Z2286" s="445"/>
      <c r="AA2286" s="445"/>
      <c r="AB2286" s="445"/>
      <c r="AC2286" s="445"/>
      <c r="AD2286" s="445"/>
      <c r="AE2286" s="445"/>
      <c r="AF2286" s="445"/>
      <c r="AG2286" s="445"/>
      <c r="AH2286" s="445"/>
      <c r="AI2286" s="446"/>
      <c r="AJ2286" s="446"/>
      <c r="AK2286" s="446"/>
      <c r="AL2286" s="446"/>
      <c r="AM2286" s="446"/>
      <c r="AN2286" s="446"/>
    </row>
    <row r="2287" spans="1:40" ht="25.5">
      <c r="A2287" s="435"/>
      <c r="B2287" s="436"/>
      <c r="C2287" s="437"/>
      <c r="D2287" s="438" t="s">
        <v>276</v>
      </c>
      <c r="E2287" s="439"/>
      <c r="F2287" s="440"/>
      <c r="G2287" s="42"/>
      <c r="H2287" s="441"/>
      <c r="I2287" s="441"/>
      <c r="J2287" s="441"/>
      <c r="K2287" s="442"/>
      <c r="L2287" s="442"/>
      <c r="M2287" s="439"/>
      <c r="N2287" s="439"/>
      <c r="O2287" s="440"/>
      <c r="P2287" s="440"/>
      <c r="Q2287" s="439"/>
      <c r="R2287" s="439"/>
      <c r="S2287" s="439"/>
      <c r="T2287" s="443"/>
      <c r="U2287" s="443"/>
      <c r="V2287" s="443" t="s">
        <v>0</v>
      </c>
      <c r="W2287" s="444"/>
      <c r="X2287" s="440"/>
      <c r="Y2287" s="445"/>
      <c r="Z2287" s="445"/>
      <c r="AA2287" s="445"/>
      <c r="AB2287" s="445"/>
      <c r="AC2287" s="445"/>
      <c r="AD2287" s="445"/>
      <c r="AE2287" s="445"/>
      <c r="AF2287" s="445"/>
      <c r="AG2287" s="445"/>
      <c r="AH2287" s="445"/>
      <c r="AI2287" s="446"/>
      <c r="AJ2287" s="446"/>
      <c r="AK2287" s="446"/>
      <c r="AL2287" s="446"/>
      <c r="AM2287" s="446"/>
      <c r="AN2287" s="446"/>
    </row>
    <row r="2288" spans="1:40">
      <c r="A2288" s="435"/>
      <c r="B2288" s="436"/>
      <c r="C2288" s="437"/>
      <c r="D2288" s="438" t="s">
        <v>277</v>
      </c>
      <c r="E2288" s="439"/>
      <c r="F2288" s="440"/>
      <c r="G2288" s="42"/>
      <c r="H2288" s="441"/>
      <c r="I2288" s="441"/>
      <c r="J2288" s="441"/>
      <c r="K2288" s="442"/>
      <c r="L2288" s="442"/>
      <c r="M2288" s="439"/>
      <c r="N2288" s="439"/>
      <c r="O2288" s="440"/>
      <c r="P2288" s="440"/>
      <c r="Q2288" s="439"/>
      <c r="R2288" s="439"/>
      <c r="S2288" s="439"/>
      <c r="T2288" s="443"/>
      <c r="U2288" s="443"/>
      <c r="V2288" s="443" t="s">
        <v>0</v>
      </c>
      <c r="W2288" s="444"/>
      <c r="X2288" s="440"/>
      <c r="Y2288" s="445"/>
      <c r="Z2288" s="445"/>
      <c r="AA2288" s="445"/>
      <c r="AB2288" s="445"/>
      <c r="AC2288" s="445"/>
      <c r="AD2288" s="445"/>
      <c r="AE2288" s="445"/>
      <c r="AF2288" s="445"/>
      <c r="AG2288" s="445"/>
      <c r="AH2288" s="445"/>
      <c r="AI2288" s="446"/>
      <c r="AJ2288" s="446"/>
      <c r="AK2288" s="446"/>
      <c r="AL2288" s="446"/>
      <c r="AM2288" s="446"/>
      <c r="AN2288" s="446"/>
    </row>
    <row r="2289" spans="1:40">
      <c r="A2289" s="435"/>
      <c r="B2289" s="436"/>
      <c r="C2289" s="437"/>
      <c r="D2289" s="438" t="s">
        <v>278</v>
      </c>
      <c r="E2289" s="439"/>
      <c r="F2289" s="440"/>
      <c r="G2289" s="42"/>
      <c r="H2289" s="441"/>
      <c r="I2289" s="441"/>
      <c r="J2289" s="441"/>
      <c r="K2289" s="442"/>
      <c r="L2289" s="442"/>
      <c r="M2289" s="439"/>
      <c r="N2289" s="439"/>
      <c r="O2289" s="440"/>
      <c r="P2289" s="440"/>
      <c r="Q2289" s="439"/>
      <c r="R2289" s="439"/>
      <c r="S2289" s="439"/>
      <c r="T2289" s="443"/>
      <c r="U2289" s="443"/>
      <c r="V2289" s="443" t="s">
        <v>0</v>
      </c>
      <c r="W2289" s="444"/>
      <c r="X2289" s="440"/>
      <c r="Y2289" s="445"/>
      <c r="Z2289" s="445"/>
      <c r="AA2289" s="445"/>
      <c r="AB2289" s="445"/>
      <c r="AC2289" s="445"/>
      <c r="AD2289" s="445"/>
      <c r="AE2289" s="445"/>
      <c r="AF2289" s="445"/>
      <c r="AG2289" s="445"/>
      <c r="AH2289" s="445"/>
      <c r="AI2289" s="446"/>
      <c r="AJ2289" s="446"/>
      <c r="AK2289" s="446"/>
      <c r="AL2289" s="446"/>
      <c r="AM2289" s="446"/>
      <c r="AN2289" s="446"/>
    </row>
    <row r="2290" spans="1:40" ht="25.5">
      <c r="A2290" s="435"/>
      <c r="B2290" s="436"/>
      <c r="C2290" s="437"/>
      <c r="D2290" s="438" t="s">
        <v>279</v>
      </c>
      <c r="E2290" s="439"/>
      <c r="F2290" s="440"/>
      <c r="G2290" s="42"/>
      <c r="H2290" s="441"/>
      <c r="I2290" s="441"/>
      <c r="J2290" s="441"/>
      <c r="K2290" s="442"/>
      <c r="L2290" s="442"/>
      <c r="M2290" s="439"/>
      <c r="N2290" s="439"/>
      <c r="O2290" s="440"/>
      <c r="P2290" s="440"/>
      <c r="Q2290" s="439"/>
      <c r="R2290" s="439"/>
      <c r="S2290" s="439"/>
      <c r="T2290" s="443"/>
      <c r="U2290" s="443"/>
      <c r="V2290" s="443" t="s">
        <v>0</v>
      </c>
      <c r="W2290" s="444"/>
      <c r="X2290" s="440"/>
      <c r="Y2290" s="445"/>
      <c r="Z2290" s="445"/>
      <c r="AA2290" s="445"/>
      <c r="AB2290" s="445"/>
      <c r="AC2290" s="445"/>
      <c r="AD2290" s="445"/>
      <c r="AE2290" s="445"/>
      <c r="AF2290" s="445"/>
      <c r="AG2290" s="445"/>
      <c r="AH2290" s="445"/>
      <c r="AI2290" s="446"/>
      <c r="AJ2290" s="446"/>
      <c r="AK2290" s="446"/>
      <c r="AL2290" s="446"/>
      <c r="AM2290" s="446"/>
      <c r="AN2290" s="446"/>
    </row>
    <row r="2291" spans="1:40">
      <c r="A2291" s="435"/>
      <c r="B2291" s="436"/>
      <c r="C2291" s="437"/>
      <c r="D2291" s="438" t="s">
        <v>280</v>
      </c>
      <c r="E2291" s="439"/>
      <c r="F2291" s="440"/>
      <c r="G2291" s="42"/>
      <c r="H2291" s="441"/>
      <c r="I2291" s="441"/>
      <c r="J2291" s="441"/>
      <c r="K2291" s="442"/>
      <c r="L2291" s="442"/>
      <c r="M2291" s="439"/>
      <c r="N2291" s="439"/>
      <c r="O2291" s="440"/>
      <c r="P2291" s="440"/>
      <c r="Q2291" s="439"/>
      <c r="R2291" s="439"/>
      <c r="S2291" s="439"/>
      <c r="T2291" s="443"/>
      <c r="U2291" s="443"/>
      <c r="V2291" s="443" t="s">
        <v>0</v>
      </c>
      <c r="W2291" s="444"/>
      <c r="X2291" s="440"/>
      <c r="Y2291" s="445"/>
      <c r="Z2291" s="445"/>
      <c r="AA2291" s="445"/>
      <c r="AB2291" s="445"/>
      <c r="AC2291" s="445"/>
      <c r="AD2291" s="445"/>
      <c r="AE2291" s="445"/>
      <c r="AF2291" s="445"/>
      <c r="AG2291" s="445"/>
      <c r="AH2291" s="445"/>
      <c r="AI2291" s="446"/>
      <c r="AJ2291" s="446"/>
      <c r="AK2291" s="446"/>
      <c r="AL2291" s="446"/>
      <c r="AM2291" s="446"/>
      <c r="AN2291" s="446"/>
    </row>
    <row r="2292" spans="1:40" ht="25.5">
      <c r="A2292" s="435"/>
      <c r="B2292" s="436"/>
      <c r="C2292" s="437"/>
      <c r="D2292" s="438" t="s">
        <v>281</v>
      </c>
      <c r="E2292" s="439"/>
      <c r="F2292" s="440"/>
      <c r="G2292" s="42"/>
      <c r="H2292" s="441"/>
      <c r="I2292" s="441"/>
      <c r="J2292" s="441"/>
      <c r="K2292" s="442"/>
      <c r="L2292" s="442"/>
      <c r="M2292" s="439"/>
      <c r="N2292" s="439"/>
      <c r="O2292" s="440"/>
      <c r="P2292" s="440"/>
      <c r="Q2292" s="439"/>
      <c r="R2292" s="439"/>
      <c r="S2292" s="439"/>
      <c r="T2292" s="443"/>
      <c r="U2292" s="443"/>
      <c r="V2292" s="443" t="s">
        <v>0</v>
      </c>
      <c r="W2292" s="444"/>
      <c r="X2292" s="440"/>
      <c r="Y2292" s="445"/>
      <c r="Z2292" s="445"/>
      <c r="AA2292" s="445"/>
      <c r="AB2292" s="445"/>
      <c r="AC2292" s="445"/>
      <c r="AD2292" s="445"/>
      <c r="AE2292" s="445"/>
      <c r="AF2292" s="445"/>
      <c r="AG2292" s="445"/>
      <c r="AH2292" s="445"/>
      <c r="AI2292" s="446"/>
      <c r="AJ2292" s="446"/>
      <c r="AK2292" s="446"/>
      <c r="AL2292" s="446"/>
      <c r="AM2292" s="446"/>
      <c r="AN2292" s="446"/>
    </row>
    <row r="2293" spans="1:40" ht="38.25">
      <c r="A2293" s="435"/>
      <c r="B2293" s="436"/>
      <c r="C2293" s="437"/>
      <c r="D2293" s="438" t="s">
        <v>282</v>
      </c>
      <c r="E2293" s="439"/>
      <c r="F2293" s="440"/>
      <c r="G2293" s="42"/>
      <c r="H2293" s="441"/>
      <c r="I2293" s="441"/>
      <c r="J2293" s="441"/>
      <c r="K2293" s="442"/>
      <c r="L2293" s="442"/>
      <c r="M2293" s="439"/>
      <c r="N2293" s="439"/>
      <c r="O2293" s="440"/>
      <c r="P2293" s="440"/>
      <c r="Q2293" s="439"/>
      <c r="R2293" s="439"/>
      <c r="S2293" s="439"/>
      <c r="T2293" s="443"/>
      <c r="U2293" s="443"/>
      <c r="V2293" s="443" t="s">
        <v>0</v>
      </c>
      <c r="W2293" s="444"/>
      <c r="X2293" s="440"/>
      <c r="Y2293" s="445"/>
      <c r="Z2293" s="445"/>
      <c r="AA2293" s="445"/>
      <c r="AB2293" s="445"/>
      <c r="AC2293" s="445"/>
      <c r="AD2293" s="445"/>
      <c r="AE2293" s="445"/>
      <c r="AF2293" s="445"/>
      <c r="AG2293" s="445"/>
      <c r="AH2293" s="445"/>
      <c r="AI2293" s="446"/>
      <c r="AJ2293" s="446"/>
      <c r="AK2293" s="446"/>
      <c r="AL2293" s="446"/>
      <c r="AM2293" s="446"/>
      <c r="AN2293" s="446"/>
    </row>
    <row r="2294" spans="1:40" ht="25.5">
      <c r="A2294" s="435"/>
      <c r="B2294" s="436"/>
      <c r="C2294" s="437"/>
      <c r="D2294" s="438" t="s">
        <v>283</v>
      </c>
      <c r="E2294" s="439"/>
      <c r="F2294" s="440"/>
      <c r="G2294" s="42"/>
      <c r="H2294" s="441"/>
      <c r="I2294" s="441"/>
      <c r="J2294" s="441"/>
      <c r="K2294" s="442"/>
      <c r="L2294" s="442"/>
      <c r="M2294" s="439"/>
      <c r="N2294" s="439"/>
      <c r="O2294" s="440"/>
      <c r="P2294" s="440"/>
      <c r="Q2294" s="439"/>
      <c r="R2294" s="439"/>
      <c r="S2294" s="439"/>
      <c r="T2294" s="443"/>
      <c r="U2294" s="443"/>
      <c r="V2294" s="443" t="s">
        <v>0</v>
      </c>
      <c r="W2294" s="444"/>
      <c r="X2294" s="440"/>
      <c r="Y2294" s="445"/>
      <c r="Z2294" s="445"/>
      <c r="AA2294" s="445"/>
      <c r="AB2294" s="445"/>
      <c r="AC2294" s="445"/>
      <c r="AD2294" s="445"/>
      <c r="AE2294" s="445"/>
      <c r="AF2294" s="445"/>
      <c r="AG2294" s="445"/>
      <c r="AH2294" s="445"/>
      <c r="AI2294" s="446"/>
      <c r="AJ2294" s="446"/>
      <c r="AK2294" s="446"/>
      <c r="AL2294" s="446"/>
      <c r="AM2294" s="446"/>
      <c r="AN2294" s="446"/>
    </row>
    <row r="2295" spans="1:40">
      <c r="A2295" s="435"/>
      <c r="B2295" s="436"/>
      <c r="C2295" s="437"/>
      <c r="D2295" s="438" t="s">
        <v>284</v>
      </c>
      <c r="E2295" s="439"/>
      <c r="F2295" s="440"/>
      <c r="G2295" s="42"/>
      <c r="H2295" s="441"/>
      <c r="I2295" s="441"/>
      <c r="J2295" s="441"/>
      <c r="K2295" s="442"/>
      <c r="L2295" s="442"/>
      <c r="M2295" s="439"/>
      <c r="N2295" s="439"/>
      <c r="O2295" s="440"/>
      <c r="P2295" s="440"/>
      <c r="Q2295" s="439"/>
      <c r="R2295" s="439"/>
      <c r="S2295" s="439"/>
      <c r="T2295" s="443"/>
      <c r="U2295" s="443"/>
      <c r="V2295" s="443" t="s">
        <v>0</v>
      </c>
      <c r="W2295" s="444"/>
      <c r="X2295" s="440"/>
      <c r="Y2295" s="445"/>
      <c r="Z2295" s="445"/>
      <c r="AA2295" s="445"/>
      <c r="AB2295" s="445"/>
      <c r="AC2295" s="445"/>
      <c r="AD2295" s="445"/>
      <c r="AE2295" s="445"/>
      <c r="AF2295" s="445"/>
      <c r="AG2295" s="445"/>
      <c r="AH2295" s="445"/>
      <c r="AI2295" s="446"/>
      <c r="AJ2295" s="446"/>
      <c r="AK2295" s="446"/>
      <c r="AL2295" s="446"/>
      <c r="AM2295" s="446"/>
      <c r="AN2295" s="446"/>
    </row>
    <row r="2296" spans="1:40">
      <c r="A2296" s="435"/>
      <c r="B2296" s="436"/>
      <c r="C2296" s="437"/>
      <c r="D2296" s="438" t="s">
        <v>285</v>
      </c>
      <c r="E2296" s="439"/>
      <c r="F2296" s="440"/>
      <c r="G2296" s="42"/>
      <c r="H2296" s="441"/>
      <c r="I2296" s="441"/>
      <c r="J2296" s="441"/>
      <c r="K2296" s="442"/>
      <c r="L2296" s="442"/>
      <c r="M2296" s="439"/>
      <c r="N2296" s="439"/>
      <c r="O2296" s="440"/>
      <c r="P2296" s="440"/>
      <c r="Q2296" s="439"/>
      <c r="R2296" s="439"/>
      <c r="S2296" s="439"/>
      <c r="T2296" s="443"/>
      <c r="U2296" s="443"/>
      <c r="V2296" s="443" t="s">
        <v>0</v>
      </c>
      <c r="W2296" s="444"/>
      <c r="X2296" s="440"/>
      <c r="Y2296" s="445"/>
      <c r="Z2296" s="445"/>
      <c r="AA2296" s="445"/>
      <c r="AB2296" s="445"/>
      <c r="AC2296" s="445"/>
      <c r="AD2296" s="445"/>
      <c r="AE2296" s="445"/>
      <c r="AF2296" s="445"/>
      <c r="AG2296" s="445"/>
      <c r="AH2296" s="445"/>
      <c r="AI2296" s="446"/>
      <c r="AJ2296" s="446"/>
      <c r="AK2296" s="446"/>
      <c r="AL2296" s="446"/>
      <c r="AM2296" s="446"/>
      <c r="AN2296" s="446"/>
    </row>
    <row r="2297" spans="1:40" ht="25.5">
      <c r="A2297" s="435"/>
      <c r="B2297" s="436"/>
      <c r="C2297" s="437"/>
      <c r="D2297" s="438" t="s">
        <v>286</v>
      </c>
      <c r="E2297" s="439"/>
      <c r="F2297" s="440"/>
      <c r="G2297" s="42"/>
      <c r="H2297" s="441"/>
      <c r="I2297" s="441"/>
      <c r="J2297" s="441"/>
      <c r="K2297" s="442"/>
      <c r="L2297" s="442"/>
      <c r="M2297" s="439"/>
      <c r="N2297" s="439"/>
      <c r="O2297" s="440"/>
      <c r="P2297" s="440"/>
      <c r="Q2297" s="439"/>
      <c r="R2297" s="439"/>
      <c r="S2297" s="439"/>
      <c r="T2297" s="443"/>
      <c r="U2297" s="443"/>
      <c r="V2297" s="443" t="s">
        <v>0</v>
      </c>
      <c r="W2297" s="444"/>
      <c r="X2297" s="440"/>
      <c r="Y2297" s="445"/>
      <c r="Z2297" s="445"/>
      <c r="AA2297" s="445"/>
      <c r="AB2297" s="445"/>
      <c r="AC2297" s="445"/>
      <c r="AD2297" s="445"/>
      <c r="AE2297" s="445"/>
      <c r="AF2297" s="445"/>
      <c r="AG2297" s="445"/>
      <c r="AH2297" s="445"/>
      <c r="AI2297" s="446"/>
      <c r="AJ2297" s="446"/>
      <c r="AK2297" s="446"/>
      <c r="AL2297" s="446"/>
      <c r="AM2297" s="446"/>
      <c r="AN2297" s="446"/>
    </row>
    <row r="2298" spans="1:40">
      <c r="A2298" s="435"/>
      <c r="B2298" s="436"/>
      <c r="C2298" s="437"/>
      <c r="D2298" s="438" t="s">
        <v>287</v>
      </c>
      <c r="E2298" s="439"/>
      <c r="F2298" s="440"/>
      <c r="G2298" s="42"/>
      <c r="H2298" s="441"/>
      <c r="I2298" s="441"/>
      <c r="J2298" s="441"/>
      <c r="K2298" s="442"/>
      <c r="L2298" s="442"/>
      <c r="M2298" s="439"/>
      <c r="N2298" s="439"/>
      <c r="O2298" s="440"/>
      <c r="P2298" s="440"/>
      <c r="Q2298" s="439"/>
      <c r="R2298" s="439"/>
      <c r="S2298" s="439"/>
      <c r="T2298" s="443"/>
      <c r="U2298" s="443"/>
      <c r="V2298" s="443" t="s">
        <v>0</v>
      </c>
      <c r="W2298" s="444"/>
      <c r="X2298" s="440"/>
      <c r="Y2298" s="445"/>
      <c r="Z2298" s="445"/>
      <c r="AA2298" s="445"/>
      <c r="AB2298" s="445"/>
      <c r="AC2298" s="445"/>
      <c r="AD2298" s="445"/>
      <c r="AE2298" s="445"/>
      <c r="AF2298" s="445"/>
      <c r="AG2298" s="445"/>
      <c r="AH2298" s="445"/>
      <c r="AI2298" s="446"/>
      <c r="AJ2298" s="446"/>
      <c r="AK2298" s="446"/>
      <c r="AL2298" s="446"/>
      <c r="AM2298" s="446"/>
      <c r="AN2298" s="446"/>
    </row>
    <row r="2299" spans="1:40">
      <c r="A2299" s="435"/>
      <c r="B2299" s="436"/>
      <c r="C2299" s="437"/>
      <c r="D2299" s="438" t="s">
        <v>288</v>
      </c>
      <c r="E2299" s="439"/>
      <c r="F2299" s="440"/>
      <c r="G2299" s="42"/>
      <c r="H2299" s="441"/>
      <c r="I2299" s="441"/>
      <c r="J2299" s="441"/>
      <c r="K2299" s="442"/>
      <c r="L2299" s="442"/>
      <c r="M2299" s="439"/>
      <c r="N2299" s="439"/>
      <c r="O2299" s="440"/>
      <c r="P2299" s="440"/>
      <c r="Q2299" s="439"/>
      <c r="R2299" s="439"/>
      <c r="S2299" s="439"/>
      <c r="T2299" s="443"/>
      <c r="U2299" s="443"/>
      <c r="V2299" s="443" t="s">
        <v>0</v>
      </c>
      <c r="W2299" s="444"/>
      <c r="X2299" s="440"/>
      <c r="Y2299" s="445"/>
      <c r="Z2299" s="445"/>
      <c r="AA2299" s="445"/>
      <c r="AB2299" s="445"/>
      <c r="AC2299" s="445"/>
      <c r="AD2299" s="445"/>
      <c r="AE2299" s="445"/>
      <c r="AF2299" s="445"/>
      <c r="AG2299" s="445"/>
      <c r="AH2299" s="445"/>
      <c r="AI2299" s="446"/>
      <c r="AJ2299" s="446"/>
      <c r="AK2299" s="446"/>
      <c r="AL2299" s="446"/>
      <c r="AM2299" s="446"/>
      <c r="AN2299" s="446"/>
    </row>
    <row r="2300" spans="1:40">
      <c r="A2300" s="435"/>
      <c r="B2300" s="436"/>
      <c r="C2300" s="437"/>
      <c r="D2300" s="438" t="s">
        <v>289</v>
      </c>
      <c r="E2300" s="439"/>
      <c r="F2300" s="440"/>
      <c r="G2300" s="42"/>
      <c r="H2300" s="441"/>
      <c r="I2300" s="441"/>
      <c r="J2300" s="441"/>
      <c r="K2300" s="442"/>
      <c r="L2300" s="442"/>
      <c r="M2300" s="439"/>
      <c r="N2300" s="439"/>
      <c r="O2300" s="440"/>
      <c r="P2300" s="440"/>
      <c r="Q2300" s="439"/>
      <c r="R2300" s="439"/>
      <c r="S2300" s="439"/>
      <c r="T2300" s="443"/>
      <c r="U2300" s="443"/>
      <c r="V2300" s="443" t="s">
        <v>0</v>
      </c>
      <c r="W2300" s="444"/>
      <c r="X2300" s="440"/>
      <c r="Y2300" s="445"/>
      <c r="Z2300" s="445"/>
      <c r="AA2300" s="445"/>
      <c r="AB2300" s="445"/>
      <c r="AC2300" s="445"/>
      <c r="AD2300" s="445"/>
      <c r="AE2300" s="445"/>
      <c r="AF2300" s="445"/>
      <c r="AG2300" s="445"/>
      <c r="AH2300" s="445"/>
      <c r="AI2300" s="446"/>
      <c r="AJ2300" s="446"/>
      <c r="AK2300" s="446"/>
      <c r="AL2300" s="446"/>
      <c r="AM2300" s="446"/>
      <c r="AN2300" s="446"/>
    </row>
    <row r="2301" spans="1:40" ht="25.5">
      <c r="A2301" s="435"/>
      <c r="B2301" s="436"/>
      <c r="C2301" s="437"/>
      <c r="D2301" s="438" t="s">
        <v>290</v>
      </c>
      <c r="E2301" s="439"/>
      <c r="F2301" s="440"/>
      <c r="G2301" s="42"/>
      <c r="H2301" s="441"/>
      <c r="I2301" s="441"/>
      <c r="J2301" s="441"/>
      <c r="K2301" s="442"/>
      <c r="L2301" s="442"/>
      <c r="M2301" s="439"/>
      <c r="N2301" s="439"/>
      <c r="O2301" s="440"/>
      <c r="P2301" s="440"/>
      <c r="Q2301" s="439"/>
      <c r="R2301" s="439"/>
      <c r="S2301" s="439"/>
      <c r="T2301" s="443"/>
      <c r="U2301" s="443"/>
      <c r="V2301" s="443" t="s">
        <v>0</v>
      </c>
      <c r="W2301" s="444"/>
      <c r="X2301" s="440"/>
      <c r="Y2301" s="445"/>
      <c r="Z2301" s="445"/>
      <c r="AA2301" s="445"/>
      <c r="AB2301" s="445"/>
      <c r="AC2301" s="445"/>
      <c r="AD2301" s="445"/>
      <c r="AE2301" s="445"/>
      <c r="AF2301" s="445"/>
      <c r="AG2301" s="445"/>
      <c r="AH2301" s="445"/>
      <c r="AI2301" s="446"/>
      <c r="AJ2301" s="446"/>
      <c r="AK2301" s="446"/>
      <c r="AL2301" s="446"/>
      <c r="AM2301" s="446"/>
      <c r="AN2301" s="446"/>
    </row>
    <row r="2302" spans="1:40">
      <c r="A2302" s="435"/>
      <c r="B2302" s="436"/>
      <c r="C2302" s="437"/>
      <c r="D2302" s="438" t="s">
        <v>291</v>
      </c>
      <c r="E2302" s="439"/>
      <c r="F2302" s="440"/>
      <c r="G2302" s="42"/>
      <c r="H2302" s="441"/>
      <c r="I2302" s="441"/>
      <c r="J2302" s="441"/>
      <c r="K2302" s="442"/>
      <c r="L2302" s="442"/>
      <c r="M2302" s="439"/>
      <c r="N2302" s="439"/>
      <c r="O2302" s="440"/>
      <c r="P2302" s="440"/>
      <c r="Q2302" s="439"/>
      <c r="R2302" s="439"/>
      <c r="S2302" s="439"/>
      <c r="T2302" s="443"/>
      <c r="U2302" s="443"/>
      <c r="V2302" s="443" t="s">
        <v>0</v>
      </c>
      <c r="W2302" s="444"/>
      <c r="X2302" s="440"/>
      <c r="Y2302" s="445"/>
      <c r="Z2302" s="445"/>
      <c r="AA2302" s="445"/>
      <c r="AB2302" s="445"/>
      <c r="AC2302" s="445"/>
      <c r="AD2302" s="445"/>
      <c r="AE2302" s="445"/>
      <c r="AF2302" s="445"/>
      <c r="AG2302" s="445"/>
      <c r="AH2302" s="445"/>
      <c r="AI2302" s="446"/>
      <c r="AJ2302" s="446"/>
      <c r="AK2302" s="446"/>
      <c r="AL2302" s="446"/>
      <c r="AM2302" s="446"/>
      <c r="AN2302" s="446"/>
    </row>
    <row r="2303" spans="1:40">
      <c r="A2303" s="435"/>
      <c r="B2303" s="436"/>
      <c r="C2303" s="437"/>
      <c r="D2303" s="438" t="s">
        <v>292</v>
      </c>
      <c r="E2303" s="439"/>
      <c r="F2303" s="440"/>
      <c r="G2303" s="42"/>
      <c r="H2303" s="441"/>
      <c r="I2303" s="441"/>
      <c r="J2303" s="441"/>
      <c r="K2303" s="442"/>
      <c r="L2303" s="442"/>
      <c r="M2303" s="439"/>
      <c r="N2303" s="439"/>
      <c r="O2303" s="440"/>
      <c r="P2303" s="440"/>
      <c r="Q2303" s="439"/>
      <c r="R2303" s="439"/>
      <c r="S2303" s="439"/>
      <c r="T2303" s="443"/>
      <c r="U2303" s="443"/>
      <c r="V2303" s="443" t="s">
        <v>0</v>
      </c>
      <c r="W2303" s="444"/>
      <c r="X2303" s="440"/>
      <c r="Y2303" s="445"/>
      <c r="Z2303" s="445"/>
      <c r="AA2303" s="445"/>
      <c r="AB2303" s="445"/>
      <c r="AC2303" s="445"/>
      <c r="AD2303" s="445"/>
      <c r="AE2303" s="445"/>
      <c r="AF2303" s="445"/>
      <c r="AG2303" s="445"/>
      <c r="AH2303" s="445"/>
      <c r="AI2303" s="446"/>
      <c r="AJ2303" s="446"/>
      <c r="AK2303" s="446"/>
      <c r="AL2303" s="446"/>
      <c r="AM2303" s="446"/>
      <c r="AN2303" s="446"/>
    </row>
    <row r="2304" spans="1:40" ht="25.5">
      <c r="A2304" s="435"/>
      <c r="B2304" s="436"/>
      <c r="C2304" s="437"/>
      <c r="D2304" s="438" t="s">
        <v>293</v>
      </c>
      <c r="E2304" s="439"/>
      <c r="F2304" s="440"/>
      <c r="G2304" s="42"/>
      <c r="H2304" s="441"/>
      <c r="I2304" s="441"/>
      <c r="J2304" s="441"/>
      <c r="K2304" s="442"/>
      <c r="L2304" s="442"/>
      <c r="M2304" s="439"/>
      <c r="N2304" s="439"/>
      <c r="O2304" s="440"/>
      <c r="P2304" s="440"/>
      <c r="Q2304" s="439"/>
      <c r="R2304" s="439"/>
      <c r="S2304" s="439"/>
      <c r="T2304" s="443"/>
      <c r="U2304" s="443"/>
      <c r="V2304" s="443" t="s">
        <v>0</v>
      </c>
      <c r="W2304" s="444"/>
      <c r="X2304" s="440"/>
      <c r="Y2304" s="445"/>
      <c r="Z2304" s="445"/>
      <c r="AA2304" s="445"/>
      <c r="AB2304" s="445"/>
      <c r="AC2304" s="445"/>
      <c r="AD2304" s="445"/>
      <c r="AE2304" s="445"/>
      <c r="AF2304" s="445"/>
      <c r="AG2304" s="445"/>
      <c r="AH2304" s="445"/>
      <c r="AI2304" s="446"/>
      <c r="AJ2304" s="446"/>
      <c r="AK2304" s="446"/>
      <c r="AL2304" s="446"/>
      <c r="AM2304" s="446"/>
      <c r="AN2304" s="446"/>
    </row>
    <row r="2305" spans="1:40">
      <c r="A2305" s="435"/>
      <c r="B2305" s="436"/>
      <c r="C2305" s="437"/>
      <c r="D2305" s="438" t="s">
        <v>294</v>
      </c>
      <c r="E2305" s="439"/>
      <c r="F2305" s="440"/>
      <c r="G2305" s="42"/>
      <c r="H2305" s="441"/>
      <c r="I2305" s="441"/>
      <c r="J2305" s="441"/>
      <c r="K2305" s="442"/>
      <c r="L2305" s="442"/>
      <c r="M2305" s="439"/>
      <c r="N2305" s="439"/>
      <c r="O2305" s="440"/>
      <c r="P2305" s="440"/>
      <c r="Q2305" s="439"/>
      <c r="R2305" s="439"/>
      <c r="S2305" s="439"/>
      <c r="T2305" s="443"/>
      <c r="U2305" s="443"/>
      <c r="V2305" s="443" t="s">
        <v>0</v>
      </c>
      <c r="W2305" s="444"/>
      <c r="X2305" s="440"/>
      <c r="Y2305" s="445"/>
      <c r="Z2305" s="445"/>
      <c r="AA2305" s="445"/>
      <c r="AB2305" s="445"/>
      <c r="AC2305" s="445"/>
      <c r="AD2305" s="445"/>
      <c r="AE2305" s="445"/>
      <c r="AF2305" s="445"/>
      <c r="AG2305" s="445"/>
      <c r="AH2305" s="445"/>
      <c r="AI2305" s="446"/>
      <c r="AJ2305" s="446"/>
      <c r="AK2305" s="446"/>
      <c r="AL2305" s="446"/>
      <c r="AM2305" s="446"/>
      <c r="AN2305" s="446"/>
    </row>
    <row r="2306" spans="1:40" ht="25.5">
      <c r="A2306" s="435"/>
      <c r="B2306" s="436"/>
      <c r="C2306" s="437"/>
      <c r="D2306" s="438" t="s">
        <v>295</v>
      </c>
      <c r="E2306" s="439"/>
      <c r="F2306" s="440"/>
      <c r="G2306" s="42"/>
      <c r="H2306" s="441"/>
      <c r="I2306" s="441"/>
      <c r="J2306" s="441"/>
      <c r="K2306" s="442"/>
      <c r="L2306" s="442"/>
      <c r="M2306" s="439"/>
      <c r="N2306" s="439"/>
      <c r="O2306" s="440"/>
      <c r="P2306" s="440"/>
      <c r="Q2306" s="439"/>
      <c r="R2306" s="439"/>
      <c r="S2306" s="439"/>
      <c r="T2306" s="443"/>
      <c r="U2306" s="443"/>
      <c r="V2306" s="443" t="s">
        <v>0</v>
      </c>
      <c r="W2306" s="444"/>
      <c r="X2306" s="440"/>
      <c r="Y2306" s="445"/>
      <c r="Z2306" s="445"/>
      <c r="AA2306" s="445"/>
      <c r="AB2306" s="445"/>
      <c r="AC2306" s="445"/>
      <c r="AD2306" s="445"/>
      <c r="AE2306" s="445"/>
      <c r="AF2306" s="445"/>
      <c r="AG2306" s="445"/>
      <c r="AH2306" s="445"/>
      <c r="AI2306" s="446"/>
      <c r="AJ2306" s="446"/>
      <c r="AK2306" s="446"/>
      <c r="AL2306" s="446"/>
      <c r="AM2306" s="446"/>
      <c r="AN2306" s="446"/>
    </row>
    <row r="2307" spans="1:40" ht="25.5">
      <c r="A2307" s="435"/>
      <c r="B2307" s="436"/>
      <c r="C2307" s="437"/>
      <c r="D2307" s="438" t="s">
        <v>296</v>
      </c>
      <c r="E2307" s="439"/>
      <c r="F2307" s="440"/>
      <c r="G2307" s="42"/>
      <c r="H2307" s="441"/>
      <c r="I2307" s="441"/>
      <c r="J2307" s="441"/>
      <c r="K2307" s="442"/>
      <c r="L2307" s="442"/>
      <c r="M2307" s="439"/>
      <c r="N2307" s="439"/>
      <c r="O2307" s="440"/>
      <c r="P2307" s="440"/>
      <c r="Q2307" s="439"/>
      <c r="R2307" s="439"/>
      <c r="S2307" s="439"/>
      <c r="T2307" s="443"/>
      <c r="U2307" s="443"/>
      <c r="V2307" s="443" t="s">
        <v>0</v>
      </c>
      <c r="W2307" s="444"/>
      <c r="X2307" s="440"/>
      <c r="Y2307" s="445"/>
      <c r="Z2307" s="445"/>
      <c r="AA2307" s="445"/>
      <c r="AB2307" s="445"/>
      <c r="AC2307" s="445"/>
      <c r="AD2307" s="445"/>
      <c r="AE2307" s="445"/>
      <c r="AF2307" s="445"/>
      <c r="AG2307" s="445"/>
      <c r="AH2307" s="445"/>
      <c r="AI2307" s="446"/>
      <c r="AJ2307" s="446"/>
      <c r="AK2307" s="446"/>
      <c r="AL2307" s="446"/>
      <c r="AM2307" s="446"/>
      <c r="AN2307" s="446"/>
    </row>
    <row r="2308" spans="1:40">
      <c r="A2308" s="435"/>
      <c r="B2308" s="436"/>
      <c r="C2308" s="437"/>
      <c r="D2308" s="438" t="s">
        <v>297</v>
      </c>
      <c r="E2308" s="439"/>
      <c r="F2308" s="440"/>
      <c r="G2308" s="42"/>
      <c r="H2308" s="441"/>
      <c r="I2308" s="441"/>
      <c r="J2308" s="441"/>
      <c r="K2308" s="442"/>
      <c r="L2308" s="442"/>
      <c r="M2308" s="439"/>
      <c r="N2308" s="439"/>
      <c r="O2308" s="440"/>
      <c r="P2308" s="440"/>
      <c r="Q2308" s="439"/>
      <c r="R2308" s="439"/>
      <c r="S2308" s="439"/>
      <c r="T2308" s="443"/>
      <c r="U2308" s="443"/>
      <c r="V2308" s="443" t="s">
        <v>0</v>
      </c>
      <c r="W2308" s="444"/>
      <c r="X2308" s="440"/>
      <c r="Y2308" s="445"/>
      <c r="Z2308" s="445"/>
      <c r="AA2308" s="445"/>
      <c r="AB2308" s="445"/>
      <c r="AC2308" s="445"/>
      <c r="AD2308" s="445"/>
      <c r="AE2308" s="445"/>
      <c r="AF2308" s="445"/>
      <c r="AG2308" s="445"/>
      <c r="AH2308" s="445"/>
      <c r="AI2308" s="446"/>
      <c r="AJ2308" s="446"/>
      <c r="AK2308" s="446"/>
      <c r="AL2308" s="446"/>
      <c r="AM2308" s="446"/>
      <c r="AN2308" s="446"/>
    </row>
    <row r="2309" spans="1:40">
      <c r="A2309" s="435"/>
      <c r="B2309" s="436"/>
      <c r="C2309" s="437"/>
      <c r="D2309" s="438" t="s">
        <v>220</v>
      </c>
      <c r="E2309" s="439"/>
      <c r="F2309" s="440"/>
      <c r="G2309" s="42"/>
      <c r="H2309" s="441"/>
      <c r="I2309" s="441"/>
      <c r="J2309" s="441"/>
      <c r="K2309" s="442"/>
      <c r="L2309" s="442"/>
      <c r="M2309" s="439"/>
      <c r="N2309" s="439"/>
      <c r="O2309" s="440"/>
      <c r="P2309" s="440"/>
      <c r="Q2309" s="439"/>
      <c r="R2309" s="439"/>
      <c r="S2309" s="439"/>
      <c r="T2309" s="443"/>
      <c r="U2309" s="443"/>
      <c r="V2309" s="443" t="s">
        <v>0</v>
      </c>
      <c r="W2309" s="444"/>
      <c r="X2309" s="440"/>
      <c r="Y2309" s="445"/>
      <c r="Z2309" s="445"/>
      <c r="AA2309" s="445"/>
      <c r="AB2309" s="445"/>
      <c r="AC2309" s="445"/>
      <c r="AD2309" s="445"/>
      <c r="AE2309" s="445"/>
      <c r="AF2309" s="445"/>
      <c r="AG2309" s="445"/>
      <c r="AH2309" s="445"/>
      <c r="AI2309" s="446"/>
      <c r="AJ2309" s="446"/>
      <c r="AK2309" s="446"/>
      <c r="AL2309" s="446"/>
      <c r="AM2309" s="446"/>
      <c r="AN2309" s="446"/>
    </row>
    <row r="2310" spans="1:40">
      <c r="A2310" s="435"/>
      <c r="B2310" s="436"/>
      <c r="C2310" s="437"/>
      <c r="D2310" s="438" t="s">
        <v>221</v>
      </c>
      <c r="E2310" s="439"/>
      <c r="F2310" s="440"/>
      <c r="G2310" s="42"/>
      <c r="H2310" s="441"/>
      <c r="I2310" s="441"/>
      <c r="J2310" s="441"/>
      <c r="K2310" s="442"/>
      <c r="L2310" s="442"/>
      <c r="M2310" s="439"/>
      <c r="N2310" s="439"/>
      <c r="O2310" s="440"/>
      <c r="P2310" s="440"/>
      <c r="Q2310" s="439"/>
      <c r="R2310" s="439"/>
      <c r="S2310" s="439"/>
      <c r="T2310" s="443"/>
      <c r="U2310" s="443"/>
      <c r="V2310" s="443" t="s">
        <v>0</v>
      </c>
      <c r="W2310" s="444"/>
      <c r="X2310" s="440"/>
      <c r="Y2310" s="445"/>
      <c r="Z2310" s="445"/>
      <c r="AA2310" s="445"/>
      <c r="AB2310" s="445"/>
      <c r="AC2310" s="445"/>
      <c r="AD2310" s="445"/>
      <c r="AE2310" s="445"/>
      <c r="AF2310" s="445"/>
      <c r="AG2310" s="445"/>
      <c r="AH2310" s="445"/>
      <c r="AI2310" s="446"/>
      <c r="AJ2310" s="446"/>
      <c r="AK2310" s="446"/>
      <c r="AL2310" s="446"/>
      <c r="AM2310" s="446"/>
      <c r="AN2310" s="446"/>
    </row>
    <row r="2311" spans="1:40">
      <c r="A2311" s="435"/>
      <c r="B2311" s="436"/>
      <c r="C2311" s="437"/>
      <c r="D2311" s="438" t="s">
        <v>149</v>
      </c>
      <c r="E2311" s="439"/>
      <c r="F2311" s="440"/>
      <c r="G2311" s="42"/>
      <c r="H2311" s="441"/>
      <c r="I2311" s="441"/>
      <c r="J2311" s="441"/>
      <c r="K2311" s="442"/>
      <c r="L2311" s="442"/>
      <c r="M2311" s="439"/>
      <c r="N2311" s="439"/>
      <c r="O2311" s="440"/>
      <c r="P2311" s="440"/>
      <c r="Q2311" s="439"/>
      <c r="R2311" s="439"/>
      <c r="S2311" s="439"/>
      <c r="T2311" s="443"/>
      <c r="U2311" s="443"/>
      <c r="V2311" s="443" t="s">
        <v>0</v>
      </c>
      <c r="W2311" s="444"/>
      <c r="X2311" s="440"/>
      <c r="Y2311" s="445"/>
      <c r="Z2311" s="445"/>
      <c r="AA2311" s="445"/>
      <c r="AB2311" s="445"/>
      <c r="AC2311" s="445"/>
      <c r="AD2311" s="445"/>
      <c r="AE2311" s="445"/>
      <c r="AF2311" s="445"/>
      <c r="AG2311" s="445"/>
      <c r="AH2311" s="445"/>
      <c r="AI2311" s="446"/>
      <c r="AJ2311" s="446"/>
      <c r="AK2311" s="446"/>
      <c r="AL2311" s="446"/>
      <c r="AM2311" s="446"/>
      <c r="AN2311" s="446"/>
    </row>
    <row r="2312" spans="1:40">
      <c r="A2312" s="435"/>
      <c r="B2312" s="436"/>
      <c r="C2312" s="437"/>
      <c r="D2312" s="438" t="s">
        <v>298</v>
      </c>
      <c r="E2312" s="439"/>
      <c r="F2312" s="440"/>
      <c r="G2312" s="42"/>
      <c r="H2312" s="441"/>
      <c r="I2312" s="441"/>
      <c r="J2312" s="441"/>
      <c r="K2312" s="442"/>
      <c r="L2312" s="442"/>
      <c r="M2312" s="439"/>
      <c r="N2312" s="439"/>
      <c r="O2312" s="440"/>
      <c r="P2312" s="440"/>
      <c r="Q2312" s="439"/>
      <c r="R2312" s="439"/>
      <c r="S2312" s="439"/>
      <c r="T2312" s="443"/>
      <c r="U2312" s="443"/>
      <c r="V2312" s="443" t="s">
        <v>0</v>
      </c>
      <c r="W2312" s="444"/>
      <c r="X2312" s="440"/>
      <c r="Y2312" s="445"/>
      <c r="Z2312" s="445"/>
      <c r="AA2312" s="445"/>
      <c r="AB2312" s="445"/>
      <c r="AC2312" s="445"/>
      <c r="AD2312" s="445"/>
      <c r="AE2312" s="445"/>
      <c r="AF2312" s="445"/>
      <c r="AG2312" s="445"/>
      <c r="AH2312" s="445"/>
      <c r="AI2312" s="446"/>
      <c r="AJ2312" s="446"/>
      <c r="AK2312" s="446"/>
      <c r="AL2312" s="446"/>
      <c r="AM2312" s="446"/>
      <c r="AN2312" s="446"/>
    </row>
    <row r="2313" spans="1:40" ht="25.5">
      <c r="A2313" s="435"/>
      <c r="B2313" s="436"/>
      <c r="C2313" s="437"/>
      <c r="D2313" s="438" t="s">
        <v>299</v>
      </c>
      <c r="E2313" s="439"/>
      <c r="F2313" s="440"/>
      <c r="G2313" s="42"/>
      <c r="H2313" s="441"/>
      <c r="I2313" s="441"/>
      <c r="J2313" s="441"/>
      <c r="K2313" s="442"/>
      <c r="L2313" s="442"/>
      <c r="M2313" s="439"/>
      <c r="N2313" s="439"/>
      <c r="O2313" s="440"/>
      <c r="P2313" s="440"/>
      <c r="Q2313" s="439"/>
      <c r="R2313" s="439"/>
      <c r="S2313" s="439"/>
      <c r="T2313" s="443"/>
      <c r="U2313" s="443"/>
      <c r="V2313" s="443" t="s">
        <v>0</v>
      </c>
      <c r="W2313" s="444"/>
      <c r="X2313" s="440"/>
      <c r="Y2313" s="445"/>
      <c r="Z2313" s="445"/>
      <c r="AA2313" s="445"/>
      <c r="AB2313" s="445"/>
      <c r="AC2313" s="445"/>
      <c r="AD2313" s="445"/>
      <c r="AE2313" s="445"/>
      <c r="AF2313" s="445"/>
      <c r="AG2313" s="445"/>
      <c r="AH2313" s="445"/>
      <c r="AI2313" s="446"/>
      <c r="AJ2313" s="446"/>
      <c r="AK2313" s="446"/>
      <c r="AL2313" s="446"/>
      <c r="AM2313" s="446"/>
      <c r="AN2313" s="446"/>
    </row>
    <row r="2314" spans="1:40">
      <c r="A2314" s="435"/>
      <c r="B2314" s="436"/>
      <c r="C2314" s="437"/>
      <c r="D2314" s="438" t="s">
        <v>300</v>
      </c>
      <c r="E2314" s="439"/>
      <c r="F2314" s="440"/>
      <c r="G2314" s="42"/>
      <c r="H2314" s="441"/>
      <c r="I2314" s="441"/>
      <c r="J2314" s="441"/>
      <c r="K2314" s="442"/>
      <c r="L2314" s="442"/>
      <c r="M2314" s="439"/>
      <c r="N2314" s="439"/>
      <c r="O2314" s="440"/>
      <c r="P2314" s="440"/>
      <c r="Q2314" s="439"/>
      <c r="R2314" s="439"/>
      <c r="S2314" s="439"/>
      <c r="T2314" s="443"/>
      <c r="U2314" s="443"/>
      <c r="V2314" s="443" t="s">
        <v>0</v>
      </c>
      <c r="W2314" s="444"/>
      <c r="X2314" s="440"/>
      <c r="Y2314" s="445"/>
      <c r="Z2314" s="445"/>
      <c r="AA2314" s="445"/>
      <c r="AB2314" s="445"/>
      <c r="AC2314" s="445"/>
      <c r="AD2314" s="445"/>
      <c r="AE2314" s="445"/>
      <c r="AF2314" s="445"/>
      <c r="AG2314" s="445"/>
      <c r="AH2314" s="445"/>
      <c r="AI2314" s="446"/>
      <c r="AJ2314" s="446"/>
      <c r="AK2314" s="446"/>
      <c r="AL2314" s="446"/>
      <c r="AM2314" s="446"/>
      <c r="AN2314" s="446"/>
    </row>
    <row r="2315" spans="1:40">
      <c r="A2315" s="435"/>
      <c r="B2315" s="436"/>
      <c r="C2315" s="437"/>
      <c r="D2315" s="438" t="s">
        <v>301</v>
      </c>
      <c r="E2315" s="439"/>
      <c r="F2315" s="440"/>
      <c r="G2315" s="42"/>
      <c r="H2315" s="441"/>
      <c r="I2315" s="441"/>
      <c r="J2315" s="441"/>
      <c r="K2315" s="442"/>
      <c r="L2315" s="442"/>
      <c r="M2315" s="439"/>
      <c r="N2315" s="439"/>
      <c r="O2315" s="440"/>
      <c r="P2315" s="440"/>
      <c r="Q2315" s="439"/>
      <c r="R2315" s="439"/>
      <c r="S2315" s="439"/>
      <c r="T2315" s="443"/>
      <c r="U2315" s="443"/>
      <c r="V2315" s="443" t="s">
        <v>0</v>
      </c>
      <c r="W2315" s="444"/>
      <c r="X2315" s="440"/>
      <c r="Y2315" s="445"/>
      <c r="Z2315" s="445"/>
      <c r="AA2315" s="445"/>
      <c r="AB2315" s="445"/>
      <c r="AC2315" s="445"/>
      <c r="AD2315" s="445"/>
      <c r="AE2315" s="445"/>
      <c r="AF2315" s="445"/>
      <c r="AG2315" s="445"/>
      <c r="AH2315" s="445"/>
      <c r="AI2315" s="446"/>
      <c r="AJ2315" s="446"/>
      <c r="AK2315" s="446"/>
      <c r="AL2315" s="446"/>
      <c r="AM2315" s="446"/>
      <c r="AN2315" s="446"/>
    </row>
    <row r="2316" spans="1:40">
      <c r="A2316" s="435"/>
      <c r="B2316" s="436"/>
      <c r="C2316" s="437"/>
      <c r="D2316" s="438" t="s">
        <v>302</v>
      </c>
      <c r="E2316" s="439"/>
      <c r="F2316" s="440"/>
      <c r="G2316" s="42"/>
      <c r="H2316" s="441"/>
      <c r="I2316" s="441"/>
      <c r="J2316" s="441"/>
      <c r="K2316" s="442"/>
      <c r="L2316" s="442"/>
      <c r="M2316" s="439"/>
      <c r="N2316" s="439"/>
      <c r="O2316" s="440"/>
      <c r="P2316" s="440"/>
      <c r="Q2316" s="439"/>
      <c r="R2316" s="439"/>
      <c r="S2316" s="439"/>
      <c r="T2316" s="443"/>
      <c r="U2316" s="443"/>
      <c r="V2316" s="443" t="s">
        <v>0</v>
      </c>
      <c r="W2316" s="444"/>
      <c r="X2316" s="440"/>
      <c r="Y2316" s="445"/>
      <c r="Z2316" s="445"/>
      <c r="AA2316" s="445"/>
      <c r="AB2316" s="445"/>
      <c r="AC2316" s="445"/>
      <c r="AD2316" s="445"/>
      <c r="AE2316" s="445"/>
      <c r="AF2316" s="445"/>
      <c r="AG2316" s="445"/>
      <c r="AH2316" s="445"/>
      <c r="AI2316" s="446"/>
      <c r="AJ2316" s="446"/>
      <c r="AK2316" s="446"/>
      <c r="AL2316" s="446"/>
      <c r="AM2316" s="446"/>
      <c r="AN2316" s="446"/>
    </row>
    <row r="2317" spans="1:40" ht="38.25">
      <c r="A2317" s="435"/>
      <c r="B2317" s="436"/>
      <c r="C2317" s="437"/>
      <c r="D2317" s="438" t="s">
        <v>303</v>
      </c>
      <c r="E2317" s="439"/>
      <c r="F2317" s="440"/>
      <c r="G2317" s="42"/>
      <c r="H2317" s="441"/>
      <c r="I2317" s="441"/>
      <c r="J2317" s="441"/>
      <c r="K2317" s="442"/>
      <c r="L2317" s="442"/>
      <c r="M2317" s="439"/>
      <c r="N2317" s="439"/>
      <c r="O2317" s="440"/>
      <c r="P2317" s="440"/>
      <c r="Q2317" s="439"/>
      <c r="R2317" s="439"/>
      <c r="S2317" s="439"/>
      <c r="T2317" s="443"/>
      <c r="U2317" s="443"/>
      <c r="V2317" s="443" t="s">
        <v>0</v>
      </c>
      <c r="W2317" s="444"/>
      <c r="X2317" s="440"/>
      <c r="Y2317" s="445"/>
      <c r="Z2317" s="445"/>
      <c r="AA2317" s="445"/>
      <c r="AB2317" s="445"/>
      <c r="AC2317" s="445"/>
      <c r="AD2317" s="445"/>
      <c r="AE2317" s="445"/>
      <c r="AF2317" s="445"/>
      <c r="AG2317" s="445"/>
      <c r="AH2317" s="445"/>
      <c r="AI2317" s="446"/>
      <c r="AJ2317" s="446"/>
      <c r="AK2317" s="446"/>
      <c r="AL2317" s="446"/>
      <c r="AM2317" s="446"/>
      <c r="AN2317" s="446"/>
    </row>
    <row r="2318" spans="1:40">
      <c r="A2318" s="435"/>
      <c r="B2318" s="436"/>
      <c r="C2318" s="437"/>
      <c r="D2318" s="438" t="s">
        <v>304</v>
      </c>
      <c r="E2318" s="439"/>
      <c r="F2318" s="440"/>
      <c r="G2318" s="42"/>
      <c r="H2318" s="441"/>
      <c r="I2318" s="441"/>
      <c r="J2318" s="441"/>
      <c r="K2318" s="442"/>
      <c r="L2318" s="442"/>
      <c r="M2318" s="439"/>
      <c r="N2318" s="439"/>
      <c r="O2318" s="440"/>
      <c r="P2318" s="440"/>
      <c r="Q2318" s="439"/>
      <c r="R2318" s="439"/>
      <c r="S2318" s="439"/>
      <c r="T2318" s="443"/>
      <c r="U2318" s="443"/>
      <c r="V2318" s="443" t="s">
        <v>0</v>
      </c>
      <c r="W2318" s="444"/>
      <c r="X2318" s="440"/>
      <c r="Y2318" s="445"/>
      <c r="Z2318" s="445"/>
      <c r="AA2318" s="445"/>
      <c r="AB2318" s="445"/>
      <c r="AC2318" s="445"/>
      <c r="AD2318" s="445"/>
      <c r="AE2318" s="445"/>
      <c r="AF2318" s="445"/>
      <c r="AG2318" s="445"/>
      <c r="AH2318" s="445"/>
      <c r="AI2318" s="446"/>
      <c r="AJ2318" s="446"/>
      <c r="AK2318" s="446"/>
      <c r="AL2318" s="446"/>
      <c r="AM2318" s="446"/>
      <c r="AN2318" s="446"/>
    </row>
    <row r="2319" spans="1:40" ht="25.5">
      <c r="A2319" s="435"/>
      <c r="B2319" s="436"/>
      <c r="C2319" s="437"/>
      <c r="D2319" s="438" t="s">
        <v>305</v>
      </c>
      <c r="E2319" s="439"/>
      <c r="F2319" s="440"/>
      <c r="G2319" s="42"/>
      <c r="H2319" s="441"/>
      <c r="I2319" s="441"/>
      <c r="J2319" s="441"/>
      <c r="K2319" s="442"/>
      <c r="L2319" s="442"/>
      <c r="M2319" s="439"/>
      <c r="N2319" s="439"/>
      <c r="O2319" s="440"/>
      <c r="P2319" s="440"/>
      <c r="Q2319" s="439"/>
      <c r="R2319" s="439"/>
      <c r="S2319" s="439"/>
      <c r="T2319" s="443"/>
      <c r="U2319" s="443"/>
      <c r="V2319" s="443" t="s">
        <v>0</v>
      </c>
      <c r="W2319" s="444"/>
      <c r="X2319" s="440"/>
      <c r="Y2319" s="445"/>
      <c r="Z2319" s="445"/>
      <c r="AA2319" s="445"/>
      <c r="AB2319" s="445"/>
      <c r="AC2319" s="445"/>
      <c r="AD2319" s="445"/>
      <c r="AE2319" s="445"/>
      <c r="AF2319" s="445"/>
      <c r="AG2319" s="445"/>
      <c r="AH2319" s="445"/>
      <c r="AI2319" s="446"/>
      <c r="AJ2319" s="446"/>
      <c r="AK2319" s="446"/>
      <c r="AL2319" s="446"/>
      <c r="AM2319" s="446"/>
      <c r="AN2319" s="446"/>
    </row>
    <row r="2320" spans="1:40" ht="38.25">
      <c r="A2320" s="435"/>
      <c r="B2320" s="436"/>
      <c r="C2320" s="437"/>
      <c r="D2320" s="438" t="s">
        <v>306</v>
      </c>
      <c r="E2320" s="439"/>
      <c r="F2320" s="440"/>
      <c r="G2320" s="42"/>
      <c r="H2320" s="441"/>
      <c r="I2320" s="441"/>
      <c r="J2320" s="441"/>
      <c r="K2320" s="442"/>
      <c r="L2320" s="442"/>
      <c r="M2320" s="439"/>
      <c r="N2320" s="439"/>
      <c r="O2320" s="440"/>
      <c r="P2320" s="440"/>
      <c r="Q2320" s="439"/>
      <c r="R2320" s="439"/>
      <c r="S2320" s="439"/>
      <c r="T2320" s="443"/>
      <c r="U2320" s="443"/>
      <c r="V2320" s="443" t="s">
        <v>0</v>
      </c>
      <c r="W2320" s="444"/>
      <c r="X2320" s="440"/>
      <c r="Y2320" s="445"/>
      <c r="Z2320" s="445"/>
      <c r="AA2320" s="445"/>
      <c r="AB2320" s="445"/>
      <c r="AC2320" s="445"/>
      <c r="AD2320" s="445"/>
      <c r="AE2320" s="445"/>
      <c r="AF2320" s="445"/>
      <c r="AG2320" s="445"/>
      <c r="AH2320" s="445"/>
      <c r="AI2320" s="446"/>
      <c r="AJ2320" s="446"/>
      <c r="AK2320" s="446"/>
      <c r="AL2320" s="446"/>
      <c r="AM2320" s="446"/>
      <c r="AN2320" s="446"/>
    </row>
    <row r="2321" spans="1:40" ht="25.5">
      <c r="A2321" s="435"/>
      <c r="B2321" s="436"/>
      <c r="C2321" s="437"/>
      <c r="D2321" s="438" t="s">
        <v>307</v>
      </c>
      <c r="E2321" s="439"/>
      <c r="F2321" s="440"/>
      <c r="G2321" s="42"/>
      <c r="H2321" s="441"/>
      <c r="I2321" s="441"/>
      <c r="J2321" s="441"/>
      <c r="K2321" s="442"/>
      <c r="L2321" s="442"/>
      <c r="M2321" s="439"/>
      <c r="N2321" s="439"/>
      <c r="O2321" s="440"/>
      <c r="P2321" s="440"/>
      <c r="Q2321" s="439"/>
      <c r="R2321" s="439"/>
      <c r="S2321" s="439"/>
      <c r="T2321" s="443"/>
      <c r="U2321" s="443"/>
      <c r="V2321" s="443" t="s">
        <v>0</v>
      </c>
      <c r="W2321" s="444"/>
      <c r="X2321" s="440"/>
      <c r="Y2321" s="445"/>
      <c r="Z2321" s="445"/>
      <c r="AA2321" s="445"/>
      <c r="AB2321" s="445"/>
      <c r="AC2321" s="445"/>
      <c r="AD2321" s="445"/>
      <c r="AE2321" s="445"/>
      <c r="AF2321" s="445"/>
      <c r="AG2321" s="445"/>
      <c r="AH2321" s="445"/>
      <c r="AI2321" s="446"/>
      <c r="AJ2321" s="446"/>
      <c r="AK2321" s="446"/>
      <c r="AL2321" s="446"/>
      <c r="AM2321" s="446"/>
      <c r="AN2321" s="446"/>
    </row>
    <row r="2322" spans="1:40">
      <c r="A2322" s="435"/>
      <c r="B2322" s="436"/>
      <c r="C2322" s="437"/>
      <c r="D2322" s="438" t="s">
        <v>308</v>
      </c>
      <c r="E2322" s="439"/>
      <c r="F2322" s="440"/>
      <c r="G2322" s="42"/>
      <c r="H2322" s="441"/>
      <c r="I2322" s="441"/>
      <c r="J2322" s="441"/>
      <c r="K2322" s="442"/>
      <c r="L2322" s="442"/>
      <c r="M2322" s="439"/>
      <c r="N2322" s="439"/>
      <c r="O2322" s="440"/>
      <c r="P2322" s="440"/>
      <c r="Q2322" s="439"/>
      <c r="R2322" s="439"/>
      <c r="S2322" s="439"/>
      <c r="T2322" s="443"/>
      <c r="U2322" s="443"/>
      <c r="V2322" s="443" t="s">
        <v>0</v>
      </c>
      <c r="W2322" s="444"/>
      <c r="X2322" s="440"/>
      <c r="Y2322" s="445"/>
      <c r="Z2322" s="445"/>
      <c r="AA2322" s="445"/>
      <c r="AB2322" s="445"/>
      <c r="AC2322" s="445"/>
      <c r="AD2322" s="445"/>
      <c r="AE2322" s="445"/>
      <c r="AF2322" s="445"/>
      <c r="AG2322" s="445"/>
      <c r="AH2322" s="445"/>
      <c r="AI2322" s="446"/>
      <c r="AJ2322" s="446"/>
      <c r="AK2322" s="446"/>
      <c r="AL2322" s="446"/>
      <c r="AM2322" s="446"/>
      <c r="AN2322" s="446"/>
    </row>
    <row r="2323" spans="1:40" ht="25.5">
      <c r="A2323" s="435"/>
      <c r="B2323" s="436"/>
      <c r="C2323" s="437"/>
      <c r="D2323" s="438" t="s">
        <v>309</v>
      </c>
      <c r="E2323" s="439"/>
      <c r="F2323" s="440"/>
      <c r="G2323" s="42"/>
      <c r="H2323" s="441"/>
      <c r="I2323" s="441"/>
      <c r="J2323" s="441"/>
      <c r="K2323" s="442"/>
      <c r="L2323" s="442"/>
      <c r="M2323" s="439"/>
      <c r="N2323" s="439"/>
      <c r="O2323" s="440"/>
      <c r="P2323" s="440"/>
      <c r="Q2323" s="439"/>
      <c r="R2323" s="439"/>
      <c r="S2323" s="439"/>
      <c r="T2323" s="443"/>
      <c r="U2323" s="443"/>
      <c r="V2323" s="443" t="s">
        <v>0</v>
      </c>
      <c r="W2323" s="444"/>
      <c r="X2323" s="440"/>
      <c r="Y2323" s="445"/>
      <c r="Z2323" s="445"/>
      <c r="AA2323" s="445"/>
      <c r="AB2323" s="445"/>
      <c r="AC2323" s="445"/>
      <c r="AD2323" s="445"/>
      <c r="AE2323" s="445"/>
      <c r="AF2323" s="445"/>
      <c r="AG2323" s="445"/>
      <c r="AH2323" s="445"/>
      <c r="AI2323" s="446"/>
      <c r="AJ2323" s="446"/>
      <c r="AK2323" s="446"/>
      <c r="AL2323" s="446"/>
      <c r="AM2323" s="446"/>
      <c r="AN2323" s="446"/>
    </row>
    <row r="2324" spans="1:40" ht="38.25">
      <c r="A2324" s="435"/>
      <c r="B2324" s="436"/>
      <c r="C2324" s="437"/>
      <c r="D2324" s="438" t="s">
        <v>310</v>
      </c>
      <c r="E2324" s="439"/>
      <c r="F2324" s="440"/>
      <c r="G2324" s="42"/>
      <c r="H2324" s="441"/>
      <c r="I2324" s="441"/>
      <c r="J2324" s="441"/>
      <c r="K2324" s="442"/>
      <c r="L2324" s="442"/>
      <c r="M2324" s="439"/>
      <c r="N2324" s="439"/>
      <c r="O2324" s="440"/>
      <c r="P2324" s="440"/>
      <c r="Q2324" s="439"/>
      <c r="R2324" s="439"/>
      <c r="S2324" s="439"/>
      <c r="T2324" s="443"/>
      <c r="U2324" s="443"/>
      <c r="V2324" s="443" t="s">
        <v>0</v>
      </c>
      <c r="W2324" s="444"/>
      <c r="X2324" s="440"/>
      <c r="Y2324" s="445"/>
      <c r="Z2324" s="445"/>
      <c r="AA2324" s="445"/>
      <c r="AB2324" s="445"/>
      <c r="AC2324" s="445"/>
      <c r="AD2324" s="445"/>
      <c r="AE2324" s="445"/>
      <c r="AF2324" s="445"/>
      <c r="AG2324" s="445"/>
      <c r="AH2324" s="445"/>
      <c r="AI2324" s="446"/>
      <c r="AJ2324" s="446"/>
      <c r="AK2324" s="446"/>
      <c r="AL2324" s="446"/>
      <c r="AM2324" s="446"/>
      <c r="AN2324" s="446"/>
    </row>
    <row r="2325" spans="1:40" ht="25.5">
      <c r="A2325" s="435"/>
      <c r="B2325" s="436"/>
      <c r="C2325" s="437"/>
      <c r="D2325" s="438" t="s">
        <v>311</v>
      </c>
      <c r="E2325" s="439"/>
      <c r="F2325" s="440"/>
      <c r="G2325" s="42"/>
      <c r="H2325" s="441"/>
      <c r="I2325" s="441"/>
      <c r="J2325" s="441"/>
      <c r="K2325" s="442"/>
      <c r="L2325" s="442"/>
      <c r="M2325" s="439"/>
      <c r="N2325" s="439"/>
      <c r="O2325" s="440"/>
      <c r="P2325" s="440"/>
      <c r="Q2325" s="439"/>
      <c r="R2325" s="439"/>
      <c r="S2325" s="439"/>
      <c r="T2325" s="443"/>
      <c r="U2325" s="443"/>
      <c r="V2325" s="443" t="s">
        <v>0</v>
      </c>
      <c r="W2325" s="444"/>
      <c r="X2325" s="440"/>
      <c r="Y2325" s="445"/>
      <c r="Z2325" s="445"/>
      <c r="AA2325" s="445"/>
      <c r="AB2325" s="445"/>
      <c r="AC2325" s="445"/>
      <c r="AD2325" s="445"/>
      <c r="AE2325" s="445"/>
      <c r="AF2325" s="445"/>
      <c r="AG2325" s="445"/>
      <c r="AH2325" s="445"/>
      <c r="AI2325" s="446"/>
      <c r="AJ2325" s="446"/>
      <c r="AK2325" s="446"/>
      <c r="AL2325" s="446"/>
      <c r="AM2325" s="446"/>
      <c r="AN2325" s="446"/>
    </row>
    <row r="2326" spans="1:40">
      <c r="A2326" s="435"/>
      <c r="B2326" s="436"/>
      <c r="C2326" s="437"/>
      <c r="D2326" s="438" t="s">
        <v>312</v>
      </c>
      <c r="E2326" s="439"/>
      <c r="F2326" s="440"/>
      <c r="G2326" s="42"/>
      <c r="H2326" s="441"/>
      <c r="I2326" s="441"/>
      <c r="J2326" s="441"/>
      <c r="K2326" s="442"/>
      <c r="L2326" s="442"/>
      <c r="M2326" s="439"/>
      <c r="N2326" s="439"/>
      <c r="O2326" s="440"/>
      <c r="P2326" s="440"/>
      <c r="Q2326" s="439"/>
      <c r="R2326" s="439"/>
      <c r="S2326" s="439"/>
      <c r="T2326" s="443"/>
      <c r="U2326" s="443"/>
      <c r="V2326" s="443" t="s">
        <v>0</v>
      </c>
      <c r="W2326" s="444"/>
      <c r="X2326" s="440"/>
      <c r="Y2326" s="445"/>
      <c r="Z2326" s="445"/>
      <c r="AA2326" s="445"/>
      <c r="AB2326" s="445"/>
      <c r="AC2326" s="445"/>
      <c r="AD2326" s="445"/>
      <c r="AE2326" s="445"/>
      <c r="AF2326" s="445"/>
      <c r="AG2326" s="445"/>
      <c r="AH2326" s="445"/>
      <c r="AI2326" s="446"/>
      <c r="AJ2326" s="446"/>
      <c r="AK2326" s="446"/>
      <c r="AL2326" s="446"/>
      <c r="AM2326" s="446"/>
      <c r="AN2326" s="446"/>
    </row>
    <row r="2327" spans="1:40" ht="38.25">
      <c r="A2327" s="435"/>
      <c r="B2327" s="436"/>
      <c r="C2327" s="437"/>
      <c r="D2327" s="438" t="s">
        <v>313</v>
      </c>
      <c r="E2327" s="439"/>
      <c r="F2327" s="440"/>
      <c r="G2327" s="42"/>
      <c r="H2327" s="441"/>
      <c r="I2327" s="441"/>
      <c r="J2327" s="441"/>
      <c r="K2327" s="442"/>
      <c r="L2327" s="442"/>
      <c r="M2327" s="439"/>
      <c r="N2327" s="439"/>
      <c r="O2327" s="440"/>
      <c r="P2327" s="440"/>
      <c r="Q2327" s="439"/>
      <c r="R2327" s="439"/>
      <c r="S2327" s="439"/>
      <c r="T2327" s="443"/>
      <c r="U2327" s="443"/>
      <c r="V2327" s="443" t="s">
        <v>0</v>
      </c>
      <c r="W2327" s="444"/>
      <c r="X2327" s="440"/>
      <c r="Y2327" s="445"/>
      <c r="Z2327" s="445"/>
      <c r="AA2327" s="445"/>
      <c r="AB2327" s="445"/>
      <c r="AC2327" s="445"/>
      <c r="AD2327" s="445"/>
      <c r="AE2327" s="445"/>
      <c r="AF2327" s="445"/>
      <c r="AG2327" s="445"/>
      <c r="AH2327" s="445"/>
      <c r="AI2327" s="446"/>
      <c r="AJ2327" s="446"/>
      <c r="AK2327" s="446"/>
      <c r="AL2327" s="446"/>
      <c r="AM2327" s="446"/>
      <c r="AN2327" s="446"/>
    </row>
    <row r="2328" spans="1:40">
      <c r="A2328" s="435"/>
      <c r="B2328" s="436"/>
      <c r="C2328" s="437"/>
      <c r="D2328" s="438" t="s">
        <v>314</v>
      </c>
      <c r="E2328" s="439"/>
      <c r="F2328" s="440"/>
      <c r="G2328" s="42"/>
      <c r="H2328" s="441"/>
      <c r="I2328" s="441"/>
      <c r="J2328" s="441"/>
      <c r="K2328" s="442"/>
      <c r="L2328" s="442"/>
      <c r="M2328" s="439"/>
      <c r="N2328" s="439"/>
      <c r="O2328" s="440"/>
      <c r="P2328" s="440"/>
      <c r="Q2328" s="439"/>
      <c r="R2328" s="439"/>
      <c r="S2328" s="439"/>
      <c r="T2328" s="443"/>
      <c r="U2328" s="443"/>
      <c r="V2328" s="443" t="s">
        <v>0</v>
      </c>
      <c r="W2328" s="444"/>
      <c r="X2328" s="440"/>
      <c r="Y2328" s="445"/>
      <c r="Z2328" s="445"/>
      <c r="AA2328" s="445"/>
      <c r="AB2328" s="445"/>
      <c r="AC2328" s="445"/>
      <c r="AD2328" s="445"/>
      <c r="AE2328" s="445"/>
      <c r="AF2328" s="445"/>
      <c r="AG2328" s="445"/>
      <c r="AH2328" s="445"/>
      <c r="AI2328" s="446"/>
      <c r="AJ2328" s="446"/>
      <c r="AK2328" s="446"/>
      <c r="AL2328" s="446"/>
      <c r="AM2328" s="446"/>
      <c r="AN2328" s="446"/>
    </row>
    <row r="2329" spans="1:40">
      <c r="A2329" s="435"/>
      <c r="B2329" s="436"/>
      <c r="C2329" s="437"/>
      <c r="D2329" s="438" t="s">
        <v>315</v>
      </c>
      <c r="E2329" s="439"/>
      <c r="F2329" s="440"/>
      <c r="G2329" s="42"/>
      <c r="H2329" s="441"/>
      <c r="I2329" s="441"/>
      <c r="J2329" s="441"/>
      <c r="K2329" s="442"/>
      <c r="L2329" s="442"/>
      <c r="M2329" s="439"/>
      <c r="N2329" s="439"/>
      <c r="O2329" s="440"/>
      <c r="P2329" s="440"/>
      <c r="Q2329" s="439"/>
      <c r="R2329" s="439"/>
      <c r="S2329" s="439"/>
      <c r="T2329" s="443"/>
      <c r="U2329" s="443"/>
      <c r="V2329" s="443" t="s">
        <v>0</v>
      </c>
      <c r="W2329" s="444"/>
      <c r="X2329" s="440"/>
      <c r="Y2329" s="445"/>
      <c r="Z2329" s="445"/>
      <c r="AA2329" s="445"/>
      <c r="AB2329" s="445"/>
      <c r="AC2329" s="445"/>
      <c r="AD2329" s="445"/>
      <c r="AE2329" s="445"/>
      <c r="AF2329" s="445"/>
      <c r="AG2329" s="445"/>
      <c r="AH2329" s="445"/>
      <c r="AI2329" s="446"/>
      <c r="AJ2329" s="446"/>
      <c r="AK2329" s="446"/>
      <c r="AL2329" s="446"/>
      <c r="AM2329" s="446"/>
      <c r="AN2329" s="446"/>
    </row>
    <row r="2330" spans="1:40">
      <c r="A2330" s="435"/>
      <c r="B2330" s="436"/>
      <c r="C2330" s="437"/>
      <c r="D2330" s="438" t="s">
        <v>294</v>
      </c>
      <c r="E2330" s="439"/>
      <c r="F2330" s="440"/>
      <c r="G2330" s="42"/>
      <c r="H2330" s="441"/>
      <c r="I2330" s="441"/>
      <c r="J2330" s="441"/>
      <c r="K2330" s="442"/>
      <c r="L2330" s="442"/>
      <c r="M2330" s="439"/>
      <c r="N2330" s="439"/>
      <c r="O2330" s="440"/>
      <c r="P2330" s="440"/>
      <c r="Q2330" s="439"/>
      <c r="R2330" s="439"/>
      <c r="S2330" s="439"/>
      <c r="T2330" s="443"/>
      <c r="U2330" s="443"/>
      <c r="V2330" s="443" t="s">
        <v>0</v>
      </c>
      <c r="W2330" s="444"/>
      <c r="X2330" s="440"/>
      <c r="Y2330" s="445"/>
      <c r="Z2330" s="445"/>
      <c r="AA2330" s="445"/>
      <c r="AB2330" s="445"/>
      <c r="AC2330" s="445"/>
      <c r="AD2330" s="445"/>
      <c r="AE2330" s="445"/>
      <c r="AF2330" s="445"/>
      <c r="AG2330" s="445"/>
      <c r="AH2330" s="445"/>
      <c r="AI2330" s="446"/>
      <c r="AJ2330" s="446"/>
      <c r="AK2330" s="446"/>
      <c r="AL2330" s="446"/>
      <c r="AM2330" s="446"/>
      <c r="AN2330" s="446"/>
    </row>
    <row r="2331" spans="1:40" ht="25.5">
      <c r="A2331" s="435"/>
      <c r="B2331" s="436"/>
      <c r="C2331" s="437"/>
      <c r="D2331" s="438" t="s">
        <v>316</v>
      </c>
      <c r="E2331" s="439"/>
      <c r="F2331" s="440"/>
      <c r="G2331" s="42"/>
      <c r="H2331" s="441"/>
      <c r="I2331" s="441"/>
      <c r="J2331" s="441"/>
      <c r="K2331" s="442"/>
      <c r="L2331" s="442"/>
      <c r="M2331" s="439"/>
      <c r="N2331" s="439"/>
      <c r="O2331" s="440"/>
      <c r="P2331" s="440"/>
      <c r="Q2331" s="439"/>
      <c r="R2331" s="439"/>
      <c r="S2331" s="439"/>
      <c r="T2331" s="443"/>
      <c r="U2331" s="443"/>
      <c r="V2331" s="443" t="s">
        <v>0</v>
      </c>
      <c r="W2331" s="444"/>
      <c r="X2331" s="440"/>
      <c r="Y2331" s="445"/>
      <c r="Z2331" s="445"/>
      <c r="AA2331" s="445"/>
      <c r="AB2331" s="445"/>
      <c r="AC2331" s="445"/>
      <c r="AD2331" s="445"/>
      <c r="AE2331" s="445"/>
      <c r="AF2331" s="445"/>
      <c r="AG2331" s="445"/>
      <c r="AH2331" s="445"/>
      <c r="AI2331" s="446"/>
      <c r="AJ2331" s="446"/>
      <c r="AK2331" s="446"/>
      <c r="AL2331" s="446"/>
      <c r="AM2331" s="446"/>
      <c r="AN2331" s="446"/>
    </row>
    <row r="2332" spans="1:40">
      <c r="A2332" s="435"/>
      <c r="B2332" s="436"/>
      <c r="C2332" s="437"/>
      <c r="D2332" s="438" t="s">
        <v>294</v>
      </c>
      <c r="E2332" s="439"/>
      <c r="F2332" s="440"/>
      <c r="G2332" s="42"/>
      <c r="H2332" s="441"/>
      <c r="I2332" s="441"/>
      <c r="J2332" s="441"/>
      <c r="K2332" s="442"/>
      <c r="L2332" s="442"/>
      <c r="M2332" s="439"/>
      <c r="N2332" s="439"/>
      <c r="O2332" s="440"/>
      <c r="P2332" s="440"/>
      <c r="Q2332" s="439"/>
      <c r="R2332" s="439"/>
      <c r="S2332" s="439"/>
      <c r="T2332" s="443"/>
      <c r="U2332" s="443"/>
      <c r="V2332" s="443" t="s">
        <v>0</v>
      </c>
      <c r="W2332" s="444"/>
      <c r="X2332" s="440"/>
      <c r="Y2332" s="445"/>
      <c r="Z2332" s="445"/>
      <c r="AA2332" s="445"/>
      <c r="AB2332" s="445"/>
      <c r="AC2332" s="445"/>
      <c r="AD2332" s="445"/>
      <c r="AE2332" s="445"/>
      <c r="AF2332" s="445"/>
      <c r="AG2332" s="445"/>
      <c r="AH2332" s="445"/>
      <c r="AI2332" s="446"/>
      <c r="AJ2332" s="446"/>
      <c r="AK2332" s="446"/>
      <c r="AL2332" s="446"/>
      <c r="AM2332" s="446"/>
      <c r="AN2332" s="446"/>
    </row>
    <row r="2333" spans="1:40" ht="25.5">
      <c r="A2333" s="435"/>
      <c r="B2333" s="436"/>
      <c r="C2333" s="437"/>
      <c r="D2333" s="438" t="s">
        <v>295</v>
      </c>
      <c r="E2333" s="439"/>
      <c r="F2333" s="440"/>
      <c r="G2333" s="42"/>
      <c r="H2333" s="441"/>
      <c r="I2333" s="441"/>
      <c r="J2333" s="441"/>
      <c r="K2333" s="442"/>
      <c r="L2333" s="442"/>
      <c r="M2333" s="439"/>
      <c r="N2333" s="439"/>
      <c r="O2333" s="440"/>
      <c r="P2333" s="440"/>
      <c r="Q2333" s="439"/>
      <c r="R2333" s="439"/>
      <c r="S2333" s="439"/>
      <c r="T2333" s="443"/>
      <c r="U2333" s="443"/>
      <c r="V2333" s="443" t="s">
        <v>0</v>
      </c>
      <c r="W2333" s="444"/>
      <c r="X2333" s="440"/>
      <c r="Y2333" s="445"/>
      <c r="Z2333" s="445"/>
      <c r="AA2333" s="445"/>
      <c r="AB2333" s="445"/>
      <c r="AC2333" s="445"/>
      <c r="AD2333" s="445"/>
      <c r="AE2333" s="445"/>
      <c r="AF2333" s="445"/>
      <c r="AG2333" s="445"/>
      <c r="AH2333" s="445"/>
      <c r="AI2333" s="446"/>
      <c r="AJ2333" s="446"/>
      <c r="AK2333" s="446"/>
      <c r="AL2333" s="446"/>
      <c r="AM2333" s="446"/>
      <c r="AN2333" s="446"/>
    </row>
    <row r="2334" spans="1:40" ht="25.5">
      <c r="A2334" s="435"/>
      <c r="B2334" s="436"/>
      <c r="C2334" s="437"/>
      <c r="D2334" s="438" t="s">
        <v>296</v>
      </c>
      <c r="E2334" s="439"/>
      <c r="F2334" s="440"/>
      <c r="G2334" s="42"/>
      <c r="H2334" s="441"/>
      <c r="I2334" s="441"/>
      <c r="J2334" s="441"/>
      <c r="K2334" s="442"/>
      <c r="L2334" s="442"/>
      <c r="M2334" s="439"/>
      <c r="N2334" s="439"/>
      <c r="O2334" s="440"/>
      <c r="P2334" s="440"/>
      <c r="Q2334" s="439"/>
      <c r="R2334" s="439"/>
      <c r="S2334" s="439"/>
      <c r="T2334" s="443"/>
      <c r="U2334" s="443"/>
      <c r="V2334" s="443" t="s">
        <v>0</v>
      </c>
      <c r="W2334" s="444"/>
      <c r="X2334" s="440"/>
      <c r="Y2334" s="445"/>
      <c r="Z2334" s="445"/>
      <c r="AA2334" s="445"/>
      <c r="AB2334" s="445"/>
      <c r="AC2334" s="445"/>
      <c r="AD2334" s="445"/>
      <c r="AE2334" s="445"/>
      <c r="AF2334" s="445"/>
      <c r="AG2334" s="445"/>
      <c r="AH2334" s="445"/>
      <c r="AI2334" s="446"/>
      <c r="AJ2334" s="446"/>
      <c r="AK2334" s="446"/>
      <c r="AL2334" s="446"/>
      <c r="AM2334" s="446"/>
      <c r="AN2334" s="446"/>
    </row>
    <row r="2335" spans="1:40">
      <c r="A2335" s="435"/>
      <c r="B2335" s="436"/>
      <c r="C2335" s="437"/>
      <c r="D2335" s="438" t="s">
        <v>297</v>
      </c>
      <c r="E2335" s="439"/>
      <c r="F2335" s="440"/>
      <c r="G2335" s="42"/>
      <c r="H2335" s="441"/>
      <c r="I2335" s="441"/>
      <c r="J2335" s="441"/>
      <c r="K2335" s="442"/>
      <c r="L2335" s="442"/>
      <c r="M2335" s="439"/>
      <c r="N2335" s="439"/>
      <c r="O2335" s="440"/>
      <c r="P2335" s="440"/>
      <c r="Q2335" s="439"/>
      <c r="R2335" s="439"/>
      <c r="S2335" s="439"/>
      <c r="T2335" s="443"/>
      <c r="U2335" s="443"/>
      <c r="V2335" s="443" t="s">
        <v>0</v>
      </c>
      <c r="W2335" s="444"/>
      <c r="X2335" s="440"/>
      <c r="Y2335" s="445"/>
      <c r="Z2335" s="445"/>
      <c r="AA2335" s="445"/>
      <c r="AB2335" s="445"/>
      <c r="AC2335" s="445"/>
      <c r="AD2335" s="445"/>
      <c r="AE2335" s="445"/>
      <c r="AF2335" s="445"/>
      <c r="AG2335" s="445"/>
      <c r="AH2335" s="445"/>
      <c r="AI2335" s="446"/>
      <c r="AJ2335" s="446"/>
      <c r="AK2335" s="446"/>
      <c r="AL2335" s="446"/>
      <c r="AM2335" s="446"/>
      <c r="AN2335" s="446"/>
    </row>
    <row r="2336" spans="1:40">
      <c r="A2336" s="435"/>
      <c r="B2336" s="436"/>
      <c r="C2336" s="437"/>
      <c r="D2336" s="438" t="s">
        <v>220</v>
      </c>
      <c r="E2336" s="439"/>
      <c r="F2336" s="440"/>
      <c r="G2336" s="42"/>
      <c r="H2336" s="441"/>
      <c r="I2336" s="441"/>
      <c r="J2336" s="441"/>
      <c r="K2336" s="442"/>
      <c r="L2336" s="442"/>
      <c r="M2336" s="439"/>
      <c r="N2336" s="439"/>
      <c r="O2336" s="440"/>
      <c r="P2336" s="440"/>
      <c r="Q2336" s="439"/>
      <c r="R2336" s="439"/>
      <c r="S2336" s="439"/>
      <c r="T2336" s="443"/>
      <c r="U2336" s="443"/>
      <c r="V2336" s="443" t="s">
        <v>0</v>
      </c>
      <c r="W2336" s="444"/>
      <c r="X2336" s="440"/>
      <c r="Y2336" s="445"/>
      <c r="Z2336" s="445"/>
      <c r="AA2336" s="445"/>
      <c r="AB2336" s="445"/>
      <c r="AC2336" s="445"/>
      <c r="AD2336" s="445"/>
      <c r="AE2336" s="445"/>
      <c r="AF2336" s="445"/>
      <c r="AG2336" s="445"/>
      <c r="AH2336" s="445"/>
      <c r="AI2336" s="446"/>
      <c r="AJ2336" s="446"/>
      <c r="AK2336" s="446"/>
      <c r="AL2336" s="446"/>
      <c r="AM2336" s="446"/>
      <c r="AN2336" s="446"/>
    </row>
    <row r="2337" spans="1:40">
      <c r="A2337" s="435"/>
      <c r="B2337" s="436"/>
      <c r="C2337" s="437"/>
      <c r="D2337" s="438" t="s">
        <v>221</v>
      </c>
      <c r="E2337" s="439"/>
      <c r="F2337" s="440"/>
      <c r="G2337" s="42"/>
      <c r="H2337" s="441"/>
      <c r="I2337" s="441"/>
      <c r="J2337" s="441"/>
      <c r="K2337" s="442"/>
      <c r="L2337" s="442"/>
      <c r="M2337" s="439"/>
      <c r="N2337" s="439"/>
      <c r="O2337" s="440"/>
      <c r="P2337" s="440"/>
      <c r="Q2337" s="439"/>
      <c r="R2337" s="439"/>
      <c r="S2337" s="439"/>
      <c r="T2337" s="443"/>
      <c r="U2337" s="443"/>
      <c r="V2337" s="443" t="s">
        <v>0</v>
      </c>
      <c r="W2337" s="444"/>
      <c r="X2337" s="440"/>
      <c r="Y2337" s="445"/>
      <c r="Z2337" s="445"/>
      <c r="AA2337" s="445"/>
      <c r="AB2337" s="445"/>
      <c r="AC2337" s="445"/>
      <c r="AD2337" s="445"/>
      <c r="AE2337" s="445"/>
      <c r="AF2337" s="445"/>
      <c r="AG2337" s="445"/>
      <c r="AH2337" s="445"/>
      <c r="AI2337" s="446"/>
      <c r="AJ2337" s="446"/>
      <c r="AK2337" s="446"/>
      <c r="AL2337" s="446"/>
      <c r="AM2337" s="446"/>
      <c r="AN2337" s="446"/>
    </row>
    <row r="2338" spans="1:40">
      <c r="A2338" s="435"/>
      <c r="B2338" s="436"/>
      <c r="C2338" s="437"/>
      <c r="D2338" s="438" t="s">
        <v>211</v>
      </c>
      <c r="E2338" s="439"/>
      <c r="F2338" s="440"/>
      <c r="G2338" s="42"/>
      <c r="H2338" s="441"/>
      <c r="I2338" s="441"/>
      <c r="J2338" s="441"/>
      <c r="K2338" s="442"/>
      <c r="L2338" s="442"/>
      <c r="M2338" s="439"/>
      <c r="N2338" s="439"/>
      <c r="O2338" s="440"/>
      <c r="P2338" s="440"/>
      <c r="Q2338" s="439"/>
      <c r="R2338" s="439"/>
      <c r="S2338" s="439"/>
      <c r="T2338" s="443"/>
      <c r="U2338" s="443"/>
      <c r="V2338" s="443" t="s">
        <v>0</v>
      </c>
      <c r="W2338" s="444"/>
      <c r="X2338" s="440"/>
      <c r="Y2338" s="445"/>
      <c r="Z2338" s="445"/>
      <c r="AA2338" s="445"/>
      <c r="AB2338" s="445"/>
      <c r="AC2338" s="445"/>
      <c r="AD2338" s="445"/>
      <c r="AE2338" s="445"/>
      <c r="AF2338" s="445"/>
      <c r="AG2338" s="445"/>
      <c r="AH2338" s="445"/>
      <c r="AI2338" s="446"/>
      <c r="AJ2338" s="446"/>
      <c r="AK2338" s="446"/>
      <c r="AL2338" s="446"/>
      <c r="AM2338" s="446"/>
      <c r="AN2338" s="446"/>
    </row>
    <row r="2339" spans="1:40">
      <c r="A2339" s="435"/>
      <c r="B2339" s="436"/>
      <c r="C2339" s="437"/>
      <c r="D2339" s="438" t="s">
        <v>317</v>
      </c>
      <c r="E2339" s="439"/>
      <c r="F2339" s="440"/>
      <c r="G2339" s="42"/>
      <c r="H2339" s="441"/>
      <c r="I2339" s="441"/>
      <c r="J2339" s="441"/>
      <c r="K2339" s="442"/>
      <c r="L2339" s="442"/>
      <c r="M2339" s="439"/>
      <c r="N2339" s="439"/>
      <c r="O2339" s="440"/>
      <c r="P2339" s="440"/>
      <c r="Q2339" s="439"/>
      <c r="R2339" s="439"/>
      <c r="S2339" s="439"/>
      <c r="T2339" s="443"/>
      <c r="U2339" s="443"/>
      <c r="V2339" s="443" t="s">
        <v>0</v>
      </c>
      <c r="W2339" s="444"/>
      <c r="X2339" s="440"/>
      <c r="Y2339" s="445"/>
      <c r="Z2339" s="445"/>
      <c r="AA2339" s="445"/>
      <c r="AB2339" s="445"/>
      <c r="AC2339" s="445"/>
      <c r="AD2339" s="445"/>
      <c r="AE2339" s="445"/>
      <c r="AF2339" s="445"/>
      <c r="AG2339" s="445"/>
      <c r="AH2339" s="445"/>
      <c r="AI2339" s="446"/>
      <c r="AJ2339" s="446"/>
      <c r="AK2339" s="446"/>
      <c r="AL2339" s="446"/>
      <c r="AM2339" s="446"/>
      <c r="AN2339" s="446"/>
    </row>
    <row r="2340" spans="1:40" ht="25.5">
      <c r="A2340" s="435"/>
      <c r="B2340" s="436"/>
      <c r="C2340" s="437"/>
      <c r="D2340" s="438" t="s">
        <v>318</v>
      </c>
      <c r="E2340" s="439"/>
      <c r="F2340" s="440"/>
      <c r="G2340" s="42"/>
      <c r="H2340" s="441"/>
      <c r="I2340" s="441"/>
      <c r="J2340" s="441"/>
      <c r="K2340" s="442"/>
      <c r="L2340" s="442"/>
      <c r="M2340" s="439"/>
      <c r="N2340" s="439"/>
      <c r="O2340" s="440"/>
      <c r="P2340" s="440"/>
      <c r="Q2340" s="439"/>
      <c r="R2340" s="439"/>
      <c r="S2340" s="439"/>
      <c r="T2340" s="443"/>
      <c r="U2340" s="443"/>
      <c r="V2340" s="443" t="s">
        <v>0</v>
      </c>
      <c r="W2340" s="444"/>
      <c r="X2340" s="440"/>
      <c r="Y2340" s="445"/>
      <c r="Z2340" s="445"/>
      <c r="AA2340" s="445"/>
      <c r="AB2340" s="445"/>
      <c r="AC2340" s="445"/>
      <c r="AD2340" s="445"/>
      <c r="AE2340" s="445"/>
      <c r="AF2340" s="445"/>
      <c r="AG2340" s="445"/>
      <c r="AH2340" s="445"/>
      <c r="AI2340" s="446"/>
      <c r="AJ2340" s="446"/>
      <c r="AK2340" s="446"/>
      <c r="AL2340" s="446"/>
      <c r="AM2340" s="446"/>
      <c r="AN2340" s="446"/>
    </row>
    <row r="2341" spans="1:40">
      <c r="A2341" s="435"/>
      <c r="B2341" s="436"/>
      <c r="C2341" s="437"/>
      <c r="D2341" s="438" t="s">
        <v>319</v>
      </c>
      <c r="E2341" s="439"/>
      <c r="F2341" s="440"/>
      <c r="G2341" s="42"/>
      <c r="H2341" s="441"/>
      <c r="I2341" s="441"/>
      <c r="J2341" s="441"/>
      <c r="K2341" s="442"/>
      <c r="L2341" s="442"/>
      <c r="M2341" s="439"/>
      <c r="N2341" s="439"/>
      <c r="O2341" s="440"/>
      <c r="P2341" s="440"/>
      <c r="Q2341" s="439"/>
      <c r="R2341" s="439"/>
      <c r="S2341" s="439"/>
      <c r="T2341" s="443"/>
      <c r="U2341" s="443"/>
      <c r="V2341" s="443" t="s">
        <v>0</v>
      </c>
      <c r="W2341" s="444"/>
      <c r="X2341" s="440"/>
      <c r="Y2341" s="445"/>
      <c r="Z2341" s="445"/>
      <c r="AA2341" s="445"/>
      <c r="AB2341" s="445"/>
      <c r="AC2341" s="445"/>
      <c r="AD2341" s="445"/>
      <c r="AE2341" s="445"/>
      <c r="AF2341" s="445"/>
      <c r="AG2341" s="445"/>
      <c r="AH2341" s="445"/>
      <c r="AI2341" s="446"/>
      <c r="AJ2341" s="446"/>
      <c r="AK2341" s="446"/>
      <c r="AL2341" s="446"/>
      <c r="AM2341" s="446"/>
      <c r="AN2341" s="446"/>
    </row>
    <row r="2342" spans="1:40">
      <c r="A2342" s="435"/>
      <c r="B2342" s="436"/>
      <c r="C2342" s="437"/>
      <c r="D2342" s="438" t="s">
        <v>320</v>
      </c>
      <c r="E2342" s="439"/>
      <c r="F2342" s="440"/>
      <c r="G2342" s="42"/>
      <c r="H2342" s="441"/>
      <c r="I2342" s="441"/>
      <c r="J2342" s="441"/>
      <c r="K2342" s="442"/>
      <c r="L2342" s="442"/>
      <c r="M2342" s="439"/>
      <c r="N2342" s="439"/>
      <c r="O2342" s="440"/>
      <c r="P2342" s="440"/>
      <c r="Q2342" s="439"/>
      <c r="R2342" s="439"/>
      <c r="S2342" s="439"/>
      <c r="T2342" s="443"/>
      <c r="U2342" s="443"/>
      <c r="V2342" s="443" t="s">
        <v>0</v>
      </c>
      <c r="W2342" s="444"/>
      <c r="X2342" s="440"/>
      <c r="Y2342" s="445"/>
      <c r="Z2342" s="445"/>
      <c r="AA2342" s="445"/>
      <c r="AB2342" s="445"/>
      <c r="AC2342" s="445"/>
      <c r="AD2342" s="445"/>
      <c r="AE2342" s="445"/>
      <c r="AF2342" s="445"/>
      <c r="AG2342" s="445"/>
      <c r="AH2342" s="445"/>
      <c r="AI2342" s="446"/>
      <c r="AJ2342" s="446"/>
      <c r="AK2342" s="446"/>
      <c r="AL2342" s="446"/>
      <c r="AM2342" s="446"/>
      <c r="AN2342" s="446"/>
    </row>
    <row r="2343" spans="1:40" ht="25.5">
      <c r="A2343" s="435"/>
      <c r="B2343" s="436"/>
      <c r="C2343" s="437"/>
      <c r="D2343" s="438" t="s">
        <v>321</v>
      </c>
      <c r="E2343" s="439"/>
      <c r="F2343" s="440"/>
      <c r="G2343" s="42"/>
      <c r="H2343" s="441"/>
      <c r="I2343" s="441"/>
      <c r="J2343" s="441"/>
      <c r="K2343" s="442"/>
      <c r="L2343" s="442"/>
      <c r="M2343" s="439"/>
      <c r="N2343" s="439"/>
      <c r="O2343" s="440"/>
      <c r="P2343" s="440"/>
      <c r="Q2343" s="439"/>
      <c r="R2343" s="439"/>
      <c r="S2343" s="439"/>
      <c r="T2343" s="443"/>
      <c r="U2343" s="443"/>
      <c r="V2343" s="443" t="s">
        <v>0</v>
      </c>
      <c r="W2343" s="444"/>
      <c r="X2343" s="440"/>
      <c r="Y2343" s="445"/>
      <c r="Z2343" s="445"/>
      <c r="AA2343" s="445"/>
      <c r="AB2343" s="445"/>
      <c r="AC2343" s="445"/>
      <c r="AD2343" s="445"/>
      <c r="AE2343" s="445"/>
      <c r="AF2343" s="445"/>
      <c r="AG2343" s="445"/>
      <c r="AH2343" s="445"/>
      <c r="AI2343" s="446"/>
      <c r="AJ2343" s="446"/>
      <c r="AK2343" s="446"/>
      <c r="AL2343" s="446"/>
      <c r="AM2343" s="446"/>
      <c r="AN2343" s="446"/>
    </row>
    <row r="2344" spans="1:40">
      <c r="A2344" s="435"/>
      <c r="B2344" s="436"/>
      <c r="C2344" s="437"/>
      <c r="D2344" s="438" t="s">
        <v>322</v>
      </c>
      <c r="E2344" s="439"/>
      <c r="F2344" s="440"/>
      <c r="G2344" s="42"/>
      <c r="H2344" s="441"/>
      <c r="I2344" s="441"/>
      <c r="J2344" s="441"/>
      <c r="K2344" s="442"/>
      <c r="L2344" s="442"/>
      <c r="M2344" s="439"/>
      <c r="N2344" s="439"/>
      <c r="O2344" s="440"/>
      <c r="P2344" s="440"/>
      <c r="Q2344" s="439"/>
      <c r="R2344" s="439"/>
      <c r="S2344" s="439"/>
      <c r="T2344" s="443"/>
      <c r="U2344" s="443"/>
      <c r="V2344" s="443" t="s">
        <v>0</v>
      </c>
      <c r="W2344" s="444"/>
      <c r="X2344" s="440"/>
      <c r="Y2344" s="445"/>
      <c r="Z2344" s="445"/>
      <c r="AA2344" s="445"/>
      <c r="AB2344" s="445"/>
      <c r="AC2344" s="445"/>
      <c r="AD2344" s="445"/>
      <c r="AE2344" s="445"/>
      <c r="AF2344" s="445"/>
      <c r="AG2344" s="445"/>
      <c r="AH2344" s="445"/>
      <c r="AI2344" s="446"/>
      <c r="AJ2344" s="446"/>
      <c r="AK2344" s="446"/>
      <c r="AL2344" s="446"/>
      <c r="AM2344" s="446"/>
      <c r="AN2344" s="446"/>
    </row>
    <row r="2345" spans="1:40">
      <c r="A2345" s="435"/>
      <c r="B2345" s="436"/>
      <c r="C2345" s="437"/>
      <c r="D2345" s="438" t="s">
        <v>323</v>
      </c>
      <c r="E2345" s="439"/>
      <c r="F2345" s="440"/>
      <c r="G2345" s="42"/>
      <c r="H2345" s="441"/>
      <c r="I2345" s="441"/>
      <c r="J2345" s="441"/>
      <c r="K2345" s="442"/>
      <c r="L2345" s="442"/>
      <c r="M2345" s="439"/>
      <c r="N2345" s="439"/>
      <c r="O2345" s="440"/>
      <c r="P2345" s="440"/>
      <c r="Q2345" s="439"/>
      <c r="R2345" s="439"/>
      <c r="S2345" s="439"/>
      <c r="T2345" s="443"/>
      <c r="U2345" s="443"/>
      <c r="V2345" s="443" t="s">
        <v>0</v>
      </c>
      <c r="W2345" s="444"/>
      <c r="X2345" s="440"/>
      <c r="Y2345" s="445"/>
      <c r="Z2345" s="445"/>
      <c r="AA2345" s="445"/>
      <c r="AB2345" s="445"/>
      <c r="AC2345" s="445"/>
      <c r="AD2345" s="445"/>
      <c r="AE2345" s="445"/>
      <c r="AF2345" s="445"/>
      <c r="AG2345" s="445"/>
      <c r="AH2345" s="445"/>
      <c r="AI2345" s="446"/>
      <c r="AJ2345" s="446"/>
      <c r="AK2345" s="446"/>
      <c r="AL2345" s="446"/>
      <c r="AM2345" s="446"/>
      <c r="AN2345" s="446"/>
    </row>
    <row r="2346" spans="1:40">
      <c r="A2346" s="435"/>
      <c r="B2346" s="436"/>
      <c r="C2346" s="437"/>
      <c r="D2346" s="438" t="s">
        <v>324</v>
      </c>
      <c r="E2346" s="439"/>
      <c r="F2346" s="440"/>
      <c r="G2346" s="42"/>
      <c r="H2346" s="441"/>
      <c r="I2346" s="441"/>
      <c r="J2346" s="441"/>
      <c r="K2346" s="442"/>
      <c r="L2346" s="442"/>
      <c r="M2346" s="439"/>
      <c r="N2346" s="439"/>
      <c r="O2346" s="440"/>
      <c r="P2346" s="440"/>
      <c r="Q2346" s="439"/>
      <c r="R2346" s="439"/>
      <c r="S2346" s="439"/>
      <c r="T2346" s="443"/>
      <c r="U2346" s="443"/>
      <c r="V2346" s="443" t="s">
        <v>0</v>
      </c>
      <c r="W2346" s="444"/>
      <c r="X2346" s="440"/>
      <c r="Y2346" s="445"/>
      <c r="Z2346" s="445"/>
      <c r="AA2346" s="445"/>
      <c r="AB2346" s="445"/>
      <c r="AC2346" s="445"/>
      <c r="AD2346" s="445"/>
      <c r="AE2346" s="445"/>
      <c r="AF2346" s="445"/>
      <c r="AG2346" s="445"/>
      <c r="AH2346" s="445"/>
      <c r="AI2346" s="446"/>
      <c r="AJ2346" s="446"/>
      <c r="AK2346" s="446"/>
      <c r="AL2346" s="446"/>
      <c r="AM2346" s="446"/>
      <c r="AN2346" s="446"/>
    </row>
    <row r="2347" spans="1:40" ht="38.25">
      <c r="A2347" s="435"/>
      <c r="B2347" s="436"/>
      <c r="C2347" s="437"/>
      <c r="D2347" s="438" t="s">
        <v>325</v>
      </c>
      <c r="E2347" s="439"/>
      <c r="F2347" s="440"/>
      <c r="G2347" s="42"/>
      <c r="H2347" s="441"/>
      <c r="I2347" s="441"/>
      <c r="J2347" s="441"/>
      <c r="K2347" s="442"/>
      <c r="L2347" s="442"/>
      <c r="M2347" s="439"/>
      <c r="N2347" s="439"/>
      <c r="O2347" s="440"/>
      <c r="P2347" s="440"/>
      <c r="Q2347" s="439"/>
      <c r="R2347" s="439"/>
      <c r="S2347" s="439"/>
      <c r="T2347" s="443"/>
      <c r="U2347" s="443"/>
      <c r="V2347" s="443" t="s">
        <v>0</v>
      </c>
      <c r="W2347" s="444"/>
      <c r="X2347" s="440"/>
      <c r="Y2347" s="445"/>
      <c r="Z2347" s="445"/>
      <c r="AA2347" s="445"/>
      <c r="AB2347" s="445"/>
      <c r="AC2347" s="445"/>
      <c r="AD2347" s="445"/>
      <c r="AE2347" s="445"/>
      <c r="AF2347" s="445"/>
      <c r="AG2347" s="445"/>
      <c r="AH2347" s="445"/>
      <c r="AI2347" s="446"/>
      <c r="AJ2347" s="446"/>
      <c r="AK2347" s="446"/>
      <c r="AL2347" s="446"/>
      <c r="AM2347" s="446"/>
      <c r="AN2347" s="446"/>
    </row>
    <row r="2348" spans="1:40" ht="25.5">
      <c r="A2348" s="435"/>
      <c r="B2348" s="436"/>
      <c r="C2348" s="437"/>
      <c r="D2348" s="438" t="s">
        <v>326</v>
      </c>
      <c r="E2348" s="439"/>
      <c r="F2348" s="440"/>
      <c r="G2348" s="42"/>
      <c r="H2348" s="441"/>
      <c r="I2348" s="441"/>
      <c r="J2348" s="441"/>
      <c r="K2348" s="442"/>
      <c r="L2348" s="442"/>
      <c r="M2348" s="439"/>
      <c r="N2348" s="439"/>
      <c r="O2348" s="440"/>
      <c r="P2348" s="440"/>
      <c r="Q2348" s="439"/>
      <c r="R2348" s="439"/>
      <c r="S2348" s="439"/>
      <c r="T2348" s="443"/>
      <c r="U2348" s="443"/>
      <c r="V2348" s="443" t="s">
        <v>0</v>
      </c>
      <c r="W2348" s="444"/>
      <c r="X2348" s="440"/>
      <c r="Y2348" s="445"/>
      <c r="Z2348" s="445"/>
      <c r="AA2348" s="445"/>
      <c r="AB2348" s="445"/>
      <c r="AC2348" s="445"/>
      <c r="AD2348" s="445"/>
      <c r="AE2348" s="445"/>
      <c r="AF2348" s="445"/>
      <c r="AG2348" s="445"/>
      <c r="AH2348" s="445"/>
      <c r="AI2348" s="446"/>
      <c r="AJ2348" s="446"/>
      <c r="AK2348" s="446"/>
      <c r="AL2348" s="446"/>
      <c r="AM2348" s="446"/>
      <c r="AN2348" s="446"/>
    </row>
    <row r="2349" spans="1:40">
      <c r="A2349" s="435"/>
      <c r="B2349" s="436"/>
      <c r="C2349" s="437"/>
      <c r="D2349" s="438" t="s">
        <v>327</v>
      </c>
      <c r="E2349" s="439"/>
      <c r="F2349" s="440"/>
      <c r="G2349" s="42"/>
      <c r="H2349" s="441"/>
      <c r="I2349" s="441"/>
      <c r="J2349" s="441"/>
      <c r="K2349" s="442"/>
      <c r="L2349" s="442"/>
      <c r="M2349" s="439"/>
      <c r="N2349" s="439"/>
      <c r="O2349" s="440"/>
      <c r="P2349" s="440"/>
      <c r="Q2349" s="439"/>
      <c r="R2349" s="439"/>
      <c r="S2349" s="439"/>
      <c r="T2349" s="443"/>
      <c r="U2349" s="443"/>
      <c r="V2349" s="443" t="s">
        <v>0</v>
      </c>
      <c r="W2349" s="444"/>
      <c r="X2349" s="440"/>
      <c r="Y2349" s="445"/>
      <c r="Z2349" s="445"/>
      <c r="AA2349" s="445"/>
      <c r="AB2349" s="445"/>
      <c r="AC2349" s="445"/>
      <c r="AD2349" s="445"/>
      <c r="AE2349" s="445"/>
      <c r="AF2349" s="445"/>
      <c r="AG2349" s="445"/>
      <c r="AH2349" s="445"/>
      <c r="AI2349" s="446"/>
      <c r="AJ2349" s="446"/>
      <c r="AK2349" s="446"/>
      <c r="AL2349" s="446"/>
      <c r="AM2349" s="446"/>
      <c r="AN2349" s="446"/>
    </row>
    <row r="2350" spans="1:40" ht="25.5">
      <c r="A2350" s="435"/>
      <c r="B2350" s="436"/>
      <c r="C2350" s="437"/>
      <c r="D2350" s="438" t="s">
        <v>328</v>
      </c>
      <c r="E2350" s="439"/>
      <c r="F2350" s="440"/>
      <c r="G2350" s="42"/>
      <c r="H2350" s="441"/>
      <c r="I2350" s="441"/>
      <c r="J2350" s="441"/>
      <c r="K2350" s="442"/>
      <c r="L2350" s="442"/>
      <c r="M2350" s="439"/>
      <c r="N2350" s="439"/>
      <c r="O2350" s="440"/>
      <c r="P2350" s="440"/>
      <c r="Q2350" s="439"/>
      <c r="R2350" s="439"/>
      <c r="S2350" s="439"/>
      <c r="T2350" s="443"/>
      <c r="U2350" s="443"/>
      <c r="V2350" s="443" t="s">
        <v>0</v>
      </c>
      <c r="W2350" s="444"/>
      <c r="X2350" s="440"/>
      <c r="Y2350" s="445"/>
      <c r="Z2350" s="445"/>
      <c r="AA2350" s="445"/>
      <c r="AB2350" s="445"/>
      <c r="AC2350" s="445"/>
      <c r="AD2350" s="445"/>
      <c r="AE2350" s="445"/>
      <c r="AF2350" s="445"/>
      <c r="AG2350" s="445"/>
      <c r="AH2350" s="445"/>
      <c r="AI2350" s="446"/>
      <c r="AJ2350" s="446"/>
      <c r="AK2350" s="446"/>
      <c r="AL2350" s="446"/>
      <c r="AM2350" s="446"/>
      <c r="AN2350" s="446"/>
    </row>
    <row r="2351" spans="1:40" ht="38.25">
      <c r="A2351" s="435"/>
      <c r="B2351" s="436"/>
      <c r="C2351" s="437"/>
      <c r="D2351" s="438" t="s">
        <v>329</v>
      </c>
      <c r="E2351" s="439"/>
      <c r="F2351" s="440"/>
      <c r="G2351" s="42"/>
      <c r="H2351" s="441"/>
      <c r="I2351" s="441"/>
      <c r="J2351" s="441"/>
      <c r="K2351" s="442"/>
      <c r="L2351" s="442"/>
      <c r="M2351" s="439"/>
      <c r="N2351" s="439"/>
      <c r="O2351" s="440"/>
      <c r="P2351" s="440"/>
      <c r="Q2351" s="439"/>
      <c r="R2351" s="439"/>
      <c r="S2351" s="439"/>
      <c r="T2351" s="443"/>
      <c r="U2351" s="443"/>
      <c r="V2351" s="443" t="s">
        <v>0</v>
      </c>
      <c r="W2351" s="444"/>
      <c r="X2351" s="440"/>
      <c r="Y2351" s="445"/>
      <c r="Z2351" s="445"/>
      <c r="AA2351" s="445"/>
      <c r="AB2351" s="445"/>
      <c r="AC2351" s="445"/>
      <c r="AD2351" s="445"/>
      <c r="AE2351" s="445"/>
      <c r="AF2351" s="445"/>
      <c r="AG2351" s="445"/>
      <c r="AH2351" s="445"/>
      <c r="AI2351" s="446"/>
      <c r="AJ2351" s="446"/>
      <c r="AK2351" s="446"/>
      <c r="AL2351" s="446"/>
      <c r="AM2351" s="446"/>
      <c r="AN2351" s="446"/>
    </row>
    <row r="2352" spans="1:40" ht="25.5">
      <c r="A2352" s="435"/>
      <c r="B2352" s="436"/>
      <c r="C2352" s="437"/>
      <c r="D2352" s="438" t="s">
        <v>330</v>
      </c>
      <c r="E2352" s="439"/>
      <c r="F2352" s="440"/>
      <c r="G2352" s="42"/>
      <c r="H2352" s="441"/>
      <c r="I2352" s="441"/>
      <c r="J2352" s="441"/>
      <c r="K2352" s="442"/>
      <c r="L2352" s="442"/>
      <c r="M2352" s="439"/>
      <c r="N2352" s="439"/>
      <c r="O2352" s="440"/>
      <c r="P2352" s="440"/>
      <c r="Q2352" s="439"/>
      <c r="R2352" s="439"/>
      <c r="S2352" s="439"/>
      <c r="T2352" s="443"/>
      <c r="U2352" s="443"/>
      <c r="V2352" s="443" t="s">
        <v>0</v>
      </c>
      <c r="W2352" s="444"/>
      <c r="X2352" s="440"/>
      <c r="Y2352" s="445"/>
      <c r="Z2352" s="445"/>
      <c r="AA2352" s="445"/>
      <c r="AB2352" s="445"/>
      <c r="AC2352" s="445"/>
      <c r="AD2352" s="445"/>
      <c r="AE2352" s="445"/>
      <c r="AF2352" s="445"/>
      <c r="AG2352" s="445"/>
      <c r="AH2352" s="445"/>
      <c r="AI2352" s="446"/>
      <c r="AJ2352" s="446"/>
      <c r="AK2352" s="446"/>
      <c r="AL2352" s="446"/>
      <c r="AM2352" s="446"/>
      <c r="AN2352" s="446"/>
    </row>
    <row r="2353" spans="1:40">
      <c r="A2353" s="435"/>
      <c r="B2353" s="436"/>
      <c r="C2353" s="437"/>
      <c r="D2353" s="438" t="s">
        <v>331</v>
      </c>
      <c r="E2353" s="439"/>
      <c r="F2353" s="440"/>
      <c r="G2353" s="42"/>
      <c r="H2353" s="441"/>
      <c r="I2353" s="441"/>
      <c r="J2353" s="441"/>
      <c r="K2353" s="442"/>
      <c r="L2353" s="442"/>
      <c r="M2353" s="439"/>
      <c r="N2353" s="439"/>
      <c r="O2353" s="440"/>
      <c r="P2353" s="440"/>
      <c r="Q2353" s="439"/>
      <c r="R2353" s="439"/>
      <c r="S2353" s="439"/>
      <c r="T2353" s="443"/>
      <c r="U2353" s="443"/>
      <c r="V2353" s="443" t="s">
        <v>0</v>
      </c>
      <c r="W2353" s="444"/>
      <c r="X2353" s="440"/>
      <c r="Y2353" s="445"/>
      <c r="Z2353" s="445"/>
      <c r="AA2353" s="445"/>
      <c r="AB2353" s="445"/>
      <c r="AC2353" s="445"/>
      <c r="AD2353" s="445"/>
      <c r="AE2353" s="445"/>
      <c r="AF2353" s="445"/>
      <c r="AG2353" s="445"/>
      <c r="AH2353" s="445"/>
      <c r="AI2353" s="446"/>
      <c r="AJ2353" s="446"/>
      <c r="AK2353" s="446"/>
      <c r="AL2353" s="446"/>
      <c r="AM2353" s="446"/>
      <c r="AN2353" s="446"/>
    </row>
    <row r="2354" spans="1:40" ht="25.5">
      <c r="A2354" s="435"/>
      <c r="B2354" s="436"/>
      <c r="C2354" s="437"/>
      <c r="D2354" s="438" t="s">
        <v>332</v>
      </c>
      <c r="E2354" s="439"/>
      <c r="F2354" s="440"/>
      <c r="G2354" s="42"/>
      <c r="H2354" s="441"/>
      <c r="I2354" s="441"/>
      <c r="J2354" s="441"/>
      <c r="K2354" s="442"/>
      <c r="L2354" s="442"/>
      <c r="M2354" s="439"/>
      <c r="N2354" s="439"/>
      <c r="O2354" s="440"/>
      <c r="P2354" s="440"/>
      <c r="Q2354" s="439"/>
      <c r="R2354" s="439"/>
      <c r="S2354" s="439"/>
      <c r="T2354" s="443"/>
      <c r="U2354" s="443"/>
      <c r="V2354" s="443" t="s">
        <v>0</v>
      </c>
      <c r="W2354" s="444"/>
      <c r="X2354" s="440"/>
      <c r="Y2354" s="445"/>
      <c r="Z2354" s="445"/>
      <c r="AA2354" s="445"/>
      <c r="AB2354" s="445"/>
      <c r="AC2354" s="445"/>
      <c r="AD2354" s="445"/>
      <c r="AE2354" s="445"/>
      <c r="AF2354" s="445"/>
      <c r="AG2354" s="445"/>
      <c r="AH2354" s="445"/>
      <c r="AI2354" s="446"/>
      <c r="AJ2354" s="446"/>
      <c r="AK2354" s="446"/>
      <c r="AL2354" s="446"/>
      <c r="AM2354" s="446"/>
      <c r="AN2354" s="446"/>
    </row>
    <row r="2355" spans="1:40">
      <c r="A2355" s="435"/>
      <c r="B2355" s="436"/>
      <c r="C2355" s="437"/>
      <c r="D2355" s="438" t="s">
        <v>333</v>
      </c>
      <c r="E2355" s="439"/>
      <c r="F2355" s="440"/>
      <c r="G2355" s="42"/>
      <c r="H2355" s="441"/>
      <c r="I2355" s="441"/>
      <c r="J2355" s="441"/>
      <c r="K2355" s="442"/>
      <c r="L2355" s="442"/>
      <c r="M2355" s="439"/>
      <c r="N2355" s="439"/>
      <c r="O2355" s="440"/>
      <c r="P2355" s="440"/>
      <c r="Q2355" s="439"/>
      <c r="R2355" s="439"/>
      <c r="S2355" s="439"/>
      <c r="T2355" s="443"/>
      <c r="U2355" s="443"/>
      <c r="V2355" s="443" t="s">
        <v>0</v>
      </c>
      <c r="W2355" s="444"/>
      <c r="X2355" s="440"/>
      <c r="Y2355" s="445"/>
      <c r="Z2355" s="445"/>
      <c r="AA2355" s="445"/>
      <c r="AB2355" s="445"/>
      <c r="AC2355" s="445"/>
      <c r="AD2355" s="445"/>
      <c r="AE2355" s="445"/>
      <c r="AF2355" s="445"/>
      <c r="AG2355" s="445"/>
      <c r="AH2355" s="445"/>
      <c r="AI2355" s="446"/>
      <c r="AJ2355" s="446"/>
      <c r="AK2355" s="446"/>
      <c r="AL2355" s="446"/>
      <c r="AM2355" s="446"/>
      <c r="AN2355" s="446"/>
    </row>
    <row r="2356" spans="1:40">
      <c r="A2356" s="435"/>
      <c r="B2356" s="436"/>
      <c r="C2356" s="437"/>
      <c r="D2356" s="438" t="s">
        <v>334</v>
      </c>
      <c r="E2356" s="439"/>
      <c r="F2356" s="440"/>
      <c r="G2356" s="42"/>
      <c r="H2356" s="441"/>
      <c r="I2356" s="441"/>
      <c r="J2356" s="441"/>
      <c r="K2356" s="442"/>
      <c r="L2356" s="442"/>
      <c r="M2356" s="439"/>
      <c r="N2356" s="439"/>
      <c r="O2356" s="440"/>
      <c r="P2356" s="440"/>
      <c r="Q2356" s="439"/>
      <c r="R2356" s="439"/>
      <c r="S2356" s="439"/>
      <c r="T2356" s="443"/>
      <c r="U2356" s="443"/>
      <c r="V2356" s="443" t="s">
        <v>0</v>
      </c>
      <c r="W2356" s="444"/>
      <c r="X2356" s="440"/>
      <c r="Y2356" s="445"/>
      <c r="Z2356" s="445"/>
      <c r="AA2356" s="445"/>
      <c r="AB2356" s="445"/>
      <c r="AC2356" s="445"/>
      <c r="AD2356" s="445"/>
      <c r="AE2356" s="445"/>
      <c r="AF2356" s="445"/>
      <c r="AG2356" s="445"/>
      <c r="AH2356" s="445"/>
      <c r="AI2356" s="446"/>
      <c r="AJ2356" s="446"/>
      <c r="AK2356" s="446"/>
      <c r="AL2356" s="446"/>
      <c r="AM2356" s="446"/>
      <c r="AN2356" s="446"/>
    </row>
    <row r="2357" spans="1:40" ht="25.5">
      <c r="A2357" s="435"/>
      <c r="B2357" s="436"/>
      <c r="C2357" s="437"/>
      <c r="D2357" s="438" t="s">
        <v>293</v>
      </c>
      <c r="E2357" s="439"/>
      <c r="F2357" s="440"/>
      <c r="G2357" s="42"/>
      <c r="H2357" s="441"/>
      <c r="I2357" s="441"/>
      <c r="J2357" s="441"/>
      <c r="K2357" s="442"/>
      <c r="L2357" s="442"/>
      <c r="M2357" s="439"/>
      <c r="N2357" s="439"/>
      <c r="O2357" s="440"/>
      <c r="P2357" s="440"/>
      <c r="Q2357" s="439"/>
      <c r="R2357" s="439"/>
      <c r="S2357" s="439"/>
      <c r="T2357" s="443"/>
      <c r="U2357" s="443"/>
      <c r="V2357" s="443" t="s">
        <v>0</v>
      </c>
      <c r="W2357" s="444"/>
      <c r="X2357" s="440"/>
      <c r="Y2357" s="445"/>
      <c r="Z2357" s="445"/>
      <c r="AA2357" s="445"/>
      <c r="AB2357" s="445"/>
      <c r="AC2357" s="445"/>
      <c r="AD2357" s="445"/>
      <c r="AE2357" s="445"/>
      <c r="AF2357" s="445"/>
      <c r="AG2357" s="445"/>
      <c r="AH2357" s="445"/>
      <c r="AI2357" s="446"/>
      <c r="AJ2357" s="446"/>
      <c r="AK2357" s="446"/>
      <c r="AL2357" s="446"/>
      <c r="AM2357" s="446"/>
      <c r="AN2357" s="446"/>
    </row>
    <row r="2358" spans="1:40">
      <c r="A2358" s="435"/>
      <c r="B2358" s="436"/>
      <c r="C2358" s="437"/>
      <c r="D2358" s="438" t="s">
        <v>294</v>
      </c>
      <c r="E2358" s="439"/>
      <c r="F2358" s="440"/>
      <c r="G2358" s="42"/>
      <c r="H2358" s="441"/>
      <c r="I2358" s="441"/>
      <c r="J2358" s="441"/>
      <c r="K2358" s="442"/>
      <c r="L2358" s="442"/>
      <c r="M2358" s="439"/>
      <c r="N2358" s="439"/>
      <c r="O2358" s="440"/>
      <c r="P2358" s="440"/>
      <c r="Q2358" s="439"/>
      <c r="R2358" s="439"/>
      <c r="S2358" s="439"/>
      <c r="T2358" s="443"/>
      <c r="U2358" s="443"/>
      <c r="V2358" s="443" t="s">
        <v>0</v>
      </c>
      <c r="W2358" s="444"/>
      <c r="X2358" s="440"/>
      <c r="Y2358" s="445"/>
      <c r="Z2358" s="445"/>
      <c r="AA2358" s="445"/>
      <c r="AB2358" s="445"/>
      <c r="AC2358" s="445"/>
      <c r="AD2358" s="445"/>
      <c r="AE2358" s="445"/>
      <c r="AF2358" s="445"/>
      <c r="AG2358" s="445"/>
      <c r="AH2358" s="445"/>
      <c r="AI2358" s="446"/>
      <c r="AJ2358" s="446"/>
      <c r="AK2358" s="446"/>
      <c r="AL2358" s="446"/>
      <c r="AM2358" s="446"/>
      <c r="AN2358" s="446"/>
    </row>
    <row r="2359" spans="1:40">
      <c r="A2359" s="435"/>
      <c r="B2359" s="436"/>
      <c r="C2359" s="437"/>
      <c r="D2359" s="438" t="s">
        <v>294</v>
      </c>
      <c r="E2359" s="439"/>
      <c r="F2359" s="440"/>
      <c r="G2359" s="42"/>
      <c r="H2359" s="441"/>
      <c r="I2359" s="441"/>
      <c r="J2359" s="441"/>
      <c r="K2359" s="442"/>
      <c r="L2359" s="442"/>
      <c r="M2359" s="439"/>
      <c r="N2359" s="439"/>
      <c r="O2359" s="440"/>
      <c r="P2359" s="440"/>
      <c r="Q2359" s="439"/>
      <c r="R2359" s="439"/>
      <c r="S2359" s="439"/>
      <c r="T2359" s="443"/>
      <c r="U2359" s="443"/>
      <c r="V2359" s="443" t="s">
        <v>0</v>
      </c>
      <c r="W2359" s="444"/>
      <c r="X2359" s="440"/>
      <c r="Y2359" s="445"/>
      <c r="Z2359" s="445"/>
      <c r="AA2359" s="445"/>
      <c r="AB2359" s="445"/>
      <c r="AC2359" s="445"/>
      <c r="AD2359" s="445"/>
      <c r="AE2359" s="445"/>
      <c r="AF2359" s="445"/>
      <c r="AG2359" s="445"/>
      <c r="AH2359" s="445"/>
      <c r="AI2359" s="446"/>
      <c r="AJ2359" s="446"/>
      <c r="AK2359" s="446"/>
      <c r="AL2359" s="446"/>
      <c r="AM2359" s="446"/>
      <c r="AN2359" s="446"/>
    </row>
    <row r="2360" spans="1:40" ht="25.5">
      <c r="A2360" s="435"/>
      <c r="B2360" s="436"/>
      <c r="C2360" s="437"/>
      <c r="D2360" s="438" t="s">
        <v>316</v>
      </c>
      <c r="E2360" s="439"/>
      <c r="F2360" s="440"/>
      <c r="G2360" s="42"/>
      <c r="H2360" s="441"/>
      <c r="I2360" s="441"/>
      <c r="J2360" s="441"/>
      <c r="K2360" s="442"/>
      <c r="L2360" s="442"/>
      <c r="M2360" s="439"/>
      <c r="N2360" s="439"/>
      <c r="O2360" s="440"/>
      <c r="P2360" s="440"/>
      <c r="Q2360" s="439"/>
      <c r="R2360" s="439"/>
      <c r="S2360" s="439"/>
      <c r="T2360" s="443"/>
      <c r="U2360" s="443"/>
      <c r="V2360" s="443" t="s">
        <v>0</v>
      </c>
      <c r="W2360" s="444"/>
      <c r="X2360" s="440"/>
      <c r="Y2360" s="445"/>
      <c r="Z2360" s="445"/>
      <c r="AA2360" s="445"/>
      <c r="AB2360" s="445"/>
      <c r="AC2360" s="445"/>
      <c r="AD2360" s="445"/>
      <c r="AE2360" s="445"/>
      <c r="AF2360" s="445"/>
      <c r="AG2360" s="445"/>
      <c r="AH2360" s="445"/>
      <c r="AI2360" s="446"/>
      <c r="AJ2360" s="446"/>
      <c r="AK2360" s="446"/>
      <c r="AL2360" s="446"/>
      <c r="AM2360" s="446"/>
      <c r="AN2360" s="446"/>
    </row>
    <row r="2361" spans="1:40">
      <c r="A2361" s="435"/>
      <c r="B2361" s="436"/>
      <c r="C2361" s="437"/>
      <c r="D2361" s="438" t="s">
        <v>294</v>
      </c>
      <c r="E2361" s="439"/>
      <c r="F2361" s="440"/>
      <c r="G2361" s="42"/>
      <c r="H2361" s="441"/>
      <c r="I2361" s="441"/>
      <c r="J2361" s="441"/>
      <c r="K2361" s="442"/>
      <c r="L2361" s="442"/>
      <c r="M2361" s="439"/>
      <c r="N2361" s="439"/>
      <c r="O2361" s="440"/>
      <c r="P2361" s="440"/>
      <c r="Q2361" s="439"/>
      <c r="R2361" s="439"/>
      <c r="S2361" s="439"/>
      <c r="T2361" s="443"/>
      <c r="U2361" s="443"/>
      <c r="V2361" s="443" t="s">
        <v>0</v>
      </c>
      <c r="W2361" s="444"/>
      <c r="X2361" s="440"/>
      <c r="Y2361" s="445"/>
      <c r="Z2361" s="445"/>
      <c r="AA2361" s="445"/>
      <c r="AB2361" s="445"/>
      <c r="AC2361" s="445"/>
      <c r="AD2361" s="445"/>
      <c r="AE2361" s="445"/>
      <c r="AF2361" s="445"/>
      <c r="AG2361" s="445"/>
      <c r="AH2361" s="445"/>
      <c r="AI2361" s="446"/>
      <c r="AJ2361" s="446"/>
      <c r="AK2361" s="446"/>
      <c r="AL2361" s="446"/>
      <c r="AM2361" s="446"/>
      <c r="AN2361" s="446"/>
    </row>
    <row r="2362" spans="1:40" ht="25.5">
      <c r="A2362" s="435"/>
      <c r="B2362" s="436"/>
      <c r="C2362" s="437"/>
      <c r="D2362" s="438" t="s">
        <v>295</v>
      </c>
      <c r="E2362" s="439"/>
      <c r="F2362" s="440"/>
      <c r="G2362" s="42"/>
      <c r="H2362" s="441"/>
      <c r="I2362" s="441"/>
      <c r="J2362" s="441"/>
      <c r="K2362" s="442"/>
      <c r="L2362" s="442"/>
      <c r="M2362" s="439"/>
      <c r="N2362" s="439"/>
      <c r="O2362" s="440"/>
      <c r="P2362" s="440"/>
      <c r="Q2362" s="439"/>
      <c r="R2362" s="439"/>
      <c r="S2362" s="439"/>
      <c r="T2362" s="443"/>
      <c r="U2362" s="443"/>
      <c r="V2362" s="443" t="s">
        <v>0</v>
      </c>
      <c r="W2362" s="444"/>
      <c r="X2362" s="440"/>
      <c r="Y2362" s="445"/>
      <c r="Z2362" s="445"/>
      <c r="AA2362" s="445"/>
      <c r="AB2362" s="445"/>
      <c r="AC2362" s="445"/>
      <c r="AD2362" s="445"/>
      <c r="AE2362" s="445"/>
      <c r="AF2362" s="445"/>
      <c r="AG2362" s="445"/>
      <c r="AH2362" s="445"/>
      <c r="AI2362" s="446"/>
      <c r="AJ2362" s="446"/>
      <c r="AK2362" s="446"/>
      <c r="AL2362" s="446"/>
      <c r="AM2362" s="446"/>
      <c r="AN2362" s="446"/>
    </row>
    <row r="2363" spans="1:40" ht="25.5">
      <c r="A2363" s="435"/>
      <c r="B2363" s="436"/>
      <c r="C2363" s="437"/>
      <c r="D2363" s="438" t="s">
        <v>296</v>
      </c>
      <c r="E2363" s="439"/>
      <c r="F2363" s="440"/>
      <c r="G2363" s="42"/>
      <c r="H2363" s="441"/>
      <c r="I2363" s="441"/>
      <c r="J2363" s="441"/>
      <c r="K2363" s="442"/>
      <c r="L2363" s="442"/>
      <c r="M2363" s="439"/>
      <c r="N2363" s="439"/>
      <c r="O2363" s="440"/>
      <c r="P2363" s="440"/>
      <c r="Q2363" s="439"/>
      <c r="R2363" s="439"/>
      <c r="S2363" s="439"/>
      <c r="T2363" s="443"/>
      <c r="U2363" s="443"/>
      <c r="V2363" s="443" t="s">
        <v>0</v>
      </c>
      <c r="W2363" s="444"/>
      <c r="X2363" s="440"/>
      <c r="Y2363" s="445"/>
      <c r="Z2363" s="445"/>
      <c r="AA2363" s="445"/>
      <c r="AB2363" s="445"/>
      <c r="AC2363" s="445"/>
      <c r="AD2363" s="445"/>
      <c r="AE2363" s="445"/>
      <c r="AF2363" s="445"/>
      <c r="AG2363" s="445"/>
      <c r="AH2363" s="445"/>
      <c r="AI2363" s="446"/>
      <c r="AJ2363" s="446"/>
      <c r="AK2363" s="446"/>
      <c r="AL2363" s="446"/>
      <c r="AM2363" s="446"/>
      <c r="AN2363" s="446"/>
    </row>
    <row r="2364" spans="1:40">
      <c r="A2364" s="435"/>
      <c r="B2364" s="436"/>
      <c r="C2364" s="437"/>
      <c r="D2364" s="438" t="s">
        <v>297</v>
      </c>
      <c r="E2364" s="439"/>
      <c r="F2364" s="440"/>
      <c r="G2364" s="42"/>
      <c r="H2364" s="441"/>
      <c r="I2364" s="441"/>
      <c r="J2364" s="441"/>
      <c r="K2364" s="442"/>
      <c r="L2364" s="442"/>
      <c r="M2364" s="439"/>
      <c r="N2364" s="439"/>
      <c r="O2364" s="440"/>
      <c r="P2364" s="440"/>
      <c r="Q2364" s="439"/>
      <c r="R2364" s="439"/>
      <c r="S2364" s="439"/>
      <c r="T2364" s="443"/>
      <c r="U2364" s="443"/>
      <c r="V2364" s="443" t="s">
        <v>0</v>
      </c>
      <c r="W2364" s="444"/>
      <c r="X2364" s="440"/>
      <c r="Y2364" s="445"/>
      <c r="Z2364" s="445"/>
      <c r="AA2364" s="445"/>
      <c r="AB2364" s="445"/>
      <c r="AC2364" s="445"/>
      <c r="AD2364" s="445"/>
      <c r="AE2364" s="445"/>
      <c r="AF2364" s="445"/>
      <c r="AG2364" s="445"/>
      <c r="AH2364" s="445"/>
      <c r="AI2364" s="446"/>
      <c r="AJ2364" s="446"/>
      <c r="AK2364" s="446"/>
      <c r="AL2364" s="446"/>
      <c r="AM2364" s="446"/>
      <c r="AN2364" s="446"/>
    </row>
    <row r="2365" spans="1:40">
      <c r="A2365" s="435"/>
      <c r="B2365" s="436"/>
      <c r="C2365" s="437"/>
      <c r="D2365" s="438" t="s">
        <v>220</v>
      </c>
      <c r="E2365" s="439"/>
      <c r="F2365" s="440"/>
      <c r="G2365" s="42"/>
      <c r="H2365" s="441"/>
      <c r="I2365" s="441"/>
      <c r="J2365" s="441"/>
      <c r="K2365" s="442"/>
      <c r="L2365" s="442"/>
      <c r="M2365" s="439"/>
      <c r="N2365" s="439"/>
      <c r="O2365" s="440"/>
      <c r="P2365" s="440"/>
      <c r="Q2365" s="439"/>
      <c r="R2365" s="439"/>
      <c r="S2365" s="439"/>
      <c r="T2365" s="443"/>
      <c r="U2365" s="443"/>
      <c r="V2365" s="443" t="s">
        <v>0</v>
      </c>
      <c r="W2365" s="444"/>
      <c r="X2365" s="440"/>
      <c r="Y2365" s="445"/>
      <c r="Z2365" s="445"/>
      <c r="AA2365" s="445"/>
      <c r="AB2365" s="445"/>
      <c r="AC2365" s="445"/>
      <c r="AD2365" s="445"/>
      <c r="AE2365" s="445"/>
      <c r="AF2365" s="445"/>
      <c r="AG2365" s="445"/>
      <c r="AH2365" s="445"/>
      <c r="AI2365" s="446"/>
      <c r="AJ2365" s="446"/>
      <c r="AK2365" s="446"/>
      <c r="AL2365" s="446"/>
      <c r="AM2365" s="446"/>
      <c r="AN2365" s="446"/>
    </row>
    <row r="2366" spans="1:40">
      <c r="A2366" s="435"/>
      <c r="B2366" s="436"/>
      <c r="C2366" s="437"/>
      <c r="D2366" s="438" t="s">
        <v>221</v>
      </c>
      <c r="E2366" s="439"/>
      <c r="F2366" s="440"/>
      <c r="G2366" s="42"/>
      <c r="H2366" s="441"/>
      <c r="I2366" s="441"/>
      <c r="J2366" s="441"/>
      <c r="K2366" s="442"/>
      <c r="L2366" s="442"/>
      <c r="M2366" s="439"/>
      <c r="N2366" s="439"/>
      <c r="O2366" s="440"/>
      <c r="P2366" s="440"/>
      <c r="Q2366" s="439"/>
      <c r="R2366" s="439"/>
      <c r="S2366" s="439"/>
      <c r="T2366" s="443"/>
      <c r="U2366" s="443"/>
      <c r="V2366" s="443" t="s">
        <v>0</v>
      </c>
      <c r="W2366" s="444"/>
      <c r="X2366" s="440"/>
      <c r="Y2366" s="445"/>
      <c r="Z2366" s="445"/>
      <c r="AA2366" s="445"/>
      <c r="AB2366" s="445"/>
      <c r="AC2366" s="445"/>
      <c r="AD2366" s="445"/>
      <c r="AE2366" s="445"/>
      <c r="AF2366" s="445"/>
      <c r="AG2366" s="445"/>
      <c r="AH2366" s="445"/>
      <c r="AI2366" s="446"/>
      <c r="AJ2366" s="446"/>
      <c r="AK2366" s="446"/>
      <c r="AL2366" s="446"/>
      <c r="AM2366" s="446"/>
      <c r="AN2366" s="446"/>
    </row>
    <row r="2367" spans="1:40">
      <c r="A2367" s="435"/>
      <c r="B2367" s="436"/>
      <c r="C2367" s="437"/>
      <c r="D2367" s="438" t="s">
        <v>213</v>
      </c>
      <c r="E2367" s="439"/>
      <c r="F2367" s="440"/>
      <c r="G2367" s="42"/>
      <c r="H2367" s="441"/>
      <c r="I2367" s="441"/>
      <c r="J2367" s="441"/>
      <c r="K2367" s="442"/>
      <c r="L2367" s="442"/>
      <c r="M2367" s="439"/>
      <c r="N2367" s="439"/>
      <c r="O2367" s="440"/>
      <c r="P2367" s="440"/>
      <c r="Q2367" s="439"/>
      <c r="R2367" s="439"/>
      <c r="S2367" s="439"/>
      <c r="T2367" s="443"/>
      <c r="U2367" s="443"/>
      <c r="V2367" s="443" t="s">
        <v>0</v>
      </c>
      <c r="W2367" s="444"/>
      <c r="X2367" s="440"/>
      <c r="Y2367" s="445"/>
      <c r="Z2367" s="445"/>
      <c r="AA2367" s="445"/>
      <c r="AB2367" s="445"/>
      <c r="AC2367" s="445"/>
      <c r="AD2367" s="445"/>
      <c r="AE2367" s="445"/>
      <c r="AF2367" s="445"/>
      <c r="AG2367" s="445"/>
      <c r="AH2367" s="445"/>
      <c r="AI2367" s="446"/>
      <c r="AJ2367" s="446"/>
      <c r="AK2367" s="446"/>
      <c r="AL2367" s="446"/>
      <c r="AM2367" s="446"/>
      <c r="AN2367" s="446"/>
    </row>
    <row r="2368" spans="1:40">
      <c r="A2368" s="435"/>
      <c r="B2368" s="436"/>
      <c r="C2368" s="437"/>
      <c r="D2368" s="438" t="s">
        <v>335</v>
      </c>
      <c r="E2368" s="439"/>
      <c r="F2368" s="440"/>
      <c r="G2368" s="42"/>
      <c r="H2368" s="441"/>
      <c r="I2368" s="441"/>
      <c r="J2368" s="441"/>
      <c r="K2368" s="442"/>
      <c r="L2368" s="442"/>
      <c r="M2368" s="439"/>
      <c r="N2368" s="439"/>
      <c r="O2368" s="440"/>
      <c r="P2368" s="440"/>
      <c r="Q2368" s="439"/>
      <c r="R2368" s="439"/>
      <c r="S2368" s="439"/>
      <c r="T2368" s="443"/>
      <c r="U2368" s="443"/>
      <c r="V2368" s="443" t="s">
        <v>0</v>
      </c>
      <c r="W2368" s="444"/>
      <c r="X2368" s="440"/>
      <c r="Y2368" s="445"/>
      <c r="Z2368" s="445"/>
      <c r="AA2368" s="445"/>
      <c r="AB2368" s="445"/>
      <c r="AC2368" s="445"/>
      <c r="AD2368" s="445"/>
      <c r="AE2368" s="445"/>
      <c r="AF2368" s="445"/>
      <c r="AG2368" s="445"/>
      <c r="AH2368" s="445"/>
      <c r="AI2368" s="446"/>
      <c r="AJ2368" s="446"/>
      <c r="AK2368" s="446"/>
      <c r="AL2368" s="446"/>
      <c r="AM2368" s="446"/>
      <c r="AN2368" s="446"/>
    </row>
    <row r="2369" spans="1:40" ht="25.5">
      <c r="A2369" s="435"/>
      <c r="B2369" s="436"/>
      <c r="C2369" s="437"/>
      <c r="D2369" s="438" t="s">
        <v>336</v>
      </c>
      <c r="E2369" s="439"/>
      <c r="F2369" s="440"/>
      <c r="G2369" s="42"/>
      <c r="H2369" s="441"/>
      <c r="I2369" s="441"/>
      <c r="J2369" s="441"/>
      <c r="K2369" s="442"/>
      <c r="L2369" s="442"/>
      <c r="M2369" s="439"/>
      <c r="N2369" s="439"/>
      <c r="O2369" s="440"/>
      <c r="P2369" s="440"/>
      <c r="Q2369" s="439"/>
      <c r="R2369" s="439"/>
      <c r="S2369" s="439"/>
      <c r="T2369" s="443"/>
      <c r="U2369" s="443"/>
      <c r="V2369" s="443" t="s">
        <v>0</v>
      </c>
      <c r="W2369" s="444"/>
      <c r="X2369" s="440"/>
      <c r="Y2369" s="445"/>
      <c r="Z2369" s="445"/>
      <c r="AA2369" s="445"/>
      <c r="AB2369" s="445"/>
      <c r="AC2369" s="445"/>
      <c r="AD2369" s="445"/>
      <c r="AE2369" s="445"/>
      <c r="AF2369" s="445"/>
      <c r="AG2369" s="445"/>
      <c r="AH2369" s="445"/>
      <c r="AI2369" s="446"/>
      <c r="AJ2369" s="446"/>
      <c r="AK2369" s="446"/>
      <c r="AL2369" s="446"/>
      <c r="AM2369" s="446"/>
      <c r="AN2369" s="446"/>
    </row>
    <row r="2370" spans="1:40" ht="25.5">
      <c r="A2370" s="435"/>
      <c r="B2370" s="436"/>
      <c r="C2370" s="437"/>
      <c r="D2370" s="438" t="s">
        <v>337</v>
      </c>
      <c r="E2370" s="439"/>
      <c r="F2370" s="440"/>
      <c r="G2370" s="42"/>
      <c r="H2370" s="441"/>
      <c r="I2370" s="441"/>
      <c r="J2370" s="441"/>
      <c r="K2370" s="442"/>
      <c r="L2370" s="442"/>
      <c r="M2370" s="439"/>
      <c r="N2370" s="439"/>
      <c r="O2370" s="440"/>
      <c r="P2370" s="440"/>
      <c r="Q2370" s="439"/>
      <c r="R2370" s="439"/>
      <c r="S2370" s="439"/>
      <c r="T2370" s="443"/>
      <c r="U2370" s="443"/>
      <c r="V2370" s="443" t="s">
        <v>0</v>
      </c>
      <c r="W2370" s="444"/>
      <c r="X2370" s="440"/>
      <c r="Y2370" s="445"/>
      <c r="Z2370" s="445"/>
      <c r="AA2370" s="445"/>
      <c r="AB2370" s="445"/>
      <c r="AC2370" s="445"/>
      <c r="AD2370" s="445"/>
      <c r="AE2370" s="445"/>
      <c r="AF2370" s="445"/>
      <c r="AG2370" s="445"/>
      <c r="AH2370" s="445"/>
      <c r="AI2370" s="446"/>
      <c r="AJ2370" s="446"/>
      <c r="AK2370" s="446"/>
      <c r="AL2370" s="446"/>
      <c r="AM2370" s="446"/>
      <c r="AN2370" s="446"/>
    </row>
    <row r="2371" spans="1:40">
      <c r="A2371" s="435"/>
      <c r="B2371" s="436"/>
      <c r="C2371" s="437"/>
      <c r="D2371" s="438" t="s">
        <v>338</v>
      </c>
      <c r="E2371" s="439"/>
      <c r="F2371" s="440"/>
      <c r="G2371" s="42"/>
      <c r="H2371" s="441"/>
      <c r="I2371" s="441"/>
      <c r="J2371" s="441"/>
      <c r="K2371" s="442"/>
      <c r="L2371" s="442"/>
      <c r="M2371" s="439"/>
      <c r="N2371" s="439"/>
      <c r="O2371" s="440"/>
      <c r="P2371" s="440"/>
      <c r="Q2371" s="439"/>
      <c r="R2371" s="439"/>
      <c r="S2371" s="439"/>
      <c r="T2371" s="443"/>
      <c r="U2371" s="443"/>
      <c r="V2371" s="443" t="s">
        <v>0</v>
      </c>
      <c r="W2371" s="444"/>
      <c r="X2371" s="440"/>
      <c r="Y2371" s="445"/>
      <c r="Z2371" s="445"/>
      <c r="AA2371" s="445"/>
      <c r="AB2371" s="445"/>
      <c r="AC2371" s="445"/>
      <c r="AD2371" s="445"/>
      <c r="AE2371" s="445"/>
      <c r="AF2371" s="445"/>
      <c r="AG2371" s="445"/>
      <c r="AH2371" s="445"/>
      <c r="AI2371" s="446"/>
      <c r="AJ2371" s="446"/>
      <c r="AK2371" s="446"/>
      <c r="AL2371" s="446"/>
      <c r="AM2371" s="446"/>
      <c r="AN2371" s="446"/>
    </row>
    <row r="2372" spans="1:40">
      <c r="A2372" s="435"/>
      <c r="B2372" s="436"/>
      <c r="C2372" s="437"/>
      <c r="D2372" s="438" t="s">
        <v>339</v>
      </c>
      <c r="E2372" s="439"/>
      <c r="F2372" s="440"/>
      <c r="G2372" s="42"/>
      <c r="H2372" s="441"/>
      <c r="I2372" s="441"/>
      <c r="J2372" s="441"/>
      <c r="K2372" s="442"/>
      <c r="L2372" s="442"/>
      <c r="M2372" s="439"/>
      <c r="N2372" s="439"/>
      <c r="O2372" s="440"/>
      <c r="P2372" s="440"/>
      <c r="Q2372" s="439"/>
      <c r="R2372" s="439"/>
      <c r="S2372" s="439"/>
      <c r="T2372" s="443"/>
      <c r="U2372" s="443"/>
      <c r="V2372" s="443" t="s">
        <v>0</v>
      </c>
      <c r="W2372" s="444"/>
      <c r="X2372" s="440"/>
      <c r="Y2372" s="445"/>
      <c r="Z2372" s="445"/>
      <c r="AA2372" s="445"/>
      <c r="AB2372" s="445"/>
      <c r="AC2372" s="445"/>
      <c r="AD2372" s="445"/>
      <c r="AE2372" s="445"/>
      <c r="AF2372" s="445"/>
      <c r="AG2372" s="445"/>
      <c r="AH2372" s="445"/>
      <c r="AI2372" s="446"/>
      <c r="AJ2372" s="446"/>
      <c r="AK2372" s="446"/>
      <c r="AL2372" s="446"/>
      <c r="AM2372" s="446"/>
      <c r="AN2372" s="446"/>
    </row>
    <row r="2373" spans="1:40" ht="25.5">
      <c r="A2373" s="435"/>
      <c r="B2373" s="436"/>
      <c r="C2373" s="437"/>
      <c r="D2373" s="438" t="s">
        <v>340</v>
      </c>
      <c r="E2373" s="439"/>
      <c r="F2373" s="440"/>
      <c r="G2373" s="42"/>
      <c r="H2373" s="441"/>
      <c r="I2373" s="441"/>
      <c r="J2373" s="441"/>
      <c r="K2373" s="442"/>
      <c r="L2373" s="442"/>
      <c r="M2373" s="439"/>
      <c r="N2373" s="439"/>
      <c r="O2373" s="440"/>
      <c r="P2373" s="440"/>
      <c r="Q2373" s="439"/>
      <c r="R2373" s="439"/>
      <c r="S2373" s="439"/>
      <c r="T2373" s="443"/>
      <c r="U2373" s="443"/>
      <c r="V2373" s="443" t="s">
        <v>0</v>
      </c>
      <c r="W2373" s="444"/>
      <c r="X2373" s="440"/>
      <c r="Y2373" s="445"/>
      <c r="Z2373" s="445"/>
      <c r="AA2373" s="445"/>
      <c r="AB2373" s="445"/>
      <c r="AC2373" s="445"/>
      <c r="AD2373" s="445"/>
      <c r="AE2373" s="445"/>
      <c r="AF2373" s="445"/>
      <c r="AG2373" s="445"/>
      <c r="AH2373" s="445"/>
      <c r="AI2373" s="446"/>
      <c r="AJ2373" s="446"/>
      <c r="AK2373" s="446"/>
      <c r="AL2373" s="446"/>
      <c r="AM2373" s="446"/>
      <c r="AN2373" s="446"/>
    </row>
    <row r="2374" spans="1:40">
      <c r="A2374" s="435"/>
      <c r="B2374" s="436"/>
      <c r="C2374" s="437"/>
      <c r="D2374" s="438" t="s">
        <v>341</v>
      </c>
      <c r="E2374" s="439"/>
      <c r="F2374" s="440"/>
      <c r="G2374" s="42"/>
      <c r="H2374" s="441"/>
      <c r="I2374" s="441"/>
      <c r="J2374" s="441"/>
      <c r="K2374" s="442"/>
      <c r="L2374" s="442"/>
      <c r="M2374" s="439"/>
      <c r="N2374" s="439"/>
      <c r="O2374" s="440"/>
      <c r="P2374" s="440"/>
      <c r="Q2374" s="439"/>
      <c r="R2374" s="439"/>
      <c r="S2374" s="439"/>
      <c r="T2374" s="443"/>
      <c r="U2374" s="443"/>
      <c r="V2374" s="443" t="s">
        <v>0</v>
      </c>
      <c r="W2374" s="444"/>
      <c r="X2374" s="440"/>
      <c r="Y2374" s="445"/>
      <c r="Z2374" s="445"/>
      <c r="AA2374" s="445"/>
      <c r="AB2374" s="445"/>
      <c r="AC2374" s="445"/>
      <c r="AD2374" s="445"/>
      <c r="AE2374" s="445"/>
      <c r="AF2374" s="445"/>
      <c r="AG2374" s="445"/>
      <c r="AH2374" s="445"/>
      <c r="AI2374" s="446"/>
      <c r="AJ2374" s="446"/>
      <c r="AK2374" s="446"/>
      <c r="AL2374" s="446"/>
      <c r="AM2374" s="446"/>
      <c r="AN2374" s="446"/>
    </row>
    <row r="2375" spans="1:40">
      <c r="A2375" s="435"/>
      <c r="B2375" s="436"/>
      <c r="C2375" s="437"/>
      <c r="D2375" s="438" t="s">
        <v>1814</v>
      </c>
      <c r="E2375" s="439"/>
      <c r="F2375" s="440"/>
      <c r="G2375" s="42"/>
      <c r="H2375" s="441"/>
      <c r="I2375" s="441"/>
      <c r="J2375" s="441"/>
      <c r="K2375" s="442"/>
      <c r="L2375" s="442"/>
      <c r="M2375" s="439"/>
      <c r="N2375" s="439"/>
      <c r="O2375" s="440"/>
      <c r="P2375" s="440"/>
      <c r="Q2375" s="439"/>
      <c r="R2375" s="439"/>
      <c r="S2375" s="439"/>
      <c r="T2375" s="443"/>
      <c r="U2375" s="443"/>
      <c r="V2375" s="443" t="s">
        <v>0</v>
      </c>
      <c r="W2375" s="444"/>
      <c r="X2375" s="440"/>
      <c r="Y2375" s="445"/>
      <c r="Z2375" s="445"/>
      <c r="AA2375" s="445"/>
      <c r="AB2375" s="445"/>
      <c r="AC2375" s="445"/>
      <c r="AD2375" s="445"/>
      <c r="AE2375" s="445"/>
      <c r="AF2375" s="445"/>
      <c r="AG2375" s="445"/>
      <c r="AH2375" s="445"/>
      <c r="AI2375" s="446"/>
      <c r="AJ2375" s="446"/>
      <c r="AK2375" s="446"/>
      <c r="AL2375" s="446"/>
      <c r="AM2375" s="446"/>
      <c r="AN2375" s="446"/>
    </row>
    <row r="2376" spans="1:40">
      <c r="A2376" s="435"/>
      <c r="B2376" s="436"/>
      <c r="C2376" s="437"/>
      <c r="D2376" s="438" t="s">
        <v>147</v>
      </c>
      <c r="E2376" s="439"/>
      <c r="F2376" s="440"/>
      <c r="G2376" s="42"/>
      <c r="H2376" s="441"/>
      <c r="I2376" s="441"/>
      <c r="J2376" s="441"/>
      <c r="K2376" s="442"/>
      <c r="L2376" s="442"/>
      <c r="M2376" s="439"/>
      <c r="N2376" s="439"/>
      <c r="O2376" s="440"/>
      <c r="P2376" s="440"/>
      <c r="Q2376" s="439"/>
      <c r="R2376" s="439"/>
      <c r="S2376" s="439"/>
      <c r="T2376" s="443"/>
      <c r="U2376" s="443"/>
      <c r="V2376" s="443" t="s">
        <v>0</v>
      </c>
      <c r="W2376" s="444"/>
      <c r="X2376" s="440"/>
      <c r="Y2376" s="445"/>
      <c r="Z2376" s="445"/>
      <c r="AA2376" s="445"/>
      <c r="AB2376" s="445"/>
      <c r="AC2376" s="445"/>
      <c r="AD2376" s="445"/>
      <c r="AE2376" s="445"/>
      <c r="AF2376" s="445"/>
      <c r="AG2376" s="445"/>
      <c r="AH2376" s="445"/>
      <c r="AI2376" s="446"/>
      <c r="AJ2376" s="446"/>
      <c r="AK2376" s="446"/>
      <c r="AL2376" s="446"/>
      <c r="AM2376" s="446"/>
      <c r="AN2376" s="446"/>
    </row>
    <row r="2377" spans="1:40">
      <c r="A2377" s="435"/>
      <c r="B2377" s="436"/>
      <c r="C2377" s="437"/>
      <c r="D2377" s="438" t="s">
        <v>1815</v>
      </c>
      <c r="E2377" s="439"/>
      <c r="F2377" s="440"/>
      <c r="G2377" s="42"/>
      <c r="H2377" s="441"/>
      <c r="I2377" s="441"/>
      <c r="J2377" s="441"/>
      <c r="K2377" s="442"/>
      <c r="L2377" s="442"/>
      <c r="M2377" s="439"/>
      <c r="N2377" s="439"/>
      <c r="O2377" s="440"/>
      <c r="P2377" s="440"/>
      <c r="Q2377" s="439"/>
      <c r="R2377" s="439"/>
      <c r="S2377" s="439"/>
      <c r="T2377" s="443"/>
      <c r="U2377" s="443"/>
      <c r="V2377" s="443" t="s">
        <v>0</v>
      </c>
      <c r="W2377" s="444"/>
      <c r="X2377" s="440"/>
      <c r="Y2377" s="445"/>
      <c r="Z2377" s="445"/>
      <c r="AA2377" s="445"/>
      <c r="AB2377" s="445"/>
      <c r="AC2377" s="445"/>
      <c r="AD2377" s="445"/>
      <c r="AE2377" s="445"/>
      <c r="AF2377" s="445"/>
      <c r="AG2377" s="445"/>
      <c r="AH2377" s="445"/>
      <c r="AI2377" s="446"/>
      <c r="AJ2377" s="446"/>
      <c r="AK2377" s="446"/>
      <c r="AL2377" s="446"/>
      <c r="AM2377" s="446"/>
      <c r="AN2377" s="446"/>
    </row>
    <row r="2378" spans="1:40">
      <c r="A2378" s="435"/>
      <c r="B2378" s="436"/>
      <c r="C2378" s="437"/>
      <c r="D2378" s="438" t="s">
        <v>1816</v>
      </c>
      <c r="E2378" s="439"/>
      <c r="F2378" s="440"/>
      <c r="G2378" s="42"/>
      <c r="H2378" s="441"/>
      <c r="I2378" s="441"/>
      <c r="J2378" s="441"/>
      <c r="K2378" s="442"/>
      <c r="L2378" s="442"/>
      <c r="M2378" s="439"/>
      <c r="N2378" s="439"/>
      <c r="O2378" s="440"/>
      <c r="P2378" s="440"/>
      <c r="Q2378" s="439"/>
      <c r="R2378" s="439"/>
      <c r="S2378" s="439"/>
      <c r="T2378" s="443"/>
      <c r="U2378" s="443"/>
      <c r="V2378" s="443" t="s">
        <v>0</v>
      </c>
      <c r="W2378" s="444"/>
      <c r="X2378" s="440"/>
      <c r="Y2378" s="445"/>
      <c r="Z2378" s="445"/>
      <c r="AA2378" s="445"/>
      <c r="AB2378" s="445"/>
      <c r="AC2378" s="445"/>
      <c r="AD2378" s="445"/>
      <c r="AE2378" s="445"/>
      <c r="AF2378" s="445"/>
      <c r="AG2378" s="445"/>
      <c r="AH2378" s="445"/>
      <c r="AI2378" s="446"/>
      <c r="AJ2378" s="446"/>
      <c r="AK2378" s="446"/>
      <c r="AL2378" s="446"/>
      <c r="AM2378" s="446"/>
      <c r="AN2378" s="446"/>
    </row>
    <row r="2379" spans="1:40">
      <c r="A2379" s="435"/>
      <c r="B2379" s="436"/>
      <c r="C2379" s="437"/>
      <c r="D2379" s="438" t="s">
        <v>149</v>
      </c>
      <c r="E2379" s="439"/>
      <c r="F2379" s="440"/>
      <c r="G2379" s="42"/>
      <c r="H2379" s="441"/>
      <c r="I2379" s="441"/>
      <c r="J2379" s="441"/>
      <c r="K2379" s="442"/>
      <c r="L2379" s="442"/>
      <c r="M2379" s="439"/>
      <c r="N2379" s="439"/>
      <c r="O2379" s="440"/>
      <c r="P2379" s="440"/>
      <c r="Q2379" s="439"/>
      <c r="R2379" s="439"/>
      <c r="S2379" s="439"/>
      <c r="T2379" s="443"/>
      <c r="U2379" s="443"/>
      <c r="V2379" s="443" t="s">
        <v>0</v>
      </c>
      <c r="W2379" s="444"/>
      <c r="X2379" s="440"/>
      <c r="Y2379" s="445"/>
      <c r="Z2379" s="445"/>
      <c r="AA2379" s="445"/>
      <c r="AB2379" s="445"/>
      <c r="AC2379" s="445"/>
      <c r="AD2379" s="445"/>
      <c r="AE2379" s="445"/>
      <c r="AF2379" s="445"/>
      <c r="AG2379" s="445"/>
      <c r="AH2379" s="445"/>
      <c r="AI2379" s="446"/>
      <c r="AJ2379" s="446"/>
      <c r="AK2379" s="446"/>
      <c r="AL2379" s="446"/>
      <c r="AM2379" s="446"/>
      <c r="AN2379" s="446"/>
    </row>
    <row r="2380" spans="1:40">
      <c r="A2380" s="435"/>
      <c r="B2380" s="436"/>
      <c r="C2380" s="437"/>
      <c r="D2380" s="438" t="s">
        <v>1817</v>
      </c>
      <c r="E2380" s="439"/>
      <c r="F2380" s="440"/>
      <c r="G2380" s="42"/>
      <c r="H2380" s="441"/>
      <c r="I2380" s="441"/>
      <c r="J2380" s="441"/>
      <c r="K2380" s="442"/>
      <c r="L2380" s="442"/>
      <c r="M2380" s="439"/>
      <c r="N2380" s="439"/>
      <c r="O2380" s="440"/>
      <c r="P2380" s="440"/>
      <c r="Q2380" s="439"/>
      <c r="R2380" s="439"/>
      <c r="S2380" s="439"/>
      <c r="T2380" s="443"/>
      <c r="U2380" s="443"/>
      <c r="V2380" s="443" t="s">
        <v>0</v>
      </c>
      <c r="W2380" s="444"/>
      <c r="X2380" s="440"/>
      <c r="Y2380" s="445"/>
      <c r="Z2380" s="445"/>
      <c r="AA2380" s="445"/>
      <c r="AB2380" s="445"/>
      <c r="AC2380" s="445"/>
      <c r="AD2380" s="445"/>
      <c r="AE2380" s="445"/>
      <c r="AF2380" s="445"/>
      <c r="AG2380" s="445"/>
      <c r="AH2380" s="445"/>
      <c r="AI2380" s="446"/>
      <c r="AJ2380" s="446"/>
      <c r="AK2380" s="446"/>
      <c r="AL2380" s="446"/>
      <c r="AM2380" s="446"/>
      <c r="AN2380" s="446"/>
    </row>
    <row r="2381" spans="1:40">
      <c r="A2381" s="435"/>
      <c r="B2381" s="436"/>
      <c r="C2381" s="437"/>
      <c r="D2381" s="438" t="s">
        <v>1818</v>
      </c>
      <c r="E2381" s="439"/>
      <c r="F2381" s="440"/>
      <c r="G2381" s="42"/>
      <c r="H2381" s="441"/>
      <c r="I2381" s="441"/>
      <c r="J2381" s="441"/>
      <c r="K2381" s="442"/>
      <c r="L2381" s="442"/>
      <c r="M2381" s="439"/>
      <c r="N2381" s="439"/>
      <c r="O2381" s="440"/>
      <c r="P2381" s="440"/>
      <c r="Q2381" s="439"/>
      <c r="R2381" s="439"/>
      <c r="S2381" s="439"/>
      <c r="T2381" s="443"/>
      <c r="U2381" s="443"/>
      <c r="V2381" s="443" t="s">
        <v>0</v>
      </c>
      <c r="W2381" s="444"/>
      <c r="X2381" s="440"/>
      <c r="Y2381" s="445"/>
      <c r="Z2381" s="445"/>
      <c r="AA2381" s="445"/>
      <c r="AB2381" s="445"/>
      <c r="AC2381" s="445"/>
      <c r="AD2381" s="445"/>
      <c r="AE2381" s="445"/>
      <c r="AF2381" s="445"/>
      <c r="AG2381" s="445"/>
      <c r="AH2381" s="445"/>
      <c r="AI2381" s="446"/>
      <c r="AJ2381" s="446"/>
      <c r="AK2381" s="446"/>
      <c r="AL2381" s="446"/>
      <c r="AM2381" s="446"/>
      <c r="AN2381" s="446"/>
    </row>
    <row r="2382" spans="1:40">
      <c r="A2382" s="435"/>
      <c r="B2382" s="436"/>
      <c r="C2382" s="437"/>
      <c r="D2382" s="438" t="s">
        <v>150</v>
      </c>
      <c r="E2382" s="439"/>
      <c r="F2382" s="440"/>
      <c r="G2382" s="42"/>
      <c r="H2382" s="441"/>
      <c r="I2382" s="441"/>
      <c r="J2382" s="441"/>
      <c r="K2382" s="442"/>
      <c r="L2382" s="442"/>
      <c r="M2382" s="439"/>
      <c r="N2382" s="439"/>
      <c r="O2382" s="440"/>
      <c r="P2382" s="440"/>
      <c r="Q2382" s="439"/>
      <c r="R2382" s="439"/>
      <c r="S2382" s="439"/>
      <c r="T2382" s="443"/>
      <c r="U2382" s="443"/>
      <c r="V2382" s="443" t="s">
        <v>0</v>
      </c>
      <c r="W2382" s="444"/>
      <c r="X2382" s="440"/>
      <c r="Y2382" s="445"/>
      <c r="Z2382" s="445"/>
      <c r="AA2382" s="445"/>
      <c r="AB2382" s="445"/>
      <c r="AC2382" s="445"/>
      <c r="AD2382" s="445"/>
      <c r="AE2382" s="445"/>
      <c r="AF2382" s="445"/>
      <c r="AG2382" s="445"/>
      <c r="AH2382" s="445"/>
      <c r="AI2382" s="446"/>
      <c r="AJ2382" s="446"/>
      <c r="AK2382" s="446"/>
      <c r="AL2382" s="446"/>
      <c r="AM2382" s="446"/>
      <c r="AN2382" s="446"/>
    </row>
    <row r="2383" spans="1:40">
      <c r="A2383" s="435"/>
      <c r="B2383" s="436"/>
      <c r="C2383" s="437"/>
      <c r="D2383" s="438" t="s">
        <v>1819</v>
      </c>
      <c r="E2383" s="439"/>
      <c r="F2383" s="440"/>
      <c r="G2383" s="42"/>
      <c r="H2383" s="441"/>
      <c r="I2383" s="441"/>
      <c r="J2383" s="441"/>
      <c r="K2383" s="442"/>
      <c r="L2383" s="442"/>
      <c r="M2383" s="439"/>
      <c r="N2383" s="439"/>
      <c r="O2383" s="440"/>
      <c r="P2383" s="440"/>
      <c r="Q2383" s="439"/>
      <c r="R2383" s="439"/>
      <c r="S2383" s="439"/>
      <c r="T2383" s="443"/>
      <c r="U2383" s="443"/>
      <c r="V2383" s="443" t="s">
        <v>0</v>
      </c>
      <c r="W2383" s="444"/>
      <c r="X2383" s="440"/>
      <c r="Y2383" s="445"/>
      <c r="Z2383" s="445"/>
      <c r="AA2383" s="445"/>
      <c r="AB2383" s="445"/>
      <c r="AC2383" s="445"/>
      <c r="AD2383" s="445"/>
      <c r="AE2383" s="445"/>
      <c r="AF2383" s="445"/>
      <c r="AG2383" s="445"/>
      <c r="AH2383" s="445"/>
      <c r="AI2383" s="446"/>
      <c r="AJ2383" s="446"/>
      <c r="AK2383" s="446"/>
      <c r="AL2383" s="446"/>
      <c r="AM2383" s="446"/>
      <c r="AN2383" s="446"/>
    </row>
    <row r="2384" spans="1:40">
      <c r="A2384" s="435"/>
      <c r="B2384" s="436"/>
      <c r="C2384" s="437"/>
      <c r="D2384" s="438" t="s">
        <v>1820</v>
      </c>
      <c r="E2384" s="439"/>
      <c r="F2384" s="440"/>
      <c r="G2384" s="42"/>
      <c r="H2384" s="441"/>
      <c r="I2384" s="441"/>
      <c r="J2384" s="441"/>
      <c r="K2384" s="442"/>
      <c r="L2384" s="442"/>
      <c r="M2384" s="439"/>
      <c r="N2384" s="439"/>
      <c r="O2384" s="440"/>
      <c r="P2384" s="440"/>
      <c r="Q2384" s="439"/>
      <c r="R2384" s="439"/>
      <c r="S2384" s="439"/>
      <c r="T2384" s="443"/>
      <c r="U2384" s="443"/>
      <c r="V2384" s="443" t="s">
        <v>0</v>
      </c>
      <c r="W2384" s="444"/>
      <c r="X2384" s="440"/>
      <c r="Y2384" s="445"/>
      <c r="Z2384" s="445"/>
      <c r="AA2384" s="445"/>
      <c r="AB2384" s="445"/>
      <c r="AC2384" s="445"/>
      <c r="AD2384" s="445"/>
      <c r="AE2384" s="445"/>
      <c r="AF2384" s="445"/>
      <c r="AG2384" s="445"/>
      <c r="AH2384" s="445"/>
      <c r="AI2384" s="446"/>
      <c r="AJ2384" s="446"/>
      <c r="AK2384" s="446"/>
      <c r="AL2384" s="446"/>
      <c r="AM2384" s="446"/>
      <c r="AN2384" s="446"/>
    </row>
    <row r="2385" spans="1:40" ht="38.25">
      <c r="A2385" s="435">
        <v>425</v>
      </c>
      <c r="B2385" s="436" t="s">
        <v>1797</v>
      </c>
      <c r="C2385" s="437" t="s">
        <v>1821</v>
      </c>
      <c r="D2385" s="475" t="s">
        <v>1822</v>
      </c>
      <c r="E2385" s="447">
        <v>248.36500000000001</v>
      </c>
      <c r="F2385" s="445" t="s">
        <v>83</v>
      </c>
      <c r="G2385" s="41"/>
      <c r="H2385" s="448">
        <f>ROUND(E2385*G2385,2)</f>
        <v>0</v>
      </c>
      <c r="I2385" s="448"/>
      <c r="J2385" s="448">
        <f>ROUND(E2385*G2385,2)</f>
        <v>0</v>
      </c>
      <c r="K2385" s="449">
        <v>3.6999999999999999E-4</v>
      </c>
      <c r="L2385" s="449">
        <f>E2385*K2385</f>
        <v>9.1895050000000006E-2</v>
      </c>
      <c r="M2385" s="447"/>
      <c r="N2385" s="447">
        <f>E2385*M2385</f>
        <v>0</v>
      </c>
      <c r="O2385" s="445">
        <v>20</v>
      </c>
      <c r="P2385" s="445" t="s">
        <v>395</v>
      </c>
      <c r="Q2385" s="447"/>
      <c r="R2385" s="447"/>
      <c r="S2385" s="447"/>
      <c r="T2385" s="450"/>
      <c r="U2385" s="450"/>
      <c r="V2385" s="450" t="s">
        <v>802</v>
      </c>
      <c r="W2385" s="451">
        <v>45.201999999999998</v>
      </c>
      <c r="X2385" s="437" t="s">
        <v>1823</v>
      </c>
      <c r="Y2385" s="437" t="s">
        <v>1821</v>
      </c>
      <c r="Z2385" s="445" t="s">
        <v>85</v>
      </c>
      <c r="AA2385" s="445"/>
      <c r="AB2385" s="445">
        <v>1</v>
      </c>
      <c r="AC2385" s="445"/>
      <c r="AD2385" s="445"/>
      <c r="AE2385" s="445"/>
      <c r="AF2385" s="445"/>
      <c r="AG2385" s="445"/>
      <c r="AH2385" s="445"/>
      <c r="AI2385" s="446"/>
      <c r="AJ2385" s="446" t="s">
        <v>803</v>
      </c>
      <c r="AK2385" s="446" t="s">
        <v>87</v>
      </c>
      <c r="AL2385" s="446"/>
      <c r="AM2385" s="446"/>
      <c r="AN2385" s="446"/>
    </row>
    <row r="2386" spans="1:40">
      <c r="A2386" s="435"/>
      <c r="B2386" s="436"/>
      <c r="C2386" s="437"/>
      <c r="D2386" s="438" t="s">
        <v>213</v>
      </c>
      <c r="E2386" s="439"/>
      <c r="F2386" s="440"/>
      <c r="G2386" s="42"/>
      <c r="H2386" s="441"/>
      <c r="I2386" s="441"/>
      <c r="J2386" s="441"/>
      <c r="K2386" s="442"/>
      <c r="L2386" s="442"/>
      <c r="M2386" s="439"/>
      <c r="N2386" s="439"/>
      <c r="O2386" s="440"/>
      <c r="P2386" s="440"/>
      <c r="Q2386" s="439"/>
      <c r="R2386" s="439"/>
      <c r="S2386" s="439"/>
      <c r="T2386" s="443"/>
      <c r="U2386" s="443"/>
      <c r="V2386" s="443" t="s">
        <v>0</v>
      </c>
      <c r="W2386" s="444"/>
      <c r="X2386" s="440"/>
      <c r="Y2386" s="445"/>
      <c r="Z2386" s="445"/>
      <c r="AA2386" s="445"/>
      <c r="AB2386" s="445"/>
      <c r="AC2386" s="445"/>
      <c r="AD2386" s="445"/>
      <c r="AE2386" s="445"/>
      <c r="AF2386" s="445"/>
      <c r="AG2386" s="445"/>
      <c r="AH2386" s="445"/>
      <c r="AI2386" s="446"/>
      <c r="AJ2386" s="446"/>
      <c r="AK2386" s="446"/>
      <c r="AL2386" s="446"/>
      <c r="AM2386" s="446"/>
      <c r="AN2386" s="446"/>
    </row>
    <row r="2387" spans="1:40" ht="25.5">
      <c r="A2387" s="435"/>
      <c r="B2387" s="436"/>
      <c r="C2387" s="437"/>
      <c r="D2387" s="438" t="s">
        <v>1824</v>
      </c>
      <c r="E2387" s="439"/>
      <c r="F2387" s="440"/>
      <c r="G2387" s="42"/>
      <c r="H2387" s="441"/>
      <c r="I2387" s="441"/>
      <c r="J2387" s="441"/>
      <c r="K2387" s="442"/>
      <c r="L2387" s="442"/>
      <c r="M2387" s="439"/>
      <c r="N2387" s="439"/>
      <c r="O2387" s="440"/>
      <c r="P2387" s="440"/>
      <c r="Q2387" s="439"/>
      <c r="R2387" s="439"/>
      <c r="S2387" s="439"/>
      <c r="T2387" s="443"/>
      <c r="U2387" s="443"/>
      <c r="V2387" s="443" t="s">
        <v>0</v>
      </c>
      <c r="W2387" s="444"/>
      <c r="X2387" s="440"/>
      <c r="Y2387" s="445"/>
      <c r="Z2387" s="445"/>
      <c r="AA2387" s="445"/>
      <c r="AB2387" s="445"/>
      <c r="AC2387" s="445"/>
      <c r="AD2387" s="445"/>
      <c r="AE2387" s="445"/>
      <c r="AF2387" s="445"/>
      <c r="AG2387" s="445"/>
      <c r="AH2387" s="445"/>
      <c r="AI2387" s="446"/>
      <c r="AJ2387" s="446"/>
      <c r="AK2387" s="446"/>
      <c r="AL2387" s="446"/>
      <c r="AM2387" s="446"/>
      <c r="AN2387" s="446"/>
    </row>
    <row r="2388" spans="1:40">
      <c r="A2388" s="435"/>
      <c r="B2388" s="436"/>
      <c r="C2388" s="437"/>
      <c r="D2388" s="478" t="s">
        <v>1825</v>
      </c>
      <c r="E2388" s="479">
        <f>J2388</f>
        <v>0</v>
      </c>
      <c r="F2388" s="445"/>
      <c r="G2388" s="41"/>
      <c r="H2388" s="479">
        <f>SUM(H2062:H2387)</f>
        <v>0</v>
      </c>
      <c r="I2388" s="479">
        <f>SUM(I2062:I2387)</f>
        <v>0</v>
      </c>
      <c r="J2388" s="479">
        <f>SUM(J2062:J2387)</f>
        <v>0</v>
      </c>
      <c r="K2388" s="449"/>
      <c r="L2388" s="480">
        <f>SUM(L2062:L2387)</f>
        <v>9.1895050000000006E-2</v>
      </c>
      <c r="M2388" s="447"/>
      <c r="N2388" s="481">
        <f>SUM(N2062:N2387)</f>
        <v>0</v>
      </c>
      <c r="O2388" s="445"/>
      <c r="P2388" s="445"/>
      <c r="Q2388" s="447"/>
      <c r="R2388" s="447"/>
      <c r="S2388" s="447"/>
      <c r="T2388" s="450"/>
      <c r="U2388" s="450"/>
      <c r="V2388" s="450"/>
      <c r="W2388" s="451">
        <f>SUM(W2062:W2387)</f>
        <v>45.201999999999998</v>
      </c>
      <c r="X2388" s="445"/>
      <c r="Y2388" s="445"/>
      <c r="Z2388" s="445"/>
      <c r="AA2388" s="445"/>
      <c r="AB2388" s="445"/>
      <c r="AC2388" s="445"/>
      <c r="AD2388" s="445"/>
      <c r="AE2388" s="445"/>
      <c r="AF2388" s="445"/>
      <c r="AG2388" s="445"/>
      <c r="AH2388" s="445"/>
      <c r="AI2388" s="446"/>
      <c r="AJ2388" s="446"/>
      <c r="AK2388" s="446"/>
      <c r="AL2388" s="446"/>
      <c r="AM2388" s="446"/>
      <c r="AN2388" s="446"/>
    </row>
    <row r="2389" spans="1:40">
      <c r="A2389" s="435"/>
      <c r="B2389" s="436"/>
      <c r="C2389" s="437"/>
      <c r="D2389" s="475"/>
      <c r="E2389" s="447"/>
      <c r="F2389" s="445"/>
      <c r="G2389" s="41"/>
      <c r="H2389" s="448"/>
      <c r="I2389" s="448"/>
      <c r="J2389" s="448"/>
      <c r="K2389" s="449"/>
      <c r="L2389" s="449"/>
      <c r="M2389" s="447"/>
      <c r="N2389" s="447"/>
      <c r="O2389" s="445"/>
      <c r="P2389" s="445"/>
      <c r="Q2389" s="447"/>
      <c r="R2389" s="447"/>
      <c r="S2389" s="447"/>
      <c r="T2389" s="450"/>
      <c r="U2389" s="450"/>
      <c r="V2389" s="450"/>
      <c r="W2389" s="451"/>
      <c r="X2389" s="445"/>
      <c r="Y2389" s="445"/>
      <c r="Z2389" s="445"/>
      <c r="AA2389" s="445"/>
      <c r="AB2389" s="445"/>
      <c r="AC2389" s="445"/>
      <c r="AD2389" s="445"/>
      <c r="AE2389" s="445"/>
      <c r="AF2389" s="445"/>
      <c r="AG2389" s="445"/>
      <c r="AH2389" s="445"/>
      <c r="AI2389" s="446"/>
      <c r="AJ2389" s="446"/>
      <c r="AK2389" s="446"/>
      <c r="AL2389" s="446"/>
      <c r="AM2389" s="446"/>
      <c r="AN2389" s="446"/>
    </row>
    <row r="2390" spans="1:40">
      <c r="A2390" s="435"/>
      <c r="B2390" s="437" t="s">
        <v>1826</v>
      </c>
      <c r="C2390" s="437"/>
      <c r="D2390" s="475"/>
      <c r="E2390" s="447"/>
      <c r="F2390" s="445"/>
      <c r="G2390" s="41"/>
      <c r="H2390" s="448"/>
      <c r="I2390" s="448"/>
      <c r="J2390" s="448"/>
      <c r="K2390" s="449"/>
      <c r="L2390" s="449"/>
      <c r="M2390" s="447"/>
      <c r="N2390" s="447"/>
      <c r="O2390" s="445"/>
      <c r="P2390" s="445"/>
      <c r="Q2390" s="447"/>
      <c r="R2390" s="447"/>
      <c r="S2390" s="447"/>
      <c r="T2390" s="450"/>
      <c r="U2390" s="450"/>
      <c r="V2390" s="450"/>
      <c r="W2390" s="451"/>
      <c r="X2390" s="445"/>
      <c r="Y2390" s="445"/>
      <c r="Z2390" s="445"/>
      <c r="AA2390" s="445"/>
      <c r="AB2390" s="445"/>
      <c r="AC2390" s="445"/>
      <c r="AD2390" s="445"/>
      <c r="AE2390" s="445"/>
      <c r="AF2390" s="445"/>
      <c r="AG2390" s="445"/>
      <c r="AH2390" s="445"/>
      <c r="AI2390" s="446"/>
      <c r="AJ2390" s="446"/>
      <c r="AK2390" s="446"/>
      <c r="AL2390" s="446"/>
      <c r="AM2390" s="446"/>
      <c r="AN2390" s="446"/>
    </row>
    <row r="2391" spans="1:40">
      <c r="A2391" s="435">
        <v>426</v>
      </c>
      <c r="B2391" s="436" t="s">
        <v>1827</v>
      </c>
      <c r="C2391" s="437" t="s">
        <v>1828</v>
      </c>
      <c r="D2391" s="475" t="s">
        <v>1829</v>
      </c>
      <c r="E2391" s="447">
        <v>15.327999999999999</v>
      </c>
      <c r="F2391" s="445" t="s">
        <v>83</v>
      </c>
      <c r="G2391" s="41"/>
      <c r="H2391" s="448">
        <f>ROUND(E2391*G2391,2)</f>
        <v>0</v>
      </c>
      <c r="I2391" s="448"/>
      <c r="J2391" s="448">
        <f>ROUND(E2391*G2391,2)</f>
        <v>0</v>
      </c>
      <c r="K2391" s="449"/>
      <c r="L2391" s="449">
        <f>E2391*K2391</f>
        <v>0</v>
      </c>
      <c r="M2391" s="447"/>
      <c r="N2391" s="447">
        <f>E2391*M2391</f>
        <v>0</v>
      </c>
      <c r="O2391" s="445">
        <v>20</v>
      </c>
      <c r="P2391" s="445" t="s">
        <v>753</v>
      </c>
      <c r="Q2391" s="447"/>
      <c r="R2391" s="447"/>
      <c r="S2391" s="447"/>
      <c r="T2391" s="450"/>
      <c r="U2391" s="450"/>
      <c r="V2391" s="450" t="s">
        <v>802</v>
      </c>
      <c r="W2391" s="451"/>
      <c r="X2391" s="437" t="s">
        <v>1828</v>
      </c>
      <c r="Y2391" s="437" t="s">
        <v>1828</v>
      </c>
      <c r="Z2391" s="445" t="s">
        <v>85</v>
      </c>
      <c r="AA2391" s="445"/>
      <c r="AB2391" s="445">
        <v>1</v>
      </c>
      <c r="AC2391" s="445"/>
      <c r="AD2391" s="445"/>
      <c r="AE2391" s="445"/>
      <c r="AF2391" s="445"/>
      <c r="AG2391" s="445"/>
      <c r="AH2391" s="445"/>
      <c r="AI2391" s="446"/>
      <c r="AJ2391" s="446" t="s">
        <v>803</v>
      </c>
      <c r="AK2391" s="446" t="s">
        <v>87</v>
      </c>
      <c r="AL2391" s="446"/>
      <c r="AM2391" s="446"/>
      <c r="AN2391" s="446"/>
    </row>
    <row r="2392" spans="1:40">
      <c r="A2392" s="435"/>
      <c r="B2392" s="436"/>
      <c r="C2392" s="437"/>
      <c r="D2392" s="438" t="s">
        <v>236</v>
      </c>
      <c r="E2392" s="439"/>
      <c r="F2392" s="440"/>
      <c r="G2392" s="42"/>
      <c r="H2392" s="441"/>
      <c r="I2392" s="441"/>
      <c r="J2392" s="441"/>
      <c r="K2392" s="442"/>
      <c r="L2392" s="442"/>
      <c r="M2392" s="439"/>
      <c r="N2392" s="439"/>
      <c r="O2392" s="440"/>
      <c r="P2392" s="440"/>
      <c r="Q2392" s="439"/>
      <c r="R2392" s="439"/>
      <c r="S2392" s="439"/>
      <c r="T2392" s="443"/>
      <c r="U2392" s="443"/>
      <c r="V2392" s="443" t="s">
        <v>0</v>
      </c>
      <c r="W2392" s="444"/>
      <c r="X2392" s="440"/>
      <c r="Y2392" s="445"/>
      <c r="Z2392" s="445"/>
      <c r="AA2392" s="445"/>
      <c r="AB2392" s="445"/>
      <c r="AC2392" s="445"/>
      <c r="AD2392" s="445"/>
      <c r="AE2392" s="445"/>
      <c r="AF2392" s="445"/>
      <c r="AG2392" s="445"/>
      <c r="AH2392" s="445"/>
      <c r="AI2392" s="446"/>
      <c r="AJ2392" s="446"/>
      <c r="AK2392" s="446"/>
      <c r="AL2392" s="446"/>
      <c r="AM2392" s="446"/>
      <c r="AN2392" s="446"/>
    </row>
    <row r="2393" spans="1:40">
      <c r="A2393" s="435"/>
      <c r="B2393" s="436"/>
      <c r="C2393" s="437"/>
      <c r="D2393" s="438" t="s">
        <v>1830</v>
      </c>
      <c r="E2393" s="439"/>
      <c r="F2393" s="440"/>
      <c r="G2393" s="42"/>
      <c r="H2393" s="441"/>
      <c r="I2393" s="441"/>
      <c r="J2393" s="441"/>
      <c r="K2393" s="442"/>
      <c r="L2393" s="442"/>
      <c r="M2393" s="439"/>
      <c r="N2393" s="439"/>
      <c r="O2393" s="440"/>
      <c r="P2393" s="440"/>
      <c r="Q2393" s="439"/>
      <c r="R2393" s="439"/>
      <c r="S2393" s="439"/>
      <c r="T2393" s="443"/>
      <c r="U2393" s="443"/>
      <c r="V2393" s="443" t="s">
        <v>0</v>
      </c>
      <c r="W2393" s="444"/>
      <c r="X2393" s="440"/>
      <c r="Y2393" s="445"/>
      <c r="Z2393" s="445"/>
      <c r="AA2393" s="445"/>
      <c r="AB2393" s="445"/>
      <c r="AC2393" s="445"/>
      <c r="AD2393" s="445"/>
      <c r="AE2393" s="445"/>
      <c r="AF2393" s="445"/>
      <c r="AG2393" s="445"/>
      <c r="AH2393" s="445"/>
      <c r="AI2393" s="446"/>
      <c r="AJ2393" s="446"/>
      <c r="AK2393" s="446"/>
      <c r="AL2393" s="446"/>
      <c r="AM2393" s="446"/>
      <c r="AN2393" s="446"/>
    </row>
    <row r="2394" spans="1:40">
      <c r="A2394" s="435"/>
      <c r="B2394" s="436"/>
      <c r="C2394" s="437"/>
      <c r="D2394" s="438" t="s">
        <v>1831</v>
      </c>
      <c r="E2394" s="439"/>
      <c r="F2394" s="440"/>
      <c r="G2394" s="42"/>
      <c r="H2394" s="441"/>
      <c r="I2394" s="441"/>
      <c r="J2394" s="441"/>
      <c r="K2394" s="442"/>
      <c r="L2394" s="442"/>
      <c r="M2394" s="439"/>
      <c r="N2394" s="439"/>
      <c r="O2394" s="440"/>
      <c r="P2394" s="440"/>
      <c r="Q2394" s="439"/>
      <c r="R2394" s="439"/>
      <c r="S2394" s="439"/>
      <c r="T2394" s="443"/>
      <c r="U2394" s="443"/>
      <c r="V2394" s="443" t="s">
        <v>0</v>
      </c>
      <c r="W2394" s="444"/>
      <c r="X2394" s="440"/>
      <c r="Y2394" s="445"/>
      <c r="Z2394" s="445"/>
      <c r="AA2394" s="445"/>
      <c r="AB2394" s="445"/>
      <c r="AC2394" s="445"/>
      <c r="AD2394" s="445"/>
      <c r="AE2394" s="445"/>
      <c r="AF2394" s="445"/>
      <c r="AG2394" s="445"/>
      <c r="AH2394" s="445"/>
      <c r="AI2394" s="446"/>
      <c r="AJ2394" s="446"/>
      <c r="AK2394" s="446"/>
      <c r="AL2394" s="446"/>
      <c r="AM2394" s="446"/>
      <c r="AN2394" s="446"/>
    </row>
    <row r="2395" spans="1:40" ht="25.5">
      <c r="A2395" s="435">
        <v>427</v>
      </c>
      <c r="B2395" s="436" t="s">
        <v>1827</v>
      </c>
      <c r="C2395" s="437" t="s">
        <v>1832</v>
      </c>
      <c r="D2395" s="475" t="s">
        <v>1833</v>
      </c>
      <c r="E2395" s="447">
        <v>6</v>
      </c>
      <c r="F2395" s="445" t="s">
        <v>950</v>
      </c>
      <c r="G2395" s="41"/>
      <c r="H2395" s="448">
        <f>ROUND(E2395*G2395,2)</f>
        <v>0</v>
      </c>
      <c r="I2395" s="448"/>
      <c r="J2395" s="448">
        <f>ROUND(E2395*G2395,2)</f>
        <v>0</v>
      </c>
      <c r="K2395" s="449"/>
      <c r="L2395" s="449">
        <f>E2395*K2395</f>
        <v>0</v>
      </c>
      <c r="M2395" s="447"/>
      <c r="N2395" s="447">
        <f>E2395*M2395</f>
        <v>0</v>
      </c>
      <c r="O2395" s="445">
        <v>20</v>
      </c>
      <c r="P2395" s="445" t="s">
        <v>703</v>
      </c>
      <c r="Q2395" s="447"/>
      <c r="R2395" s="447"/>
      <c r="S2395" s="447"/>
      <c r="T2395" s="450"/>
      <c r="U2395" s="450"/>
      <c r="V2395" s="450" t="s">
        <v>802</v>
      </c>
      <c r="W2395" s="451">
        <v>1.65</v>
      </c>
      <c r="X2395" s="437" t="s">
        <v>1834</v>
      </c>
      <c r="Y2395" s="437" t="s">
        <v>1832</v>
      </c>
      <c r="Z2395" s="445" t="s">
        <v>633</v>
      </c>
      <c r="AA2395" s="445"/>
      <c r="AB2395" s="445">
        <v>7</v>
      </c>
      <c r="AC2395" s="445"/>
      <c r="AD2395" s="445"/>
      <c r="AE2395" s="445"/>
      <c r="AF2395" s="445"/>
      <c r="AG2395" s="445"/>
      <c r="AH2395" s="445"/>
      <c r="AI2395" s="446"/>
      <c r="AJ2395" s="446" t="s">
        <v>803</v>
      </c>
      <c r="AK2395" s="446" t="s">
        <v>87</v>
      </c>
      <c r="AL2395" s="446"/>
      <c r="AM2395" s="446"/>
      <c r="AN2395" s="446"/>
    </row>
    <row r="2396" spans="1:40">
      <c r="A2396" s="435"/>
      <c r="B2396" s="436"/>
      <c r="C2396" s="437"/>
      <c r="D2396" s="438" t="s">
        <v>147</v>
      </c>
      <c r="E2396" s="439"/>
      <c r="F2396" s="440"/>
      <c r="G2396" s="42"/>
      <c r="H2396" s="441"/>
      <c r="I2396" s="441"/>
      <c r="J2396" s="441"/>
      <c r="K2396" s="442"/>
      <c r="L2396" s="442"/>
      <c r="M2396" s="439"/>
      <c r="N2396" s="439"/>
      <c r="O2396" s="440"/>
      <c r="P2396" s="440"/>
      <c r="Q2396" s="439"/>
      <c r="R2396" s="439"/>
      <c r="S2396" s="439"/>
      <c r="T2396" s="443"/>
      <c r="U2396" s="443"/>
      <c r="V2396" s="443" t="s">
        <v>0</v>
      </c>
      <c r="W2396" s="444"/>
      <c r="X2396" s="440"/>
      <c r="Y2396" s="445"/>
      <c r="Z2396" s="445"/>
      <c r="AA2396" s="445"/>
      <c r="AB2396" s="445"/>
      <c r="AC2396" s="445"/>
      <c r="AD2396" s="445"/>
      <c r="AE2396" s="445"/>
      <c r="AF2396" s="445"/>
      <c r="AG2396" s="445"/>
      <c r="AH2396" s="445"/>
      <c r="AI2396" s="446"/>
      <c r="AJ2396" s="446"/>
      <c r="AK2396" s="446"/>
      <c r="AL2396" s="446"/>
      <c r="AM2396" s="446"/>
      <c r="AN2396" s="446"/>
    </row>
    <row r="2397" spans="1:40">
      <c r="A2397" s="435"/>
      <c r="B2397" s="436"/>
      <c r="C2397" s="437"/>
      <c r="D2397" s="438" t="s">
        <v>180</v>
      </c>
      <c r="E2397" s="439"/>
      <c r="F2397" s="440"/>
      <c r="G2397" s="42"/>
      <c r="H2397" s="441"/>
      <c r="I2397" s="441"/>
      <c r="J2397" s="441"/>
      <c r="K2397" s="442"/>
      <c r="L2397" s="442"/>
      <c r="M2397" s="439"/>
      <c r="N2397" s="439"/>
      <c r="O2397" s="440"/>
      <c r="P2397" s="440"/>
      <c r="Q2397" s="439"/>
      <c r="R2397" s="439"/>
      <c r="S2397" s="439"/>
      <c r="T2397" s="443"/>
      <c r="U2397" s="443"/>
      <c r="V2397" s="443" t="s">
        <v>0</v>
      </c>
      <c r="W2397" s="444"/>
      <c r="X2397" s="440"/>
      <c r="Y2397" s="445"/>
      <c r="Z2397" s="445"/>
      <c r="AA2397" s="445"/>
      <c r="AB2397" s="445"/>
      <c r="AC2397" s="445"/>
      <c r="AD2397" s="445"/>
      <c r="AE2397" s="445"/>
      <c r="AF2397" s="445"/>
      <c r="AG2397" s="445"/>
      <c r="AH2397" s="445"/>
      <c r="AI2397" s="446"/>
      <c r="AJ2397" s="446"/>
      <c r="AK2397" s="446"/>
      <c r="AL2397" s="446"/>
      <c r="AM2397" s="446"/>
      <c r="AN2397" s="446"/>
    </row>
    <row r="2398" spans="1:40">
      <c r="A2398" s="435"/>
      <c r="B2398" s="436"/>
      <c r="C2398" s="437"/>
      <c r="D2398" s="438" t="s">
        <v>149</v>
      </c>
      <c r="E2398" s="439"/>
      <c r="F2398" s="440"/>
      <c r="G2398" s="42"/>
      <c r="H2398" s="441"/>
      <c r="I2398" s="441"/>
      <c r="J2398" s="441"/>
      <c r="K2398" s="442"/>
      <c r="L2398" s="442"/>
      <c r="M2398" s="439"/>
      <c r="N2398" s="439"/>
      <c r="O2398" s="440"/>
      <c r="P2398" s="440"/>
      <c r="Q2398" s="439"/>
      <c r="R2398" s="439"/>
      <c r="S2398" s="439"/>
      <c r="T2398" s="443"/>
      <c r="U2398" s="443"/>
      <c r="V2398" s="443" t="s">
        <v>0</v>
      </c>
      <c r="W2398" s="444"/>
      <c r="X2398" s="440"/>
      <c r="Y2398" s="445"/>
      <c r="Z2398" s="445"/>
      <c r="AA2398" s="445"/>
      <c r="AB2398" s="445"/>
      <c r="AC2398" s="445"/>
      <c r="AD2398" s="445"/>
      <c r="AE2398" s="445"/>
      <c r="AF2398" s="445"/>
      <c r="AG2398" s="445"/>
      <c r="AH2398" s="445"/>
      <c r="AI2398" s="446"/>
      <c r="AJ2398" s="446"/>
      <c r="AK2398" s="446"/>
      <c r="AL2398" s="446"/>
      <c r="AM2398" s="446"/>
      <c r="AN2398" s="446"/>
    </row>
    <row r="2399" spans="1:40">
      <c r="A2399" s="435"/>
      <c r="B2399" s="436"/>
      <c r="C2399" s="437"/>
      <c r="D2399" s="438" t="s">
        <v>180</v>
      </c>
      <c r="E2399" s="439"/>
      <c r="F2399" s="440"/>
      <c r="G2399" s="42"/>
      <c r="H2399" s="441"/>
      <c r="I2399" s="441"/>
      <c r="J2399" s="441"/>
      <c r="K2399" s="442"/>
      <c r="L2399" s="442"/>
      <c r="M2399" s="439"/>
      <c r="N2399" s="439"/>
      <c r="O2399" s="440"/>
      <c r="P2399" s="440"/>
      <c r="Q2399" s="439"/>
      <c r="R2399" s="439"/>
      <c r="S2399" s="439"/>
      <c r="T2399" s="443"/>
      <c r="U2399" s="443"/>
      <c r="V2399" s="443" t="s">
        <v>0</v>
      </c>
      <c r="W2399" s="444"/>
      <c r="X2399" s="440"/>
      <c r="Y2399" s="445"/>
      <c r="Z2399" s="445"/>
      <c r="AA2399" s="445"/>
      <c r="AB2399" s="445"/>
      <c r="AC2399" s="445"/>
      <c r="AD2399" s="445"/>
      <c r="AE2399" s="445"/>
      <c r="AF2399" s="445"/>
      <c r="AG2399" s="445"/>
      <c r="AH2399" s="445"/>
      <c r="AI2399" s="446"/>
      <c r="AJ2399" s="446"/>
      <c r="AK2399" s="446"/>
      <c r="AL2399" s="446"/>
      <c r="AM2399" s="446"/>
      <c r="AN2399" s="446"/>
    </row>
    <row r="2400" spans="1:40">
      <c r="A2400" s="435"/>
      <c r="B2400" s="436"/>
      <c r="C2400" s="437"/>
      <c r="D2400" s="438" t="s">
        <v>150</v>
      </c>
      <c r="E2400" s="439"/>
      <c r="F2400" s="440"/>
      <c r="G2400" s="42"/>
      <c r="H2400" s="441"/>
      <c r="I2400" s="441"/>
      <c r="J2400" s="441"/>
      <c r="K2400" s="442"/>
      <c r="L2400" s="442"/>
      <c r="M2400" s="439"/>
      <c r="N2400" s="439"/>
      <c r="O2400" s="440"/>
      <c r="P2400" s="440"/>
      <c r="Q2400" s="439"/>
      <c r="R2400" s="439"/>
      <c r="S2400" s="439"/>
      <c r="T2400" s="443"/>
      <c r="U2400" s="443"/>
      <c r="V2400" s="443" t="s">
        <v>0</v>
      </c>
      <c r="W2400" s="444"/>
      <c r="X2400" s="440"/>
      <c r="Y2400" s="445"/>
      <c r="Z2400" s="445"/>
      <c r="AA2400" s="445"/>
      <c r="AB2400" s="445"/>
      <c r="AC2400" s="445"/>
      <c r="AD2400" s="445"/>
      <c r="AE2400" s="445"/>
      <c r="AF2400" s="445"/>
      <c r="AG2400" s="445"/>
      <c r="AH2400" s="445"/>
      <c r="AI2400" s="446"/>
      <c r="AJ2400" s="446"/>
      <c r="AK2400" s="446"/>
      <c r="AL2400" s="446"/>
      <c r="AM2400" s="446"/>
      <c r="AN2400" s="446"/>
    </row>
    <row r="2401" spans="1:40">
      <c r="A2401" s="435"/>
      <c r="B2401" s="436"/>
      <c r="C2401" s="437"/>
      <c r="D2401" s="438" t="s">
        <v>180</v>
      </c>
      <c r="E2401" s="439"/>
      <c r="F2401" s="440"/>
      <c r="G2401" s="42"/>
      <c r="H2401" s="441"/>
      <c r="I2401" s="441"/>
      <c r="J2401" s="441"/>
      <c r="K2401" s="442"/>
      <c r="L2401" s="442"/>
      <c r="M2401" s="439"/>
      <c r="N2401" s="439"/>
      <c r="O2401" s="440"/>
      <c r="P2401" s="440"/>
      <c r="Q2401" s="439"/>
      <c r="R2401" s="439"/>
      <c r="S2401" s="439"/>
      <c r="T2401" s="443"/>
      <c r="U2401" s="443"/>
      <c r="V2401" s="443" t="s">
        <v>0</v>
      </c>
      <c r="W2401" s="444"/>
      <c r="X2401" s="440"/>
      <c r="Y2401" s="445"/>
      <c r="Z2401" s="445"/>
      <c r="AA2401" s="445"/>
      <c r="AB2401" s="445"/>
      <c r="AC2401" s="445"/>
      <c r="AD2401" s="445"/>
      <c r="AE2401" s="445"/>
      <c r="AF2401" s="445"/>
      <c r="AG2401" s="445"/>
      <c r="AH2401" s="445"/>
      <c r="AI2401" s="446"/>
      <c r="AJ2401" s="446"/>
      <c r="AK2401" s="446"/>
      <c r="AL2401" s="446"/>
      <c r="AM2401" s="446"/>
      <c r="AN2401" s="446"/>
    </row>
    <row r="2402" spans="1:40">
      <c r="A2402" s="435">
        <v>428</v>
      </c>
      <c r="B2402" s="436" t="s">
        <v>1827</v>
      </c>
      <c r="C2402" s="437" t="s">
        <v>1835</v>
      </c>
      <c r="D2402" s="475" t="s">
        <v>1836</v>
      </c>
      <c r="E2402" s="74">
        <v>0</v>
      </c>
      <c r="F2402" s="445" t="s">
        <v>57</v>
      </c>
      <c r="G2402" s="41"/>
      <c r="H2402" s="448">
        <f>ROUND(E2402*G2402,2)</f>
        <v>0</v>
      </c>
      <c r="I2402" s="448"/>
      <c r="J2402" s="448">
        <f>ROUND(E2402*G2402,2)</f>
        <v>0</v>
      </c>
      <c r="K2402" s="449"/>
      <c r="L2402" s="449">
        <f>E2402*K2402</f>
        <v>0</v>
      </c>
      <c r="M2402" s="447"/>
      <c r="N2402" s="447">
        <f>E2402*M2402</f>
        <v>0</v>
      </c>
      <c r="O2402" s="445">
        <v>20</v>
      </c>
      <c r="P2402" s="445" t="s">
        <v>417</v>
      </c>
      <c r="Q2402" s="447"/>
      <c r="R2402" s="447"/>
      <c r="S2402" s="447"/>
      <c r="T2402" s="450"/>
      <c r="U2402" s="450"/>
      <c r="V2402" s="450" t="s">
        <v>802</v>
      </c>
      <c r="W2402" s="451"/>
      <c r="X2402" s="437" t="s">
        <v>1837</v>
      </c>
      <c r="Y2402" s="437" t="s">
        <v>1835</v>
      </c>
      <c r="Z2402" s="445" t="s">
        <v>1838</v>
      </c>
      <c r="AA2402" s="445"/>
      <c r="AB2402" s="445">
        <v>1</v>
      </c>
      <c r="AC2402" s="445"/>
      <c r="AD2402" s="445"/>
      <c r="AE2402" s="445"/>
      <c r="AF2402" s="445"/>
      <c r="AG2402" s="445"/>
      <c r="AH2402" s="445"/>
      <c r="AI2402" s="446"/>
      <c r="AJ2402" s="446" t="s">
        <v>803</v>
      </c>
      <c r="AK2402" s="446" t="s">
        <v>87</v>
      </c>
      <c r="AL2402" s="446"/>
      <c r="AM2402" s="446"/>
      <c r="AN2402" s="446"/>
    </row>
    <row r="2403" spans="1:40">
      <c r="A2403" s="435"/>
      <c r="B2403" s="436"/>
      <c r="C2403" s="437"/>
      <c r="D2403" s="478" t="s">
        <v>1839</v>
      </c>
      <c r="E2403" s="479">
        <f>J2403</f>
        <v>0</v>
      </c>
      <c r="F2403" s="445"/>
      <c r="G2403" s="41"/>
      <c r="H2403" s="479">
        <f>SUM(H2390:H2402)</f>
        <v>0</v>
      </c>
      <c r="I2403" s="479">
        <f>SUM(I2390:I2402)</f>
        <v>0</v>
      </c>
      <c r="J2403" s="479">
        <f>SUM(J2390:J2402)</f>
        <v>0</v>
      </c>
      <c r="K2403" s="449"/>
      <c r="L2403" s="480">
        <f>SUM(L2390:L2402)</f>
        <v>0</v>
      </c>
      <c r="M2403" s="447"/>
      <c r="N2403" s="481">
        <f>SUM(N2390:N2402)</f>
        <v>0</v>
      </c>
      <c r="O2403" s="445"/>
      <c r="P2403" s="445"/>
      <c r="Q2403" s="447"/>
      <c r="R2403" s="447"/>
      <c r="S2403" s="447"/>
      <c r="T2403" s="450"/>
      <c r="U2403" s="450"/>
      <c r="V2403" s="450"/>
      <c r="W2403" s="451">
        <f>SUM(W2390:W2402)</f>
        <v>1.65</v>
      </c>
      <c r="X2403" s="445"/>
      <c r="Y2403" s="445"/>
      <c r="Z2403" s="445"/>
      <c r="AA2403" s="445"/>
      <c r="AB2403" s="445"/>
      <c r="AC2403" s="445"/>
      <c r="AD2403" s="445"/>
      <c r="AE2403" s="445"/>
      <c r="AF2403" s="445"/>
      <c r="AG2403" s="445"/>
      <c r="AH2403" s="445"/>
      <c r="AI2403" s="446"/>
      <c r="AJ2403" s="446"/>
      <c r="AK2403" s="446"/>
      <c r="AL2403" s="446"/>
      <c r="AM2403" s="446"/>
      <c r="AN2403" s="446"/>
    </row>
    <row r="2404" spans="1:40">
      <c r="A2404" s="435"/>
      <c r="B2404" s="436"/>
      <c r="C2404" s="437"/>
      <c r="D2404" s="475"/>
      <c r="E2404" s="447"/>
      <c r="F2404" s="445"/>
      <c r="G2404" s="41"/>
      <c r="H2404" s="448"/>
      <c r="I2404" s="448"/>
      <c r="J2404" s="448"/>
      <c r="K2404" s="449"/>
      <c r="L2404" s="449"/>
      <c r="M2404" s="447"/>
      <c r="N2404" s="447"/>
      <c r="O2404" s="445"/>
      <c r="P2404" s="445"/>
      <c r="Q2404" s="447"/>
      <c r="R2404" s="447"/>
      <c r="S2404" s="447"/>
      <c r="T2404" s="450"/>
      <c r="U2404" s="450"/>
      <c r="V2404" s="450"/>
      <c r="W2404" s="451"/>
      <c r="X2404" s="445"/>
      <c r="Y2404" s="445"/>
      <c r="Z2404" s="445"/>
      <c r="AA2404" s="445"/>
      <c r="AB2404" s="445"/>
      <c r="AC2404" s="445"/>
      <c r="AD2404" s="445"/>
      <c r="AE2404" s="445"/>
      <c r="AF2404" s="445"/>
      <c r="AG2404" s="445"/>
      <c r="AH2404" s="445"/>
      <c r="AI2404" s="446"/>
      <c r="AJ2404" s="446"/>
      <c r="AK2404" s="446"/>
      <c r="AL2404" s="446"/>
      <c r="AM2404" s="446"/>
      <c r="AN2404" s="446"/>
    </row>
    <row r="2405" spans="1:40">
      <c r="A2405" s="435"/>
      <c r="B2405" s="436"/>
      <c r="C2405" s="437"/>
      <c r="D2405" s="478" t="s">
        <v>1840</v>
      </c>
      <c r="E2405" s="481">
        <f>J2405</f>
        <v>0</v>
      </c>
      <c r="F2405" s="445"/>
      <c r="G2405" s="41"/>
      <c r="H2405" s="479">
        <f>+H930+H950+H989+H998+H1054+H1069+H1090+H1313+H1386+H1555+H1731+H1823+H1883+H1936+H1966+H1979+H2060+H2388+H2403</f>
        <v>0</v>
      </c>
      <c r="I2405" s="479">
        <f>+I930+I950+I989+I998+I1054+I1069+I1090+I1313+I1386+I1555+I1731+I1823+I1883+I1936+I1966+I1979+I2060+I2388+I2403</f>
        <v>0</v>
      </c>
      <c r="J2405" s="479">
        <f>+J930+J950+J989+J998+J1054+J1069+J1090+J1313+J1386+J1555+J1731+J1823+J1883+J1936+J1966+J1979+J2060+J2388+J2403</f>
        <v>0</v>
      </c>
      <c r="K2405" s="449"/>
      <c r="L2405" s="480">
        <f>+L930+L950+L989+L998+L1054+L1069+L1090+L1313+L1386+L1555+L1731+L1823+L1883+L1936+L1966+L1979+L2060+L2388+L2403</f>
        <v>16.538058110000001</v>
      </c>
      <c r="M2405" s="447"/>
      <c r="N2405" s="481">
        <f>+N930+N950+N989+N998+N1054+N1069+N1090+N1313+N1386+N1555+N1731+N1823+N1883+N1936+N1966+N1979+N2060+N2388+N2403</f>
        <v>11.354279000000002</v>
      </c>
      <c r="O2405" s="445"/>
      <c r="P2405" s="445"/>
      <c r="Q2405" s="447"/>
      <c r="R2405" s="447"/>
      <c r="S2405" s="447"/>
      <c r="T2405" s="450"/>
      <c r="U2405" s="450"/>
      <c r="V2405" s="450"/>
      <c r="W2405" s="451">
        <f>+W930+W950+W989+W998+W1054+W1069+W1090+W1313+W1386+W1555+W1731+W1823+W1883+W1936+W1966+W1979+W2060+W2388+W2403</f>
        <v>1734.6149999999998</v>
      </c>
      <c r="X2405" s="445"/>
      <c r="Y2405" s="445"/>
      <c r="Z2405" s="445"/>
      <c r="AA2405" s="445"/>
      <c r="AB2405" s="445"/>
      <c r="AC2405" s="445"/>
      <c r="AD2405" s="445"/>
      <c r="AE2405" s="445"/>
      <c r="AF2405" s="445"/>
      <c r="AG2405" s="445"/>
      <c r="AH2405" s="445"/>
      <c r="AI2405" s="446"/>
      <c r="AJ2405" s="446"/>
      <c r="AK2405" s="446"/>
      <c r="AL2405" s="446"/>
      <c r="AM2405" s="446"/>
      <c r="AN2405" s="446"/>
    </row>
    <row r="2406" spans="1:40">
      <c r="A2406" s="435"/>
      <c r="B2406" s="436"/>
      <c r="C2406" s="437"/>
      <c r="D2406" s="475"/>
      <c r="E2406" s="447"/>
      <c r="F2406" s="445"/>
      <c r="G2406" s="41"/>
      <c r="H2406" s="448"/>
      <c r="I2406" s="448"/>
      <c r="J2406" s="448"/>
      <c r="K2406" s="449"/>
      <c r="L2406" s="449"/>
      <c r="M2406" s="447"/>
      <c r="N2406" s="447"/>
      <c r="O2406" s="445"/>
      <c r="P2406" s="445"/>
      <c r="Q2406" s="447"/>
      <c r="R2406" s="447"/>
      <c r="S2406" s="447"/>
      <c r="T2406" s="450"/>
      <c r="U2406" s="450"/>
      <c r="V2406" s="450"/>
      <c r="W2406" s="451"/>
      <c r="X2406" s="445"/>
      <c r="Y2406" s="445"/>
      <c r="Z2406" s="445"/>
      <c r="AA2406" s="445"/>
      <c r="AB2406" s="445"/>
      <c r="AC2406" s="445"/>
      <c r="AD2406" s="445"/>
      <c r="AE2406" s="445"/>
      <c r="AF2406" s="445"/>
      <c r="AG2406" s="445"/>
      <c r="AH2406" s="445"/>
      <c r="AI2406" s="446"/>
      <c r="AJ2406" s="446"/>
      <c r="AK2406" s="446"/>
      <c r="AL2406" s="446"/>
      <c r="AM2406" s="446"/>
      <c r="AN2406" s="446"/>
    </row>
    <row r="2407" spans="1:40">
      <c r="A2407" s="435"/>
      <c r="B2407" s="477" t="s">
        <v>1841</v>
      </c>
      <c r="C2407" s="437"/>
      <c r="D2407" s="475"/>
      <c r="E2407" s="447"/>
      <c r="F2407" s="445"/>
      <c r="G2407" s="41"/>
      <c r="H2407" s="448"/>
      <c r="I2407" s="448"/>
      <c r="J2407" s="448"/>
      <c r="K2407" s="449"/>
      <c r="L2407" s="449"/>
      <c r="M2407" s="447"/>
      <c r="N2407" s="447"/>
      <c r="O2407" s="445"/>
      <c r="P2407" s="445"/>
      <c r="Q2407" s="447"/>
      <c r="R2407" s="447"/>
      <c r="S2407" s="447"/>
      <c r="T2407" s="450"/>
      <c r="U2407" s="450"/>
      <c r="V2407" s="450"/>
      <c r="W2407" s="451"/>
      <c r="X2407" s="445"/>
      <c r="Y2407" s="445"/>
      <c r="Z2407" s="445"/>
      <c r="AA2407" s="445"/>
      <c r="AB2407" s="445"/>
      <c r="AC2407" s="445"/>
      <c r="AD2407" s="445"/>
      <c r="AE2407" s="445"/>
      <c r="AF2407" s="445"/>
      <c r="AG2407" s="445"/>
      <c r="AH2407" s="445"/>
      <c r="AI2407" s="446"/>
      <c r="AJ2407" s="446"/>
      <c r="AK2407" s="446"/>
      <c r="AL2407" s="446"/>
      <c r="AM2407" s="446"/>
      <c r="AN2407" s="446"/>
    </row>
    <row r="2408" spans="1:40">
      <c r="A2408" s="435"/>
      <c r="B2408" s="437" t="s">
        <v>1841</v>
      </c>
      <c r="C2408" s="437"/>
      <c r="D2408" s="475"/>
      <c r="E2408" s="447"/>
      <c r="F2408" s="445"/>
      <c r="G2408" s="41"/>
      <c r="H2408" s="448"/>
      <c r="I2408" s="448"/>
      <c r="J2408" s="448"/>
      <c r="K2408" s="449"/>
      <c r="L2408" s="449"/>
      <c r="M2408" s="447"/>
      <c r="N2408" s="447"/>
      <c r="O2408" s="445"/>
      <c r="P2408" s="445"/>
      <c r="Q2408" s="447"/>
      <c r="R2408" s="447"/>
      <c r="S2408" s="447"/>
      <c r="T2408" s="450"/>
      <c r="U2408" s="450"/>
      <c r="V2408" s="450"/>
      <c r="W2408" s="451"/>
      <c r="X2408" s="445"/>
      <c r="Y2408" s="445"/>
      <c r="Z2408" s="445"/>
      <c r="AA2408" s="445"/>
      <c r="AB2408" s="445"/>
      <c r="AC2408" s="445"/>
      <c r="AD2408" s="445"/>
      <c r="AE2408" s="445"/>
      <c r="AF2408" s="445"/>
      <c r="AG2408" s="445"/>
      <c r="AH2408" s="445"/>
      <c r="AI2408" s="446"/>
      <c r="AJ2408" s="446"/>
      <c r="AK2408" s="446"/>
      <c r="AL2408" s="446"/>
      <c r="AM2408" s="446"/>
      <c r="AN2408" s="446"/>
    </row>
    <row r="2409" spans="1:40" ht="25.5">
      <c r="A2409" s="435">
        <v>429</v>
      </c>
      <c r="B2409" s="436" t="s">
        <v>1842</v>
      </c>
      <c r="C2409" s="437" t="s">
        <v>1843</v>
      </c>
      <c r="D2409" s="475" t="s">
        <v>1844</v>
      </c>
      <c r="E2409" s="447">
        <v>1</v>
      </c>
      <c r="F2409" s="445" t="s">
        <v>173</v>
      </c>
      <c r="G2409" s="41"/>
      <c r="H2409" s="448">
        <f>ROUND(E2409*G2409,2)</f>
        <v>0</v>
      </c>
      <c r="I2409" s="448"/>
      <c r="J2409" s="448">
        <f>ROUND(E2409*G2409,2)</f>
        <v>0</v>
      </c>
      <c r="K2409" s="449"/>
      <c r="L2409" s="449">
        <f>E2409*K2409</f>
        <v>0</v>
      </c>
      <c r="M2409" s="447"/>
      <c r="N2409" s="447">
        <f>E2409*M2409</f>
        <v>0</v>
      </c>
      <c r="O2409" s="445">
        <v>20</v>
      </c>
      <c r="P2409" s="445" t="s">
        <v>1237</v>
      </c>
      <c r="Q2409" s="447"/>
      <c r="R2409" s="447"/>
      <c r="S2409" s="447"/>
      <c r="T2409" s="450"/>
      <c r="U2409" s="450"/>
      <c r="V2409" s="450" t="s">
        <v>1845</v>
      </c>
      <c r="W2409" s="451"/>
      <c r="X2409" s="437" t="s">
        <v>1846</v>
      </c>
      <c r="Y2409" s="437" t="s">
        <v>1843</v>
      </c>
      <c r="Z2409" s="445" t="s">
        <v>85</v>
      </c>
      <c r="AA2409" s="445"/>
      <c r="AB2409" s="445">
        <v>1</v>
      </c>
      <c r="AC2409" s="445"/>
      <c r="AD2409" s="445"/>
      <c r="AE2409" s="445"/>
      <c r="AF2409" s="445"/>
      <c r="AG2409" s="445"/>
      <c r="AH2409" s="445"/>
      <c r="AI2409" s="446"/>
      <c r="AJ2409" s="446" t="s">
        <v>1847</v>
      </c>
      <c r="AK2409" s="446" t="s">
        <v>87</v>
      </c>
      <c r="AL2409" s="446"/>
      <c r="AM2409" s="446"/>
      <c r="AN2409" s="446"/>
    </row>
    <row r="2410" spans="1:40" ht="25.5">
      <c r="A2410" s="435"/>
      <c r="B2410" s="436"/>
      <c r="C2410" s="437"/>
      <c r="D2410" s="438" t="s">
        <v>250</v>
      </c>
      <c r="E2410" s="439"/>
      <c r="F2410" s="440"/>
      <c r="G2410" s="441"/>
      <c r="H2410" s="441"/>
      <c r="I2410" s="441"/>
      <c r="J2410" s="441"/>
      <c r="K2410" s="442"/>
      <c r="L2410" s="442"/>
      <c r="M2410" s="439"/>
      <c r="N2410" s="439"/>
      <c r="O2410" s="440"/>
      <c r="P2410" s="440"/>
      <c r="Q2410" s="439"/>
      <c r="R2410" s="439"/>
      <c r="S2410" s="439"/>
      <c r="T2410" s="443"/>
      <c r="U2410" s="443"/>
      <c r="V2410" s="443" t="s">
        <v>0</v>
      </c>
      <c r="W2410" s="444"/>
      <c r="X2410" s="440"/>
      <c r="Y2410" s="445"/>
      <c r="Z2410" s="445"/>
      <c r="AA2410" s="445"/>
      <c r="AB2410" s="445"/>
      <c r="AC2410" s="445"/>
      <c r="AD2410" s="445"/>
      <c r="AE2410" s="445"/>
      <c r="AF2410" s="445"/>
      <c r="AG2410" s="445"/>
      <c r="AH2410" s="445"/>
      <c r="AI2410" s="446"/>
      <c r="AJ2410" s="446"/>
      <c r="AK2410" s="446"/>
      <c r="AL2410" s="446"/>
      <c r="AM2410" s="446"/>
      <c r="AN2410" s="446"/>
    </row>
    <row r="2411" spans="1:40">
      <c r="A2411" s="435"/>
      <c r="B2411" s="436"/>
      <c r="C2411" s="437"/>
      <c r="D2411" s="438" t="s">
        <v>134</v>
      </c>
      <c r="E2411" s="439"/>
      <c r="F2411" s="440"/>
      <c r="G2411" s="441"/>
      <c r="H2411" s="441"/>
      <c r="I2411" s="441"/>
      <c r="J2411" s="441"/>
      <c r="K2411" s="442"/>
      <c r="L2411" s="442"/>
      <c r="M2411" s="439"/>
      <c r="N2411" s="439"/>
      <c r="O2411" s="440"/>
      <c r="P2411" s="440"/>
      <c r="Q2411" s="439"/>
      <c r="R2411" s="439"/>
      <c r="S2411" s="439"/>
      <c r="T2411" s="443"/>
      <c r="U2411" s="443"/>
      <c r="V2411" s="443" t="s">
        <v>0</v>
      </c>
      <c r="W2411" s="444"/>
      <c r="X2411" s="440"/>
      <c r="Y2411" s="445"/>
      <c r="Z2411" s="445"/>
      <c r="AA2411" s="445"/>
      <c r="AB2411" s="445"/>
      <c r="AC2411" s="445"/>
      <c r="AD2411" s="445"/>
      <c r="AE2411" s="445"/>
      <c r="AF2411" s="445"/>
      <c r="AG2411" s="445"/>
      <c r="AH2411" s="445"/>
      <c r="AI2411" s="446"/>
      <c r="AJ2411" s="446"/>
      <c r="AK2411" s="446"/>
      <c r="AL2411" s="446"/>
      <c r="AM2411" s="446"/>
      <c r="AN2411" s="446"/>
    </row>
    <row r="2412" spans="1:40">
      <c r="A2412" s="435"/>
      <c r="B2412" s="436"/>
      <c r="C2412" s="437"/>
      <c r="D2412" s="478" t="s">
        <v>1848</v>
      </c>
      <c r="E2412" s="479">
        <f>J2412</f>
        <v>0</v>
      </c>
      <c r="F2412" s="445"/>
      <c r="G2412" s="448"/>
      <c r="H2412" s="479">
        <f>SUM(H2407:H2411)</f>
        <v>0</v>
      </c>
      <c r="I2412" s="479">
        <f>SUM(I2407:I2411)</f>
        <v>0</v>
      </c>
      <c r="J2412" s="479">
        <f>SUM(J2407:J2411)</f>
        <v>0</v>
      </c>
      <c r="K2412" s="449"/>
      <c r="L2412" s="480">
        <f>SUM(L2407:L2411)</f>
        <v>0</v>
      </c>
      <c r="M2412" s="447"/>
      <c r="N2412" s="481">
        <f>SUM(N2407:N2411)</f>
        <v>0</v>
      </c>
      <c r="O2412" s="445"/>
      <c r="P2412" s="445"/>
      <c r="Q2412" s="447"/>
      <c r="R2412" s="447"/>
      <c r="S2412" s="447"/>
      <c r="T2412" s="450"/>
      <c r="U2412" s="450"/>
      <c r="V2412" s="450"/>
      <c r="W2412" s="451">
        <f>SUM(W2407:W2411)</f>
        <v>0</v>
      </c>
      <c r="X2412" s="445"/>
      <c r="Y2412" s="445"/>
      <c r="Z2412" s="445"/>
      <c r="AA2412" s="445"/>
      <c r="AB2412" s="445"/>
      <c r="AC2412" s="445"/>
      <c r="AD2412" s="445"/>
      <c r="AE2412" s="445"/>
      <c r="AF2412" s="445"/>
      <c r="AG2412" s="445"/>
      <c r="AH2412" s="445"/>
      <c r="AI2412" s="446"/>
      <c r="AJ2412" s="446"/>
      <c r="AK2412" s="446"/>
      <c r="AL2412" s="446"/>
      <c r="AM2412" s="446"/>
      <c r="AN2412" s="446"/>
    </row>
    <row r="2413" spans="1:40">
      <c r="A2413" s="435"/>
      <c r="B2413" s="436"/>
      <c r="C2413" s="437"/>
      <c r="D2413" s="475"/>
      <c r="E2413" s="447"/>
      <c r="F2413" s="445"/>
      <c r="G2413" s="448"/>
      <c r="H2413" s="448"/>
      <c r="I2413" s="448"/>
      <c r="J2413" s="448"/>
      <c r="K2413" s="449"/>
      <c r="L2413" s="449"/>
      <c r="M2413" s="447"/>
      <c r="N2413" s="447"/>
      <c r="O2413" s="445"/>
      <c r="P2413" s="445"/>
      <c r="Q2413" s="447"/>
      <c r="R2413" s="447"/>
      <c r="S2413" s="447"/>
      <c r="T2413" s="450"/>
      <c r="U2413" s="450"/>
      <c r="V2413" s="450"/>
      <c r="W2413" s="451"/>
      <c r="X2413" s="445"/>
      <c r="Y2413" s="445"/>
      <c r="Z2413" s="445"/>
      <c r="AA2413" s="445"/>
      <c r="AB2413" s="445"/>
      <c r="AC2413" s="445"/>
      <c r="AD2413" s="445"/>
      <c r="AE2413" s="445"/>
      <c r="AF2413" s="445"/>
      <c r="AG2413" s="445"/>
      <c r="AH2413" s="445"/>
      <c r="AI2413" s="446"/>
      <c r="AJ2413" s="446"/>
      <c r="AK2413" s="446"/>
      <c r="AL2413" s="446"/>
      <c r="AM2413" s="446"/>
      <c r="AN2413" s="446"/>
    </row>
    <row r="2414" spans="1:40">
      <c r="A2414" s="435"/>
      <c r="B2414" s="436"/>
      <c r="C2414" s="437"/>
      <c r="D2414" s="478" t="s">
        <v>1848</v>
      </c>
      <c r="E2414" s="479">
        <f>J2414</f>
        <v>0</v>
      </c>
      <c r="F2414" s="445"/>
      <c r="G2414" s="448"/>
      <c r="H2414" s="479">
        <f>+H2412</f>
        <v>0</v>
      </c>
      <c r="I2414" s="479">
        <f>+I2412</f>
        <v>0</v>
      </c>
      <c r="J2414" s="479">
        <f>+J2412</f>
        <v>0</v>
      </c>
      <c r="K2414" s="449"/>
      <c r="L2414" s="480">
        <f>+L2412</f>
        <v>0</v>
      </c>
      <c r="M2414" s="447"/>
      <c r="N2414" s="481">
        <f>+N2412</f>
        <v>0</v>
      </c>
      <c r="O2414" s="445"/>
      <c r="P2414" s="445"/>
      <c r="Q2414" s="447"/>
      <c r="R2414" s="447"/>
      <c r="S2414" s="447"/>
      <c r="T2414" s="450"/>
      <c r="U2414" s="450"/>
      <c r="V2414" s="450"/>
      <c r="W2414" s="451">
        <f>+W2412</f>
        <v>0</v>
      </c>
      <c r="X2414" s="445"/>
      <c r="Y2414" s="445"/>
      <c r="Z2414" s="445"/>
      <c r="AA2414" s="445"/>
      <c r="AB2414" s="445"/>
      <c r="AC2414" s="445"/>
      <c r="AD2414" s="445"/>
      <c r="AE2414" s="445"/>
      <c r="AF2414" s="445"/>
      <c r="AG2414" s="445"/>
      <c r="AH2414" s="445"/>
      <c r="AI2414" s="446"/>
      <c r="AJ2414" s="446"/>
      <c r="AK2414" s="446"/>
      <c r="AL2414" s="446"/>
      <c r="AM2414" s="446"/>
      <c r="AN2414" s="446"/>
    </row>
    <row r="2415" spans="1:40">
      <c r="A2415" s="435"/>
      <c r="B2415" s="436"/>
      <c r="C2415" s="437"/>
      <c r="D2415" s="475"/>
      <c r="E2415" s="447"/>
      <c r="F2415" s="445"/>
      <c r="G2415" s="448"/>
      <c r="H2415" s="448"/>
      <c r="I2415" s="448"/>
      <c r="J2415" s="448"/>
      <c r="K2415" s="449"/>
      <c r="L2415" s="449"/>
      <c r="M2415" s="447"/>
      <c r="N2415" s="447"/>
      <c r="O2415" s="445"/>
      <c r="P2415" s="445"/>
      <c r="Q2415" s="447"/>
      <c r="R2415" s="447"/>
      <c r="S2415" s="447"/>
      <c r="T2415" s="450"/>
      <c r="U2415" s="450"/>
      <c r="V2415" s="450"/>
      <c r="W2415" s="451"/>
      <c r="X2415" s="445"/>
      <c r="Y2415" s="445"/>
      <c r="Z2415" s="445"/>
      <c r="AA2415" s="445"/>
      <c r="AB2415" s="445"/>
      <c r="AC2415" s="445"/>
      <c r="AD2415" s="445"/>
      <c r="AE2415" s="445"/>
      <c r="AF2415" s="445"/>
      <c r="AG2415" s="445"/>
      <c r="AH2415" s="445"/>
      <c r="AI2415" s="446"/>
      <c r="AJ2415" s="446"/>
      <c r="AK2415" s="446"/>
      <c r="AL2415" s="446"/>
      <c r="AM2415" s="446"/>
      <c r="AN2415" s="446"/>
    </row>
    <row r="2416" spans="1:40">
      <c r="A2416" s="435"/>
      <c r="B2416" s="436"/>
      <c r="C2416" s="437"/>
      <c r="D2416" s="490" t="s">
        <v>1849</v>
      </c>
      <c r="E2416" s="479">
        <f>J2416</f>
        <v>0</v>
      </c>
      <c r="F2416" s="445"/>
      <c r="G2416" s="448"/>
      <c r="H2416" s="479">
        <f>+H916+H2405+H2414</f>
        <v>0</v>
      </c>
      <c r="I2416" s="479">
        <f>+I916+I2405+I2414</f>
        <v>0</v>
      </c>
      <c r="J2416" s="479">
        <f>+J916+J2405+J2414</f>
        <v>0</v>
      </c>
      <c r="K2416" s="449"/>
      <c r="L2416" s="480">
        <f>+L916+L2405+L2414</f>
        <v>86.490380479999999</v>
      </c>
      <c r="M2416" s="447"/>
      <c r="N2416" s="481">
        <f>+N916+N2405+N2414</f>
        <v>60.418898000000013</v>
      </c>
      <c r="O2416" s="445"/>
      <c r="P2416" s="445"/>
      <c r="Q2416" s="447"/>
      <c r="R2416" s="447"/>
      <c r="S2416" s="447"/>
      <c r="T2416" s="450"/>
      <c r="U2416" s="450"/>
      <c r="V2416" s="450"/>
      <c r="W2416" s="451">
        <f>+W916+W2405+W2414</f>
        <v>3540.8609999999999</v>
      </c>
      <c r="X2416" s="445"/>
      <c r="Y2416" s="445"/>
      <c r="Z2416" s="445"/>
      <c r="AA2416" s="445"/>
      <c r="AB2416" s="445"/>
      <c r="AC2416" s="445"/>
      <c r="AD2416" s="445"/>
      <c r="AE2416" s="445"/>
      <c r="AF2416" s="445"/>
      <c r="AG2416" s="445"/>
      <c r="AH2416" s="445"/>
      <c r="AI2416" s="446"/>
      <c r="AJ2416" s="446"/>
      <c r="AK2416" s="446"/>
      <c r="AL2416" s="446"/>
      <c r="AM2416" s="446"/>
      <c r="AN2416" s="446"/>
    </row>
  </sheetData>
  <sheetProtection algorithmName="SHA-512" hashValue="FoH0nejru8up1dGmo35e/xVmjFEaGiouVfpzWv+rwublkCr/J4T+DTya1UF60jfn2nfEzB7KBkW3wCsOXs5i6Q==" saltValue="ya11hU7k4+fESC/7HtQPzA==" spinCount="100000" sheet="1" objects="1" scenarios="1"/>
  <mergeCells count="3">
    <mergeCell ref="F1:O1"/>
    <mergeCell ref="F3:O3"/>
    <mergeCell ref="C3:D3"/>
  </mergeCells>
  <printOptions horizontalCentered="1"/>
  <pageMargins left="0.39305555555555599" right="0.35416666666666702" top="0.62916666666666698" bottom="0.59027777777777801" header="0.51180555555555596" footer="0.35416666666666702"/>
  <pageSetup paperSize="9" orientation="portrait" r:id="rId1"/>
  <headerFooter alignWithMargins="0">
    <oddFooter>&amp;R&amp;"Arial Narrow,Obyčejné"&amp;8Strana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061E0-0E2C-46F5-8A01-223E00EB7A34}">
  <sheetPr>
    <pageSetUpPr fitToPage="1"/>
  </sheetPr>
  <dimension ref="A1:G209"/>
  <sheetViews>
    <sheetView showGridLines="0" workbookViewId="0">
      <selection sqref="A1:G1"/>
    </sheetView>
  </sheetViews>
  <sheetFormatPr defaultColWidth="9" defaultRowHeight="12" customHeight="1"/>
  <cols>
    <col min="1" max="1" width="4.5703125" style="65" customWidth="1"/>
    <col min="2" max="2" width="14" style="66" customWidth="1"/>
    <col min="3" max="3" width="42.7109375" style="66" customWidth="1"/>
    <col min="4" max="4" width="3.28515625" style="66" customWidth="1"/>
    <col min="5" max="5" width="9.7109375" style="67" customWidth="1"/>
    <col min="6" max="6" width="9.85546875" style="68" customWidth="1"/>
    <col min="7" max="7" width="14.85546875" style="68" customWidth="1"/>
    <col min="8" max="16384" width="9" style="44"/>
  </cols>
  <sheetData>
    <row r="1" spans="1:7" ht="27.75" customHeight="1">
      <c r="A1" s="739" t="s">
        <v>2222</v>
      </c>
      <c r="B1" s="740"/>
      <c r="C1" s="740"/>
      <c r="D1" s="740"/>
      <c r="E1" s="740"/>
      <c r="F1" s="740"/>
      <c r="G1" s="740"/>
    </row>
    <row r="2" spans="1:7" ht="12.75" customHeight="1">
      <c r="A2" s="35" t="s">
        <v>2221</v>
      </c>
      <c r="B2" s="28"/>
      <c r="C2" s="28"/>
      <c r="D2" s="28"/>
      <c r="E2" s="28"/>
      <c r="F2" s="28"/>
      <c r="G2" s="28"/>
    </row>
    <row r="3" spans="1:7" ht="12.75" customHeight="1">
      <c r="A3" s="35" t="s">
        <v>2220</v>
      </c>
      <c r="B3" s="28"/>
      <c r="C3" s="28"/>
      <c r="D3" s="28"/>
      <c r="E3" s="28"/>
      <c r="F3" s="28"/>
      <c r="G3" s="28"/>
    </row>
    <row r="4" spans="1:7" ht="13.5" customHeight="1">
      <c r="A4" s="34"/>
      <c r="B4" s="35"/>
      <c r="C4" s="34"/>
      <c r="D4" s="33"/>
      <c r="E4" s="33"/>
      <c r="F4" s="33"/>
      <c r="G4" s="33"/>
    </row>
    <row r="5" spans="1:7" ht="6.75" customHeight="1">
      <c r="A5" s="26"/>
      <c r="B5" s="32"/>
      <c r="C5" s="32"/>
      <c r="D5" s="32"/>
      <c r="E5" s="31"/>
      <c r="F5" s="30"/>
      <c r="G5" s="30"/>
    </row>
    <row r="6" spans="1:7" ht="12.75" customHeight="1">
      <c r="A6" s="28" t="s">
        <v>2219</v>
      </c>
      <c r="B6" s="28"/>
      <c r="C6" s="28"/>
      <c r="D6" s="28"/>
      <c r="E6" s="28"/>
      <c r="F6" s="28"/>
      <c r="G6" s="28"/>
    </row>
    <row r="7" spans="1:7" ht="13.5" customHeight="1">
      <c r="A7" s="28" t="s">
        <v>2218</v>
      </c>
      <c r="B7" s="28"/>
      <c r="C7" s="576"/>
      <c r="D7" s="28"/>
      <c r="E7" s="28" t="s">
        <v>2217</v>
      </c>
      <c r="F7" s="28"/>
      <c r="G7" s="28"/>
    </row>
    <row r="8" spans="1:7" ht="13.5" customHeight="1">
      <c r="A8" s="741" t="s">
        <v>2216</v>
      </c>
      <c r="B8" s="742"/>
      <c r="C8" s="742"/>
      <c r="D8" s="29"/>
      <c r="E8" s="28" t="s">
        <v>3424</v>
      </c>
      <c r="F8" s="743"/>
      <c r="G8" s="743"/>
    </row>
    <row r="9" spans="1:7" ht="6.75" customHeight="1">
      <c r="A9" s="26"/>
      <c r="B9" s="26"/>
      <c r="C9" s="26"/>
      <c r="D9" s="26"/>
      <c r="E9" s="26"/>
      <c r="F9" s="26"/>
      <c r="G9" s="26"/>
    </row>
    <row r="10" spans="1:7" ht="28.5" customHeight="1">
      <c r="A10" s="27" t="s">
        <v>2215</v>
      </c>
      <c r="B10" s="27" t="s">
        <v>25</v>
      </c>
      <c r="C10" s="27" t="s">
        <v>2214</v>
      </c>
      <c r="D10" s="27" t="s">
        <v>2213</v>
      </c>
      <c r="E10" s="27" t="s">
        <v>2212</v>
      </c>
      <c r="F10" s="27" t="s">
        <v>2211</v>
      </c>
      <c r="G10" s="27" t="s">
        <v>2210</v>
      </c>
    </row>
    <row r="11" spans="1:7" ht="12.75" hidden="1" customHeight="1">
      <c r="A11" s="27" t="s">
        <v>2209</v>
      </c>
      <c r="B11" s="27" t="s">
        <v>2208</v>
      </c>
      <c r="C11" s="27" t="s">
        <v>2202</v>
      </c>
      <c r="D11" s="27" t="s">
        <v>2207</v>
      </c>
      <c r="E11" s="27" t="s">
        <v>2206</v>
      </c>
      <c r="F11" s="27" t="s">
        <v>2198</v>
      </c>
      <c r="G11" s="27" t="s">
        <v>2205</v>
      </c>
    </row>
    <row r="12" spans="1:7" ht="3" customHeight="1">
      <c r="A12" s="26"/>
      <c r="B12" s="26"/>
      <c r="C12" s="26"/>
      <c r="D12" s="26"/>
      <c r="E12" s="26"/>
      <c r="F12" s="26"/>
      <c r="G12" s="26"/>
    </row>
    <row r="13" spans="1:7" ht="30.75" customHeight="1">
      <c r="A13" s="45"/>
      <c r="B13" s="46" t="s">
        <v>2204</v>
      </c>
      <c r="C13" s="46" t="s">
        <v>2203</v>
      </c>
      <c r="D13" s="46"/>
      <c r="E13" s="47"/>
      <c r="F13" s="48"/>
      <c r="G13" s="48">
        <f>G20+G14+G16+G29</f>
        <v>0</v>
      </c>
    </row>
    <row r="14" spans="1:7" ht="30.75" customHeight="1">
      <c r="A14" s="49"/>
      <c r="B14" s="50" t="s">
        <v>2202</v>
      </c>
      <c r="C14" s="50" t="s">
        <v>2201</v>
      </c>
      <c r="D14" s="50"/>
      <c r="E14" s="51"/>
      <c r="F14" s="52"/>
      <c r="G14" s="52">
        <f>SUM(G15)</f>
        <v>0</v>
      </c>
    </row>
    <row r="15" spans="1:7" ht="22.5">
      <c r="A15" s="53">
        <v>1</v>
      </c>
      <c r="B15" s="54" t="s">
        <v>2200</v>
      </c>
      <c r="C15" s="54" t="s">
        <v>2199</v>
      </c>
      <c r="D15" s="54" t="s">
        <v>132</v>
      </c>
      <c r="E15" s="55">
        <v>5</v>
      </c>
      <c r="F15" s="69"/>
      <c r="G15" s="56">
        <f>ROUND(E15*F15,2)</f>
        <v>0</v>
      </c>
    </row>
    <row r="16" spans="1:7" ht="30.75" customHeight="1">
      <c r="A16" s="49"/>
      <c r="B16" s="50" t="s">
        <v>2198</v>
      </c>
      <c r="C16" s="50" t="s">
        <v>2197</v>
      </c>
      <c r="D16" s="50"/>
      <c r="E16" s="51"/>
      <c r="F16" s="70"/>
      <c r="G16" s="52">
        <f>SUM(G17:G19)</f>
        <v>0</v>
      </c>
    </row>
    <row r="17" spans="1:7" ht="22.5">
      <c r="A17" s="53">
        <v>2</v>
      </c>
      <c r="B17" s="54" t="s">
        <v>233</v>
      </c>
      <c r="C17" s="54" t="s">
        <v>2196</v>
      </c>
      <c r="D17" s="54" t="s">
        <v>83</v>
      </c>
      <c r="E17" s="55">
        <v>2.76</v>
      </c>
      <c r="F17" s="69"/>
      <c r="G17" s="56">
        <f t="shared" ref="G17:G19" si="0">ROUND(E17*F17,2)</f>
        <v>0</v>
      </c>
    </row>
    <row r="18" spans="1:7" ht="22.5">
      <c r="A18" s="53">
        <v>3</v>
      </c>
      <c r="B18" s="54" t="s">
        <v>2195</v>
      </c>
      <c r="C18" s="54" t="s">
        <v>2194</v>
      </c>
      <c r="D18" s="54" t="s">
        <v>83</v>
      </c>
      <c r="E18" s="55">
        <v>5.0999999999999996</v>
      </c>
      <c r="F18" s="69"/>
      <c r="G18" s="56">
        <f t="shared" si="0"/>
        <v>0</v>
      </c>
    </row>
    <row r="19" spans="1:7" ht="22.5">
      <c r="A19" s="53">
        <v>4</v>
      </c>
      <c r="B19" s="54" t="s">
        <v>2193</v>
      </c>
      <c r="C19" s="54" t="s">
        <v>2192</v>
      </c>
      <c r="D19" s="54" t="s">
        <v>83</v>
      </c>
      <c r="E19" s="55">
        <v>5.0999999999999996</v>
      </c>
      <c r="F19" s="69"/>
      <c r="G19" s="56">
        <f t="shared" si="0"/>
        <v>0</v>
      </c>
    </row>
    <row r="20" spans="1:7" ht="28.5" customHeight="1">
      <c r="A20" s="49"/>
      <c r="B20" s="50" t="s">
        <v>2191</v>
      </c>
      <c r="C20" s="50" t="s">
        <v>2190</v>
      </c>
      <c r="D20" s="50"/>
      <c r="E20" s="51"/>
      <c r="F20" s="70"/>
      <c r="G20" s="52">
        <f>SUM(G21:G28)</f>
        <v>0</v>
      </c>
    </row>
    <row r="21" spans="1:7" ht="11.25">
      <c r="A21" s="53">
        <v>5</v>
      </c>
      <c r="B21" s="54" t="s">
        <v>2189</v>
      </c>
      <c r="C21" s="54" t="s">
        <v>2188</v>
      </c>
      <c r="D21" s="54" t="s">
        <v>243</v>
      </c>
      <c r="E21" s="55">
        <v>510</v>
      </c>
      <c r="F21" s="69"/>
      <c r="G21" s="56">
        <f t="shared" ref="G21:G28" si="1">ROUND(E21*F21,2)</f>
        <v>0</v>
      </c>
    </row>
    <row r="22" spans="1:7" ht="22.5">
      <c r="A22" s="53">
        <v>6</v>
      </c>
      <c r="B22" s="54" t="s">
        <v>2187</v>
      </c>
      <c r="C22" s="54" t="s">
        <v>2186</v>
      </c>
      <c r="D22" s="54" t="s">
        <v>132</v>
      </c>
      <c r="E22" s="55">
        <v>5</v>
      </c>
      <c r="F22" s="69"/>
      <c r="G22" s="56">
        <f t="shared" si="1"/>
        <v>0</v>
      </c>
    </row>
    <row r="23" spans="1:7" ht="34.5" customHeight="1">
      <c r="A23" s="53">
        <v>7</v>
      </c>
      <c r="B23" s="54" t="s">
        <v>2185</v>
      </c>
      <c r="C23" s="54" t="s">
        <v>2184</v>
      </c>
      <c r="D23" s="54" t="s">
        <v>2183</v>
      </c>
      <c r="E23" s="55">
        <v>20</v>
      </c>
      <c r="F23" s="69"/>
      <c r="G23" s="56">
        <f t="shared" si="1"/>
        <v>0</v>
      </c>
    </row>
    <row r="24" spans="1:7" ht="34.5" customHeight="1">
      <c r="A24" s="57">
        <v>8</v>
      </c>
      <c r="B24" s="58" t="s">
        <v>2182</v>
      </c>
      <c r="C24" s="58" t="s">
        <v>2181</v>
      </c>
      <c r="D24" s="58" t="s">
        <v>132</v>
      </c>
      <c r="E24" s="59">
        <v>2</v>
      </c>
      <c r="F24" s="71"/>
      <c r="G24" s="56">
        <f t="shared" si="1"/>
        <v>0</v>
      </c>
    </row>
    <row r="25" spans="1:7" ht="34.5" customHeight="1">
      <c r="A25" s="57">
        <v>9</v>
      </c>
      <c r="B25" s="58" t="s">
        <v>2180</v>
      </c>
      <c r="C25" s="58" t="s">
        <v>2179</v>
      </c>
      <c r="D25" s="58" t="s">
        <v>132</v>
      </c>
      <c r="E25" s="59">
        <v>2</v>
      </c>
      <c r="F25" s="71"/>
      <c r="G25" s="56">
        <f t="shared" si="1"/>
        <v>0</v>
      </c>
    </row>
    <row r="26" spans="1:7" ht="22.5">
      <c r="A26" s="53">
        <v>10</v>
      </c>
      <c r="B26" s="54" t="s">
        <v>2178</v>
      </c>
      <c r="C26" s="54" t="s">
        <v>2177</v>
      </c>
      <c r="D26" s="54" t="s">
        <v>243</v>
      </c>
      <c r="E26" s="55">
        <v>360</v>
      </c>
      <c r="F26" s="69"/>
      <c r="G26" s="56">
        <f t="shared" si="1"/>
        <v>0</v>
      </c>
    </row>
    <row r="27" spans="1:7" ht="33.75">
      <c r="A27" s="53">
        <v>11</v>
      </c>
      <c r="B27" s="54" t="s">
        <v>2176</v>
      </c>
      <c r="C27" s="54" t="s">
        <v>2175</v>
      </c>
      <c r="D27" s="54" t="s">
        <v>243</v>
      </c>
      <c r="E27" s="55">
        <v>150</v>
      </c>
      <c r="F27" s="69"/>
      <c r="G27" s="56">
        <f t="shared" si="1"/>
        <v>0</v>
      </c>
    </row>
    <row r="28" spans="1:7" ht="22.5">
      <c r="A28" s="53">
        <v>12</v>
      </c>
      <c r="B28" s="54" t="s">
        <v>772</v>
      </c>
      <c r="C28" s="54" t="s">
        <v>2174</v>
      </c>
      <c r="D28" s="54" t="s">
        <v>113</v>
      </c>
      <c r="E28" s="55">
        <v>11.202999999999999</v>
      </c>
      <c r="F28" s="69"/>
      <c r="G28" s="56">
        <f t="shared" si="1"/>
        <v>0</v>
      </c>
    </row>
    <row r="29" spans="1:7" ht="22.5" customHeight="1">
      <c r="A29" s="49"/>
      <c r="B29" s="50" t="s">
        <v>2173</v>
      </c>
      <c r="C29" s="50" t="s">
        <v>2172</v>
      </c>
      <c r="D29" s="50"/>
      <c r="E29" s="51"/>
      <c r="F29" s="70"/>
      <c r="G29" s="52">
        <f>SUM(G30)</f>
        <v>0</v>
      </c>
    </row>
    <row r="30" spans="1:7" ht="22.5">
      <c r="A30" s="53">
        <v>13</v>
      </c>
      <c r="B30" s="54" t="s">
        <v>785</v>
      </c>
      <c r="C30" s="54" t="s">
        <v>2171</v>
      </c>
      <c r="D30" s="54" t="s">
        <v>113</v>
      </c>
      <c r="E30" s="55">
        <v>0.91100000000000003</v>
      </c>
      <c r="F30" s="69"/>
      <c r="G30" s="56">
        <f>ROUND(E30*F30,2)</f>
        <v>0</v>
      </c>
    </row>
    <row r="31" spans="1:7" ht="30.75" customHeight="1">
      <c r="A31" s="45"/>
      <c r="B31" s="46" t="s">
        <v>2170</v>
      </c>
      <c r="C31" s="46" t="s">
        <v>2169</v>
      </c>
      <c r="D31" s="46"/>
      <c r="E31" s="47"/>
      <c r="F31" s="72"/>
      <c r="G31" s="48">
        <f>G32+G58+G81+G120+G124</f>
        <v>0</v>
      </c>
    </row>
    <row r="32" spans="1:7" ht="28.5" customHeight="1">
      <c r="A32" s="49"/>
      <c r="B32" s="50" t="s">
        <v>847</v>
      </c>
      <c r="C32" s="50" t="s">
        <v>2168</v>
      </c>
      <c r="D32" s="50"/>
      <c r="E32" s="51"/>
      <c r="F32" s="70"/>
      <c r="G32" s="52">
        <f>SUM(G33:G57)</f>
        <v>0</v>
      </c>
    </row>
    <row r="33" spans="1:7" ht="13.5" customHeight="1">
      <c r="A33" s="53">
        <v>14</v>
      </c>
      <c r="B33" s="54" t="s">
        <v>2167</v>
      </c>
      <c r="C33" s="54" t="s">
        <v>2166</v>
      </c>
      <c r="D33" s="54" t="s">
        <v>243</v>
      </c>
      <c r="E33" s="55">
        <v>774</v>
      </c>
      <c r="F33" s="69"/>
      <c r="G33" s="56">
        <f t="shared" ref="G33:G57" si="2">ROUND(E33*F33,2)</f>
        <v>0</v>
      </c>
    </row>
    <row r="34" spans="1:7" ht="24" customHeight="1">
      <c r="A34" s="57">
        <v>15</v>
      </c>
      <c r="B34" s="58" t="s">
        <v>2165</v>
      </c>
      <c r="C34" s="58" t="s">
        <v>2164</v>
      </c>
      <c r="D34" s="58" t="s">
        <v>243</v>
      </c>
      <c r="E34" s="59">
        <v>13</v>
      </c>
      <c r="F34" s="71"/>
      <c r="G34" s="56">
        <f t="shared" si="2"/>
        <v>0</v>
      </c>
    </row>
    <row r="35" spans="1:7" ht="24" customHeight="1">
      <c r="A35" s="57">
        <v>16</v>
      </c>
      <c r="B35" s="58" t="s">
        <v>2163</v>
      </c>
      <c r="C35" s="58" t="s">
        <v>2162</v>
      </c>
      <c r="D35" s="58" t="s">
        <v>243</v>
      </c>
      <c r="E35" s="59">
        <v>186</v>
      </c>
      <c r="F35" s="71"/>
      <c r="G35" s="56">
        <f t="shared" si="2"/>
        <v>0</v>
      </c>
    </row>
    <row r="36" spans="1:7" ht="24" customHeight="1">
      <c r="A36" s="57">
        <v>17</v>
      </c>
      <c r="B36" s="58" t="s">
        <v>2161</v>
      </c>
      <c r="C36" s="58" t="s">
        <v>2160</v>
      </c>
      <c r="D36" s="58" t="s">
        <v>243</v>
      </c>
      <c r="E36" s="59">
        <v>103</v>
      </c>
      <c r="F36" s="71"/>
      <c r="G36" s="56">
        <f t="shared" si="2"/>
        <v>0</v>
      </c>
    </row>
    <row r="37" spans="1:7" ht="24" customHeight="1">
      <c r="A37" s="57">
        <v>18</v>
      </c>
      <c r="B37" s="58" t="s">
        <v>2159</v>
      </c>
      <c r="C37" s="58" t="s">
        <v>2158</v>
      </c>
      <c r="D37" s="58" t="s">
        <v>243</v>
      </c>
      <c r="E37" s="59">
        <v>15</v>
      </c>
      <c r="F37" s="71"/>
      <c r="G37" s="56">
        <f t="shared" si="2"/>
        <v>0</v>
      </c>
    </row>
    <row r="38" spans="1:7" ht="24" customHeight="1">
      <c r="A38" s="57">
        <v>19</v>
      </c>
      <c r="B38" s="58" t="s">
        <v>2157</v>
      </c>
      <c r="C38" s="58" t="s">
        <v>2156</v>
      </c>
      <c r="D38" s="58" t="s">
        <v>243</v>
      </c>
      <c r="E38" s="59">
        <v>136</v>
      </c>
      <c r="F38" s="71"/>
      <c r="G38" s="56">
        <f t="shared" si="2"/>
        <v>0</v>
      </c>
    </row>
    <row r="39" spans="1:7" ht="24" customHeight="1">
      <c r="A39" s="57">
        <v>20</v>
      </c>
      <c r="B39" s="58" t="s">
        <v>2155</v>
      </c>
      <c r="C39" s="58" t="s">
        <v>2154</v>
      </c>
      <c r="D39" s="58" t="s">
        <v>243</v>
      </c>
      <c r="E39" s="59">
        <v>239</v>
      </c>
      <c r="F39" s="71"/>
      <c r="G39" s="56">
        <f t="shared" si="2"/>
        <v>0</v>
      </c>
    </row>
    <row r="40" spans="1:7" ht="24" customHeight="1">
      <c r="A40" s="57">
        <v>21</v>
      </c>
      <c r="B40" s="58" t="s">
        <v>2153</v>
      </c>
      <c r="C40" s="58" t="s">
        <v>2152</v>
      </c>
      <c r="D40" s="58" t="s">
        <v>243</v>
      </c>
      <c r="E40" s="59">
        <v>82</v>
      </c>
      <c r="F40" s="71"/>
      <c r="G40" s="56">
        <f t="shared" si="2"/>
        <v>0</v>
      </c>
    </row>
    <row r="41" spans="1:7" ht="13.5" customHeight="1">
      <c r="A41" s="53">
        <v>22</v>
      </c>
      <c r="B41" s="54" t="s">
        <v>2151</v>
      </c>
      <c r="C41" s="54" t="s">
        <v>2150</v>
      </c>
      <c r="D41" s="54" t="s">
        <v>243</v>
      </c>
      <c r="E41" s="55">
        <v>6</v>
      </c>
      <c r="F41" s="69"/>
      <c r="G41" s="56">
        <f t="shared" si="2"/>
        <v>0</v>
      </c>
    </row>
    <row r="42" spans="1:7" ht="24" customHeight="1">
      <c r="A42" s="57">
        <v>23</v>
      </c>
      <c r="B42" s="58" t="s">
        <v>2149</v>
      </c>
      <c r="C42" s="58" t="s">
        <v>2148</v>
      </c>
      <c r="D42" s="58" t="s">
        <v>243</v>
      </c>
      <c r="E42" s="59">
        <v>6</v>
      </c>
      <c r="F42" s="71"/>
      <c r="G42" s="56">
        <f t="shared" si="2"/>
        <v>0</v>
      </c>
    </row>
    <row r="43" spans="1:7" ht="13.5" customHeight="1">
      <c r="A43" s="53">
        <v>24</v>
      </c>
      <c r="B43" s="54" t="s">
        <v>2147</v>
      </c>
      <c r="C43" s="54" t="s">
        <v>2146</v>
      </c>
      <c r="D43" s="54" t="s">
        <v>243</v>
      </c>
      <c r="E43" s="55">
        <v>82</v>
      </c>
      <c r="F43" s="69"/>
      <c r="G43" s="56">
        <f t="shared" si="2"/>
        <v>0</v>
      </c>
    </row>
    <row r="44" spans="1:7" ht="24" customHeight="1">
      <c r="A44" s="57">
        <v>25</v>
      </c>
      <c r="B44" s="58" t="s">
        <v>2145</v>
      </c>
      <c r="C44" s="58" t="s">
        <v>2144</v>
      </c>
      <c r="D44" s="58" t="s">
        <v>243</v>
      </c>
      <c r="E44" s="59">
        <v>82</v>
      </c>
      <c r="F44" s="71"/>
      <c r="G44" s="56">
        <f t="shared" si="2"/>
        <v>0</v>
      </c>
    </row>
    <row r="45" spans="1:7" ht="13.5" customHeight="1">
      <c r="A45" s="53">
        <v>26</v>
      </c>
      <c r="B45" s="54" t="s">
        <v>2143</v>
      </c>
      <c r="C45" s="54" t="s">
        <v>2142</v>
      </c>
      <c r="D45" s="54" t="s">
        <v>243</v>
      </c>
      <c r="E45" s="55">
        <v>29</v>
      </c>
      <c r="F45" s="69"/>
      <c r="G45" s="56">
        <f t="shared" si="2"/>
        <v>0</v>
      </c>
    </row>
    <row r="46" spans="1:7" ht="24" customHeight="1">
      <c r="A46" s="57">
        <v>27</v>
      </c>
      <c r="B46" s="58" t="s">
        <v>2141</v>
      </c>
      <c r="C46" s="58" t="s">
        <v>2140</v>
      </c>
      <c r="D46" s="58" t="s">
        <v>243</v>
      </c>
      <c r="E46" s="59">
        <v>29</v>
      </c>
      <c r="F46" s="71"/>
      <c r="G46" s="56">
        <f t="shared" si="2"/>
        <v>0</v>
      </c>
    </row>
    <row r="47" spans="1:7" ht="34.5" customHeight="1">
      <c r="A47" s="53">
        <v>28</v>
      </c>
      <c r="B47" s="54" t="s">
        <v>2139</v>
      </c>
      <c r="C47" s="54" t="s">
        <v>2138</v>
      </c>
      <c r="D47" s="54" t="s">
        <v>132</v>
      </c>
      <c r="E47" s="55">
        <v>20</v>
      </c>
      <c r="F47" s="69"/>
      <c r="G47" s="56">
        <f t="shared" si="2"/>
        <v>0</v>
      </c>
    </row>
    <row r="48" spans="1:7" ht="24" customHeight="1">
      <c r="A48" s="57">
        <v>29</v>
      </c>
      <c r="B48" s="58" t="s">
        <v>2137</v>
      </c>
      <c r="C48" s="58" t="s">
        <v>2136</v>
      </c>
      <c r="D48" s="58" t="s">
        <v>132</v>
      </c>
      <c r="E48" s="59">
        <v>20</v>
      </c>
      <c r="F48" s="71"/>
      <c r="G48" s="56">
        <f t="shared" si="2"/>
        <v>0</v>
      </c>
    </row>
    <row r="49" spans="1:7" ht="13.5" customHeight="1">
      <c r="A49" s="57">
        <v>30</v>
      </c>
      <c r="B49" s="58" t="s">
        <v>2135</v>
      </c>
      <c r="C49" s="58" t="s">
        <v>2134</v>
      </c>
      <c r="D49" s="58" t="s">
        <v>132</v>
      </c>
      <c r="E49" s="59">
        <v>20</v>
      </c>
      <c r="F49" s="71"/>
      <c r="G49" s="56">
        <f t="shared" si="2"/>
        <v>0</v>
      </c>
    </row>
    <row r="50" spans="1:7" ht="24" customHeight="1">
      <c r="A50" s="53">
        <v>31</v>
      </c>
      <c r="B50" s="54" t="s">
        <v>2133</v>
      </c>
      <c r="C50" s="54" t="s">
        <v>2132</v>
      </c>
      <c r="D50" s="54" t="s">
        <v>132</v>
      </c>
      <c r="E50" s="55">
        <v>6</v>
      </c>
      <c r="F50" s="69"/>
      <c r="G50" s="56">
        <f t="shared" si="2"/>
        <v>0</v>
      </c>
    </row>
    <row r="51" spans="1:7" ht="13.5" customHeight="1">
      <c r="A51" s="57">
        <v>32</v>
      </c>
      <c r="B51" s="58" t="s">
        <v>2131</v>
      </c>
      <c r="C51" s="58" t="s">
        <v>2130</v>
      </c>
      <c r="D51" s="58" t="s">
        <v>132</v>
      </c>
      <c r="E51" s="59">
        <v>6</v>
      </c>
      <c r="F51" s="71"/>
      <c r="G51" s="56">
        <f t="shared" si="2"/>
        <v>0</v>
      </c>
    </row>
    <row r="52" spans="1:7" ht="24" customHeight="1">
      <c r="A52" s="53">
        <v>33</v>
      </c>
      <c r="B52" s="54" t="s">
        <v>2129</v>
      </c>
      <c r="C52" s="54" t="s">
        <v>2128</v>
      </c>
      <c r="D52" s="54" t="s">
        <v>132</v>
      </c>
      <c r="E52" s="55">
        <v>22</v>
      </c>
      <c r="F52" s="69"/>
      <c r="G52" s="56">
        <f t="shared" si="2"/>
        <v>0</v>
      </c>
    </row>
    <row r="53" spans="1:7" ht="13.5" customHeight="1">
      <c r="A53" s="57">
        <v>34</v>
      </c>
      <c r="B53" s="58" t="s">
        <v>2127</v>
      </c>
      <c r="C53" s="58" t="s">
        <v>2126</v>
      </c>
      <c r="D53" s="58" t="s">
        <v>132</v>
      </c>
      <c r="E53" s="59">
        <v>22</v>
      </c>
      <c r="F53" s="71"/>
      <c r="G53" s="56">
        <f t="shared" si="2"/>
        <v>0</v>
      </c>
    </row>
    <row r="54" spans="1:7" ht="24" customHeight="1">
      <c r="A54" s="53">
        <v>35</v>
      </c>
      <c r="B54" s="54" t="s">
        <v>2125</v>
      </c>
      <c r="C54" s="54" t="s">
        <v>2124</v>
      </c>
      <c r="D54" s="54" t="s">
        <v>132</v>
      </c>
      <c r="E54" s="55">
        <v>28</v>
      </c>
      <c r="F54" s="69"/>
      <c r="G54" s="56">
        <f t="shared" si="2"/>
        <v>0</v>
      </c>
    </row>
    <row r="55" spans="1:7" ht="13.5" customHeight="1">
      <c r="A55" s="57">
        <v>36</v>
      </c>
      <c r="B55" s="58" t="s">
        <v>2123</v>
      </c>
      <c r="C55" s="58" t="s">
        <v>2122</v>
      </c>
      <c r="D55" s="58" t="s">
        <v>132</v>
      </c>
      <c r="E55" s="59">
        <v>28</v>
      </c>
      <c r="F55" s="71"/>
      <c r="G55" s="56">
        <f t="shared" si="2"/>
        <v>0</v>
      </c>
    </row>
    <row r="56" spans="1:7" ht="24" customHeight="1">
      <c r="A56" s="57">
        <v>37</v>
      </c>
      <c r="B56" s="58" t="s">
        <v>2121</v>
      </c>
      <c r="C56" s="58" t="s">
        <v>2120</v>
      </c>
      <c r="D56" s="58" t="s">
        <v>132</v>
      </c>
      <c r="E56" s="59">
        <v>1</v>
      </c>
      <c r="F56" s="71"/>
      <c r="G56" s="56">
        <f t="shared" si="2"/>
        <v>0</v>
      </c>
    </row>
    <row r="57" spans="1:7" ht="24" customHeight="1">
      <c r="A57" s="53">
        <v>38</v>
      </c>
      <c r="B57" s="54" t="s">
        <v>886</v>
      </c>
      <c r="C57" s="54" t="s">
        <v>2119</v>
      </c>
      <c r="D57" s="54" t="s">
        <v>57</v>
      </c>
      <c r="E57" s="73">
        <v>0</v>
      </c>
      <c r="F57" s="69"/>
      <c r="G57" s="56">
        <f t="shared" si="2"/>
        <v>0</v>
      </c>
    </row>
    <row r="58" spans="1:7" ht="28.5" customHeight="1">
      <c r="A58" s="49"/>
      <c r="B58" s="50" t="s">
        <v>2118</v>
      </c>
      <c r="C58" s="50" t="s">
        <v>2117</v>
      </c>
      <c r="D58" s="50"/>
      <c r="E58" s="51"/>
      <c r="F58" s="70"/>
      <c r="G58" s="52">
        <f>SUM(G59:G80)</f>
        <v>0</v>
      </c>
    </row>
    <row r="59" spans="1:7" ht="24" customHeight="1">
      <c r="A59" s="53">
        <v>39</v>
      </c>
      <c r="B59" s="54" t="s">
        <v>2116</v>
      </c>
      <c r="C59" s="54" t="s">
        <v>2115</v>
      </c>
      <c r="D59" s="54" t="s">
        <v>132</v>
      </c>
      <c r="E59" s="55">
        <v>3</v>
      </c>
      <c r="F59" s="69"/>
      <c r="G59" s="56">
        <f t="shared" ref="G59:G80" si="3">ROUND(E59*F59,2)</f>
        <v>0</v>
      </c>
    </row>
    <row r="60" spans="1:7" ht="13.5" customHeight="1">
      <c r="A60" s="53">
        <v>40</v>
      </c>
      <c r="B60" s="54" t="s">
        <v>2114</v>
      </c>
      <c r="C60" s="54" t="s">
        <v>2113</v>
      </c>
      <c r="D60" s="54" t="s">
        <v>243</v>
      </c>
      <c r="E60" s="55">
        <v>116</v>
      </c>
      <c r="F60" s="69"/>
      <c r="G60" s="56">
        <f t="shared" si="3"/>
        <v>0</v>
      </c>
    </row>
    <row r="61" spans="1:7" ht="13.5" customHeight="1">
      <c r="A61" s="53">
        <v>41</v>
      </c>
      <c r="B61" s="54" t="s">
        <v>2112</v>
      </c>
      <c r="C61" s="54" t="s">
        <v>2111</v>
      </c>
      <c r="D61" s="54" t="s">
        <v>243</v>
      </c>
      <c r="E61" s="55">
        <v>82</v>
      </c>
      <c r="F61" s="69"/>
      <c r="G61" s="56">
        <f t="shared" si="3"/>
        <v>0</v>
      </c>
    </row>
    <row r="62" spans="1:7" ht="13.5" customHeight="1">
      <c r="A62" s="53">
        <v>42</v>
      </c>
      <c r="B62" s="54" t="s">
        <v>2110</v>
      </c>
      <c r="C62" s="54" t="s">
        <v>2109</v>
      </c>
      <c r="D62" s="54" t="s">
        <v>243</v>
      </c>
      <c r="E62" s="55">
        <v>126</v>
      </c>
      <c r="F62" s="69"/>
      <c r="G62" s="56">
        <f t="shared" si="3"/>
        <v>0</v>
      </c>
    </row>
    <row r="63" spans="1:7" ht="13.5" customHeight="1">
      <c r="A63" s="53">
        <v>43</v>
      </c>
      <c r="B63" s="54" t="s">
        <v>2108</v>
      </c>
      <c r="C63" s="54" t="s">
        <v>2107</v>
      </c>
      <c r="D63" s="54" t="s">
        <v>243</v>
      </c>
      <c r="E63" s="55">
        <v>319</v>
      </c>
      <c r="F63" s="69"/>
      <c r="G63" s="56">
        <f t="shared" si="3"/>
        <v>0</v>
      </c>
    </row>
    <row r="64" spans="1:7" ht="13.5" customHeight="1">
      <c r="A64" s="53">
        <v>44</v>
      </c>
      <c r="B64" s="54" t="s">
        <v>2106</v>
      </c>
      <c r="C64" s="54" t="s">
        <v>2105</v>
      </c>
      <c r="D64" s="54" t="s">
        <v>243</v>
      </c>
      <c r="E64" s="55">
        <v>5</v>
      </c>
      <c r="F64" s="69"/>
      <c r="G64" s="56">
        <f t="shared" si="3"/>
        <v>0</v>
      </c>
    </row>
    <row r="65" spans="1:7" ht="13.5" customHeight="1">
      <c r="A65" s="53">
        <v>45</v>
      </c>
      <c r="B65" s="54" t="s">
        <v>2104</v>
      </c>
      <c r="C65" s="54" t="s">
        <v>2103</v>
      </c>
      <c r="D65" s="54" t="s">
        <v>132</v>
      </c>
      <c r="E65" s="55">
        <v>1</v>
      </c>
      <c r="F65" s="69"/>
      <c r="G65" s="56">
        <f t="shared" si="3"/>
        <v>0</v>
      </c>
    </row>
    <row r="66" spans="1:7" ht="13.5" customHeight="1">
      <c r="A66" s="57">
        <v>46</v>
      </c>
      <c r="B66" s="58" t="s">
        <v>2102</v>
      </c>
      <c r="C66" s="58" t="s">
        <v>2101</v>
      </c>
      <c r="D66" s="58" t="s">
        <v>132</v>
      </c>
      <c r="E66" s="59">
        <v>1</v>
      </c>
      <c r="F66" s="71"/>
      <c r="G66" s="56">
        <f t="shared" si="3"/>
        <v>0</v>
      </c>
    </row>
    <row r="67" spans="1:7" ht="13.5" customHeight="1">
      <c r="A67" s="53">
        <v>47</v>
      </c>
      <c r="B67" s="54">
        <v>721172503</v>
      </c>
      <c r="C67" s="54" t="s">
        <v>2100</v>
      </c>
      <c r="D67" s="54" t="s">
        <v>132</v>
      </c>
      <c r="E67" s="55">
        <v>4</v>
      </c>
      <c r="F67" s="69"/>
      <c r="G67" s="56">
        <f t="shared" si="3"/>
        <v>0</v>
      </c>
    </row>
    <row r="68" spans="1:7" ht="13.5" customHeight="1">
      <c r="A68" s="57">
        <v>48</v>
      </c>
      <c r="B68" s="58" t="s">
        <v>2099</v>
      </c>
      <c r="C68" s="58" t="s">
        <v>2098</v>
      </c>
      <c r="D68" s="58" t="s">
        <v>132</v>
      </c>
      <c r="E68" s="59">
        <v>4</v>
      </c>
      <c r="F68" s="71"/>
      <c r="G68" s="56">
        <f t="shared" si="3"/>
        <v>0</v>
      </c>
    </row>
    <row r="69" spans="1:7" ht="13.5" customHeight="1">
      <c r="A69" s="53">
        <v>49</v>
      </c>
      <c r="B69" s="54" t="s">
        <v>2097</v>
      </c>
      <c r="C69" s="54" t="s">
        <v>2096</v>
      </c>
      <c r="D69" s="54" t="s">
        <v>132</v>
      </c>
      <c r="E69" s="55">
        <v>2</v>
      </c>
      <c r="F69" s="69"/>
      <c r="G69" s="56">
        <f t="shared" si="3"/>
        <v>0</v>
      </c>
    </row>
    <row r="70" spans="1:7" ht="24" customHeight="1">
      <c r="A70" s="53">
        <v>50</v>
      </c>
      <c r="B70" s="54" t="s">
        <v>2095</v>
      </c>
      <c r="C70" s="54" t="s">
        <v>2094</v>
      </c>
      <c r="D70" s="54" t="s">
        <v>132</v>
      </c>
      <c r="E70" s="55">
        <v>5</v>
      </c>
      <c r="F70" s="69"/>
      <c r="G70" s="56">
        <f t="shared" si="3"/>
        <v>0</v>
      </c>
    </row>
    <row r="71" spans="1:7" ht="34.5" customHeight="1">
      <c r="A71" s="57">
        <v>51</v>
      </c>
      <c r="B71" s="58" t="s">
        <v>2093</v>
      </c>
      <c r="C71" s="58" t="s">
        <v>2092</v>
      </c>
      <c r="D71" s="58" t="s">
        <v>132</v>
      </c>
      <c r="E71" s="59">
        <v>5</v>
      </c>
      <c r="F71" s="71"/>
      <c r="G71" s="56">
        <f t="shared" si="3"/>
        <v>0</v>
      </c>
    </row>
    <row r="72" spans="1:7" ht="24" customHeight="1">
      <c r="A72" s="53">
        <v>52</v>
      </c>
      <c r="B72" s="54" t="s">
        <v>2091</v>
      </c>
      <c r="C72" s="54" t="s">
        <v>2090</v>
      </c>
      <c r="D72" s="54" t="s">
        <v>132</v>
      </c>
      <c r="E72" s="55">
        <v>59</v>
      </c>
      <c r="F72" s="69"/>
      <c r="G72" s="56">
        <f t="shared" si="3"/>
        <v>0</v>
      </c>
    </row>
    <row r="73" spans="1:7" ht="34.5" customHeight="1">
      <c r="A73" s="57">
        <v>53</v>
      </c>
      <c r="B73" s="58" t="s">
        <v>2089</v>
      </c>
      <c r="C73" s="58" t="s">
        <v>2088</v>
      </c>
      <c r="D73" s="58" t="s">
        <v>132</v>
      </c>
      <c r="E73" s="59">
        <v>59</v>
      </c>
      <c r="F73" s="71"/>
      <c r="G73" s="56">
        <f t="shared" si="3"/>
        <v>0</v>
      </c>
    </row>
    <row r="74" spans="1:7" ht="24" customHeight="1">
      <c r="A74" s="53">
        <v>54</v>
      </c>
      <c r="B74" s="54" t="s">
        <v>2087</v>
      </c>
      <c r="C74" s="54" t="s">
        <v>2086</v>
      </c>
      <c r="D74" s="54" t="s">
        <v>132</v>
      </c>
      <c r="E74" s="55">
        <v>64</v>
      </c>
      <c r="F74" s="69"/>
      <c r="G74" s="56">
        <f t="shared" si="3"/>
        <v>0</v>
      </c>
    </row>
    <row r="75" spans="1:7" ht="24" customHeight="1">
      <c r="A75" s="53">
        <v>55</v>
      </c>
      <c r="B75" s="54" t="s">
        <v>2085</v>
      </c>
      <c r="C75" s="54" t="s">
        <v>2084</v>
      </c>
      <c r="D75" s="54" t="s">
        <v>243</v>
      </c>
      <c r="E75" s="55">
        <v>488</v>
      </c>
      <c r="F75" s="69"/>
      <c r="G75" s="56">
        <f t="shared" si="3"/>
        <v>0</v>
      </c>
    </row>
    <row r="76" spans="1:7" ht="24" customHeight="1">
      <c r="A76" s="53">
        <v>56</v>
      </c>
      <c r="B76" s="54" t="s">
        <v>2083</v>
      </c>
      <c r="C76" s="54" t="s">
        <v>2082</v>
      </c>
      <c r="D76" s="54" t="s">
        <v>243</v>
      </c>
      <c r="E76" s="55">
        <v>78</v>
      </c>
      <c r="F76" s="69"/>
      <c r="G76" s="56">
        <f t="shared" si="3"/>
        <v>0</v>
      </c>
    </row>
    <row r="77" spans="1:7" ht="24" customHeight="1">
      <c r="A77" s="53">
        <v>57</v>
      </c>
      <c r="B77" s="54" t="s">
        <v>2081</v>
      </c>
      <c r="C77" s="54" t="s">
        <v>2080</v>
      </c>
      <c r="D77" s="54" t="s">
        <v>113</v>
      </c>
      <c r="E77" s="55">
        <v>1.179</v>
      </c>
      <c r="F77" s="69"/>
      <c r="G77" s="56">
        <f t="shared" si="3"/>
        <v>0</v>
      </c>
    </row>
    <row r="78" spans="1:7" ht="24" customHeight="1">
      <c r="A78" s="53">
        <v>58</v>
      </c>
      <c r="B78" s="54" t="s">
        <v>2079</v>
      </c>
      <c r="C78" s="54" t="s">
        <v>2078</v>
      </c>
      <c r="D78" s="54" t="s">
        <v>243</v>
      </c>
      <c r="E78" s="55">
        <v>648</v>
      </c>
      <c r="F78" s="69"/>
      <c r="G78" s="56">
        <f t="shared" si="3"/>
        <v>0</v>
      </c>
    </row>
    <row r="79" spans="1:7" ht="24" customHeight="1">
      <c r="A79" s="53">
        <v>59</v>
      </c>
      <c r="B79" s="54" t="s">
        <v>2077</v>
      </c>
      <c r="C79" s="54" t="s">
        <v>2076</v>
      </c>
      <c r="D79" s="54" t="s">
        <v>243</v>
      </c>
      <c r="E79" s="55">
        <v>648</v>
      </c>
      <c r="F79" s="69"/>
      <c r="G79" s="56">
        <f t="shared" si="3"/>
        <v>0</v>
      </c>
    </row>
    <row r="80" spans="1:7" ht="24" customHeight="1">
      <c r="A80" s="53">
        <v>60</v>
      </c>
      <c r="B80" s="54" t="s">
        <v>2075</v>
      </c>
      <c r="C80" s="54" t="s">
        <v>2074</v>
      </c>
      <c r="D80" s="54" t="s">
        <v>57</v>
      </c>
      <c r="E80" s="73">
        <v>0</v>
      </c>
      <c r="F80" s="69"/>
      <c r="G80" s="56">
        <f t="shared" si="3"/>
        <v>0</v>
      </c>
    </row>
    <row r="81" spans="1:7" ht="28.5" customHeight="1">
      <c r="A81" s="49"/>
      <c r="B81" s="50" t="s">
        <v>2073</v>
      </c>
      <c r="C81" s="50" t="s">
        <v>2072</v>
      </c>
      <c r="D81" s="50"/>
      <c r="E81" s="51"/>
      <c r="F81" s="70"/>
      <c r="G81" s="52">
        <f>SUM(G82:G119)</f>
        <v>0</v>
      </c>
    </row>
    <row r="82" spans="1:7" ht="24" customHeight="1">
      <c r="A82" s="53">
        <v>61</v>
      </c>
      <c r="B82" s="54" t="s">
        <v>2071</v>
      </c>
      <c r="C82" s="54" t="s">
        <v>2070</v>
      </c>
      <c r="D82" s="54" t="s">
        <v>132</v>
      </c>
      <c r="E82" s="55">
        <v>2</v>
      </c>
      <c r="F82" s="69"/>
      <c r="G82" s="56">
        <f t="shared" ref="G82:G119" si="4">ROUND(E82*F82,2)</f>
        <v>0</v>
      </c>
    </row>
    <row r="83" spans="1:7" ht="13.5" customHeight="1">
      <c r="A83" s="53">
        <v>62</v>
      </c>
      <c r="B83" s="54" t="s">
        <v>2069</v>
      </c>
      <c r="C83" s="54" t="s">
        <v>2068</v>
      </c>
      <c r="D83" s="54" t="s">
        <v>132</v>
      </c>
      <c r="E83" s="55">
        <v>1</v>
      </c>
      <c r="F83" s="69"/>
      <c r="G83" s="56">
        <f t="shared" si="4"/>
        <v>0</v>
      </c>
    </row>
    <row r="84" spans="1:7" ht="24" customHeight="1">
      <c r="A84" s="53">
        <v>63</v>
      </c>
      <c r="B84" s="54" t="s">
        <v>2067</v>
      </c>
      <c r="C84" s="54" t="s">
        <v>2066</v>
      </c>
      <c r="D84" s="54" t="s">
        <v>132</v>
      </c>
      <c r="E84" s="55">
        <v>1</v>
      </c>
      <c r="F84" s="69"/>
      <c r="G84" s="56">
        <f t="shared" si="4"/>
        <v>0</v>
      </c>
    </row>
    <row r="85" spans="1:7" ht="24" customHeight="1">
      <c r="A85" s="53">
        <v>64</v>
      </c>
      <c r="B85" s="54" t="s">
        <v>2065</v>
      </c>
      <c r="C85" s="54" t="s">
        <v>2064</v>
      </c>
      <c r="D85" s="54" t="s">
        <v>132</v>
      </c>
      <c r="E85" s="55">
        <v>4</v>
      </c>
      <c r="F85" s="69"/>
      <c r="G85" s="56">
        <f t="shared" si="4"/>
        <v>0</v>
      </c>
    </row>
    <row r="86" spans="1:7" ht="24" customHeight="1">
      <c r="A86" s="53">
        <v>65</v>
      </c>
      <c r="B86" s="54" t="s">
        <v>2063</v>
      </c>
      <c r="C86" s="54" t="s">
        <v>2062</v>
      </c>
      <c r="D86" s="54" t="s">
        <v>243</v>
      </c>
      <c r="E86" s="55">
        <v>6</v>
      </c>
      <c r="F86" s="69"/>
      <c r="G86" s="56">
        <f t="shared" si="4"/>
        <v>0</v>
      </c>
    </row>
    <row r="87" spans="1:7" ht="24" customHeight="1">
      <c r="A87" s="53">
        <v>66</v>
      </c>
      <c r="B87" s="54" t="s">
        <v>2061</v>
      </c>
      <c r="C87" s="54" t="s">
        <v>2060</v>
      </c>
      <c r="D87" s="54" t="s">
        <v>243</v>
      </c>
      <c r="E87" s="55">
        <v>149</v>
      </c>
      <c r="F87" s="69"/>
      <c r="G87" s="56">
        <f t="shared" si="4"/>
        <v>0</v>
      </c>
    </row>
    <row r="88" spans="1:7" ht="24" customHeight="1">
      <c r="A88" s="53">
        <v>67</v>
      </c>
      <c r="B88" s="54" t="s">
        <v>2059</v>
      </c>
      <c r="C88" s="54" t="s">
        <v>2058</v>
      </c>
      <c r="D88" s="54" t="s">
        <v>243</v>
      </c>
      <c r="E88" s="55">
        <v>142</v>
      </c>
      <c r="F88" s="69"/>
      <c r="G88" s="56">
        <f t="shared" si="4"/>
        <v>0</v>
      </c>
    </row>
    <row r="89" spans="1:7" ht="24" customHeight="1">
      <c r="A89" s="53">
        <v>68</v>
      </c>
      <c r="B89" s="54" t="s">
        <v>2057</v>
      </c>
      <c r="C89" s="54" t="s">
        <v>2056</v>
      </c>
      <c r="D89" s="54" t="s">
        <v>243</v>
      </c>
      <c r="E89" s="55">
        <v>120</v>
      </c>
      <c r="F89" s="69"/>
      <c r="G89" s="56">
        <f t="shared" si="4"/>
        <v>0</v>
      </c>
    </row>
    <row r="90" spans="1:7" ht="24" customHeight="1">
      <c r="A90" s="53">
        <v>69</v>
      </c>
      <c r="B90" s="54" t="s">
        <v>2055</v>
      </c>
      <c r="C90" s="54" t="s">
        <v>2054</v>
      </c>
      <c r="D90" s="54" t="s">
        <v>243</v>
      </c>
      <c r="E90" s="55">
        <v>42</v>
      </c>
      <c r="F90" s="69"/>
      <c r="G90" s="56">
        <f t="shared" si="4"/>
        <v>0</v>
      </c>
    </row>
    <row r="91" spans="1:7" ht="24" customHeight="1">
      <c r="A91" s="53">
        <v>70</v>
      </c>
      <c r="B91" s="54" t="s">
        <v>2053</v>
      </c>
      <c r="C91" s="54" t="s">
        <v>2052</v>
      </c>
      <c r="D91" s="54" t="s">
        <v>243</v>
      </c>
      <c r="E91" s="55">
        <v>82</v>
      </c>
      <c r="F91" s="69"/>
      <c r="G91" s="56">
        <f t="shared" si="4"/>
        <v>0</v>
      </c>
    </row>
    <row r="92" spans="1:7" ht="24" customHeight="1">
      <c r="A92" s="53">
        <v>71</v>
      </c>
      <c r="B92" s="54" t="s">
        <v>2051</v>
      </c>
      <c r="C92" s="54" t="s">
        <v>2050</v>
      </c>
      <c r="D92" s="54" t="s">
        <v>243</v>
      </c>
      <c r="E92" s="55">
        <v>283</v>
      </c>
      <c r="F92" s="69"/>
      <c r="G92" s="56">
        <f t="shared" si="4"/>
        <v>0</v>
      </c>
    </row>
    <row r="93" spans="1:7" ht="24" customHeight="1">
      <c r="A93" s="53">
        <v>72</v>
      </c>
      <c r="B93" s="54" t="s">
        <v>2049</v>
      </c>
      <c r="C93" s="54" t="s">
        <v>2048</v>
      </c>
      <c r="D93" s="54" t="s">
        <v>243</v>
      </c>
      <c r="E93" s="55">
        <v>65</v>
      </c>
      <c r="F93" s="69"/>
      <c r="G93" s="56">
        <f t="shared" si="4"/>
        <v>0</v>
      </c>
    </row>
    <row r="94" spans="1:7" ht="24" customHeight="1">
      <c r="A94" s="53">
        <v>73</v>
      </c>
      <c r="B94" s="54" t="s">
        <v>2047</v>
      </c>
      <c r="C94" s="54" t="s">
        <v>2046</v>
      </c>
      <c r="D94" s="54" t="s">
        <v>243</v>
      </c>
      <c r="E94" s="55">
        <v>2</v>
      </c>
      <c r="F94" s="69"/>
      <c r="G94" s="56">
        <f t="shared" si="4"/>
        <v>0</v>
      </c>
    </row>
    <row r="95" spans="1:7" ht="13.5" customHeight="1">
      <c r="A95" s="53">
        <v>74</v>
      </c>
      <c r="B95" s="54" t="s">
        <v>2045</v>
      </c>
      <c r="C95" s="54" t="s">
        <v>2044</v>
      </c>
      <c r="D95" s="54" t="s">
        <v>132</v>
      </c>
      <c r="E95" s="55">
        <v>108</v>
      </c>
      <c r="F95" s="69"/>
      <c r="G95" s="56">
        <f t="shared" si="4"/>
        <v>0</v>
      </c>
    </row>
    <row r="96" spans="1:7" ht="13.5" customHeight="1">
      <c r="A96" s="53">
        <v>75</v>
      </c>
      <c r="B96" s="54" t="s">
        <v>2043</v>
      </c>
      <c r="C96" s="54" t="s">
        <v>2042</v>
      </c>
      <c r="D96" s="54" t="s">
        <v>132</v>
      </c>
      <c r="E96" s="55">
        <v>1</v>
      </c>
      <c r="F96" s="69"/>
      <c r="G96" s="56">
        <f t="shared" si="4"/>
        <v>0</v>
      </c>
    </row>
    <row r="97" spans="1:7" ht="24" customHeight="1">
      <c r="A97" s="57">
        <v>76</v>
      </c>
      <c r="B97" s="58" t="s">
        <v>2041</v>
      </c>
      <c r="C97" s="58" t="s">
        <v>2040</v>
      </c>
      <c r="D97" s="58" t="s">
        <v>132</v>
      </c>
      <c r="E97" s="59">
        <v>1</v>
      </c>
      <c r="F97" s="71"/>
      <c r="G97" s="56">
        <f t="shared" si="4"/>
        <v>0</v>
      </c>
    </row>
    <row r="98" spans="1:7" ht="13.5" customHeight="1">
      <c r="A98" s="53">
        <v>77</v>
      </c>
      <c r="B98" s="54" t="s">
        <v>2039</v>
      </c>
      <c r="C98" s="54" t="s">
        <v>2038</v>
      </c>
      <c r="D98" s="54" t="s">
        <v>132</v>
      </c>
      <c r="E98" s="55">
        <v>2</v>
      </c>
      <c r="F98" s="69"/>
      <c r="G98" s="56">
        <f t="shared" si="4"/>
        <v>0</v>
      </c>
    </row>
    <row r="99" spans="1:7" ht="24" customHeight="1">
      <c r="A99" s="57">
        <v>78</v>
      </c>
      <c r="B99" s="58" t="s">
        <v>2037</v>
      </c>
      <c r="C99" s="58" t="s">
        <v>2036</v>
      </c>
      <c r="D99" s="58" t="s">
        <v>132</v>
      </c>
      <c r="E99" s="59">
        <v>2</v>
      </c>
      <c r="F99" s="71"/>
      <c r="G99" s="56">
        <f t="shared" si="4"/>
        <v>0</v>
      </c>
    </row>
    <row r="100" spans="1:7" ht="13.5" customHeight="1">
      <c r="A100" s="53">
        <v>79</v>
      </c>
      <c r="B100" s="54" t="s">
        <v>2035</v>
      </c>
      <c r="C100" s="54" t="s">
        <v>2034</v>
      </c>
      <c r="D100" s="54" t="s">
        <v>132</v>
      </c>
      <c r="E100" s="55">
        <v>4</v>
      </c>
      <c r="F100" s="69"/>
      <c r="G100" s="56">
        <f t="shared" si="4"/>
        <v>0</v>
      </c>
    </row>
    <row r="101" spans="1:7" ht="33.75">
      <c r="A101" s="57">
        <v>80</v>
      </c>
      <c r="B101" s="58" t="s">
        <v>2033</v>
      </c>
      <c r="C101" s="58" t="s">
        <v>2032</v>
      </c>
      <c r="D101" s="58" t="s">
        <v>132</v>
      </c>
      <c r="E101" s="59">
        <v>4</v>
      </c>
      <c r="F101" s="71"/>
      <c r="G101" s="56">
        <f t="shared" si="4"/>
        <v>0</v>
      </c>
    </row>
    <row r="102" spans="1:7" ht="13.5" customHeight="1">
      <c r="A102" s="53">
        <v>81</v>
      </c>
      <c r="B102" s="54" t="s">
        <v>2031</v>
      </c>
      <c r="C102" s="54" t="s">
        <v>2030</v>
      </c>
      <c r="D102" s="54" t="s">
        <v>132</v>
      </c>
      <c r="E102" s="55">
        <v>1</v>
      </c>
      <c r="F102" s="69"/>
      <c r="G102" s="56">
        <f t="shared" si="4"/>
        <v>0</v>
      </c>
    </row>
    <row r="103" spans="1:7" ht="33.75">
      <c r="A103" s="57">
        <v>82</v>
      </c>
      <c r="B103" s="58" t="s">
        <v>2029</v>
      </c>
      <c r="C103" s="58" t="s">
        <v>2028</v>
      </c>
      <c r="D103" s="58" t="s">
        <v>132</v>
      </c>
      <c r="E103" s="59">
        <v>1</v>
      </c>
      <c r="F103" s="71"/>
      <c r="G103" s="56">
        <f t="shared" si="4"/>
        <v>0</v>
      </c>
    </row>
    <row r="104" spans="1:7" ht="34.5" customHeight="1">
      <c r="A104" s="53">
        <v>83</v>
      </c>
      <c r="B104" s="54" t="s">
        <v>2027</v>
      </c>
      <c r="C104" s="54" t="s">
        <v>2026</v>
      </c>
      <c r="D104" s="54" t="s">
        <v>132</v>
      </c>
      <c r="E104" s="55">
        <v>8</v>
      </c>
      <c r="F104" s="69"/>
      <c r="G104" s="56">
        <f t="shared" si="4"/>
        <v>0</v>
      </c>
    </row>
    <row r="105" spans="1:7" ht="24" customHeight="1">
      <c r="A105" s="57">
        <v>84</v>
      </c>
      <c r="B105" s="58" t="s">
        <v>2025</v>
      </c>
      <c r="C105" s="58" t="s">
        <v>2024</v>
      </c>
      <c r="D105" s="58" t="s">
        <v>132</v>
      </c>
      <c r="E105" s="59">
        <v>8</v>
      </c>
      <c r="F105" s="71"/>
      <c r="G105" s="56">
        <f t="shared" si="4"/>
        <v>0</v>
      </c>
    </row>
    <row r="106" spans="1:7" ht="24" customHeight="1">
      <c r="A106" s="53">
        <v>85</v>
      </c>
      <c r="B106" s="54" t="s">
        <v>2023</v>
      </c>
      <c r="C106" s="54" t="s">
        <v>2022</v>
      </c>
      <c r="D106" s="54" t="s">
        <v>132</v>
      </c>
      <c r="E106" s="55">
        <v>1</v>
      </c>
      <c r="F106" s="69"/>
      <c r="G106" s="56">
        <f t="shared" si="4"/>
        <v>0</v>
      </c>
    </row>
    <row r="107" spans="1:7" ht="13.5" customHeight="1">
      <c r="A107" s="57">
        <v>86</v>
      </c>
      <c r="B107" s="58" t="s">
        <v>2021</v>
      </c>
      <c r="C107" s="58" t="s">
        <v>2020</v>
      </c>
      <c r="D107" s="58" t="s">
        <v>132</v>
      </c>
      <c r="E107" s="59">
        <v>1</v>
      </c>
      <c r="F107" s="71"/>
      <c r="G107" s="56">
        <f t="shared" si="4"/>
        <v>0</v>
      </c>
    </row>
    <row r="108" spans="1:7" ht="24" customHeight="1">
      <c r="A108" s="53">
        <v>87</v>
      </c>
      <c r="B108" s="54" t="s">
        <v>2019</v>
      </c>
      <c r="C108" s="54" t="s">
        <v>2018</v>
      </c>
      <c r="D108" s="54" t="s">
        <v>132</v>
      </c>
      <c r="E108" s="55">
        <v>6</v>
      </c>
      <c r="F108" s="69"/>
      <c r="G108" s="56">
        <f t="shared" si="4"/>
        <v>0</v>
      </c>
    </row>
    <row r="109" spans="1:7" ht="13.5" customHeight="1">
      <c r="A109" s="57">
        <v>88</v>
      </c>
      <c r="B109" s="58" t="s">
        <v>2017</v>
      </c>
      <c r="C109" s="58" t="s">
        <v>2016</v>
      </c>
      <c r="D109" s="58" t="s">
        <v>132</v>
      </c>
      <c r="E109" s="59">
        <v>6</v>
      </c>
      <c r="F109" s="71"/>
      <c r="G109" s="56">
        <f t="shared" si="4"/>
        <v>0</v>
      </c>
    </row>
    <row r="110" spans="1:7" ht="13.5" customHeight="1">
      <c r="A110" s="53">
        <v>89</v>
      </c>
      <c r="B110" s="54" t="s">
        <v>2015</v>
      </c>
      <c r="C110" s="54" t="s">
        <v>2014</v>
      </c>
      <c r="D110" s="54" t="s">
        <v>132</v>
      </c>
      <c r="E110" s="55">
        <v>6</v>
      </c>
      <c r="F110" s="69"/>
      <c r="G110" s="56">
        <f t="shared" si="4"/>
        <v>0</v>
      </c>
    </row>
    <row r="111" spans="1:7" ht="13.5" customHeight="1">
      <c r="A111" s="57">
        <v>90</v>
      </c>
      <c r="B111" s="58" t="s">
        <v>2013</v>
      </c>
      <c r="C111" s="58" t="s">
        <v>2012</v>
      </c>
      <c r="D111" s="58" t="s">
        <v>132</v>
      </c>
      <c r="E111" s="59">
        <v>6</v>
      </c>
      <c r="F111" s="71"/>
      <c r="G111" s="56">
        <f t="shared" si="4"/>
        <v>0</v>
      </c>
    </row>
    <row r="112" spans="1:7" ht="24" customHeight="1">
      <c r="A112" s="53">
        <v>91</v>
      </c>
      <c r="B112" s="54" t="s">
        <v>2011</v>
      </c>
      <c r="C112" s="54" t="s">
        <v>2010</v>
      </c>
      <c r="D112" s="54" t="s">
        <v>132</v>
      </c>
      <c r="E112" s="55">
        <v>2</v>
      </c>
      <c r="F112" s="69"/>
      <c r="G112" s="56">
        <f t="shared" si="4"/>
        <v>0</v>
      </c>
    </row>
    <row r="113" spans="1:7" ht="13.5" customHeight="1">
      <c r="A113" s="57">
        <v>92</v>
      </c>
      <c r="B113" s="58" t="s">
        <v>2009</v>
      </c>
      <c r="C113" s="58" t="s">
        <v>2008</v>
      </c>
      <c r="D113" s="58" t="s">
        <v>132</v>
      </c>
      <c r="E113" s="59">
        <v>2</v>
      </c>
      <c r="F113" s="71"/>
      <c r="G113" s="56">
        <f t="shared" si="4"/>
        <v>0</v>
      </c>
    </row>
    <row r="114" spans="1:7" ht="13.5" customHeight="1">
      <c r="A114" s="53">
        <v>93</v>
      </c>
      <c r="B114" s="54" t="s">
        <v>2007</v>
      </c>
      <c r="C114" s="54" t="s">
        <v>2006</v>
      </c>
      <c r="D114" s="54" t="s">
        <v>243</v>
      </c>
      <c r="E114" s="55">
        <v>799</v>
      </c>
      <c r="F114" s="69"/>
      <c r="G114" s="56">
        <f t="shared" si="4"/>
        <v>0</v>
      </c>
    </row>
    <row r="115" spans="1:7" ht="24" customHeight="1">
      <c r="A115" s="53">
        <v>94</v>
      </c>
      <c r="B115" s="54" t="s">
        <v>2005</v>
      </c>
      <c r="C115" s="54" t="s">
        <v>2004</v>
      </c>
      <c r="D115" s="54" t="s">
        <v>132</v>
      </c>
      <c r="E115" s="55">
        <v>1</v>
      </c>
      <c r="F115" s="69"/>
      <c r="G115" s="56">
        <f t="shared" si="4"/>
        <v>0</v>
      </c>
    </row>
    <row r="116" spans="1:7" ht="24" customHeight="1">
      <c r="A116" s="53">
        <v>95</v>
      </c>
      <c r="B116" s="54" t="s">
        <v>2003</v>
      </c>
      <c r="C116" s="54" t="s">
        <v>2002</v>
      </c>
      <c r="D116" s="54" t="s">
        <v>113</v>
      </c>
      <c r="E116" s="55">
        <v>3.55</v>
      </c>
      <c r="F116" s="69"/>
      <c r="G116" s="56">
        <f t="shared" si="4"/>
        <v>0</v>
      </c>
    </row>
    <row r="117" spans="1:7" ht="13.5" customHeight="1">
      <c r="A117" s="53">
        <v>96</v>
      </c>
      <c r="B117" s="54" t="s">
        <v>2001</v>
      </c>
      <c r="C117" s="54" t="s">
        <v>2000</v>
      </c>
      <c r="D117" s="54" t="s">
        <v>243</v>
      </c>
      <c r="E117" s="55">
        <v>891</v>
      </c>
      <c r="F117" s="69"/>
      <c r="G117" s="56">
        <f t="shared" si="4"/>
        <v>0</v>
      </c>
    </row>
    <row r="118" spans="1:7" ht="13.5" customHeight="1">
      <c r="A118" s="53">
        <v>97</v>
      </c>
      <c r="B118" s="54" t="s">
        <v>1999</v>
      </c>
      <c r="C118" s="54" t="s">
        <v>1998</v>
      </c>
      <c r="D118" s="54" t="s">
        <v>243</v>
      </c>
      <c r="E118" s="55">
        <v>891</v>
      </c>
      <c r="F118" s="69"/>
      <c r="G118" s="56">
        <f t="shared" si="4"/>
        <v>0</v>
      </c>
    </row>
    <row r="119" spans="1:7" ht="24" customHeight="1">
      <c r="A119" s="53">
        <v>98</v>
      </c>
      <c r="B119" s="54" t="s">
        <v>1997</v>
      </c>
      <c r="C119" s="54" t="s">
        <v>1996</v>
      </c>
      <c r="D119" s="54" t="s">
        <v>57</v>
      </c>
      <c r="E119" s="73">
        <v>0</v>
      </c>
      <c r="F119" s="69"/>
      <c r="G119" s="56">
        <f t="shared" si="4"/>
        <v>0</v>
      </c>
    </row>
    <row r="120" spans="1:7" ht="28.5" customHeight="1">
      <c r="A120" s="49"/>
      <c r="B120" s="50" t="s">
        <v>1995</v>
      </c>
      <c r="C120" s="50" t="s">
        <v>1994</v>
      </c>
      <c r="D120" s="50"/>
      <c r="E120" s="51"/>
      <c r="F120" s="70"/>
      <c r="G120" s="52">
        <f>SUM(G121:G123)</f>
        <v>0</v>
      </c>
    </row>
    <row r="121" spans="1:7" ht="24" customHeight="1">
      <c r="A121" s="53">
        <v>99</v>
      </c>
      <c r="B121" s="54" t="s">
        <v>1993</v>
      </c>
      <c r="C121" s="54" t="s">
        <v>1992</v>
      </c>
      <c r="D121" s="54" t="s">
        <v>893</v>
      </c>
      <c r="E121" s="55">
        <v>1</v>
      </c>
      <c r="F121" s="69"/>
      <c r="G121" s="56">
        <f t="shared" ref="G121:G123" si="5">ROUND(E121*F121,2)</f>
        <v>0</v>
      </c>
    </row>
    <row r="122" spans="1:7" ht="13.5" customHeight="1">
      <c r="A122" s="53">
        <v>100</v>
      </c>
      <c r="B122" s="54" t="s">
        <v>1991</v>
      </c>
      <c r="C122" s="54" t="s">
        <v>1990</v>
      </c>
      <c r="D122" s="54" t="s">
        <v>132</v>
      </c>
      <c r="E122" s="55">
        <v>1</v>
      </c>
      <c r="F122" s="69"/>
      <c r="G122" s="56">
        <f t="shared" si="5"/>
        <v>0</v>
      </c>
    </row>
    <row r="123" spans="1:7" ht="24" customHeight="1">
      <c r="A123" s="53">
        <v>101</v>
      </c>
      <c r="B123" s="54" t="s">
        <v>1989</v>
      </c>
      <c r="C123" s="54" t="s">
        <v>1988</v>
      </c>
      <c r="D123" s="54" t="s">
        <v>113</v>
      </c>
      <c r="E123" s="55">
        <v>1.4999999999999999E-2</v>
      </c>
      <c r="F123" s="69"/>
      <c r="G123" s="56">
        <f t="shared" si="5"/>
        <v>0</v>
      </c>
    </row>
    <row r="124" spans="1:7" ht="28.5" customHeight="1">
      <c r="A124" s="49"/>
      <c r="B124" s="50" t="s">
        <v>1987</v>
      </c>
      <c r="C124" s="50" t="s">
        <v>1986</v>
      </c>
      <c r="D124" s="50"/>
      <c r="E124" s="51"/>
      <c r="F124" s="70"/>
      <c r="G124" s="52">
        <f>SUM(G125:G206)</f>
        <v>0</v>
      </c>
    </row>
    <row r="125" spans="1:7" ht="24" customHeight="1">
      <c r="A125" s="53">
        <v>102</v>
      </c>
      <c r="B125" s="54" t="s">
        <v>1985</v>
      </c>
      <c r="C125" s="54" t="s">
        <v>1984</v>
      </c>
      <c r="D125" s="54" t="s">
        <v>893</v>
      </c>
      <c r="E125" s="55">
        <v>19</v>
      </c>
      <c r="F125" s="69"/>
      <c r="G125" s="56">
        <f t="shared" ref="G125:G188" si="6">ROUND(E125*F125,2)</f>
        <v>0</v>
      </c>
    </row>
    <row r="126" spans="1:7" ht="24" customHeight="1">
      <c r="A126" s="53">
        <v>103</v>
      </c>
      <c r="B126" s="54" t="s">
        <v>1891</v>
      </c>
      <c r="C126" s="54" t="s">
        <v>1890</v>
      </c>
      <c r="D126" s="54" t="s">
        <v>893</v>
      </c>
      <c r="E126" s="55">
        <v>16</v>
      </c>
      <c r="F126" s="69"/>
      <c r="G126" s="56">
        <f t="shared" si="6"/>
        <v>0</v>
      </c>
    </row>
    <row r="127" spans="1:7" ht="13.5" customHeight="1">
      <c r="A127" s="53">
        <v>104</v>
      </c>
      <c r="B127" s="54" t="s">
        <v>1887</v>
      </c>
      <c r="C127" s="54" t="s">
        <v>1942</v>
      </c>
      <c r="D127" s="54" t="s">
        <v>132</v>
      </c>
      <c r="E127" s="55">
        <v>16</v>
      </c>
      <c r="F127" s="69"/>
      <c r="G127" s="56">
        <f t="shared" si="6"/>
        <v>0</v>
      </c>
    </row>
    <row r="128" spans="1:7" ht="24" customHeight="1">
      <c r="A128" s="53">
        <v>105</v>
      </c>
      <c r="B128" s="54" t="s">
        <v>1983</v>
      </c>
      <c r="C128" s="54" t="s">
        <v>1982</v>
      </c>
      <c r="D128" s="54" t="s">
        <v>893</v>
      </c>
      <c r="E128" s="55">
        <v>13</v>
      </c>
      <c r="F128" s="69"/>
      <c r="G128" s="56">
        <f t="shared" si="6"/>
        <v>0</v>
      </c>
    </row>
    <row r="129" spans="1:7" ht="24" customHeight="1">
      <c r="A129" s="53">
        <v>106</v>
      </c>
      <c r="B129" s="54" t="s">
        <v>1924</v>
      </c>
      <c r="C129" s="54" t="s">
        <v>1923</v>
      </c>
      <c r="D129" s="54" t="s">
        <v>132</v>
      </c>
      <c r="E129" s="55">
        <v>11</v>
      </c>
      <c r="F129" s="69"/>
      <c r="G129" s="56">
        <f t="shared" si="6"/>
        <v>0</v>
      </c>
    </row>
    <row r="130" spans="1:7" ht="24" customHeight="1">
      <c r="A130" s="53">
        <v>107</v>
      </c>
      <c r="B130" s="54" t="s">
        <v>1901</v>
      </c>
      <c r="C130" s="54" t="s">
        <v>1900</v>
      </c>
      <c r="D130" s="54" t="s">
        <v>132</v>
      </c>
      <c r="E130" s="55">
        <v>11</v>
      </c>
      <c r="F130" s="69"/>
      <c r="G130" s="56">
        <f t="shared" si="6"/>
        <v>0</v>
      </c>
    </row>
    <row r="131" spans="1:7" ht="24" customHeight="1">
      <c r="A131" s="57">
        <v>108</v>
      </c>
      <c r="B131" s="58" t="s">
        <v>1912</v>
      </c>
      <c r="C131" s="58" t="s">
        <v>1911</v>
      </c>
      <c r="D131" s="58" t="s">
        <v>132</v>
      </c>
      <c r="E131" s="59">
        <v>11</v>
      </c>
      <c r="F131" s="71"/>
      <c r="G131" s="56">
        <f t="shared" si="6"/>
        <v>0</v>
      </c>
    </row>
    <row r="132" spans="1:7" ht="24" customHeight="1">
      <c r="A132" s="53">
        <v>109</v>
      </c>
      <c r="B132" s="54" t="s">
        <v>1910</v>
      </c>
      <c r="C132" s="54" t="s">
        <v>1909</v>
      </c>
      <c r="D132" s="54" t="s">
        <v>132</v>
      </c>
      <c r="E132" s="55">
        <v>11</v>
      </c>
      <c r="F132" s="69"/>
      <c r="G132" s="56">
        <f t="shared" si="6"/>
        <v>0</v>
      </c>
    </row>
    <row r="133" spans="1:7" ht="24" customHeight="1">
      <c r="A133" s="57">
        <v>110</v>
      </c>
      <c r="B133" s="58" t="s">
        <v>1895</v>
      </c>
      <c r="C133" s="58" t="s">
        <v>1908</v>
      </c>
      <c r="D133" s="58" t="s">
        <v>132</v>
      </c>
      <c r="E133" s="59">
        <v>11</v>
      </c>
      <c r="F133" s="71"/>
      <c r="G133" s="56">
        <f t="shared" si="6"/>
        <v>0</v>
      </c>
    </row>
    <row r="134" spans="1:7" ht="24" customHeight="1">
      <c r="A134" s="53">
        <v>111</v>
      </c>
      <c r="B134" s="54">
        <v>725230811</v>
      </c>
      <c r="C134" s="54" t="s">
        <v>1981</v>
      </c>
      <c r="D134" s="54" t="s">
        <v>893</v>
      </c>
      <c r="E134" s="55">
        <v>5</v>
      </c>
      <c r="F134" s="69"/>
      <c r="G134" s="56">
        <f t="shared" si="6"/>
        <v>0</v>
      </c>
    </row>
    <row r="135" spans="1:7" ht="13.5" customHeight="1">
      <c r="A135" s="53">
        <v>112</v>
      </c>
      <c r="B135" s="54" t="s">
        <v>1980</v>
      </c>
      <c r="C135" s="54" t="s">
        <v>1979</v>
      </c>
      <c r="D135" s="54" t="s">
        <v>132</v>
      </c>
      <c r="E135" s="55">
        <v>5</v>
      </c>
      <c r="F135" s="69"/>
      <c r="G135" s="56">
        <f t="shared" si="6"/>
        <v>0</v>
      </c>
    </row>
    <row r="136" spans="1:7" ht="24" customHeight="1">
      <c r="A136" s="53">
        <v>113</v>
      </c>
      <c r="B136" s="54" t="s">
        <v>1901</v>
      </c>
      <c r="C136" s="54" t="s">
        <v>1978</v>
      </c>
      <c r="D136" s="54" t="s">
        <v>132</v>
      </c>
      <c r="E136" s="55">
        <v>5</v>
      </c>
      <c r="F136" s="69"/>
      <c r="G136" s="56">
        <f t="shared" si="6"/>
        <v>0</v>
      </c>
    </row>
    <row r="137" spans="1:7" ht="24" customHeight="1">
      <c r="A137" s="57">
        <v>114</v>
      </c>
      <c r="B137" s="58" t="s">
        <v>1977</v>
      </c>
      <c r="C137" s="58" t="s">
        <v>1976</v>
      </c>
      <c r="D137" s="58" t="s">
        <v>132</v>
      </c>
      <c r="E137" s="59">
        <v>5</v>
      </c>
      <c r="F137" s="71"/>
      <c r="G137" s="56">
        <f t="shared" si="6"/>
        <v>0</v>
      </c>
    </row>
    <row r="138" spans="1:7" ht="24" customHeight="1">
      <c r="A138" s="53">
        <v>115</v>
      </c>
      <c r="B138" s="54" t="s">
        <v>1975</v>
      </c>
      <c r="C138" s="54" t="s">
        <v>1974</v>
      </c>
      <c r="D138" s="54" t="s">
        <v>893</v>
      </c>
      <c r="E138" s="55">
        <v>2</v>
      </c>
      <c r="F138" s="69"/>
      <c r="G138" s="56">
        <f t="shared" si="6"/>
        <v>0</v>
      </c>
    </row>
    <row r="139" spans="1:7" ht="13.5" customHeight="1">
      <c r="A139" s="53">
        <v>116</v>
      </c>
      <c r="B139" s="54" t="s">
        <v>1973</v>
      </c>
      <c r="C139" s="54" t="s">
        <v>1972</v>
      </c>
      <c r="D139" s="54" t="s">
        <v>132</v>
      </c>
      <c r="E139" s="55">
        <v>2</v>
      </c>
      <c r="F139" s="69"/>
      <c r="G139" s="56">
        <f t="shared" si="6"/>
        <v>0</v>
      </c>
    </row>
    <row r="140" spans="1:7" ht="24" customHeight="1">
      <c r="A140" s="53">
        <v>117</v>
      </c>
      <c r="B140" s="54" t="s">
        <v>1971</v>
      </c>
      <c r="C140" s="54" t="s">
        <v>1970</v>
      </c>
      <c r="D140" s="54" t="s">
        <v>132</v>
      </c>
      <c r="E140" s="55">
        <v>2</v>
      </c>
      <c r="F140" s="69"/>
      <c r="G140" s="56">
        <f t="shared" si="6"/>
        <v>0</v>
      </c>
    </row>
    <row r="141" spans="1:7" ht="24" customHeight="1">
      <c r="A141" s="53">
        <v>118</v>
      </c>
      <c r="B141" s="54" t="s">
        <v>1969</v>
      </c>
      <c r="C141" s="54" t="s">
        <v>1968</v>
      </c>
      <c r="D141" s="54" t="s">
        <v>132</v>
      </c>
      <c r="E141" s="55">
        <v>2</v>
      </c>
      <c r="F141" s="69"/>
      <c r="G141" s="56">
        <f t="shared" si="6"/>
        <v>0</v>
      </c>
    </row>
    <row r="142" spans="1:7" ht="24" customHeight="1">
      <c r="A142" s="53">
        <v>119</v>
      </c>
      <c r="B142" s="54" t="s">
        <v>1967</v>
      </c>
      <c r="C142" s="54" t="s">
        <v>1966</v>
      </c>
      <c r="D142" s="54" t="s">
        <v>893</v>
      </c>
      <c r="E142" s="55">
        <v>1</v>
      </c>
      <c r="F142" s="69"/>
      <c r="G142" s="56">
        <f t="shared" si="6"/>
        <v>0</v>
      </c>
    </row>
    <row r="143" spans="1:7" ht="13.5" customHeight="1">
      <c r="A143" s="53">
        <v>120</v>
      </c>
      <c r="B143" s="54" t="s">
        <v>1965</v>
      </c>
      <c r="C143" s="54" t="s">
        <v>1964</v>
      </c>
      <c r="D143" s="54" t="s">
        <v>132</v>
      </c>
      <c r="E143" s="55">
        <v>1</v>
      </c>
      <c r="F143" s="69"/>
      <c r="G143" s="56">
        <f t="shared" si="6"/>
        <v>0</v>
      </c>
    </row>
    <row r="144" spans="1:7" ht="24" customHeight="1">
      <c r="A144" s="57">
        <v>121</v>
      </c>
      <c r="B144" s="58" t="s">
        <v>1963</v>
      </c>
      <c r="C144" s="58" t="s">
        <v>1962</v>
      </c>
      <c r="D144" s="58" t="s">
        <v>132</v>
      </c>
      <c r="E144" s="59">
        <v>1</v>
      </c>
      <c r="F144" s="71"/>
      <c r="G144" s="56">
        <f t="shared" si="6"/>
        <v>0</v>
      </c>
    </row>
    <row r="145" spans="1:7" ht="24" customHeight="1">
      <c r="A145" s="53">
        <v>122</v>
      </c>
      <c r="B145" s="54" t="s">
        <v>1961</v>
      </c>
      <c r="C145" s="54" t="s">
        <v>1960</v>
      </c>
      <c r="D145" s="54" t="s">
        <v>132</v>
      </c>
      <c r="E145" s="55">
        <v>1</v>
      </c>
      <c r="F145" s="69"/>
      <c r="G145" s="56">
        <f t="shared" si="6"/>
        <v>0</v>
      </c>
    </row>
    <row r="146" spans="1:7" ht="24" customHeight="1">
      <c r="A146" s="57">
        <v>123</v>
      </c>
      <c r="B146" s="58" t="s">
        <v>1959</v>
      </c>
      <c r="C146" s="58" t="s">
        <v>1958</v>
      </c>
      <c r="D146" s="58" t="s">
        <v>132</v>
      </c>
      <c r="E146" s="59">
        <v>1</v>
      </c>
      <c r="F146" s="71"/>
      <c r="G146" s="56">
        <f t="shared" si="6"/>
        <v>0</v>
      </c>
    </row>
    <row r="147" spans="1:7" ht="24" customHeight="1">
      <c r="A147" s="53">
        <v>124</v>
      </c>
      <c r="B147" s="54" t="s">
        <v>1957</v>
      </c>
      <c r="C147" s="54" t="s">
        <v>1956</v>
      </c>
      <c r="D147" s="54" t="s">
        <v>132</v>
      </c>
      <c r="E147" s="55">
        <v>1</v>
      </c>
      <c r="F147" s="69"/>
      <c r="G147" s="56">
        <f t="shared" si="6"/>
        <v>0</v>
      </c>
    </row>
    <row r="148" spans="1:7" ht="34.5" customHeight="1">
      <c r="A148" s="57">
        <v>125</v>
      </c>
      <c r="B148" s="58" t="s">
        <v>1955</v>
      </c>
      <c r="C148" s="58" t="s">
        <v>1954</v>
      </c>
      <c r="D148" s="58" t="s">
        <v>132</v>
      </c>
      <c r="E148" s="59">
        <v>1</v>
      </c>
      <c r="F148" s="71"/>
      <c r="G148" s="56">
        <f t="shared" si="6"/>
        <v>0</v>
      </c>
    </row>
    <row r="149" spans="1:7" ht="24" customHeight="1">
      <c r="A149" s="53">
        <v>126</v>
      </c>
      <c r="B149" s="54" t="s">
        <v>1953</v>
      </c>
      <c r="C149" s="54" t="s">
        <v>1952</v>
      </c>
      <c r="D149" s="54" t="s">
        <v>893</v>
      </c>
      <c r="E149" s="55">
        <v>7</v>
      </c>
      <c r="F149" s="69"/>
      <c r="G149" s="56">
        <f t="shared" si="6"/>
        <v>0</v>
      </c>
    </row>
    <row r="150" spans="1:7" ht="24" customHeight="1">
      <c r="A150" s="53">
        <v>127</v>
      </c>
      <c r="B150" s="54">
        <v>725820802</v>
      </c>
      <c r="C150" s="54" t="s">
        <v>1951</v>
      </c>
      <c r="D150" s="54" t="s">
        <v>893</v>
      </c>
      <c r="E150" s="55">
        <v>25</v>
      </c>
      <c r="F150" s="69"/>
      <c r="G150" s="56">
        <f t="shared" si="6"/>
        <v>0</v>
      </c>
    </row>
    <row r="151" spans="1:7" ht="24" customHeight="1">
      <c r="A151" s="53">
        <v>128</v>
      </c>
      <c r="B151" s="54" t="s">
        <v>1950</v>
      </c>
      <c r="C151" s="54" t="s">
        <v>1949</v>
      </c>
      <c r="D151" s="54" t="s">
        <v>132</v>
      </c>
      <c r="E151" s="55">
        <v>20</v>
      </c>
      <c r="F151" s="69"/>
      <c r="G151" s="56">
        <f t="shared" si="6"/>
        <v>0</v>
      </c>
    </row>
    <row r="152" spans="1:7" ht="24" customHeight="1">
      <c r="A152" s="53">
        <v>129</v>
      </c>
      <c r="B152" s="54" t="s">
        <v>1948</v>
      </c>
      <c r="C152" s="54" t="s">
        <v>1947</v>
      </c>
      <c r="D152" s="54" t="s">
        <v>113</v>
      </c>
      <c r="E152" s="55">
        <v>7.5999999999999998E-2</v>
      </c>
      <c r="F152" s="69"/>
      <c r="G152" s="56">
        <f t="shared" si="6"/>
        <v>0</v>
      </c>
    </row>
    <row r="153" spans="1:7" ht="24" customHeight="1">
      <c r="A153" s="53">
        <v>130</v>
      </c>
      <c r="B153" s="54">
        <v>7252308111</v>
      </c>
      <c r="C153" s="54" t="s">
        <v>1946</v>
      </c>
      <c r="D153" s="54" t="s">
        <v>893</v>
      </c>
      <c r="E153" s="55">
        <v>2</v>
      </c>
      <c r="F153" s="69"/>
      <c r="G153" s="56">
        <f t="shared" si="6"/>
        <v>0</v>
      </c>
    </row>
    <row r="154" spans="1:7" ht="11.25">
      <c r="A154" s="53">
        <v>131</v>
      </c>
      <c r="B154" s="54">
        <v>725820803</v>
      </c>
      <c r="C154" s="60" t="s">
        <v>1945</v>
      </c>
      <c r="D154" s="54" t="s">
        <v>132</v>
      </c>
      <c r="E154" s="55">
        <v>2</v>
      </c>
      <c r="F154" s="69"/>
      <c r="G154" s="56">
        <f t="shared" si="6"/>
        <v>0</v>
      </c>
    </row>
    <row r="155" spans="1:7" ht="24" customHeight="1">
      <c r="A155" s="53">
        <v>132</v>
      </c>
      <c r="B155" s="54" t="s">
        <v>1891</v>
      </c>
      <c r="C155" s="54" t="s">
        <v>1890</v>
      </c>
      <c r="D155" s="54" t="s">
        <v>893</v>
      </c>
      <c r="E155" s="55">
        <v>7</v>
      </c>
      <c r="F155" s="69"/>
      <c r="G155" s="56">
        <f t="shared" si="6"/>
        <v>0</v>
      </c>
    </row>
    <row r="156" spans="1:7" ht="34.5" customHeight="1">
      <c r="A156" s="57">
        <v>133</v>
      </c>
      <c r="B156" s="58" t="s">
        <v>1889</v>
      </c>
      <c r="C156" s="58" t="s">
        <v>1888</v>
      </c>
      <c r="D156" s="58" t="s">
        <v>132</v>
      </c>
      <c r="E156" s="59">
        <v>6</v>
      </c>
      <c r="F156" s="71"/>
      <c r="G156" s="56">
        <f t="shared" si="6"/>
        <v>0</v>
      </c>
    </row>
    <row r="157" spans="1:7" ht="34.5" customHeight="1">
      <c r="A157" s="57">
        <v>134</v>
      </c>
      <c r="B157" s="58" t="s">
        <v>1944</v>
      </c>
      <c r="C157" s="58" t="s">
        <v>1943</v>
      </c>
      <c r="D157" s="58" t="s">
        <v>132</v>
      </c>
      <c r="E157" s="59">
        <v>1</v>
      </c>
      <c r="F157" s="71"/>
      <c r="G157" s="56">
        <f t="shared" si="6"/>
        <v>0</v>
      </c>
    </row>
    <row r="158" spans="1:7" ht="13.5" customHeight="1">
      <c r="A158" s="53">
        <v>135</v>
      </c>
      <c r="B158" s="54" t="s">
        <v>1887</v>
      </c>
      <c r="C158" s="54" t="s">
        <v>1942</v>
      </c>
      <c r="D158" s="54" t="s">
        <v>132</v>
      </c>
      <c r="E158" s="55">
        <v>7</v>
      </c>
      <c r="F158" s="69"/>
      <c r="G158" s="56">
        <f t="shared" si="6"/>
        <v>0</v>
      </c>
    </row>
    <row r="159" spans="1:7" ht="24" customHeight="1">
      <c r="A159" s="57">
        <v>136</v>
      </c>
      <c r="B159" s="58" t="s">
        <v>1941</v>
      </c>
      <c r="C159" s="58" t="s">
        <v>1940</v>
      </c>
      <c r="D159" s="58" t="s">
        <v>132</v>
      </c>
      <c r="E159" s="59">
        <v>6</v>
      </c>
      <c r="F159" s="71"/>
      <c r="G159" s="56">
        <f t="shared" si="6"/>
        <v>0</v>
      </c>
    </row>
    <row r="160" spans="1:7" ht="34.5" customHeight="1">
      <c r="A160" s="57">
        <v>137</v>
      </c>
      <c r="B160" s="58" t="s">
        <v>1939</v>
      </c>
      <c r="C160" s="58" t="s">
        <v>1938</v>
      </c>
      <c r="D160" s="58" t="s">
        <v>132</v>
      </c>
      <c r="E160" s="59">
        <v>1</v>
      </c>
      <c r="F160" s="71"/>
      <c r="G160" s="56">
        <f t="shared" si="6"/>
        <v>0</v>
      </c>
    </row>
    <row r="161" spans="1:7" ht="24" customHeight="1">
      <c r="A161" s="53">
        <v>138</v>
      </c>
      <c r="B161" s="54" t="s">
        <v>1883</v>
      </c>
      <c r="C161" s="54" t="s">
        <v>1937</v>
      </c>
      <c r="D161" s="54" t="s">
        <v>893</v>
      </c>
      <c r="E161" s="55">
        <v>7</v>
      </c>
      <c r="F161" s="69"/>
      <c r="G161" s="56">
        <f t="shared" si="6"/>
        <v>0</v>
      </c>
    </row>
    <row r="162" spans="1:7" ht="24" customHeight="1">
      <c r="A162" s="57">
        <v>139</v>
      </c>
      <c r="B162" s="58" t="s">
        <v>1936</v>
      </c>
      <c r="C162" s="58" t="s">
        <v>1935</v>
      </c>
      <c r="D162" s="58" t="s">
        <v>132</v>
      </c>
      <c r="E162" s="59">
        <v>6</v>
      </c>
      <c r="F162" s="71"/>
      <c r="G162" s="56">
        <f t="shared" si="6"/>
        <v>0</v>
      </c>
    </row>
    <row r="163" spans="1:7" ht="24" customHeight="1">
      <c r="A163" s="57">
        <v>140</v>
      </c>
      <c r="B163" s="58" t="s">
        <v>1934</v>
      </c>
      <c r="C163" s="58" t="s">
        <v>1933</v>
      </c>
      <c r="D163" s="58" t="s">
        <v>132</v>
      </c>
      <c r="E163" s="59">
        <v>1</v>
      </c>
      <c r="F163" s="71"/>
      <c r="G163" s="56">
        <f t="shared" si="6"/>
        <v>0</v>
      </c>
    </row>
    <row r="164" spans="1:7" ht="24" customHeight="1">
      <c r="A164" s="57">
        <v>141</v>
      </c>
      <c r="B164" s="58" t="s">
        <v>1881</v>
      </c>
      <c r="C164" s="58" t="s">
        <v>1880</v>
      </c>
      <c r="D164" s="58" t="s">
        <v>132</v>
      </c>
      <c r="E164" s="59">
        <v>7</v>
      </c>
      <c r="F164" s="71"/>
      <c r="G164" s="56">
        <f t="shared" si="6"/>
        <v>0</v>
      </c>
    </row>
    <row r="165" spans="1:7" ht="24" customHeight="1">
      <c r="A165" s="57">
        <v>142</v>
      </c>
      <c r="B165" s="58" t="s">
        <v>1879</v>
      </c>
      <c r="C165" s="58" t="s">
        <v>1878</v>
      </c>
      <c r="D165" s="58" t="s">
        <v>132</v>
      </c>
      <c r="E165" s="59">
        <v>7</v>
      </c>
      <c r="F165" s="71"/>
      <c r="G165" s="56">
        <f t="shared" si="6"/>
        <v>0</v>
      </c>
    </row>
    <row r="166" spans="1:7" ht="24" customHeight="1">
      <c r="A166" s="53">
        <v>143</v>
      </c>
      <c r="B166" s="54" t="s">
        <v>1932</v>
      </c>
      <c r="C166" s="54" t="s">
        <v>1931</v>
      </c>
      <c r="D166" s="54" t="s">
        <v>893</v>
      </c>
      <c r="E166" s="55">
        <v>2</v>
      </c>
      <c r="F166" s="69"/>
      <c r="G166" s="56">
        <f t="shared" si="6"/>
        <v>0</v>
      </c>
    </row>
    <row r="167" spans="1:7" ht="24" customHeight="1">
      <c r="A167" s="57">
        <v>144</v>
      </c>
      <c r="B167" s="58" t="s">
        <v>1930</v>
      </c>
      <c r="C167" s="58" t="s">
        <v>1929</v>
      </c>
      <c r="D167" s="58" t="s">
        <v>132</v>
      </c>
      <c r="E167" s="59">
        <v>2</v>
      </c>
      <c r="F167" s="71"/>
      <c r="G167" s="56">
        <f t="shared" si="6"/>
        <v>0</v>
      </c>
    </row>
    <row r="168" spans="1:7" ht="13.5" customHeight="1">
      <c r="A168" s="53">
        <v>145</v>
      </c>
      <c r="B168" s="54" t="s">
        <v>1928</v>
      </c>
      <c r="C168" s="54" t="s">
        <v>1927</v>
      </c>
      <c r="D168" s="54" t="s">
        <v>132</v>
      </c>
      <c r="E168" s="55">
        <v>2</v>
      </c>
      <c r="F168" s="69"/>
      <c r="G168" s="56">
        <f t="shared" si="6"/>
        <v>0</v>
      </c>
    </row>
    <row r="169" spans="1:7" ht="24" customHeight="1">
      <c r="A169" s="57">
        <v>146</v>
      </c>
      <c r="B169" s="58" t="s">
        <v>1926</v>
      </c>
      <c r="C169" s="58" t="s">
        <v>1925</v>
      </c>
      <c r="D169" s="58" t="s">
        <v>132</v>
      </c>
      <c r="E169" s="59">
        <v>2</v>
      </c>
      <c r="F169" s="71"/>
      <c r="G169" s="56">
        <f t="shared" si="6"/>
        <v>0</v>
      </c>
    </row>
    <row r="170" spans="1:7" ht="24" customHeight="1">
      <c r="A170" s="53">
        <v>147</v>
      </c>
      <c r="B170" s="54" t="s">
        <v>1924</v>
      </c>
      <c r="C170" s="54" t="s">
        <v>1923</v>
      </c>
      <c r="D170" s="54" t="s">
        <v>132</v>
      </c>
      <c r="E170" s="55">
        <v>1</v>
      </c>
      <c r="F170" s="69"/>
      <c r="G170" s="56">
        <f t="shared" si="6"/>
        <v>0</v>
      </c>
    </row>
    <row r="171" spans="1:7" ht="24" customHeight="1">
      <c r="A171" s="57">
        <v>148</v>
      </c>
      <c r="B171" s="58" t="s">
        <v>1922</v>
      </c>
      <c r="C171" s="58" t="s">
        <v>1921</v>
      </c>
      <c r="D171" s="58" t="s">
        <v>132</v>
      </c>
      <c r="E171" s="59">
        <v>1</v>
      </c>
      <c r="F171" s="71"/>
      <c r="G171" s="56">
        <f t="shared" si="6"/>
        <v>0</v>
      </c>
    </row>
    <row r="172" spans="1:7" ht="24" customHeight="1">
      <c r="A172" s="53">
        <v>149</v>
      </c>
      <c r="B172" s="54" t="s">
        <v>1920</v>
      </c>
      <c r="C172" s="54" t="s">
        <v>1919</v>
      </c>
      <c r="D172" s="54" t="s">
        <v>132</v>
      </c>
      <c r="E172" s="55">
        <v>4</v>
      </c>
      <c r="F172" s="69"/>
      <c r="G172" s="56">
        <f t="shared" si="6"/>
        <v>0</v>
      </c>
    </row>
    <row r="173" spans="1:7" ht="24" customHeight="1">
      <c r="A173" s="57">
        <v>150</v>
      </c>
      <c r="B173" s="58" t="s">
        <v>1918</v>
      </c>
      <c r="C173" s="58" t="s">
        <v>1917</v>
      </c>
      <c r="D173" s="58" t="s">
        <v>132</v>
      </c>
      <c r="E173" s="59">
        <v>4</v>
      </c>
      <c r="F173" s="71"/>
      <c r="G173" s="56">
        <f t="shared" si="6"/>
        <v>0</v>
      </c>
    </row>
    <row r="174" spans="1:7" ht="24" customHeight="1">
      <c r="A174" s="53">
        <v>151</v>
      </c>
      <c r="B174" s="54" t="s">
        <v>1916</v>
      </c>
      <c r="C174" s="54" t="s">
        <v>1915</v>
      </c>
      <c r="D174" s="54" t="s">
        <v>132</v>
      </c>
      <c r="E174" s="55">
        <v>6</v>
      </c>
      <c r="F174" s="69"/>
      <c r="G174" s="56">
        <f t="shared" si="6"/>
        <v>0</v>
      </c>
    </row>
    <row r="175" spans="1:7" ht="34.5" customHeight="1">
      <c r="A175" s="57">
        <v>152</v>
      </c>
      <c r="B175" s="58" t="s">
        <v>1914</v>
      </c>
      <c r="C175" s="58" t="s">
        <v>1913</v>
      </c>
      <c r="D175" s="58" t="s">
        <v>132</v>
      </c>
      <c r="E175" s="59">
        <v>6</v>
      </c>
      <c r="F175" s="71"/>
      <c r="G175" s="56">
        <f t="shared" si="6"/>
        <v>0</v>
      </c>
    </row>
    <row r="176" spans="1:7" ht="24" customHeight="1">
      <c r="A176" s="57">
        <v>153</v>
      </c>
      <c r="B176" s="58" t="s">
        <v>1865</v>
      </c>
      <c r="C176" s="58" t="s">
        <v>1864</v>
      </c>
      <c r="D176" s="58" t="s">
        <v>132</v>
      </c>
      <c r="E176" s="59">
        <v>6</v>
      </c>
      <c r="F176" s="71"/>
      <c r="G176" s="56">
        <f t="shared" si="6"/>
        <v>0</v>
      </c>
    </row>
    <row r="177" spans="1:7" ht="24" customHeight="1">
      <c r="A177" s="53">
        <v>154</v>
      </c>
      <c r="B177" s="54" t="s">
        <v>1901</v>
      </c>
      <c r="C177" s="54" t="s">
        <v>1900</v>
      </c>
      <c r="D177" s="54" t="s">
        <v>132</v>
      </c>
      <c r="E177" s="55">
        <v>1</v>
      </c>
      <c r="F177" s="69"/>
      <c r="G177" s="56">
        <f t="shared" si="6"/>
        <v>0</v>
      </c>
    </row>
    <row r="178" spans="1:7" ht="24" customHeight="1">
      <c r="A178" s="57">
        <v>155</v>
      </c>
      <c r="B178" s="58" t="s">
        <v>1912</v>
      </c>
      <c r="C178" s="58" t="s">
        <v>1911</v>
      </c>
      <c r="D178" s="58" t="s">
        <v>132</v>
      </c>
      <c r="E178" s="59">
        <v>1</v>
      </c>
      <c r="F178" s="71"/>
      <c r="G178" s="56">
        <f t="shared" si="6"/>
        <v>0</v>
      </c>
    </row>
    <row r="179" spans="1:7" ht="24" customHeight="1">
      <c r="A179" s="53">
        <v>156</v>
      </c>
      <c r="B179" s="54" t="s">
        <v>1910</v>
      </c>
      <c r="C179" s="54" t="s">
        <v>1909</v>
      </c>
      <c r="D179" s="54" t="s">
        <v>132</v>
      </c>
      <c r="E179" s="55">
        <v>7</v>
      </c>
      <c r="F179" s="69"/>
      <c r="G179" s="56">
        <f t="shared" si="6"/>
        <v>0</v>
      </c>
    </row>
    <row r="180" spans="1:7" ht="24" customHeight="1">
      <c r="A180" s="57">
        <v>157</v>
      </c>
      <c r="B180" s="58" t="s">
        <v>1895</v>
      </c>
      <c r="C180" s="58" t="s">
        <v>1908</v>
      </c>
      <c r="D180" s="58" t="s">
        <v>132</v>
      </c>
      <c r="E180" s="59">
        <v>6</v>
      </c>
      <c r="F180" s="71"/>
      <c r="G180" s="56">
        <f t="shared" si="6"/>
        <v>0</v>
      </c>
    </row>
    <row r="181" spans="1:7" ht="13.5" customHeight="1">
      <c r="A181" s="57">
        <v>158</v>
      </c>
      <c r="B181" s="58" t="s">
        <v>1907</v>
      </c>
      <c r="C181" s="58" t="s">
        <v>1906</v>
      </c>
      <c r="D181" s="58" t="s">
        <v>132</v>
      </c>
      <c r="E181" s="59">
        <v>1</v>
      </c>
      <c r="F181" s="71"/>
      <c r="G181" s="56">
        <f t="shared" si="6"/>
        <v>0</v>
      </c>
    </row>
    <row r="182" spans="1:7" ht="24" customHeight="1">
      <c r="A182" s="53">
        <v>159</v>
      </c>
      <c r="B182" s="54" t="s">
        <v>1905</v>
      </c>
      <c r="C182" s="54" t="s">
        <v>1904</v>
      </c>
      <c r="D182" s="54" t="s">
        <v>893</v>
      </c>
      <c r="E182" s="55">
        <v>12</v>
      </c>
      <c r="F182" s="69"/>
      <c r="G182" s="56">
        <f t="shared" si="6"/>
        <v>0</v>
      </c>
    </row>
    <row r="183" spans="1:7" ht="34.5" customHeight="1">
      <c r="A183" s="57">
        <v>160</v>
      </c>
      <c r="B183" s="58" t="s">
        <v>1903</v>
      </c>
      <c r="C183" s="58" t="s">
        <v>1902</v>
      </c>
      <c r="D183" s="58" t="s">
        <v>132</v>
      </c>
      <c r="E183" s="59">
        <v>12</v>
      </c>
      <c r="F183" s="71"/>
      <c r="G183" s="56">
        <f t="shared" si="6"/>
        <v>0</v>
      </c>
    </row>
    <row r="184" spans="1:7" ht="24" customHeight="1">
      <c r="A184" s="53">
        <v>161</v>
      </c>
      <c r="B184" s="54" t="s">
        <v>1901</v>
      </c>
      <c r="C184" s="54" t="s">
        <v>1900</v>
      </c>
      <c r="D184" s="54" t="s">
        <v>132</v>
      </c>
      <c r="E184" s="55">
        <v>12</v>
      </c>
      <c r="F184" s="69"/>
      <c r="G184" s="56">
        <f t="shared" si="6"/>
        <v>0</v>
      </c>
    </row>
    <row r="185" spans="1:7" ht="24" customHeight="1">
      <c r="A185" s="57">
        <v>162</v>
      </c>
      <c r="B185" s="58" t="s">
        <v>1899</v>
      </c>
      <c r="C185" s="58" t="s">
        <v>1898</v>
      </c>
      <c r="D185" s="58" t="s">
        <v>132</v>
      </c>
      <c r="E185" s="59">
        <v>12</v>
      </c>
      <c r="F185" s="71"/>
      <c r="G185" s="56">
        <f t="shared" si="6"/>
        <v>0</v>
      </c>
    </row>
    <row r="186" spans="1:7" ht="24" customHeight="1">
      <c r="A186" s="53">
        <v>163</v>
      </c>
      <c r="B186" s="54" t="s">
        <v>1897</v>
      </c>
      <c r="C186" s="54" t="s">
        <v>1896</v>
      </c>
      <c r="D186" s="54" t="s">
        <v>132</v>
      </c>
      <c r="E186" s="55">
        <v>12</v>
      </c>
      <c r="F186" s="69"/>
      <c r="G186" s="56">
        <f t="shared" si="6"/>
        <v>0</v>
      </c>
    </row>
    <row r="187" spans="1:7" ht="34.5" customHeight="1">
      <c r="A187" s="57">
        <v>164</v>
      </c>
      <c r="B187" s="58" t="s">
        <v>1895</v>
      </c>
      <c r="C187" s="58" t="s">
        <v>1894</v>
      </c>
      <c r="D187" s="58" t="s">
        <v>132</v>
      </c>
      <c r="E187" s="59">
        <v>4</v>
      </c>
      <c r="F187" s="71"/>
      <c r="G187" s="56">
        <f t="shared" si="6"/>
        <v>0</v>
      </c>
    </row>
    <row r="188" spans="1:7" ht="45" customHeight="1">
      <c r="A188" s="57">
        <v>165</v>
      </c>
      <c r="B188" s="58" t="s">
        <v>1893</v>
      </c>
      <c r="C188" s="58" t="s">
        <v>1892</v>
      </c>
      <c r="D188" s="58" t="s">
        <v>132</v>
      </c>
      <c r="E188" s="59">
        <v>8</v>
      </c>
      <c r="F188" s="71"/>
      <c r="G188" s="56">
        <f t="shared" si="6"/>
        <v>0</v>
      </c>
    </row>
    <row r="189" spans="1:7" ht="24" customHeight="1">
      <c r="A189" s="53">
        <v>166</v>
      </c>
      <c r="B189" s="54" t="s">
        <v>1891</v>
      </c>
      <c r="C189" s="54" t="s">
        <v>1890</v>
      </c>
      <c r="D189" s="54" t="s">
        <v>893</v>
      </c>
      <c r="E189" s="55">
        <v>1</v>
      </c>
      <c r="F189" s="69"/>
      <c r="G189" s="56">
        <f t="shared" ref="G189:G206" si="7">ROUND(E189*F189,2)</f>
        <v>0</v>
      </c>
    </row>
    <row r="190" spans="1:7" ht="34.5" customHeight="1">
      <c r="A190" s="57">
        <v>167</v>
      </c>
      <c r="B190" s="58" t="s">
        <v>1889</v>
      </c>
      <c r="C190" s="58" t="s">
        <v>1888</v>
      </c>
      <c r="D190" s="58" t="s">
        <v>132</v>
      </c>
      <c r="E190" s="59">
        <v>1</v>
      </c>
      <c r="F190" s="71"/>
      <c r="G190" s="56">
        <f t="shared" si="7"/>
        <v>0</v>
      </c>
    </row>
    <row r="191" spans="1:7" ht="13.5" customHeight="1">
      <c r="A191" s="53">
        <v>168</v>
      </c>
      <c r="B191" s="54" t="s">
        <v>1887</v>
      </c>
      <c r="C191" s="54" t="s">
        <v>1886</v>
      </c>
      <c r="D191" s="54" t="s">
        <v>132</v>
      </c>
      <c r="E191" s="55">
        <v>1</v>
      </c>
      <c r="F191" s="69"/>
      <c r="G191" s="56">
        <f t="shared" si="7"/>
        <v>0</v>
      </c>
    </row>
    <row r="192" spans="1:7" ht="24" customHeight="1">
      <c r="A192" s="57">
        <v>169</v>
      </c>
      <c r="B192" s="58" t="s">
        <v>1885</v>
      </c>
      <c r="C192" s="58" t="s">
        <v>1884</v>
      </c>
      <c r="D192" s="58" t="s">
        <v>132</v>
      </c>
      <c r="E192" s="59">
        <v>1</v>
      </c>
      <c r="F192" s="71"/>
      <c r="G192" s="56">
        <f t="shared" si="7"/>
        <v>0</v>
      </c>
    </row>
    <row r="193" spans="1:7" ht="24" customHeight="1">
      <c r="A193" s="53">
        <v>170</v>
      </c>
      <c r="B193" s="54" t="s">
        <v>1883</v>
      </c>
      <c r="C193" s="54" t="s">
        <v>1882</v>
      </c>
      <c r="D193" s="54" t="s">
        <v>893</v>
      </c>
      <c r="E193" s="55">
        <v>1</v>
      </c>
      <c r="F193" s="69"/>
      <c r="G193" s="56">
        <f t="shared" si="7"/>
        <v>0</v>
      </c>
    </row>
    <row r="194" spans="1:7" ht="24" customHeight="1">
      <c r="A194" s="57">
        <v>171</v>
      </c>
      <c r="B194" s="58" t="s">
        <v>1881</v>
      </c>
      <c r="C194" s="58" t="s">
        <v>1880</v>
      </c>
      <c r="D194" s="58" t="s">
        <v>132</v>
      </c>
      <c r="E194" s="59">
        <v>1</v>
      </c>
      <c r="F194" s="71"/>
      <c r="G194" s="56">
        <f t="shared" si="7"/>
        <v>0</v>
      </c>
    </row>
    <row r="195" spans="1:7" ht="24" customHeight="1">
      <c r="A195" s="57">
        <v>172</v>
      </c>
      <c r="B195" s="58" t="s">
        <v>1879</v>
      </c>
      <c r="C195" s="58" t="s">
        <v>1878</v>
      </c>
      <c r="D195" s="58" t="s">
        <v>132</v>
      </c>
      <c r="E195" s="59">
        <v>1</v>
      </c>
      <c r="F195" s="71"/>
      <c r="G195" s="56">
        <f t="shared" si="7"/>
        <v>0</v>
      </c>
    </row>
    <row r="196" spans="1:7" ht="24" customHeight="1">
      <c r="A196" s="53">
        <v>173</v>
      </c>
      <c r="B196" s="54" t="s">
        <v>1877</v>
      </c>
      <c r="C196" s="54" t="s">
        <v>1876</v>
      </c>
      <c r="D196" s="54" t="s">
        <v>132</v>
      </c>
      <c r="E196" s="55">
        <v>1</v>
      </c>
      <c r="F196" s="69"/>
      <c r="G196" s="56">
        <f t="shared" si="7"/>
        <v>0</v>
      </c>
    </row>
    <row r="197" spans="1:7" ht="24" customHeight="1">
      <c r="A197" s="57">
        <v>174</v>
      </c>
      <c r="B197" s="58" t="s">
        <v>1875</v>
      </c>
      <c r="C197" s="58" t="s">
        <v>1874</v>
      </c>
      <c r="D197" s="58" t="s">
        <v>132</v>
      </c>
      <c r="E197" s="59">
        <v>1</v>
      </c>
      <c r="F197" s="71"/>
      <c r="G197" s="56">
        <f t="shared" si="7"/>
        <v>0</v>
      </c>
    </row>
    <row r="198" spans="1:7" ht="24" customHeight="1">
      <c r="A198" s="53">
        <v>175</v>
      </c>
      <c r="B198" s="54" t="s">
        <v>1873</v>
      </c>
      <c r="C198" s="54" t="s">
        <v>1872</v>
      </c>
      <c r="D198" s="54" t="s">
        <v>893</v>
      </c>
      <c r="E198" s="55">
        <v>4</v>
      </c>
      <c r="F198" s="69"/>
      <c r="G198" s="56">
        <f t="shared" si="7"/>
        <v>0</v>
      </c>
    </row>
    <row r="199" spans="1:7" ht="34.5" customHeight="1">
      <c r="A199" s="57">
        <v>176</v>
      </c>
      <c r="B199" s="58" t="s">
        <v>1871</v>
      </c>
      <c r="C199" s="58" t="s">
        <v>1870</v>
      </c>
      <c r="D199" s="58" t="s">
        <v>132</v>
      </c>
      <c r="E199" s="59">
        <v>4</v>
      </c>
      <c r="F199" s="71"/>
      <c r="G199" s="56">
        <f t="shared" si="7"/>
        <v>0</v>
      </c>
    </row>
    <row r="200" spans="1:7" ht="13.5" customHeight="1">
      <c r="A200" s="53">
        <v>177</v>
      </c>
      <c r="B200" s="54" t="s">
        <v>1869</v>
      </c>
      <c r="C200" s="54" t="s">
        <v>1868</v>
      </c>
      <c r="D200" s="54" t="s">
        <v>132</v>
      </c>
      <c r="E200" s="55">
        <v>4</v>
      </c>
      <c r="F200" s="69"/>
      <c r="G200" s="56">
        <f t="shared" si="7"/>
        <v>0</v>
      </c>
    </row>
    <row r="201" spans="1:7" ht="24" customHeight="1">
      <c r="A201" s="57">
        <v>178</v>
      </c>
      <c r="B201" s="58" t="s">
        <v>1867</v>
      </c>
      <c r="C201" s="58" t="s">
        <v>1866</v>
      </c>
      <c r="D201" s="58" t="s">
        <v>132</v>
      </c>
      <c r="E201" s="59">
        <v>4</v>
      </c>
      <c r="F201" s="71"/>
      <c r="G201" s="56">
        <f t="shared" si="7"/>
        <v>0</v>
      </c>
    </row>
    <row r="202" spans="1:7" ht="24" customHeight="1">
      <c r="A202" s="57">
        <v>179</v>
      </c>
      <c r="B202" s="58" t="s">
        <v>1865</v>
      </c>
      <c r="C202" s="58" t="s">
        <v>1864</v>
      </c>
      <c r="D202" s="58" t="s">
        <v>132</v>
      </c>
      <c r="E202" s="59">
        <v>4</v>
      </c>
      <c r="F202" s="71"/>
      <c r="G202" s="56">
        <f t="shared" si="7"/>
        <v>0</v>
      </c>
    </row>
    <row r="203" spans="1:7" ht="24" customHeight="1">
      <c r="A203" s="53">
        <v>180</v>
      </c>
      <c r="B203" s="54" t="s">
        <v>1863</v>
      </c>
      <c r="C203" s="54" t="s">
        <v>1862</v>
      </c>
      <c r="D203" s="54" t="s">
        <v>893</v>
      </c>
      <c r="E203" s="55">
        <v>78</v>
      </c>
      <c r="F203" s="69"/>
      <c r="G203" s="56">
        <f t="shared" si="7"/>
        <v>0</v>
      </c>
    </row>
    <row r="204" spans="1:7" ht="24" customHeight="1">
      <c r="A204" s="57">
        <v>181</v>
      </c>
      <c r="B204" s="58" t="s">
        <v>1861</v>
      </c>
      <c r="C204" s="58" t="s">
        <v>1860</v>
      </c>
      <c r="D204" s="58" t="s">
        <v>132</v>
      </c>
      <c r="E204" s="59">
        <v>70</v>
      </c>
      <c r="F204" s="71"/>
      <c r="G204" s="56">
        <f t="shared" si="7"/>
        <v>0</v>
      </c>
    </row>
    <row r="205" spans="1:7" ht="24" customHeight="1">
      <c r="A205" s="57">
        <v>182</v>
      </c>
      <c r="B205" s="58" t="s">
        <v>1859</v>
      </c>
      <c r="C205" s="58" t="s">
        <v>1858</v>
      </c>
      <c r="D205" s="58" t="s">
        <v>132</v>
      </c>
      <c r="E205" s="59">
        <v>8</v>
      </c>
      <c r="F205" s="71"/>
      <c r="G205" s="56">
        <f t="shared" si="7"/>
        <v>0</v>
      </c>
    </row>
    <row r="206" spans="1:7" ht="24" customHeight="1">
      <c r="A206" s="53">
        <v>183</v>
      </c>
      <c r="B206" s="54" t="s">
        <v>1857</v>
      </c>
      <c r="C206" s="54" t="s">
        <v>1856</v>
      </c>
      <c r="D206" s="54" t="s">
        <v>57</v>
      </c>
      <c r="E206" s="73">
        <v>0</v>
      </c>
      <c r="F206" s="69"/>
      <c r="G206" s="56">
        <f t="shared" si="7"/>
        <v>0</v>
      </c>
    </row>
    <row r="207" spans="1:7" ht="30.75" customHeight="1">
      <c r="A207" s="45"/>
      <c r="B207" s="46" t="s">
        <v>1855</v>
      </c>
      <c r="C207" s="46" t="s">
        <v>1854</v>
      </c>
      <c r="D207" s="46"/>
      <c r="E207" s="47"/>
      <c r="F207" s="72"/>
      <c r="G207" s="48">
        <f>SUM(G208)</f>
        <v>0</v>
      </c>
    </row>
    <row r="208" spans="1:7" ht="24" customHeight="1">
      <c r="A208" s="53">
        <v>184</v>
      </c>
      <c r="B208" s="54" t="s">
        <v>1853</v>
      </c>
      <c r="C208" s="54" t="s">
        <v>1852</v>
      </c>
      <c r="D208" s="54" t="s">
        <v>1851</v>
      </c>
      <c r="E208" s="55">
        <v>1</v>
      </c>
      <c r="F208" s="69"/>
      <c r="G208" s="56">
        <f>ROUND(E208*F208,2)</f>
        <v>0</v>
      </c>
    </row>
    <row r="209" spans="1:7" ht="30.75" customHeight="1">
      <c r="A209" s="61"/>
      <c r="B209" s="62"/>
      <c r="C209" s="62" t="s">
        <v>1850</v>
      </c>
      <c r="D209" s="62"/>
      <c r="E209" s="63"/>
      <c r="F209" s="64"/>
      <c r="G209" s="64">
        <f>G207+G31+G13</f>
        <v>0</v>
      </c>
    </row>
  </sheetData>
  <sheetProtection algorithmName="SHA-512" hashValue="iol8q+UQR/2why+UxxSqgaXjdX1BCaVIV3Urtbmo1wTU/QWFUsaJM+xs/TIALZMDC1EGKn5yA7y/RgSZbUuNNA==" saltValue="76eEr1Pe4It3kez0RCw4Hw==" spinCount="100000" sheet="1"/>
  <mergeCells count="3">
    <mergeCell ref="A1:G1"/>
    <mergeCell ref="A8:C8"/>
    <mergeCell ref="F8:G8"/>
  </mergeCells>
  <pageMargins left="0.39370079040527345" right="0.39370079040527345" top="0.7874015808105469" bottom="0.7874015808105469" header="0" footer="0"/>
  <pageSetup paperSize="9" scale="94" fitToHeight="100" orientation="portrait" blackAndWhite="1" r:id="rId1"/>
  <headerFooter alignWithMargins="0">
    <oddFooter>&amp;C   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F9454-ED70-4007-AF5C-0E0424FF5623}">
  <sheetPr>
    <pageSetUpPr fitToPage="1"/>
  </sheetPr>
  <dimension ref="A1:G92"/>
  <sheetViews>
    <sheetView showGridLines="0" workbookViewId="0">
      <selection sqref="A1:G1"/>
    </sheetView>
  </sheetViews>
  <sheetFormatPr defaultColWidth="9" defaultRowHeight="12" customHeight="1"/>
  <cols>
    <col min="1" max="1" width="3.42578125" style="65" customWidth="1"/>
    <col min="2" max="2" width="14" style="66" customWidth="1"/>
    <col min="3" max="3" width="42.7109375" style="66" customWidth="1"/>
    <col min="4" max="4" width="3.28515625" style="66" customWidth="1"/>
    <col min="5" max="5" width="9.7109375" style="67" customWidth="1"/>
    <col min="6" max="6" width="9.85546875" style="68" customWidth="1"/>
    <col min="7" max="7" width="14.85546875" style="68" customWidth="1"/>
    <col min="8" max="16384" width="9" style="44"/>
  </cols>
  <sheetData>
    <row r="1" spans="1:7" ht="27.75" customHeight="1">
      <c r="A1" s="739" t="s">
        <v>2222</v>
      </c>
      <c r="B1" s="740"/>
      <c r="C1" s="740"/>
      <c r="D1" s="740"/>
      <c r="E1" s="740"/>
      <c r="F1" s="740"/>
      <c r="G1" s="740"/>
    </row>
    <row r="2" spans="1:7" ht="12.75" customHeight="1">
      <c r="A2" s="35" t="s">
        <v>2358</v>
      </c>
      <c r="B2" s="28"/>
      <c r="C2" s="28"/>
      <c r="D2" s="28"/>
      <c r="E2" s="28"/>
      <c r="F2" s="28"/>
      <c r="G2" s="28"/>
    </row>
    <row r="3" spans="1:7" ht="12.75" customHeight="1">
      <c r="A3" s="35" t="s">
        <v>2220</v>
      </c>
      <c r="B3" s="28"/>
      <c r="C3" s="28"/>
      <c r="D3" s="28"/>
      <c r="E3" s="28"/>
      <c r="F3" s="28"/>
      <c r="G3" s="28"/>
    </row>
    <row r="4" spans="1:7" ht="13.5" customHeight="1">
      <c r="A4" s="34"/>
      <c r="B4" s="35"/>
      <c r="C4" s="34"/>
      <c r="D4" s="33"/>
      <c r="E4" s="33"/>
      <c r="F4" s="33"/>
      <c r="G4" s="33"/>
    </row>
    <row r="5" spans="1:7" ht="6.75" customHeight="1">
      <c r="A5" s="26"/>
      <c r="B5" s="32"/>
      <c r="C5" s="32"/>
      <c r="D5" s="32"/>
      <c r="E5" s="31"/>
      <c r="F5" s="30"/>
      <c r="G5" s="30"/>
    </row>
    <row r="6" spans="1:7" ht="12.75" customHeight="1">
      <c r="A6" s="28" t="s">
        <v>2219</v>
      </c>
      <c r="B6" s="28"/>
      <c r="C6" s="28"/>
      <c r="D6" s="28"/>
      <c r="E6" s="28"/>
      <c r="F6" s="28"/>
      <c r="G6" s="28"/>
    </row>
    <row r="7" spans="1:7" ht="13.5" customHeight="1">
      <c r="A7" s="28" t="s">
        <v>2218</v>
      </c>
      <c r="B7" s="28"/>
      <c r="C7" s="576"/>
      <c r="D7" s="28"/>
      <c r="E7" s="28" t="s">
        <v>2217</v>
      </c>
      <c r="F7" s="28"/>
      <c r="G7" s="28"/>
    </row>
    <row r="8" spans="1:7" ht="13.5" customHeight="1">
      <c r="A8" s="741" t="s">
        <v>2216</v>
      </c>
      <c r="B8" s="742"/>
      <c r="C8" s="742"/>
      <c r="D8" s="29"/>
      <c r="E8" s="28" t="s">
        <v>3500</v>
      </c>
      <c r="F8" s="744"/>
      <c r="G8" s="744"/>
    </row>
    <row r="9" spans="1:7" ht="6.75" customHeight="1">
      <c r="A9" s="26"/>
      <c r="B9" s="26"/>
      <c r="C9" s="26"/>
      <c r="D9" s="26"/>
      <c r="E9" s="26"/>
      <c r="F9" s="26"/>
      <c r="G9" s="26"/>
    </row>
    <row r="10" spans="1:7" ht="28.5" customHeight="1">
      <c r="A10" s="27" t="s">
        <v>2215</v>
      </c>
      <c r="B10" s="27" t="s">
        <v>25</v>
      </c>
      <c r="C10" s="27" t="s">
        <v>2214</v>
      </c>
      <c r="D10" s="27" t="s">
        <v>2213</v>
      </c>
      <c r="E10" s="27" t="s">
        <v>2212</v>
      </c>
      <c r="F10" s="27" t="s">
        <v>2211</v>
      </c>
      <c r="G10" s="27" t="s">
        <v>2210</v>
      </c>
    </row>
    <row r="11" spans="1:7" ht="12.75" hidden="1" customHeight="1">
      <c r="A11" s="27" t="s">
        <v>2209</v>
      </c>
      <c r="B11" s="27" t="s">
        <v>2208</v>
      </c>
      <c r="C11" s="27" t="s">
        <v>2202</v>
      </c>
      <c r="D11" s="27" t="s">
        <v>2207</v>
      </c>
      <c r="E11" s="27" t="s">
        <v>2206</v>
      </c>
      <c r="F11" s="27" t="s">
        <v>2198</v>
      </c>
      <c r="G11" s="27" t="s">
        <v>2205</v>
      </c>
    </row>
    <row r="12" spans="1:7" ht="3" customHeight="1">
      <c r="A12" s="26"/>
      <c r="B12" s="26"/>
      <c r="C12" s="26"/>
      <c r="D12" s="26"/>
      <c r="E12" s="26"/>
      <c r="F12" s="26"/>
      <c r="G12" s="26"/>
    </row>
    <row r="13" spans="1:7" ht="30.75" customHeight="1">
      <c r="A13" s="45"/>
      <c r="B13" s="46" t="s">
        <v>2170</v>
      </c>
      <c r="C13" s="46" t="s">
        <v>2169</v>
      </c>
      <c r="D13" s="46"/>
      <c r="E13" s="47"/>
      <c r="F13" s="48"/>
      <c r="G13" s="48">
        <f>G14+G21+G28+G48+G58+G67+G84</f>
        <v>0</v>
      </c>
    </row>
    <row r="14" spans="1:7" ht="28.5" customHeight="1">
      <c r="A14" s="49"/>
      <c r="B14" s="50" t="s">
        <v>847</v>
      </c>
      <c r="C14" s="50" t="s">
        <v>2168</v>
      </c>
      <c r="D14" s="50"/>
      <c r="E14" s="51"/>
      <c r="F14" s="52"/>
      <c r="G14" s="52">
        <f>SUM(G15:G20)</f>
        <v>0</v>
      </c>
    </row>
    <row r="15" spans="1:7" ht="13.5" customHeight="1">
      <c r="A15" s="53">
        <v>1</v>
      </c>
      <c r="B15" s="54" t="s">
        <v>2167</v>
      </c>
      <c r="C15" s="54" t="s">
        <v>2166</v>
      </c>
      <c r="D15" s="54" t="s">
        <v>243</v>
      </c>
      <c r="E15" s="55">
        <v>400</v>
      </c>
      <c r="F15" s="69"/>
      <c r="G15" s="56">
        <f>ROUND(E15*F15,2)</f>
        <v>0</v>
      </c>
    </row>
    <row r="16" spans="1:7" ht="24" customHeight="1">
      <c r="A16" s="57">
        <v>2</v>
      </c>
      <c r="B16" s="58" t="s">
        <v>2165</v>
      </c>
      <c r="C16" s="58" t="s">
        <v>2164</v>
      </c>
      <c r="D16" s="58" t="s">
        <v>243</v>
      </c>
      <c r="E16" s="59">
        <v>380</v>
      </c>
      <c r="F16" s="71"/>
      <c r="G16" s="56">
        <f t="shared" ref="G16:G20" si="0">ROUND(E16*F16,2)</f>
        <v>0</v>
      </c>
    </row>
    <row r="17" spans="1:7" ht="24" customHeight="1">
      <c r="A17" s="57">
        <v>3</v>
      </c>
      <c r="B17" s="58" t="s">
        <v>2155</v>
      </c>
      <c r="C17" s="58" t="s">
        <v>2154</v>
      </c>
      <c r="D17" s="58" t="s">
        <v>243</v>
      </c>
      <c r="E17" s="59">
        <v>20</v>
      </c>
      <c r="F17" s="71"/>
      <c r="G17" s="56">
        <f t="shared" si="0"/>
        <v>0</v>
      </c>
    </row>
    <row r="18" spans="1:7" ht="13.5" customHeight="1">
      <c r="A18" s="53">
        <v>4</v>
      </c>
      <c r="B18" s="54" t="s">
        <v>2143</v>
      </c>
      <c r="C18" s="54" t="s">
        <v>2142</v>
      </c>
      <c r="D18" s="54" t="s">
        <v>243</v>
      </c>
      <c r="E18" s="55">
        <v>30</v>
      </c>
      <c r="F18" s="69"/>
      <c r="G18" s="56">
        <f t="shared" si="0"/>
        <v>0</v>
      </c>
    </row>
    <row r="19" spans="1:7" ht="24" customHeight="1">
      <c r="A19" s="57">
        <v>5</v>
      </c>
      <c r="B19" s="58" t="s">
        <v>2141</v>
      </c>
      <c r="C19" s="58" t="s">
        <v>2140</v>
      </c>
      <c r="D19" s="58" t="s">
        <v>243</v>
      </c>
      <c r="E19" s="59">
        <v>30</v>
      </c>
      <c r="F19" s="71"/>
      <c r="G19" s="56">
        <f t="shared" si="0"/>
        <v>0</v>
      </c>
    </row>
    <row r="20" spans="1:7" ht="24" customHeight="1">
      <c r="A20" s="53">
        <v>6</v>
      </c>
      <c r="B20" s="54" t="s">
        <v>886</v>
      </c>
      <c r="C20" s="54" t="s">
        <v>2119</v>
      </c>
      <c r="D20" s="54" t="s">
        <v>57</v>
      </c>
      <c r="E20" s="73">
        <v>0</v>
      </c>
      <c r="F20" s="69"/>
      <c r="G20" s="56">
        <f t="shared" si="0"/>
        <v>0</v>
      </c>
    </row>
    <row r="21" spans="1:7" ht="28.5" customHeight="1">
      <c r="A21" s="49"/>
      <c r="B21" s="50" t="s">
        <v>2357</v>
      </c>
      <c r="C21" s="50" t="s">
        <v>2356</v>
      </c>
      <c r="D21" s="50"/>
      <c r="E21" s="51"/>
      <c r="F21" s="70"/>
      <c r="G21" s="52">
        <f>SUM(G22:G27)</f>
        <v>0</v>
      </c>
    </row>
    <row r="22" spans="1:7" ht="24" customHeight="1">
      <c r="A22" s="53">
        <v>7</v>
      </c>
      <c r="B22" s="54" t="s">
        <v>2355</v>
      </c>
      <c r="C22" s="54" t="s">
        <v>2354</v>
      </c>
      <c r="D22" s="54" t="s">
        <v>132</v>
      </c>
      <c r="E22" s="55">
        <v>2</v>
      </c>
      <c r="F22" s="69"/>
      <c r="G22" s="56">
        <f t="shared" ref="G22:G27" si="1">ROUND(E22*F22,2)</f>
        <v>0</v>
      </c>
    </row>
    <row r="23" spans="1:7" ht="24" customHeight="1">
      <c r="A23" s="53">
        <v>8</v>
      </c>
      <c r="B23" s="54" t="s">
        <v>2353</v>
      </c>
      <c r="C23" s="54" t="s">
        <v>2352</v>
      </c>
      <c r="D23" s="54" t="s">
        <v>132</v>
      </c>
      <c r="E23" s="55">
        <v>2</v>
      </c>
      <c r="F23" s="69"/>
      <c r="G23" s="56">
        <f t="shared" si="1"/>
        <v>0</v>
      </c>
    </row>
    <row r="24" spans="1:7" ht="13.5" customHeight="1">
      <c r="A24" s="53">
        <v>9</v>
      </c>
      <c r="B24" s="54" t="s">
        <v>2351</v>
      </c>
      <c r="C24" s="54" t="s">
        <v>2350</v>
      </c>
      <c r="D24" s="54" t="s">
        <v>132</v>
      </c>
      <c r="E24" s="55">
        <v>2</v>
      </c>
      <c r="F24" s="69"/>
      <c r="G24" s="56">
        <f t="shared" si="1"/>
        <v>0</v>
      </c>
    </row>
    <row r="25" spans="1:7" ht="24" customHeight="1">
      <c r="A25" s="53">
        <v>10</v>
      </c>
      <c r="B25" s="54" t="s">
        <v>2349</v>
      </c>
      <c r="C25" s="54" t="s">
        <v>2348</v>
      </c>
      <c r="D25" s="54" t="s">
        <v>893</v>
      </c>
      <c r="E25" s="55">
        <v>2</v>
      </c>
      <c r="F25" s="69"/>
      <c r="G25" s="56">
        <f t="shared" si="1"/>
        <v>0</v>
      </c>
    </row>
    <row r="26" spans="1:7" ht="24" customHeight="1">
      <c r="A26" s="53">
        <v>11</v>
      </c>
      <c r="B26" s="54" t="s">
        <v>2347</v>
      </c>
      <c r="C26" s="54" t="s">
        <v>2346</v>
      </c>
      <c r="D26" s="54" t="s">
        <v>893</v>
      </c>
      <c r="E26" s="55">
        <v>2</v>
      </c>
      <c r="F26" s="69"/>
      <c r="G26" s="56">
        <f t="shared" si="1"/>
        <v>0</v>
      </c>
    </row>
    <row r="27" spans="1:7" ht="24" customHeight="1">
      <c r="A27" s="53">
        <v>12</v>
      </c>
      <c r="B27" s="54" t="s">
        <v>2345</v>
      </c>
      <c r="C27" s="54" t="s">
        <v>2344</v>
      </c>
      <c r="D27" s="54" t="s">
        <v>113</v>
      </c>
      <c r="E27" s="55">
        <v>1.875</v>
      </c>
      <c r="F27" s="69"/>
      <c r="G27" s="56">
        <f t="shared" si="1"/>
        <v>0</v>
      </c>
    </row>
    <row r="28" spans="1:7" ht="28.5" customHeight="1">
      <c r="A28" s="49"/>
      <c r="B28" s="50" t="s">
        <v>2343</v>
      </c>
      <c r="C28" s="50" t="s">
        <v>2342</v>
      </c>
      <c r="D28" s="50"/>
      <c r="E28" s="51"/>
      <c r="F28" s="70"/>
      <c r="G28" s="52">
        <f>SUM(G29:G47)</f>
        <v>0</v>
      </c>
    </row>
    <row r="29" spans="1:7" ht="24" customHeight="1">
      <c r="A29" s="53">
        <v>13</v>
      </c>
      <c r="B29" s="54" t="s">
        <v>2341</v>
      </c>
      <c r="C29" s="54" t="s">
        <v>2340</v>
      </c>
      <c r="D29" s="54" t="s">
        <v>243</v>
      </c>
      <c r="E29" s="55">
        <v>2</v>
      </c>
      <c r="F29" s="69"/>
      <c r="G29" s="56">
        <f t="shared" ref="G29:G47" si="2">ROUND(E29*F29,2)</f>
        <v>0</v>
      </c>
    </row>
    <row r="30" spans="1:7" ht="24" customHeight="1">
      <c r="A30" s="53">
        <v>14</v>
      </c>
      <c r="B30" s="54" t="s">
        <v>2339</v>
      </c>
      <c r="C30" s="54" t="s">
        <v>2338</v>
      </c>
      <c r="D30" s="54" t="s">
        <v>132</v>
      </c>
      <c r="E30" s="55">
        <v>1</v>
      </c>
      <c r="F30" s="69"/>
      <c r="G30" s="56">
        <f t="shared" si="2"/>
        <v>0</v>
      </c>
    </row>
    <row r="31" spans="1:7" ht="24" customHeight="1">
      <c r="A31" s="53">
        <v>15</v>
      </c>
      <c r="B31" s="54" t="s">
        <v>2337</v>
      </c>
      <c r="C31" s="54" t="s">
        <v>2336</v>
      </c>
      <c r="D31" s="54" t="s">
        <v>132</v>
      </c>
      <c r="E31" s="55">
        <v>2</v>
      </c>
      <c r="F31" s="69"/>
      <c r="G31" s="56">
        <f t="shared" si="2"/>
        <v>0</v>
      </c>
    </row>
    <row r="32" spans="1:7" ht="24" customHeight="1">
      <c r="A32" s="53">
        <v>16</v>
      </c>
      <c r="B32" s="54" t="s">
        <v>2335</v>
      </c>
      <c r="C32" s="54" t="s">
        <v>2334</v>
      </c>
      <c r="D32" s="54" t="s">
        <v>132</v>
      </c>
      <c r="E32" s="55">
        <v>2</v>
      </c>
      <c r="F32" s="69"/>
      <c r="G32" s="56">
        <f t="shared" si="2"/>
        <v>0</v>
      </c>
    </row>
    <row r="33" spans="1:7" ht="24" customHeight="1">
      <c r="A33" s="53">
        <v>17</v>
      </c>
      <c r="B33" s="54" t="s">
        <v>2333</v>
      </c>
      <c r="C33" s="54" t="s">
        <v>2332</v>
      </c>
      <c r="D33" s="54" t="s">
        <v>132</v>
      </c>
      <c r="E33" s="55">
        <v>1</v>
      </c>
      <c r="F33" s="69"/>
      <c r="G33" s="56">
        <f t="shared" si="2"/>
        <v>0</v>
      </c>
    </row>
    <row r="34" spans="1:7" ht="24" customHeight="1">
      <c r="A34" s="53">
        <v>18</v>
      </c>
      <c r="B34" s="54" t="s">
        <v>2331</v>
      </c>
      <c r="C34" s="54" t="s">
        <v>2330</v>
      </c>
      <c r="D34" s="54" t="s">
        <v>893</v>
      </c>
      <c r="E34" s="55">
        <v>1</v>
      </c>
      <c r="F34" s="69"/>
      <c r="G34" s="56">
        <f t="shared" si="2"/>
        <v>0</v>
      </c>
    </row>
    <row r="35" spans="1:7" ht="24" customHeight="1">
      <c r="A35" s="53">
        <v>19</v>
      </c>
      <c r="B35" s="54" t="s">
        <v>2329</v>
      </c>
      <c r="C35" s="54" t="s">
        <v>2328</v>
      </c>
      <c r="D35" s="54" t="s">
        <v>893</v>
      </c>
      <c r="E35" s="55">
        <v>1</v>
      </c>
      <c r="F35" s="69"/>
      <c r="G35" s="56">
        <f t="shared" si="2"/>
        <v>0</v>
      </c>
    </row>
    <row r="36" spans="1:7" ht="24" customHeight="1">
      <c r="A36" s="53">
        <v>20</v>
      </c>
      <c r="B36" s="54" t="s">
        <v>2327</v>
      </c>
      <c r="C36" s="54" t="s">
        <v>2326</v>
      </c>
      <c r="D36" s="54" t="s">
        <v>893</v>
      </c>
      <c r="E36" s="55">
        <v>1</v>
      </c>
      <c r="F36" s="69"/>
      <c r="G36" s="56">
        <f t="shared" si="2"/>
        <v>0</v>
      </c>
    </row>
    <row r="37" spans="1:7" ht="24" customHeight="1">
      <c r="A37" s="53">
        <v>21</v>
      </c>
      <c r="B37" s="54" t="s">
        <v>2325</v>
      </c>
      <c r="C37" s="54" t="s">
        <v>2324</v>
      </c>
      <c r="D37" s="54" t="s">
        <v>893</v>
      </c>
      <c r="E37" s="55">
        <v>1</v>
      </c>
      <c r="F37" s="69"/>
      <c r="G37" s="56">
        <f t="shared" si="2"/>
        <v>0</v>
      </c>
    </row>
    <row r="38" spans="1:7" ht="24" customHeight="1">
      <c r="A38" s="53">
        <v>22</v>
      </c>
      <c r="B38" s="54" t="s">
        <v>2323</v>
      </c>
      <c r="C38" s="54" t="s">
        <v>2322</v>
      </c>
      <c r="D38" s="54" t="s">
        <v>132</v>
      </c>
      <c r="E38" s="55">
        <v>1</v>
      </c>
      <c r="F38" s="69"/>
      <c r="G38" s="56">
        <f t="shared" si="2"/>
        <v>0</v>
      </c>
    </row>
    <row r="39" spans="1:7" ht="24" customHeight="1">
      <c r="A39" s="53">
        <v>23</v>
      </c>
      <c r="B39" s="54" t="s">
        <v>2314</v>
      </c>
      <c r="C39" s="54" t="s">
        <v>2321</v>
      </c>
      <c r="D39" s="54" t="s">
        <v>132</v>
      </c>
      <c r="E39" s="55">
        <v>1</v>
      </c>
      <c r="F39" s="69"/>
      <c r="G39" s="56">
        <f t="shared" si="2"/>
        <v>0</v>
      </c>
    </row>
    <row r="40" spans="1:7" ht="24" customHeight="1">
      <c r="A40" s="53">
        <v>24</v>
      </c>
      <c r="B40" s="54" t="s">
        <v>2320</v>
      </c>
      <c r="C40" s="54" t="s">
        <v>2319</v>
      </c>
      <c r="D40" s="54" t="s">
        <v>132</v>
      </c>
      <c r="E40" s="55">
        <v>2</v>
      </c>
      <c r="F40" s="69"/>
      <c r="G40" s="56">
        <f t="shared" si="2"/>
        <v>0</v>
      </c>
    </row>
    <row r="41" spans="1:7" ht="24" customHeight="1">
      <c r="A41" s="53">
        <v>25</v>
      </c>
      <c r="B41" s="54" t="s">
        <v>2318</v>
      </c>
      <c r="C41" s="54" t="s">
        <v>2317</v>
      </c>
      <c r="D41" s="54" t="s">
        <v>132</v>
      </c>
      <c r="E41" s="55">
        <v>2</v>
      </c>
      <c r="F41" s="69"/>
      <c r="G41" s="56">
        <f t="shared" si="2"/>
        <v>0</v>
      </c>
    </row>
    <row r="42" spans="1:7" ht="24" customHeight="1">
      <c r="A42" s="53">
        <v>26</v>
      </c>
      <c r="B42" s="54" t="s">
        <v>2316</v>
      </c>
      <c r="C42" s="54" t="s">
        <v>2315</v>
      </c>
      <c r="D42" s="54" t="s">
        <v>132</v>
      </c>
      <c r="E42" s="55">
        <v>4</v>
      </c>
      <c r="F42" s="69"/>
      <c r="G42" s="56">
        <f t="shared" si="2"/>
        <v>0</v>
      </c>
    </row>
    <row r="43" spans="1:7" ht="13.5" customHeight="1">
      <c r="A43" s="53">
        <v>27</v>
      </c>
      <c r="B43" s="54" t="s">
        <v>2314</v>
      </c>
      <c r="C43" s="54" t="s">
        <v>2313</v>
      </c>
      <c r="D43" s="54" t="s">
        <v>132</v>
      </c>
      <c r="E43" s="55">
        <v>2</v>
      </c>
      <c r="F43" s="69"/>
      <c r="G43" s="56">
        <f t="shared" si="2"/>
        <v>0</v>
      </c>
    </row>
    <row r="44" spans="1:7" ht="24" customHeight="1">
      <c r="A44" s="53">
        <v>28</v>
      </c>
      <c r="B44" s="54" t="s">
        <v>2312</v>
      </c>
      <c r="C44" s="54" t="s">
        <v>2311</v>
      </c>
      <c r="D44" s="54" t="s">
        <v>893</v>
      </c>
      <c r="E44" s="55">
        <v>2</v>
      </c>
      <c r="F44" s="69"/>
      <c r="G44" s="56">
        <f t="shared" si="2"/>
        <v>0</v>
      </c>
    </row>
    <row r="45" spans="1:7" ht="24" customHeight="1">
      <c r="A45" s="53">
        <v>29</v>
      </c>
      <c r="B45" s="54" t="s">
        <v>2310</v>
      </c>
      <c r="C45" s="54" t="s">
        <v>2309</v>
      </c>
      <c r="D45" s="54" t="s">
        <v>132</v>
      </c>
      <c r="E45" s="55">
        <v>3</v>
      </c>
      <c r="F45" s="69"/>
      <c r="G45" s="56">
        <f t="shared" si="2"/>
        <v>0</v>
      </c>
    </row>
    <row r="46" spans="1:7" ht="24" customHeight="1">
      <c r="A46" s="53">
        <v>30</v>
      </c>
      <c r="B46" s="54" t="s">
        <v>2308</v>
      </c>
      <c r="C46" s="54" t="s">
        <v>2307</v>
      </c>
      <c r="D46" s="54" t="s">
        <v>132</v>
      </c>
      <c r="E46" s="55">
        <v>3</v>
      </c>
      <c r="F46" s="69"/>
      <c r="G46" s="56">
        <f t="shared" si="2"/>
        <v>0</v>
      </c>
    </row>
    <row r="47" spans="1:7" ht="24" customHeight="1">
      <c r="A47" s="53">
        <v>31</v>
      </c>
      <c r="B47" s="54" t="s">
        <v>2306</v>
      </c>
      <c r="C47" s="54" t="s">
        <v>2305</v>
      </c>
      <c r="D47" s="54" t="s">
        <v>113</v>
      </c>
      <c r="E47" s="55">
        <v>1.2350000000000001</v>
      </c>
      <c r="F47" s="69"/>
      <c r="G47" s="56">
        <f t="shared" si="2"/>
        <v>0</v>
      </c>
    </row>
    <row r="48" spans="1:7" ht="28.5" customHeight="1">
      <c r="A48" s="49"/>
      <c r="B48" s="50" t="s">
        <v>2304</v>
      </c>
      <c r="C48" s="50" t="s">
        <v>2303</v>
      </c>
      <c r="D48" s="50"/>
      <c r="E48" s="51"/>
      <c r="F48" s="70"/>
      <c r="G48" s="52">
        <f>SUM(G49:G57)</f>
        <v>0</v>
      </c>
    </row>
    <row r="49" spans="1:7" ht="13.5" customHeight="1">
      <c r="A49" s="53">
        <v>32</v>
      </c>
      <c r="B49" s="54" t="s">
        <v>2302</v>
      </c>
      <c r="C49" s="54" t="s">
        <v>2301</v>
      </c>
      <c r="D49" s="54" t="s">
        <v>243</v>
      </c>
      <c r="E49" s="55">
        <v>400</v>
      </c>
      <c r="F49" s="69"/>
      <c r="G49" s="56">
        <f t="shared" ref="G49:G57" si="3">ROUND(E49*F49,2)</f>
        <v>0</v>
      </c>
    </row>
    <row r="50" spans="1:7" ht="13.5" customHeight="1">
      <c r="A50" s="53">
        <v>33</v>
      </c>
      <c r="B50" s="54" t="s">
        <v>2300</v>
      </c>
      <c r="C50" s="54" t="s">
        <v>2299</v>
      </c>
      <c r="D50" s="54" t="s">
        <v>243</v>
      </c>
      <c r="E50" s="55">
        <v>30</v>
      </c>
      <c r="F50" s="69"/>
      <c r="G50" s="56">
        <f t="shared" si="3"/>
        <v>0</v>
      </c>
    </row>
    <row r="51" spans="1:7" ht="24" customHeight="1">
      <c r="A51" s="53">
        <v>34</v>
      </c>
      <c r="B51" s="54" t="s">
        <v>2298</v>
      </c>
      <c r="C51" s="54" t="s">
        <v>2297</v>
      </c>
      <c r="D51" s="54" t="s">
        <v>132</v>
      </c>
      <c r="E51" s="55">
        <v>20</v>
      </c>
      <c r="F51" s="69"/>
      <c r="G51" s="56">
        <f t="shared" si="3"/>
        <v>0</v>
      </c>
    </row>
    <row r="52" spans="1:7" ht="24" customHeight="1">
      <c r="A52" s="53">
        <v>35</v>
      </c>
      <c r="B52" s="54" t="s">
        <v>2296</v>
      </c>
      <c r="C52" s="54" t="s">
        <v>2295</v>
      </c>
      <c r="D52" s="54" t="s">
        <v>113</v>
      </c>
      <c r="E52" s="55">
        <v>0.26</v>
      </c>
      <c r="F52" s="69"/>
      <c r="G52" s="56">
        <f t="shared" si="3"/>
        <v>0</v>
      </c>
    </row>
    <row r="53" spans="1:7" ht="24" customHeight="1">
      <c r="A53" s="53">
        <v>36</v>
      </c>
      <c r="B53" s="54" t="s">
        <v>2294</v>
      </c>
      <c r="C53" s="54" t="s">
        <v>2293</v>
      </c>
      <c r="D53" s="54" t="s">
        <v>243</v>
      </c>
      <c r="E53" s="55">
        <v>380</v>
      </c>
      <c r="F53" s="69"/>
      <c r="G53" s="56">
        <f t="shared" si="3"/>
        <v>0</v>
      </c>
    </row>
    <row r="54" spans="1:7" ht="24" customHeight="1">
      <c r="A54" s="53">
        <v>37</v>
      </c>
      <c r="B54" s="54" t="s">
        <v>2292</v>
      </c>
      <c r="C54" s="54" t="s">
        <v>2291</v>
      </c>
      <c r="D54" s="54" t="s">
        <v>243</v>
      </c>
      <c r="E54" s="55">
        <v>20</v>
      </c>
      <c r="F54" s="69"/>
      <c r="G54" s="56">
        <f t="shared" si="3"/>
        <v>0</v>
      </c>
    </row>
    <row r="55" spans="1:7" ht="24" customHeight="1">
      <c r="A55" s="53">
        <v>38</v>
      </c>
      <c r="B55" s="54" t="s">
        <v>2290</v>
      </c>
      <c r="C55" s="54" t="s">
        <v>2289</v>
      </c>
      <c r="D55" s="54" t="s">
        <v>243</v>
      </c>
      <c r="E55" s="55">
        <v>30</v>
      </c>
      <c r="F55" s="69"/>
      <c r="G55" s="56">
        <f t="shared" si="3"/>
        <v>0</v>
      </c>
    </row>
    <row r="56" spans="1:7" ht="13.5" customHeight="1">
      <c r="A56" s="53">
        <v>39</v>
      </c>
      <c r="B56" s="54" t="s">
        <v>2288</v>
      </c>
      <c r="C56" s="54" t="s">
        <v>2287</v>
      </c>
      <c r="D56" s="54" t="s">
        <v>243</v>
      </c>
      <c r="E56" s="55">
        <v>430</v>
      </c>
      <c r="F56" s="69"/>
      <c r="G56" s="56">
        <f t="shared" si="3"/>
        <v>0</v>
      </c>
    </row>
    <row r="57" spans="1:7" ht="24" customHeight="1">
      <c r="A57" s="53">
        <v>40</v>
      </c>
      <c r="B57" s="54" t="s">
        <v>2286</v>
      </c>
      <c r="C57" s="54" t="s">
        <v>2285</v>
      </c>
      <c r="D57" s="54" t="s">
        <v>57</v>
      </c>
      <c r="E57" s="73">
        <v>0</v>
      </c>
      <c r="F57" s="69"/>
      <c r="G57" s="56">
        <f t="shared" si="3"/>
        <v>0</v>
      </c>
    </row>
    <row r="58" spans="1:7" ht="28.5" customHeight="1">
      <c r="A58" s="49"/>
      <c r="B58" s="50" t="s">
        <v>2284</v>
      </c>
      <c r="C58" s="50" t="s">
        <v>2283</v>
      </c>
      <c r="D58" s="50"/>
      <c r="E58" s="51"/>
      <c r="F58" s="70"/>
      <c r="G58" s="52">
        <f>SUM(G59:G66)</f>
        <v>0</v>
      </c>
    </row>
    <row r="59" spans="1:7" ht="24" customHeight="1">
      <c r="A59" s="53">
        <v>41</v>
      </c>
      <c r="B59" s="54" t="s">
        <v>2282</v>
      </c>
      <c r="C59" s="54" t="s">
        <v>2281</v>
      </c>
      <c r="D59" s="54" t="s">
        <v>132</v>
      </c>
      <c r="E59" s="55">
        <v>72</v>
      </c>
      <c r="F59" s="69"/>
      <c r="G59" s="56">
        <f t="shared" ref="G59:G66" si="4">ROUND(E59*F59,2)</f>
        <v>0</v>
      </c>
    </row>
    <row r="60" spans="1:7" ht="24" customHeight="1">
      <c r="A60" s="53">
        <v>42</v>
      </c>
      <c r="B60" s="54" t="s">
        <v>2280</v>
      </c>
      <c r="C60" s="54" t="s">
        <v>2279</v>
      </c>
      <c r="D60" s="54" t="s">
        <v>113</v>
      </c>
      <c r="E60" s="55">
        <v>3.2000000000000001E-2</v>
      </c>
      <c r="F60" s="69"/>
      <c r="G60" s="56">
        <f t="shared" si="4"/>
        <v>0</v>
      </c>
    </row>
    <row r="61" spans="1:7" ht="24" customHeight="1">
      <c r="A61" s="53">
        <v>43</v>
      </c>
      <c r="B61" s="54" t="s">
        <v>2278</v>
      </c>
      <c r="C61" s="54" t="s">
        <v>2277</v>
      </c>
      <c r="D61" s="54" t="s">
        <v>132</v>
      </c>
      <c r="E61" s="55">
        <v>28</v>
      </c>
      <c r="F61" s="69"/>
      <c r="G61" s="56">
        <f t="shared" si="4"/>
        <v>0</v>
      </c>
    </row>
    <row r="62" spans="1:7" ht="24" customHeight="1">
      <c r="A62" s="57">
        <v>44</v>
      </c>
      <c r="B62" s="58" t="s">
        <v>2274</v>
      </c>
      <c r="C62" s="58" t="s">
        <v>2276</v>
      </c>
      <c r="D62" s="58" t="s">
        <v>132</v>
      </c>
      <c r="E62" s="59">
        <v>20</v>
      </c>
      <c r="F62" s="71"/>
      <c r="G62" s="56">
        <f t="shared" si="4"/>
        <v>0</v>
      </c>
    </row>
    <row r="63" spans="1:7" ht="34.5" customHeight="1">
      <c r="A63" s="57">
        <v>45</v>
      </c>
      <c r="B63" s="58" t="s">
        <v>2274</v>
      </c>
      <c r="C63" s="58" t="s">
        <v>2275</v>
      </c>
      <c r="D63" s="58" t="s">
        <v>132</v>
      </c>
      <c r="E63" s="59">
        <v>8</v>
      </c>
      <c r="F63" s="71"/>
      <c r="G63" s="56">
        <f t="shared" si="4"/>
        <v>0</v>
      </c>
    </row>
    <row r="64" spans="1:7" ht="34.5" customHeight="1">
      <c r="A64" s="57">
        <v>46</v>
      </c>
      <c r="B64" s="58" t="s">
        <v>2274</v>
      </c>
      <c r="C64" s="58" t="s">
        <v>2273</v>
      </c>
      <c r="D64" s="58" t="s">
        <v>132</v>
      </c>
      <c r="E64" s="59">
        <v>10</v>
      </c>
      <c r="F64" s="71"/>
      <c r="G64" s="56">
        <f t="shared" si="4"/>
        <v>0</v>
      </c>
    </row>
    <row r="65" spans="1:7" ht="24" customHeight="1">
      <c r="A65" s="57">
        <v>47</v>
      </c>
      <c r="B65" s="58" t="s">
        <v>2272</v>
      </c>
      <c r="C65" s="58" t="s">
        <v>2271</v>
      </c>
      <c r="D65" s="58" t="s">
        <v>132</v>
      </c>
      <c r="E65" s="59">
        <v>76</v>
      </c>
      <c r="F65" s="71"/>
      <c r="G65" s="56">
        <f t="shared" si="4"/>
        <v>0</v>
      </c>
    </row>
    <row r="66" spans="1:7" ht="13.5" customHeight="1">
      <c r="A66" s="53">
        <v>48</v>
      </c>
      <c r="B66" s="54" t="s">
        <v>2270</v>
      </c>
      <c r="C66" s="54" t="s">
        <v>2269</v>
      </c>
      <c r="D66" s="54" t="s">
        <v>57</v>
      </c>
      <c r="E66" s="73">
        <v>0</v>
      </c>
      <c r="F66" s="69"/>
      <c r="G66" s="56">
        <f t="shared" si="4"/>
        <v>0</v>
      </c>
    </row>
    <row r="67" spans="1:7" ht="28.5" customHeight="1">
      <c r="A67" s="49"/>
      <c r="B67" s="50" t="s">
        <v>2268</v>
      </c>
      <c r="C67" s="50" t="s">
        <v>2267</v>
      </c>
      <c r="D67" s="50"/>
      <c r="E67" s="51"/>
      <c r="F67" s="70"/>
      <c r="G67" s="52">
        <f>SUM(G68:G83)</f>
        <v>0</v>
      </c>
    </row>
    <row r="68" spans="1:7" ht="24" customHeight="1">
      <c r="A68" s="53">
        <v>49</v>
      </c>
      <c r="B68" s="54" t="s">
        <v>2266</v>
      </c>
      <c r="C68" s="54" t="s">
        <v>2265</v>
      </c>
      <c r="D68" s="54" t="s">
        <v>132</v>
      </c>
      <c r="E68" s="55">
        <v>30</v>
      </c>
      <c r="F68" s="69"/>
      <c r="G68" s="56">
        <f t="shared" ref="G68:G83" si="5">ROUND(E68*F68,2)</f>
        <v>0</v>
      </c>
    </row>
    <row r="69" spans="1:7" ht="24" customHeight="1">
      <c r="A69" s="53">
        <v>50</v>
      </c>
      <c r="B69" s="54" t="s">
        <v>935</v>
      </c>
      <c r="C69" s="54" t="s">
        <v>2264</v>
      </c>
      <c r="D69" s="54" t="s">
        <v>132</v>
      </c>
      <c r="E69" s="55">
        <v>8</v>
      </c>
      <c r="F69" s="69"/>
      <c r="G69" s="56">
        <f t="shared" si="5"/>
        <v>0</v>
      </c>
    </row>
    <row r="70" spans="1:7" ht="24" customHeight="1">
      <c r="A70" s="53">
        <v>51</v>
      </c>
      <c r="B70" s="54" t="s">
        <v>2263</v>
      </c>
      <c r="C70" s="54" t="s">
        <v>2262</v>
      </c>
      <c r="D70" s="54" t="s">
        <v>132</v>
      </c>
      <c r="E70" s="55">
        <v>10</v>
      </c>
      <c r="F70" s="69"/>
      <c r="G70" s="56">
        <f t="shared" si="5"/>
        <v>0</v>
      </c>
    </row>
    <row r="71" spans="1:7" ht="24" customHeight="1">
      <c r="A71" s="53">
        <v>52</v>
      </c>
      <c r="B71" s="54" t="s">
        <v>2261</v>
      </c>
      <c r="C71" s="54" t="s">
        <v>2260</v>
      </c>
      <c r="D71" s="54" t="s">
        <v>83</v>
      </c>
      <c r="E71" s="55">
        <v>56.23</v>
      </c>
      <c r="F71" s="69"/>
      <c r="G71" s="56">
        <f t="shared" si="5"/>
        <v>0</v>
      </c>
    </row>
    <row r="72" spans="1:7" ht="24" customHeight="1">
      <c r="A72" s="53">
        <v>53</v>
      </c>
      <c r="B72" s="54" t="s">
        <v>2259</v>
      </c>
      <c r="C72" s="54" t="s">
        <v>2258</v>
      </c>
      <c r="D72" s="54" t="s">
        <v>113</v>
      </c>
      <c r="E72" s="55">
        <v>1.232</v>
      </c>
      <c r="F72" s="69"/>
      <c r="G72" s="56">
        <f t="shared" si="5"/>
        <v>0</v>
      </c>
    </row>
    <row r="73" spans="1:7" ht="24" customHeight="1">
      <c r="A73" s="53">
        <v>54</v>
      </c>
      <c r="B73" s="54" t="s">
        <v>2257</v>
      </c>
      <c r="C73" s="54" t="s">
        <v>2256</v>
      </c>
      <c r="D73" s="54" t="s">
        <v>132</v>
      </c>
      <c r="E73" s="55">
        <v>8</v>
      </c>
      <c r="F73" s="69"/>
      <c r="G73" s="56">
        <f t="shared" si="5"/>
        <v>0</v>
      </c>
    </row>
    <row r="74" spans="1:7" ht="24" customHeight="1">
      <c r="A74" s="53">
        <v>55</v>
      </c>
      <c r="B74" s="54" t="s">
        <v>2249</v>
      </c>
      <c r="C74" s="54" t="s">
        <v>2248</v>
      </c>
      <c r="D74" s="54" t="s">
        <v>132</v>
      </c>
      <c r="E74" s="55">
        <v>2</v>
      </c>
      <c r="F74" s="69"/>
      <c r="G74" s="56">
        <f t="shared" si="5"/>
        <v>0</v>
      </c>
    </row>
    <row r="75" spans="1:7" ht="24" customHeight="1">
      <c r="A75" s="53">
        <v>56</v>
      </c>
      <c r="B75" s="54" t="s">
        <v>2255</v>
      </c>
      <c r="C75" s="54" t="s">
        <v>2254</v>
      </c>
      <c r="D75" s="54" t="s">
        <v>132</v>
      </c>
      <c r="E75" s="55">
        <v>10</v>
      </c>
      <c r="F75" s="69"/>
      <c r="G75" s="56">
        <f t="shared" si="5"/>
        <v>0</v>
      </c>
    </row>
    <row r="76" spans="1:7" ht="34.5" customHeight="1">
      <c r="A76" s="57">
        <v>57</v>
      </c>
      <c r="B76" s="58" t="s">
        <v>2253</v>
      </c>
      <c r="C76" s="58" t="s">
        <v>2252</v>
      </c>
      <c r="D76" s="58" t="s">
        <v>132</v>
      </c>
      <c r="E76" s="59">
        <v>7</v>
      </c>
      <c r="F76" s="71"/>
      <c r="G76" s="56">
        <f t="shared" si="5"/>
        <v>0</v>
      </c>
    </row>
    <row r="77" spans="1:7" ht="34.5" customHeight="1">
      <c r="A77" s="57">
        <v>58</v>
      </c>
      <c r="B77" s="58" t="s">
        <v>2251</v>
      </c>
      <c r="C77" s="58" t="s">
        <v>2250</v>
      </c>
      <c r="D77" s="58" t="s">
        <v>132</v>
      </c>
      <c r="E77" s="59">
        <v>3</v>
      </c>
      <c r="F77" s="71"/>
      <c r="G77" s="56">
        <f t="shared" si="5"/>
        <v>0</v>
      </c>
    </row>
    <row r="78" spans="1:7" ht="24" customHeight="1">
      <c r="A78" s="53">
        <v>59</v>
      </c>
      <c r="B78" s="54" t="s">
        <v>2249</v>
      </c>
      <c r="C78" s="54" t="s">
        <v>2248</v>
      </c>
      <c r="D78" s="54" t="s">
        <v>132</v>
      </c>
      <c r="E78" s="55">
        <v>10</v>
      </c>
      <c r="F78" s="69"/>
      <c r="G78" s="56">
        <f t="shared" si="5"/>
        <v>0</v>
      </c>
    </row>
    <row r="79" spans="1:7" ht="34.5" customHeight="1">
      <c r="A79" s="57">
        <v>60</v>
      </c>
      <c r="B79" s="58" t="s">
        <v>2247</v>
      </c>
      <c r="C79" s="58" t="s">
        <v>2246</v>
      </c>
      <c r="D79" s="58" t="s">
        <v>132</v>
      </c>
      <c r="E79" s="59">
        <v>9</v>
      </c>
      <c r="F79" s="71"/>
      <c r="G79" s="56">
        <f t="shared" si="5"/>
        <v>0</v>
      </c>
    </row>
    <row r="80" spans="1:7" ht="34.5" customHeight="1">
      <c r="A80" s="57">
        <v>61</v>
      </c>
      <c r="B80" s="58" t="s">
        <v>2245</v>
      </c>
      <c r="C80" s="58" t="s">
        <v>2244</v>
      </c>
      <c r="D80" s="58" t="s">
        <v>132</v>
      </c>
      <c r="E80" s="59">
        <v>1</v>
      </c>
      <c r="F80" s="71"/>
      <c r="G80" s="56">
        <f t="shared" si="5"/>
        <v>0</v>
      </c>
    </row>
    <row r="81" spans="1:7" ht="13.5" customHeight="1">
      <c r="A81" s="53">
        <v>62</v>
      </c>
      <c r="B81" s="54" t="s">
        <v>2243</v>
      </c>
      <c r="C81" s="54" t="s">
        <v>2242</v>
      </c>
      <c r="D81" s="54" t="s">
        <v>132</v>
      </c>
      <c r="E81" s="55">
        <v>8</v>
      </c>
      <c r="F81" s="69"/>
      <c r="G81" s="56">
        <f t="shared" si="5"/>
        <v>0</v>
      </c>
    </row>
    <row r="82" spans="1:7" ht="34.5" customHeight="1">
      <c r="A82" s="57">
        <v>63</v>
      </c>
      <c r="B82" s="58" t="s">
        <v>2241</v>
      </c>
      <c r="C82" s="58" t="s">
        <v>2240</v>
      </c>
      <c r="D82" s="58" t="s">
        <v>132</v>
      </c>
      <c r="E82" s="59">
        <v>8</v>
      </c>
      <c r="F82" s="71"/>
      <c r="G82" s="56">
        <f t="shared" si="5"/>
        <v>0</v>
      </c>
    </row>
    <row r="83" spans="1:7" ht="24" customHeight="1">
      <c r="A83" s="53">
        <v>64</v>
      </c>
      <c r="B83" s="54" t="s">
        <v>2239</v>
      </c>
      <c r="C83" s="54" t="s">
        <v>2238</v>
      </c>
      <c r="D83" s="54" t="s">
        <v>57</v>
      </c>
      <c r="E83" s="73">
        <v>0</v>
      </c>
      <c r="F83" s="69"/>
      <c r="G83" s="56">
        <f t="shared" si="5"/>
        <v>0</v>
      </c>
    </row>
    <row r="84" spans="1:7" ht="28.5" customHeight="1">
      <c r="A84" s="49"/>
      <c r="B84" s="50" t="s">
        <v>1368</v>
      </c>
      <c r="C84" s="50" t="s">
        <v>2237</v>
      </c>
      <c r="D84" s="50"/>
      <c r="E84" s="51"/>
      <c r="F84" s="70"/>
      <c r="G84" s="52">
        <f>SUM(G85:G86)</f>
        <v>0</v>
      </c>
    </row>
    <row r="85" spans="1:7" ht="24" customHeight="1">
      <c r="A85" s="53">
        <v>65</v>
      </c>
      <c r="B85" s="54" t="s">
        <v>1478</v>
      </c>
      <c r="C85" s="54" t="s">
        <v>2236</v>
      </c>
      <c r="D85" s="54" t="s">
        <v>809</v>
      </c>
      <c r="E85" s="55">
        <v>10</v>
      </c>
      <c r="F85" s="69"/>
      <c r="G85" s="56">
        <f t="shared" ref="G85:G86" si="6">ROUND(E85*F85,2)</f>
        <v>0</v>
      </c>
    </row>
    <row r="86" spans="1:7" ht="24" customHeight="1">
      <c r="A86" s="53">
        <v>66</v>
      </c>
      <c r="B86" s="54" t="s">
        <v>1500</v>
      </c>
      <c r="C86" s="54" t="s">
        <v>2235</v>
      </c>
      <c r="D86" s="54" t="s">
        <v>57</v>
      </c>
      <c r="E86" s="73">
        <v>0</v>
      </c>
      <c r="F86" s="69"/>
      <c r="G86" s="56">
        <f t="shared" si="6"/>
        <v>0</v>
      </c>
    </row>
    <row r="87" spans="1:7" ht="30.75" customHeight="1">
      <c r="A87" s="45"/>
      <c r="B87" s="46" t="s">
        <v>2234</v>
      </c>
      <c r="C87" s="46" t="s">
        <v>2233</v>
      </c>
      <c r="D87" s="46"/>
      <c r="E87" s="47"/>
      <c r="F87" s="72"/>
      <c r="G87" s="48">
        <f>SUM(G88:G91)</f>
        <v>0</v>
      </c>
    </row>
    <row r="88" spans="1:7" ht="13.5" customHeight="1">
      <c r="A88" s="53">
        <v>67</v>
      </c>
      <c r="B88" s="54" t="s">
        <v>2232</v>
      </c>
      <c r="C88" s="54" t="s">
        <v>2231</v>
      </c>
      <c r="D88" s="54" t="s">
        <v>2226</v>
      </c>
      <c r="E88" s="55">
        <v>72</v>
      </c>
      <c r="F88" s="69"/>
      <c r="G88" s="56">
        <f t="shared" ref="G88:G91" si="7">ROUND(E88*F88,2)</f>
        <v>0</v>
      </c>
    </row>
    <row r="89" spans="1:7" ht="24" customHeight="1">
      <c r="A89" s="53">
        <v>68</v>
      </c>
      <c r="B89" s="54" t="s">
        <v>2230</v>
      </c>
      <c r="C89" s="54" t="s">
        <v>2229</v>
      </c>
      <c r="D89" s="54" t="s">
        <v>2226</v>
      </c>
      <c r="E89" s="55">
        <v>4</v>
      </c>
      <c r="F89" s="69"/>
      <c r="G89" s="56">
        <f t="shared" si="7"/>
        <v>0</v>
      </c>
    </row>
    <row r="90" spans="1:7" ht="13.5" customHeight="1">
      <c r="A90" s="53">
        <v>69</v>
      </c>
      <c r="B90" s="54" t="s">
        <v>2228</v>
      </c>
      <c r="C90" s="54" t="s">
        <v>2227</v>
      </c>
      <c r="D90" s="54" t="s">
        <v>2226</v>
      </c>
      <c r="E90" s="55">
        <v>3</v>
      </c>
      <c r="F90" s="69"/>
      <c r="G90" s="56">
        <f t="shared" si="7"/>
        <v>0</v>
      </c>
    </row>
    <row r="91" spans="1:7" ht="24" customHeight="1">
      <c r="A91" s="53">
        <v>70</v>
      </c>
      <c r="B91" s="54" t="s">
        <v>2225</v>
      </c>
      <c r="C91" s="54" t="s">
        <v>2224</v>
      </c>
      <c r="D91" s="54" t="s">
        <v>2223</v>
      </c>
      <c r="E91" s="55">
        <v>1</v>
      </c>
      <c r="F91" s="69"/>
      <c r="G91" s="56">
        <f t="shared" si="7"/>
        <v>0</v>
      </c>
    </row>
    <row r="92" spans="1:7" ht="30.75" customHeight="1">
      <c r="A92" s="61"/>
      <c r="B92" s="62"/>
      <c r="C92" s="62" t="s">
        <v>1850</v>
      </c>
      <c r="D92" s="62"/>
      <c r="E92" s="63"/>
      <c r="F92" s="64"/>
      <c r="G92" s="64">
        <f>G87+G13</f>
        <v>0</v>
      </c>
    </row>
  </sheetData>
  <sheetProtection algorithmName="SHA-512" hashValue="aNvika93vpqS5PkkGO0eHugae5TaIr0frqvmv17nxaP2Ke/MrgLT7PZud6/IeGSze/69YsgwW6ky8zCartcimg==" saltValue="Q0LPqDqjVNoYAmRst6GqQQ==" spinCount="100000" sheet="1"/>
  <mergeCells count="3">
    <mergeCell ref="A1:G1"/>
    <mergeCell ref="A8:C8"/>
    <mergeCell ref="F8:G8"/>
  </mergeCells>
  <pageMargins left="0.39370079040527345" right="0.39370079040527345" top="0.7874015808105469" bottom="0.7874015808105469" header="0" footer="0"/>
  <pageSetup paperSize="9" scale="94" fitToHeight="100" orientation="portrait" blackAndWhite="1" r:id="rId1"/>
  <headerFooter alignWithMargins="0">
    <oddFooter>&amp;C   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7077B-F158-48F4-8266-B0457304BAF0}">
  <sheetPr>
    <pageSetUpPr fitToPage="1"/>
  </sheetPr>
  <dimension ref="A1:I275"/>
  <sheetViews>
    <sheetView showGridLines="0" workbookViewId="0">
      <selection sqref="A1:G1"/>
    </sheetView>
  </sheetViews>
  <sheetFormatPr defaultColWidth="9" defaultRowHeight="12" customHeight="1"/>
  <cols>
    <col min="1" max="1" width="3.42578125" style="65" customWidth="1"/>
    <col min="2" max="2" width="14" style="66" customWidth="1"/>
    <col min="3" max="3" width="42.7109375" style="66" customWidth="1"/>
    <col min="4" max="4" width="3.28515625" style="66" customWidth="1"/>
    <col min="5" max="5" width="9.7109375" style="67" customWidth="1"/>
    <col min="6" max="6" width="9.85546875" style="492" customWidth="1"/>
    <col min="7" max="7" width="14.85546875" style="561" customWidth="1"/>
    <col min="8" max="16384" width="9" style="44"/>
  </cols>
  <sheetData>
    <row r="1" spans="1:7" ht="27.75" customHeight="1">
      <c r="A1" s="745" t="s">
        <v>2222</v>
      </c>
      <c r="B1" s="746"/>
      <c r="C1" s="746"/>
      <c r="D1" s="746"/>
      <c r="E1" s="746"/>
      <c r="F1" s="746"/>
      <c r="G1" s="747"/>
    </row>
    <row r="2" spans="1:7" ht="12.75" customHeight="1">
      <c r="A2" s="586" t="s">
        <v>3514</v>
      </c>
      <c r="B2" s="587"/>
      <c r="C2" s="587"/>
      <c r="D2" s="587"/>
      <c r="E2" s="587"/>
      <c r="F2" s="587"/>
      <c r="G2" s="588"/>
    </row>
    <row r="3" spans="1:7" ht="12.75" customHeight="1">
      <c r="A3" s="586" t="s">
        <v>3477</v>
      </c>
      <c r="B3" s="587"/>
      <c r="C3" s="587"/>
      <c r="D3" s="587"/>
      <c r="E3" s="587"/>
      <c r="F3" s="587"/>
      <c r="G3" s="588"/>
    </row>
    <row r="4" spans="1:7" ht="13.5" customHeight="1">
      <c r="A4" s="589"/>
      <c r="B4" s="590"/>
      <c r="C4" s="591"/>
      <c r="D4" s="592"/>
      <c r="E4" s="592"/>
      <c r="F4" s="592"/>
      <c r="G4" s="593"/>
    </row>
    <row r="5" spans="1:7" ht="12" customHeight="1">
      <c r="A5" s="594"/>
      <c r="B5" s="595"/>
      <c r="C5" s="595"/>
      <c r="D5" s="595"/>
      <c r="E5" s="596"/>
      <c r="F5" s="597"/>
      <c r="G5" s="598"/>
    </row>
    <row r="6" spans="1:7" ht="12.75" customHeight="1">
      <c r="A6" s="599" t="s">
        <v>2219</v>
      </c>
      <c r="B6" s="587"/>
      <c r="C6" s="587"/>
      <c r="D6" s="587"/>
      <c r="E6" s="587"/>
      <c r="F6" s="587"/>
      <c r="G6" s="588"/>
    </row>
    <row r="7" spans="1:7" ht="25.5" customHeight="1">
      <c r="A7" s="599" t="s">
        <v>2218</v>
      </c>
      <c r="B7" s="587"/>
      <c r="C7" s="724"/>
      <c r="D7" s="587"/>
      <c r="E7" s="600" t="s">
        <v>2607</v>
      </c>
      <c r="F7" s="587"/>
      <c r="G7" s="588"/>
    </row>
    <row r="8" spans="1:7" ht="13.5" customHeight="1">
      <c r="A8" s="748" t="s">
        <v>2216</v>
      </c>
      <c r="B8" s="749"/>
      <c r="C8" s="749"/>
      <c r="D8" s="601"/>
      <c r="E8" s="600" t="s">
        <v>3528</v>
      </c>
      <c r="F8" s="725"/>
      <c r="G8" s="602"/>
    </row>
    <row r="9" spans="1:7" ht="19.5" customHeight="1">
      <c r="A9" s="603"/>
      <c r="B9" s="604"/>
      <c r="C9" s="604"/>
      <c r="D9" s="604"/>
      <c r="E9" s="604"/>
      <c r="F9" s="604"/>
      <c r="G9" s="605"/>
    </row>
    <row r="10" spans="1:7" ht="28.5" customHeight="1">
      <c r="A10" s="606" t="s">
        <v>2215</v>
      </c>
      <c r="B10" s="606" t="s">
        <v>25</v>
      </c>
      <c r="C10" s="606" t="s">
        <v>2214</v>
      </c>
      <c r="D10" s="606" t="s">
        <v>2213</v>
      </c>
      <c r="E10" s="606" t="s">
        <v>2212</v>
      </c>
      <c r="F10" s="606" t="s">
        <v>2211</v>
      </c>
      <c r="G10" s="606" t="s">
        <v>2210</v>
      </c>
    </row>
    <row r="11" spans="1:7" ht="18" customHeight="1">
      <c r="A11" s="606" t="s">
        <v>2209</v>
      </c>
      <c r="B11" s="606" t="s">
        <v>2208</v>
      </c>
      <c r="C11" s="606" t="s">
        <v>2202</v>
      </c>
      <c r="D11" s="606" t="s">
        <v>2207</v>
      </c>
      <c r="E11" s="606" t="s">
        <v>2206</v>
      </c>
      <c r="F11" s="606" t="s">
        <v>2198</v>
      </c>
      <c r="G11" s="606" t="s">
        <v>2205</v>
      </c>
    </row>
    <row r="12" spans="1:7" ht="24.75" customHeight="1">
      <c r="A12" s="607"/>
      <c r="B12" s="608"/>
      <c r="C12" s="608"/>
      <c r="D12" s="608"/>
      <c r="E12" s="608"/>
      <c r="F12" s="608"/>
      <c r="G12" s="609"/>
    </row>
    <row r="13" spans="1:7" ht="30.75" customHeight="1">
      <c r="A13" s="610"/>
      <c r="B13" s="611" t="s">
        <v>2204</v>
      </c>
      <c r="C13" s="611" t="s">
        <v>2203</v>
      </c>
      <c r="D13" s="612"/>
      <c r="E13" s="613"/>
      <c r="F13" s="614"/>
      <c r="G13" s="615">
        <f>G14+G18+G25</f>
        <v>0</v>
      </c>
    </row>
    <row r="14" spans="1:7" ht="28.5" customHeight="1">
      <c r="A14" s="616"/>
      <c r="B14" s="617" t="s">
        <v>2198</v>
      </c>
      <c r="C14" s="617" t="s">
        <v>2197</v>
      </c>
      <c r="D14" s="618"/>
      <c r="E14" s="619"/>
      <c r="F14" s="620"/>
      <c r="G14" s="621">
        <f>SUM(G15:G17)</f>
        <v>0</v>
      </c>
    </row>
    <row r="15" spans="1:7" ht="24" customHeight="1">
      <c r="A15" s="622">
        <v>1</v>
      </c>
      <c r="B15" s="623" t="s">
        <v>233</v>
      </c>
      <c r="C15" s="623" t="s">
        <v>2196</v>
      </c>
      <c r="D15" s="623" t="s">
        <v>83</v>
      </c>
      <c r="E15" s="624">
        <v>2.76</v>
      </c>
      <c r="F15" s="625"/>
      <c r="G15" s="626">
        <f>ROUND(E15*F15,2)</f>
        <v>0</v>
      </c>
    </row>
    <row r="16" spans="1:7" ht="24" customHeight="1">
      <c r="A16" s="622">
        <v>2</v>
      </c>
      <c r="B16" s="623" t="s">
        <v>2195</v>
      </c>
      <c r="C16" s="623" t="s">
        <v>2194</v>
      </c>
      <c r="D16" s="623" t="s">
        <v>83</v>
      </c>
      <c r="E16" s="624">
        <v>5.5</v>
      </c>
      <c r="F16" s="625"/>
      <c r="G16" s="626">
        <f t="shared" ref="G16:G17" si="0">ROUND(E16*F16,2)</f>
        <v>0</v>
      </c>
    </row>
    <row r="17" spans="1:7" ht="24" customHeight="1">
      <c r="A17" s="622">
        <v>3</v>
      </c>
      <c r="B17" s="623" t="s">
        <v>2193</v>
      </c>
      <c r="C17" s="623" t="s">
        <v>2192</v>
      </c>
      <c r="D17" s="623" t="s">
        <v>83</v>
      </c>
      <c r="E17" s="624">
        <v>5.5</v>
      </c>
      <c r="F17" s="625"/>
      <c r="G17" s="626">
        <f t="shared" si="0"/>
        <v>0</v>
      </c>
    </row>
    <row r="18" spans="1:7" ht="28.5" customHeight="1">
      <c r="A18" s="627"/>
      <c r="B18" s="628" t="s">
        <v>2191</v>
      </c>
      <c r="C18" s="628" t="s">
        <v>2190</v>
      </c>
      <c r="D18" s="629"/>
      <c r="E18" s="630"/>
      <c r="F18" s="631"/>
      <c r="G18" s="632">
        <f>SUM(G19:G24)</f>
        <v>0</v>
      </c>
    </row>
    <row r="19" spans="1:7" ht="24" customHeight="1">
      <c r="A19" s="622">
        <v>4</v>
      </c>
      <c r="B19" s="623" t="s">
        <v>2606</v>
      </c>
      <c r="C19" s="623" t="s">
        <v>2605</v>
      </c>
      <c r="D19" s="623" t="s">
        <v>173</v>
      </c>
      <c r="E19" s="624">
        <v>45</v>
      </c>
      <c r="F19" s="625"/>
      <c r="G19" s="626">
        <f t="shared" ref="G19:G24" si="1">ROUND(E19*F19,2)</f>
        <v>0</v>
      </c>
    </row>
    <row r="20" spans="1:7" ht="24" customHeight="1">
      <c r="A20" s="622">
        <v>5</v>
      </c>
      <c r="B20" s="623" t="s">
        <v>2604</v>
      </c>
      <c r="C20" s="623" t="s">
        <v>2603</v>
      </c>
      <c r="D20" s="623" t="s">
        <v>83</v>
      </c>
      <c r="E20" s="624">
        <v>4</v>
      </c>
      <c r="F20" s="625"/>
      <c r="G20" s="626">
        <f t="shared" si="1"/>
        <v>0</v>
      </c>
    </row>
    <row r="21" spans="1:7" ht="24" customHeight="1">
      <c r="A21" s="633">
        <v>6</v>
      </c>
      <c r="B21" s="634" t="s">
        <v>2602</v>
      </c>
      <c r="C21" s="634" t="s">
        <v>2601</v>
      </c>
      <c r="D21" s="634" t="s">
        <v>893</v>
      </c>
      <c r="E21" s="635">
        <v>1</v>
      </c>
      <c r="F21" s="636"/>
      <c r="G21" s="626">
        <f t="shared" si="1"/>
        <v>0</v>
      </c>
    </row>
    <row r="22" spans="1:7" ht="24" customHeight="1">
      <c r="A22" s="622">
        <v>7</v>
      </c>
      <c r="B22" s="623" t="s">
        <v>2600</v>
      </c>
      <c r="C22" s="623" t="s">
        <v>2599</v>
      </c>
      <c r="D22" s="623" t="s">
        <v>2183</v>
      </c>
      <c r="E22" s="624">
        <v>90</v>
      </c>
      <c r="F22" s="625"/>
      <c r="G22" s="626">
        <f t="shared" si="1"/>
        <v>0</v>
      </c>
    </row>
    <row r="23" spans="1:7" ht="24" customHeight="1">
      <c r="A23" s="622">
        <v>8</v>
      </c>
      <c r="B23" s="623" t="s">
        <v>751</v>
      </c>
      <c r="C23" s="623" t="s">
        <v>2598</v>
      </c>
      <c r="D23" s="623" t="s">
        <v>113</v>
      </c>
      <c r="E23" s="624">
        <v>1.4E-2</v>
      </c>
      <c r="F23" s="625"/>
      <c r="G23" s="626">
        <f t="shared" si="1"/>
        <v>0</v>
      </c>
    </row>
    <row r="24" spans="1:7" ht="13.5" customHeight="1">
      <c r="A24" s="622">
        <v>9</v>
      </c>
      <c r="B24" s="623" t="s">
        <v>759</v>
      </c>
      <c r="C24" s="623" t="s">
        <v>2597</v>
      </c>
      <c r="D24" s="623" t="s">
        <v>113</v>
      </c>
      <c r="E24" s="624">
        <v>1.4E-2</v>
      </c>
      <c r="F24" s="625"/>
      <c r="G24" s="626">
        <f t="shared" si="1"/>
        <v>0</v>
      </c>
    </row>
    <row r="25" spans="1:7" ht="28.5" customHeight="1">
      <c r="A25" s="627"/>
      <c r="B25" s="628" t="s">
        <v>2173</v>
      </c>
      <c r="C25" s="628" t="s">
        <v>2172</v>
      </c>
      <c r="D25" s="629"/>
      <c r="E25" s="630"/>
      <c r="F25" s="631"/>
      <c r="G25" s="632">
        <f>SUM(G26)</f>
        <v>0</v>
      </c>
    </row>
    <row r="26" spans="1:7" ht="24" customHeight="1">
      <c r="A26" s="622">
        <v>10</v>
      </c>
      <c r="B26" s="623" t="s">
        <v>785</v>
      </c>
      <c r="C26" s="623" t="s">
        <v>2171</v>
      </c>
      <c r="D26" s="623" t="s">
        <v>113</v>
      </c>
      <c r="E26" s="624">
        <v>0.76800000000000002</v>
      </c>
      <c r="F26" s="625"/>
      <c r="G26" s="626">
        <f>ROUND(E26*F26,2)</f>
        <v>0</v>
      </c>
    </row>
    <row r="27" spans="1:7" ht="30.75" customHeight="1">
      <c r="A27" s="637"/>
      <c r="B27" s="638" t="s">
        <v>2170</v>
      </c>
      <c r="C27" s="638" t="s">
        <v>2169</v>
      </c>
      <c r="D27" s="639"/>
      <c r="E27" s="640"/>
      <c r="F27" s="641"/>
      <c r="G27" s="642">
        <f>G28+G37</f>
        <v>0</v>
      </c>
    </row>
    <row r="28" spans="1:7" ht="28.5" customHeight="1">
      <c r="A28" s="616"/>
      <c r="B28" s="617" t="s">
        <v>847</v>
      </c>
      <c r="C28" s="617" t="s">
        <v>2168</v>
      </c>
      <c r="D28" s="618"/>
      <c r="E28" s="619"/>
      <c r="F28" s="643"/>
      <c r="G28" s="621">
        <f>SUM(G29:G36)</f>
        <v>0</v>
      </c>
    </row>
    <row r="29" spans="1:7" ht="24" customHeight="1">
      <c r="A29" s="622">
        <v>11</v>
      </c>
      <c r="B29" s="623" t="s">
        <v>2596</v>
      </c>
      <c r="C29" s="623" t="s">
        <v>2595</v>
      </c>
      <c r="D29" s="623" t="s">
        <v>83</v>
      </c>
      <c r="E29" s="624">
        <v>75</v>
      </c>
      <c r="F29" s="625"/>
      <c r="G29" s="626">
        <f t="shared" ref="G29:G36" si="2">ROUND(E29*F29,2)</f>
        <v>0</v>
      </c>
    </row>
    <row r="30" spans="1:7" ht="24" customHeight="1">
      <c r="A30" s="633">
        <v>12</v>
      </c>
      <c r="B30" s="634" t="s">
        <v>2593</v>
      </c>
      <c r="C30" s="634" t="s">
        <v>2594</v>
      </c>
      <c r="D30" s="634" t="s">
        <v>83</v>
      </c>
      <c r="E30" s="635">
        <v>65</v>
      </c>
      <c r="F30" s="636"/>
      <c r="G30" s="626">
        <f t="shared" si="2"/>
        <v>0</v>
      </c>
    </row>
    <row r="31" spans="1:7" ht="24" customHeight="1">
      <c r="A31" s="633">
        <v>13</v>
      </c>
      <c r="B31" s="634" t="s">
        <v>2593</v>
      </c>
      <c r="C31" s="634" t="s">
        <v>2592</v>
      </c>
      <c r="D31" s="634" t="s">
        <v>83</v>
      </c>
      <c r="E31" s="635">
        <v>10</v>
      </c>
      <c r="F31" s="636"/>
      <c r="G31" s="626">
        <f t="shared" si="2"/>
        <v>0</v>
      </c>
    </row>
    <row r="32" spans="1:7" ht="24" customHeight="1">
      <c r="A32" s="633">
        <v>14</v>
      </c>
      <c r="B32" s="634" t="s">
        <v>2586</v>
      </c>
      <c r="C32" s="634" t="s">
        <v>2591</v>
      </c>
      <c r="D32" s="634" t="s">
        <v>132</v>
      </c>
      <c r="E32" s="635">
        <v>5</v>
      </c>
      <c r="F32" s="636"/>
      <c r="G32" s="626">
        <f t="shared" si="2"/>
        <v>0</v>
      </c>
    </row>
    <row r="33" spans="1:9" ht="34.5" customHeight="1">
      <c r="A33" s="622">
        <v>15</v>
      </c>
      <c r="B33" s="623" t="s">
        <v>2590</v>
      </c>
      <c r="C33" s="623" t="s">
        <v>2589</v>
      </c>
      <c r="D33" s="623" t="s">
        <v>83</v>
      </c>
      <c r="E33" s="624">
        <v>60</v>
      </c>
      <c r="F33" s="625"/>
      <c r="G33" s="626">
        <f t="shared" si="2"/>
        <v>0</v>
      </c>
      <c r="I33" s="75"/>
    </row>
    <row r="34" spans="1:9" ht="24" customHeight="1">
      <c r="A34" s="633">
        <v>16</v>
      </c>
      <c r="B34" s="634" t="s">
        <v>2588</v>
      </c>
      <c r="C34" s="634" t="s">
        <v>2587</v>
      </c>
      <c r="D34" s="634" t="s">
        <v>83</v>
      </c>
      <c r="E34" s="635">
        <v>60</v>
      </c>
      <c r="F34" s="636"/>
      <c r="G34" s="626">
        <f t="shared" si="2"/>
        <v>0</v>
      </c>
      <c r="I34" s="75"/>
    </row>
    <row r="35" spans="1:9" ht="13.5" customHeight="1">
      <c r="A35" s="633">
        <v>17</v>
      </c>
      <c r="B35" s="634" t="s">
        <v>2586</v>
      </c>
      <c r="C35" s="634" t="s">
        <v>2585</v>
      </c>
      <c r="D35" s="634" t="s">
        <v>132</v>
      </c>
      <c r="E35" s="635">
        <v>7</v>
      </c>
      <c r="F35" s="636"/>
      <c r="G35" s="626">
        <f t="shared" si="2"/>
        <v>0</v>
      </c>
      <c r="I35" s="75"/>
    </row>
    <row r="36" spans="1:9" ht="24" customHeight="1">
      <c r="A36" s="622">
        <v>18</v>
      </c>
      <c r="B36" s="623" t="s">
        <v>886</v>
      </c>
      <c r="C36" s="623" t="s">
        <v>2119</v>
      </c>
      <c r="D36" s="623" t="s">
        <v>57</v>
      </c>
      <c r="E36" s="644"/>
      <c r="F36" s="625"/>
      <c r="G36" s="626">
        <f t="shared" si="2"/>
        <v>0</v>
      </c>
    </row>
    <row r="37" spans="1:9" ht="28.5" customHeight="1">
      <c r="A37" s="627"/>
      <c r="B37" s="628" t="s">
        <v>2584</v>
      </c>
      <c r="C37" s="628" t="s">
        <v>2583</v>
      </c>
      <c r="D37" s="629"/>
      <c r="E37" s="630"/>
      <c r="F37" s="631"/>
      <c r="G37" s="632">
        <f>SUM(G38:G266)</f>
        <v>0</v>
      </c>
    </row>
    <row r="38" spans="1:9" ht="22.5">
      <c r="A38" s="622"/>
      <c r="B38" s="645"/>
      <c r="C38" s="623" t="s">
        <v>2582</v>
      </c>
      <c r="D38" s="623" t="s">
        <v>173</v>
      </c>
      <c r="E38" s="624">
        <v>1</v>
      </c>
      <c r="F38" s="625"/>
      <c r="G38" s="626">
        <f>ROUND(E38*F38,2)</f>
        <v>0</v>
      </c>
    </row>
    <row r="39" spans="1:9" ht="33.75">
      <c r="A39" s="622"/>
      <c r="B39" s="645"/>
      <c r="C39" s="623" t="s">
        <v>2581</v>
      </c>
      <c r="D39" s="645"/>
      <c r="E39" s="624"/>
      <c r="F39" s="625"/>
      <c r="G39" s="626"/>
    </row>
    <row r="40" spans="1:9" ht="63.75">
      <c r="A40" s="622"/>
      <c r="B40" s="645"/>
      <c r="C40" s="646" t="s">
        <v>2580</v>
      </c>
      <c r="D40" s="645"/>
      <c r="E40" s="624"/>
      <c r="F40" s="625"/>
      <c r="G40" s="626"/>
    </row>
    <row r="41" spans="1:9" ht="102">
      <c r="A41" s="622"/>
      <c r="B41" s="645"/>
      <c r="C41" s="647" t="s">
        <v>2579</v>
      </c>
      <c r="D41" s="645"/>
      <c r="E41" s="624"/>
      <c r="F41" s="625"/>
      <c r="G41" s="626"/>
    </row>
    <row r="42" spans="1:9" s="76" customFormat="1" ht="25.5">
      <c r="A42" s="648"/>
      <c r="B42" s="649"/>
      <c r="C42" s="647" t="s">
        <v>2578</v>
      </c>
      <c r="D42" s="649"/>
      <c r="E42" s="650"/>
      <c r="F42" s="651"/>
      <c r="G42" s="650"/>
    </row>
    <row r="43" spans="1:9" s="76" customFormat="1" ht="12.75">
      <c r="A43" s="648"/>
      <c r="B43" s="649"/>
      <c r="C43" s="623" t="s">
        <v>2577</v>
      </c>
      <c r="D43" s="623" t="s">
        <v>173</v>
      </c>
      <c r="E43" s="650">
        <v>1</v>
      </c>
      <c r="F43" s="651"/>
      <c r="G43" s="626">
        <f>ROUND(E43*F43,2)</f>
        <v>0</v>
      </c>
    </row>
    <row r="44" spans="1:9" s="76" customFormat="1" ht="12.75">
      <c r="A44" s="648"/>
      <c r="B44" s="649"/>
      <c r="C44" s="652" t="s">
        <v>2576</v>
      </c>
      <c r="D44" s="649"/>
      <c r="E44" s="650"/>
      <c r="F44" s="651"/>
      <c r="G44" s="650"/>
    </row>
    <row r="45" spans="1:9" s="76" customFormat="1" ht="22.5">
      <c r="A45" s="648"/>
      <c r="B45" s="649"/>
      <c r="C45" s="652" t="s">
        <v>2575</v>
      </c>
      <c r="D45" s="649"/>
      <c r="E45" s="650"/>
      <c r="F45" s="651"/>
      <c r="G45" s="650"/>
    </row>
    <row r="46" spans="1:9" s="76" customFormat="1" ht="22.5">
      <c r="A46" s="648"/>
      <c r="B46" s="649"/>
      <c r="C46" s="652" t="s">
        <v>2574</v>
      </c>
      <c r="D46" s="649"/>
      <c r="E46" s="650"/>
      <c r="F46" s="651"/>
      <c r="G46" s="650"/>
    </row>
    <row r="47" spans="1:9" s="76" customFormat="1" ht="22.5">
      <c r="A47" s="648"/>
      <c r="B47" s="649"/>
      <c r="C47" s="652" t="s">
        <v>2573</v>
      </c>
      <c r="D47" s="649"/>
      <c r="E47" s="650"/>
      <c r="F47" s="651"/>
      <c r="G47" s="650"/>
    </row>
    <row r="48" spans="1:9" s="76" customFormat="1" ht="12.75">
      <c r="A48" s="648"/>
      <c r="B48" s="649"/>
      <c r="C48" s="653" t="s">
        <v>2572</v>
      </c>
      <c r="D48" s="649"/>
      <c r="E48" s="650"/>
      <c r="F48" s="651"/>
      <c r="G48" s="650"/>
    </row>
    <row r="49" spans="1:7" s="76" customFormat="1" ht="12.75">
      <c r="A49" s="648"/>
      <c r="B49" s="649"/>
      <c r="C49" s="654" t="s">
        <v>2571</v>
      </c>
      <c r="D49" s="649"/>
      <c r="E49" s="650"/>
      <c r="F49" s="651"/>
      <c r="G49" s="650"/>
    </row>
    <row r="50" spans="1:7" s="76" customFormat="1" ht="12.75">
      <c r="A50" s="648"/>
      <c r="B50" s="649"/>
      <c r="C50" s="652" t="s">
        <v>2570</v>
      </c>
      <c r="D50" s="649"/>
      <c r="E50" s="650"/>
      <c r="F50" s="651"/>
      <c r="G50" s="650"/>
    </row>
    <row r="51" spans="1:7" s="76" customFormat="1" ht="12.75">
      <c r="A51" s="648"/>
      <c r="B51" s="649"/>
      <c r="C51" s="655" t="s">
        <v>2570</v>
      </c>
      <c r="D51" s="649"/>
      <c r="E51" s="650"/>
      <c r="F51" s="651"/>
      <c r="G51" s="650"/>
    </row>
    <row r="52" spans="1:7" s="76" customFormat="1" ht="12.75">
      <c r="A52" s="648"/>
      <c r="B52" s="649"/>
      <c r="C52" s="652" t="s">
        <v>2549</v>
      </c>
      <c r="D52" s="649"/>
      <c r="E52" s="650"/>
      <c r="F52" s="651"/>
      <c r="G52" s="650"/>
    </row>
    <row r="53" spans="1:7" s="76" customFormat="1" ht="12.75">
      <c r="A53" s="648"/>
      <c r="B53" s="649"/>
      <c r="C53" s="652" t="s">
        <v>2569</v>
      </c>
      <c r="D53" s="649"/>
      <c r="E53" s="650"/>
      <c r="F53" s="651"/>
      <c r="G53" s="650"/>
    </row>
    <row r="54" spans="1:7" s="76" customFormat="1" ht="12.75">
      <c r="A54" s="648"/>
      <c r="B54" s="649"/>
      <c r="C54" s="652" t="s">
        <v>2568</v>
      </c>
      <c r="D54" s="649"/>
      <c r="E54" s="650"/>
      <c r="F54" s="651"/>
      <c r="G54" s="650"/>
    </row>
    <row r="55" spans="1:7" s="76" customFormat="1" ht="12.75">
      <c r="A55" s="648"/>
      <c r="B55" s="649"/>
      <c r="C55" s="652" t="s">
        <v>2567</v>
      </c>
      <c r="D55" s="649"/>
      <c r="E55" s="650"/>
      <c r="F55" s="651"/>
      <c r="G55" s="650"/>
    </row>
    <row r="56" spans="1:7" s="76" customFormat="1" ht="12.75">
      <c r="A56" s="648"/>
      <c r="B56" s="649"/>
      <c r="C56" s="652" t="s">
        <v>2566</v>
      </c>
      <c r="D56" s="649"/>
      <c r="E56" s="650"/>
      <c r="F56" s="651"/>
      <c r="G56" s="650"/>
    </row>
    <row r="57" spans="1:7" s="76" customFormat="1" ht="12.75">
      <c r="A57" s="648"/>
      <c r="B57" s="649"/>
      <c r="C57" s="652" t="s">
        <v>2565</v>
      </c>
      <c r="D57" s="649"/>
      <c r="E57" s="650"/>
      <c r="F57" s="651"/>
      <c r="G57" s="650"/>
    </row>
    <row r="58" spans="1:7" s="76" customFormat="1" ht="12.75">
      <c r="A58" s="648"/>
      <c r="B58" s="649"/>
      <c r="C58" s="652" t="s">
        <v>2564</v>
      </c>
      <c r="D58" s="649"/>
      <c r="E58" s="650"/>
      <c r="F58" s="651"/>
      <c r="G58" s="650"/>
    </row>
    <row r="59" spans="1:7" s="76" customFormat="1" ht="12.75">
      <c r="A59" s="648"/>
      <c r="B59" s="649"/>
      <c r="C59" s="652" t="s">
        <v>2563</v>
      </c>
      <c r="D59" s="649"/>
      <c r="E59" s="650"/>
      <c r="F59" s="651"/>
      <c r="G59" s="650"/>
    </row>
    <row r="60" spans="1:7" s="76" customFormat="1" ht="12.75">
      <c r="A60" s="648"/>
      <c r="B60" s="649"/>
      <c r="C60" s="652" t="s">
        <v>2562</v>
      </c>
      <c r="D60" s="649"/>
      <c r="E60" s="650"/>
      <c r="F60" s="651"/>
      <c r="G60" s="650"/>
    </row>
    <row r="61" spans="1:7" s="76" customFormat="1" ht="12.75">
      <c r="A61" s="648"/>
      <c r="B61" s="649"/>
      <c r="C61" s="652" t="s">
        <v>2561</v>
      </c>
      <c r="D61" s="649"/>
      <c r="E61" s="650"/>
      <c r="F61" s="651"/>
      <c r="G61" s="650"/>
    </row>
    <row r="62" spans="1:7" s="76" customFormat="1" ht="12.75">
      <c r="A62" s="648"/>
      <c r="B62" s="649"/>
      <c r="C62" s="656"/>
      <c r="D62" s="649"/>
      <c r="E62" s="650"/>
      <c r="F62" s="651"/>
      <c r="G62" s="650"/>
    </row>
    <row r="63" spans="1:7" s="76" customFormat="1" ht="12.75">
      <c r="A63" s="648"/>
      <c r="B63" s="649"/>
      <c r="C63" s="655" t="s">
        <v>2560</v>
      </c>
      <c r="D63" s="649"/>
      <c r="E63" s="650"/>
      <c r="F63" s="651"/>
      <c r="G63" s="650"/>
    </row>
    <row r="64" spans="1:7" s="76" customFormat="1" ht="12.75">
      <c r="A64" s="648"/>
      <c r="B64" s="649"/>
      <c r="C64" s="652" t="s">
        <v>2559</v>
      </c>
      <c r="D64" s="649"/>
      <c r="E64" s="650"/>
      <c r="F64" s="651"/>
      <c r="G64" s="650"/>
    </row>
    <row r="65" spans="1:7" s="76" customFormat="1" ht="12.75">
      <c r="A65" s="648"/>
      <c r="B65" s="649"/>
      <c r="C65" s="652" t="s">
        <v>2557</v>
      </c>
      <c r="D65" s="649"/>
      <c r="E65" s="650"/>
      <c r="F65" s="651"/>
      <c r="G65" s="650"/>
    </row>
    <row r="66" spans="1:7" s="76" customFormat="1" ht="12.75">
      <c r="A66" s="648"/>
      <c r="B66" s="649"/>
      <c r="C66" s="652" t="s">
        <v>2558</v>
      </c>
      <c r="D66" s="649"/>
      <c r="E66" s="650"/>
      <c r="F66" s="651"/>
      <c r="G66" s="650"/>
    </row>
    <row r="67" spans="1:7" s="76" customFormat="1" ht="12.75">
      <c r="A67" s="648"/>
      <c r="B67" s="649"/>
      <c r="C67" s="652" t="s">
        <v>2557</v>
      </c>
      <c r="D67" s="649"/>
      <c r="E67" s="650"/>
      <c r="F67" s="651"/>
      <c r="G67" s="650"/>
    </row>
    <row r="68" spans="1:7" s="76" customFormat="1" ht="12.75">
      <c r="A68" s="648"/>
      <c r="B68" s="649"/>
      <c r="C68" s="652" t="s">
        <v>2556</v>
      </c>
      <c r="D68" s="649"/>
      <c r="E68" s="650"/>
      <c r="F68" s="651"/>
      <c r="G68" s="650"/>
    </row>
    <row r="69" spans="1:7" s="76" customFormat="1" ht="12.75">
      <c r="A69" s="648"/>
      <c r="B69" s="649"/>
      <c r="C69" s="656"/>
      <c r="D69" s="649"/>
      <c r="E69" s="650"/>
      <c r="F69" s="651"/>
      <c r="G69" s="650"/>
    </row>
    <row r="70" spans="1:7" s="76" customFormat="1" ht="12.75">
      <c r="A70" s="648"/>
      <c r="B70" s="649"/>
      <c r="C70" s="655" t="s">
        <v>2555</v>
      </c>
      <c r="D70" s="649"/>
      <c r="E70" s="650"/>
      <c r="F70" s="651"/>
      <c r="G70" s="650"/>
    </row>
    <row r="71" spans="1:7" s="76" customFormat="1" ht="12.75">
      <c r="A71" s="648"/>
      <c r="B71" s="649"/>
      <c r="C71" s="652" t="s">
        <v>2554</v>
      </c>
      <c r="D71" s="649"/>
      <c r="E71" s="650"/>
      <c r="F71" s="651"/>
      <c r="G71" s="650"/>
    </row>
    <row r="72" spans="1:7" s="76" customFormat="1" ht="12.75">
      <c r="A72" s="648"/>
      <c r="B72" s="649"/>
      <c r="C72" s="652" t="s">
        <v>2553</v>
      </c>
      <c r="D72" s="649"/>
      <c r="E72" s="650"/>
      <c r="F72" s="651"/>
      <c r="G72" s="650"/>
    </row>
    <row r="73" spans="1:7" s="76" customFormat="1" ht="12.75">
      <c r="A73" s="648"/>
      <c r="B73" s="649"/>
      <c r="C73" s="652" t="s">
        <v>2552</v>
      </c>
      <c r="D73" s="649"/>
      <c r="E73" s="650"/>
      <c r="F73" s="651"/>
      <c r="G73" s="650"/>
    </row>
    <row r="74" spans="1:7" s="76" customFormat="1" ht="12.75">
      <c r="A74" s="648"/>
      <c r="B74" s="649"/>
      <c r="C74" s="652" t="s">
        <v>2551</v>
      </c>
      <c r="D74" s="649"/>
      <c r="E74" s="650"/>
      <c r="F74" s="651"/>
      <c r="G74" s="650"/>
    </row>
    <row r="75" spans="1:7" s="76" customFormat="1" ht="12.75">
      <c r="A75" s="648"/>
      <c r="B75" s="649"/>
      <c r="C75" s="656"/>
      <c r="D75" s="649"/>
      <c r="E75" s="650"/>
      <c r="F75" s="651"/>
      <c r="G75" s="650"/>
    </row>
    <row r="76" spans="1:7" s="76" customFormat="1" ht="12.75">
      <c r="A76" s="648"/>
      <c r="B76" s="649"/>
      <c r="C76" s="655" t="s">
        <v>2550</v>
      </c>
      <c r="D76" s="649"/>
      <c r="E76" s="650"/>
      <c r="F76" s="651"/>
      <c r="G76" s="650"/>
    </row>
    <row r="77" spans="1:7" s="76" customFormat="1" ht="12.75">
      <c r="A77" s="648"/>
      <c r="B77" s="649"/>
      <c r="C77" s="652" t="s">
        <v>2549</v>
      </c>
      <c r="D77" s="649"/>
      <c r="E77" s="650"/>
      <c r="F77" s="651"/>
      <c r="G77" s="650"/>
    </row>
    <row r="78" spans="1:7" s="76" customFormat="1" ht="12.75">
      <c r="A78" s="648"/>
      <c r="B78" s="649"/>
      <c r="C78" s="652" t="s">
        <v>2548</v>
      </c>
      <c r="D78" s="649"/>
      <c r="E78" s="650"/>
      <c r="F78" s="651"/>
      <c r="G78" s="650"/>
    </row>
    <row r="79" spans="1:7" s="76" customFormat="1" ht="12.75">
      <c r="A79" s="648"/>
      <c r="B79" s="649"/>
      <c r="C79" s="652" t="s">
        <v>2547</v>
      </c>
      <c r="D79" s="649"/>
      <c r="E79" s="650"/>
      <c r="F79" s="651"/>
      <c r="G79" s="650"/>
    </row>
    <row r="80" spans="1:7" s="76" customFormat="1" ht="12.75">
      <c r="A80" s="648"/>
      <c r="B80" s="649"/>
      <c r="C80" s="652" t="s">
        <v>2546</v>
      </c>
      <c r="D80" s="649"/>
      <c r="E80" s="650"/>
      <c r="F80" s="651"/>
      <c r="G80" s="650"/>
    </row>
    <row r="81" spans="1:7" s="76" customFormat="1" ht="12.75">
      <c r="A81" s="648"/>
      <c r="B81" s="649"/>
      <c r="C81" s="652" t="s">
        <v>2545</v>
      </c>
      <c r="D81" s="649"/>
      <c r="E81" s="650"/>
      <c r="F81" s="651"/>
      <c r="G81" s="650"/>
    </row>
    <row r="82" spans="1:7" s="76" customFormat="1" ht="12.75">
      <c r="A82" s="648"/>
      <c r="B82" s="649"/>
      <c r="C82" s="652" t="s">
        <v>2544</v>
      </c>
      <c r="D82" s="649"/>
      <c r="E82" s="650"/>
      <c r="F82" s="651"/>
      <c r="G82" s="650"/>
    </row>
    <row r="83" spans="1:7" s="76" customFormat="1" ht="12.75">
      <c r="A83" s="648"/>
      <c r="B83" s="649"/>
      <c r="C83" s="652" t="s">
        <v>2543</v>
      </c>
      <c r="D83" s="649"/>
      <c r="E83" s="650"/>
      <c r="F83" s="651"/>
      <c r="G83" s="650"/>
    </row>
    <row r="84" spans="1:7" s="76" customFormat="1" ht="12.75">
      <c r="A84" s="648"/>
      <c r="B84" s="649"/>
      <c r="C84" s="652" t="s">
        <v>2542</v>
      </c>
      <c r="D84" s="649"/>
      <c r="E84" s="650"/>
      <c r="F84" s="651"/>
      <c r="G84" s="650"/>
    </row>
    <row r="85" spans="1:7" s="76" customFormat="1" ht="12.75">
      <c r="A85" s="648"/>
      <c r="B85" s="649"/>
      <c r="C85" s="652" t="s">
        <v>2541</v>
      </c>
      <c r="D85" s="649"/>
      <c r="E85" s="650"/>
      <c r="F85" s="651"/>
      <c r="G85" s="650"/>
    </row>
    <row r="86" spans="1:7" s="76" customFormat="1" ht="12.75">
      <c r="A86" s="648"/>
      <c r="B86" s="649"/>
      <c r="C86" s="656"/>
      <c r="D86" s="649"/>
      <c r="E86" s="650"/>
      <c r="F86" s="651"/>
      <c r="G86" s="650"/>
    </row>
    <row r="87" spans="1:7" s="76" customFormat="1" ht="12.75">
      <c r="A87" s="648"/>
      <c r="B87" s="649"/>
      <c r="C87" s="655" t="s">
        <v>2540</v>
      </c>
      <c r="D87" s="649"/>
      <c r="E87" s="650"/>
      <c r="F87" s="651"/>
      <c r="G87" s="650"/>
    </row>
    <row r="88" spans="1:7" s="76" customFormat="1" ht="12.75">
      <c r="A88" s="648"/>
      <c r="B88" s="649"/>
      <c r="C88" s="652" t="s">
        <v>2539</v>
      </c>
      <c r="D88" s="649"/>
      <c r="E88" s="650"/>
      <c r="F88" s="651"/>
      <c r="G88" s="650"/>
    </row>
    <row r="89" spans="1:7" s="76" customFormat="1" ht="12.75">
      <c r="A89" s="648"/>
      <c r="B89" s="649"/>
      <c r="C89" s="652" t="s">
        <v>2538</v>
      </c>
      <c r="D89" s="649"/>
      <c r="E89" s="650"/>
      <c r="F89" s="651"/>
      <c r="G89" s="650"/>
    </row>
    <row r="90" spans="1:7" s="76" customFormat="1" ht="12.75">
      <c r="A90" s="648"/>
      <c r="B90" s="649"/>
      <c r="C90" s="652" t="s">
        <v>2537</v>
      </c>
      <c r="D90" s="649"/>
      <c r="E90" s="650"/>
      <c r="F90" s="651"/>
      <c r="G90" s="650"/>
    </row>
    <row r="91" spans="1:7" s="76" customFormat="1" ht="12.75">
      <c r="A91" s="648"/>
      <c r="B91" s="649"/>
      <c r="C91" s="652" t="s">
        <v>2536</v>
      </c>
      <c r="D91" s="649"/>
      <c r="E91" s="650"/>
      <c r="F91" s="651"/>
      <c r="G91" s="650"/>
    </row>
    <row r="92" spans="1:7" s="76" customFormat="1" ht="12.75">
      <c r="A92" s="648"/>
      <c r="B92" s="649"/>
      <c r="C92" s="652" t="s">
        <v>2535</v>
      </c>
      <c r="D92" s="649"/>
      <c r="E92" s="650"/>
      <c r="F92" s="651"/>
      <c r="G92" s="650"/>
    </row>
    <row r="93" spans="1:7" s="76" customFormat="1" ht="12.75">
      <c r="A93" s="648"/>
      <c r="B93" s="649"/>
      <c r="C93" s="652" t="s">
        <v>2522</v>
      </c>
      <c r="D93" s="649"/>
      <c r="E93" s="650"/>
      <c r="F93" s="651"/>
      <c r="G93" s="650"/>
    </row>
    <row r="94" spans="1:7" s="76" customFormat="1" ht="12.75">
      <c r="A94" s="648"/>
      <c r="B94" s="649"/>
      <c r="C94" s="652" t="s">
        <v>2534</v>
      </c>
      <c r="D94" s="649"/>
      <c r="E94" s="650"/>
      <c r="F94" s="651"/>
      <c r="G94" s="650"/>
    </row>
    <row r="95" spans="1:7" s="76" customFormat="1" ht="12.75">
      <c r="A95" s="648"/>
      <c r="B95" s="649"/>
      <c r="C95" s="652" t="s">
        <v>2525</v>
      </c>
      <c r="D95" s="649"/>
      <c r="E95" s="650"/>
      <c r="F95" s="651"/>
      <c r="G95" s="650"/>
    </row>
    <row r="96" spans="1:7" s="76" customFormat="1" ht="12.75">
      <c r="A96" s="648"/>
      <c r="B96" s="649"/>
      <c r="C96" s="652" t="s">
        <v>2524</v>
      </c>
      <c r="D96" s="649"/>
      <c r="E96" s="650"/>
      <c r="F96" s="651"/>
      <c r="G96" s="650"/>
    </row>
    <row r="97" spans="1:7" s="76" customFormat="1" ht="12.75">
      <c r="A97" s="648"/>
      <c r="B97" s="649"/>
      <c r="C97" s="652" t="s">
        <v>2533</v>
      </c>
      <c r="D97" s="649"/>
      <c r="E97" s="650"/>
      <c r="F97" s="651"/>
      <c r="G97" s="650"/>
    </row>
    <row r="98" spans="1:7" s="76" customFormat="1" ht="12.75">
      <c r="A98" s="648"/>
      <c r="B98" s="649"/>
      <c r="C98" s="656"/>
      <c r="D98" s="649"/>
      <c r="E98" s="650"/>
      <c r="F98" s="651"/>
      <c r="G98" s="650"/>
    </row>
    <row r="99" spans="1:7" s="76" customFormat="1" ht="12.75">
      <c r="A99" s="648"/>
      <c r="B99" s="649"/>
      <c r="C99" s="657" t="s">
        <v>2387</v>
      </c>
      <c r="D99" s="649"/>
      <c r="E99" s="650"/>
      <c r="F99" s="651"/>
      <c r="G99" s="650"/>
    </row>
    <row r="100" spans="1:7" s="76" customFormat="1" ht="12.75">
      <c r="A100" s="648"/>
      <c r="B100" s="649"/>
      <c r="C100" s="652" t="s">
        <v>2532</v>
      </c>
      <c r="D100" s="649"/>
      <c r="E100" s="650"/>
      <c r="F100" s="651"/>
      <c r="G100" s="650"/>
    </row>
    <row r="101" spans="1:7" s="76" customFormat="1" ht="12.75">
      <c r="A101" s="648"/>
      <c r="B101" s="649"/>
      <c r="C101" s="652" t="s">
        <v>2531</v>
      </c>
      <c r="D101" s="649"/>
      <c r="E101" s="650"/>
      <c r="F101" s="651"/>
      <c r="G101" s="650"/>
    </row>
    <row r="102" spans="1:7" s="76" customFormat="1" ht="12.75">
      <c r="A102" s="648"/>
      <c r="B102" s="649"/>
      <c r="C102" s="652" t="s">
        <v>2530</v>
      </c>
      <c r="D102" s="649"/>
      <c r="E102" s="650"/>
      <c r="F102" s="651"/>
      <c r="G102" s="650"/>
    </row>
    <row r="103" spans="1:7" s="76" customFormat="1" ht="12.75">
      <c r="A103" s="648"/>
      <c r="B103" s="649"/>
      <c r="C103" s="652" t="s">
        <v>2529</v>
      </c>
      <c r="D103" s="649"/>
      <c r="E103" s="650"/>
      <c r="F103" s="651"/>
      <c r="G103" s="650"/>
    </row>
    <row r="104" spans="1:7" s="76" customFormat="1" ht="12.75">
      <c r="A104" s="648"/>
      <c r="B104" s="649"/>
      <c r="C104" s="652" t="s">
        <v>2528</v>
      </c>
      <c r="D104" s="649"/>
      <c r="E104" s="650"/>
      <c r="F104" s="651"/>
      <c r="G104" s="650"/>
    </row>
    <row r="105" spans="1:7" s="76" customFormat="1" ht="12.75">
      <c r="A105" s="648"/>
      <c r="B105" s="649"/>
      <c r="C105" s="652" t="s">
        <v>2527</v>
      </c>
      <c r="D105" s="649"/>
      <c r="E105" s="650"/>
      <c r="F105" s="651"/>
      <c r="G105" s="650"/>
    </row>
    <row r="106" spans="1:7" s="76" customFormat="1" ht="12.75">
      <c r="A106" s="648"/>
      <c r="B106" s="649"/>
      <c r="C106" s="656"/>
      <c r="D106" s="649"/>
      <c r="E106" s="650"/>
      <c r="F106" s="651"/>
      <c r="G106" s="650"/>
    </row>
    <row r="107" spans="1:7" s="76" customFormat="1" ht="22.5">
      <c r="A107" s="648"/>
      <c r="B107" s="649"/>
      <c r="C107" s="655" t="s">
        <v>2526</v>
      </c>
      <c r="D107" s="649"/>
      <c r="E107" s="650"/>
      <c r="F107" s="651"/>
      <c r="G107" s="650"/>
    </row>
    <row r="108" spans="1:7" s="76" customFormat="1" ht="12.75">
      <c r="A108" s="648"/>
      <c r="B108" s="649"/>
      <c r="C108" s="652" t="s">
        <v>2525</v>
      </c>
      <c r="D108" s="649"/>
      <c r="E108" s="650"/>
      <c r="F108" s="651"/>
      <c r="G108" s="650"/>
    </row>
    <row r="109" spans="1:7" s="76" customFormat="1" ht="12.75">
      <c r="A109" s="648"/>
      <c r="B109" s="649"/>
      <c r="C109" s="652" t="s">
        <v>2524</v>
      </c>
      <c r="D109" s="649"/>
      <c r="E109" s="650"/>
      <c r="F109" s="651"/>
      <c r="G109" s="650"/>
    </row>
    <row r="110" spans="1:7" s="76" customFormat="1" ht="25.5" customHeight="1">
      <c r="A110" s="648"/>
      <c r="B110" s="649"/>
      <c r="C110" s="652" t="s">
        <v>2523</v>
      </c>
      <c r="D110" s="649"/>
      <c r="E110" s="650"/>
      <c r="F110" s="651"/>
      <c r="G110" s="650"/>
    </row>
    <row r="111" spans="1:7" s="76" customFormat="1" ht="12.75">
      <c r="A111" s="648"/>
      <c r="B111" s="649"/>
      <c r="C111" s="652" t="s">
        <v>2522</v>
      </c>
      <c r="D111" s="649"/>
      <c r="E111" s="650"/>
      <c r="F111" s="651"/>
      <c r="G111" s="650"/>
    </row>
    <row r="112" spans="1:7" s="76" customFormat="1" ht="12.75">
      <c r="A112" s="648"/>
      <c r="B112" s="649"/>
      <c r="C112" s="652" t="s">
        <v>2521</v>
      </c>
      <c r="D112" s="649"/>
      <c r="E112" s="650"/>
      <c r="F112" s="651"/>
      <c r="G112" s="650"/>
    </row>
    <row r="113" spans="1:7" s="76" customFormat="1" ht="22.5">
      <c r="A113" s="648"/>
      <c r="B113" s="649"/>
      <c r="C113" s="652" t="s">
        <v>2520</v>
      </c>
      <c r="D113" s="623" t="s">
        <v>173</v>
      </c>
      <c r="E113" s="650">
        <v>1</v>
      </c>
      <c r="F113" s="651"/>
      <c r="G113" s="626">
        <f>ROUND(E113*F113,2)</f>
        <v>0</v>
      </c>
    </row>
    <row r="114" spans="1:7" s="76" customFormat="1" ht="12.75">
      <c r="A114" s="648"/>
      <c r="B114" s="649"/>
      <c r="C114" s="656"/>
      <c r="D114" s="649"/>
      <c r="E114" s="650"/>
      <c r="F114" s="651"/>
      <c r="G114" s="650"/>
    </row>
    <row r="115" spans="1:7" ht="13.5" customHeight="1">
      <c r="A115" s="622">
        <v>19</v>
      </c>
      <c r="B115" s="623" t="s">
        <v>2473</v>
      </c>
      <c r="C115" s="623" t="s">
        <v>2472</v>
      </c>
      <c r="D115" s="623" t="s">
        <v>132</v>
      </c>
      <c r="E115" s="624">
        <v>2</v>
      </c>
      <c r="F115" s="625"/>
      <c r="G115" s="626">
        <f t="shared" ref="G115:G161" si="3">ROUND(E115*F115,2)</f>
        <v>0</v>
      </c>
    </row>
    <row r="116" spans="1:7" ht="13.5" customHeight="1">
      <c r="A116" s="622">
        <v>20</v>
      </c>
      <c r="B116" s="623" t="s">
        <v>2471</v>
      </c>
      <c r="C116" s="623" t="s">
        <v>2470</v>
      </c>
      <c r="D116" s="623" t="s">
        <v>132</v>
      </c>
      <c r="E116" s="624">
        <v>2</v>
      </c>
      <c r="F116" s="625"/>
      <c r="G116" s="626">
        <f t="shared" si="3"/>
        <v>0</v>
      </c>
    </row>
    <row r="117" spans="1:7" ht="13.5" customHeight="1">
      <c r="A117" s="622">
        <v>21</v>
      </c>
      <c r="B117" s="623" t="s">
        <v>2519</v>
      </c>
      <c r="C117" s="623" t="s">
        <v>2518</v>
      </c>
      <c r="D117" s="623" t="s">
        <v>132</v>
      </c>
      <c r="E117" s="624">
        <v>12</v>
      </c>
      <c r="F117" s="625"/>
      <c r="G117" s="626">
        <f t="shared" si="3"/>
        <v>0</v>
      </c>
    </row>
    <row r="118" spans="1:7" ht="13.5" customHeight="1">
      <c r="A118" s="622">
        <v>22</v>
      </c>
      <c r="B118" s="623" t="s">
        <v>2517</v>
      </c>
      <c r="C118" s="623" t="s">
        <v>2516</v>
      </c>
      <c r="D118" s="623" t="s">
        <v>132</v>
      </c>
      <c r="E118" s="624">
        <v>12</v>
      </c>
      <c r="F118" s="625"/>
      <c r="G118" s="626">
        <f t="shared" si="3"/>
        <v>0</v>
      </c>
    </row>
    <row r="119" spans="1:7" ht="13.5" customHeight="1">
      <c r="A119" s="622">
        <v>23</v>
      </c>
      <c r="B119" s="623" t="s">
        <v>2515</v>
      </c>
      <c r="C119" s="623" t="s">
        <v>2514</v>
      </c>
      <c r="D119" s="623" t="s">
        <v>132</v>
      </c>
      <c r="E119" s="624">
        <v>2</v>
      </c>
      <c r="F119" s="625"/>
      <c r="G119" s="626">
        <f t="shared" si="3"/>
        <v>0</v>
      </c>
    </row>
    <row r="120" spans="1:7" ht="13.5" customHeight="1">
      <c r="A120" s="622">
        <v>24</v>
      </c>
      <c r="B120" s="623" t="s">
        <v>2513</v>
      </c>
      <c r="C120" s="623" t="s">
        <v>2512</v>
      </c>
      <c r="D120" s="623" t="s">
        <v>132</v>
      </c>
      <c r="E120" s="624">
        <v>2</v>
      </c>
      <c r="F120" s="625"/>
      <c r="G120" s="626">
        <f t="shared" si="3"/>
        <v>0</v>
      </c>
    </row>
    <row r="121" spans="1:7" ht="13.5" customHeight="1">
      <c r="A121" s="622">
        <v>25</v>
      </c>
      <c r="B121" s="623" t="s">
        <v>2485</v>
      </c>
      <c r="C121" s="623" t="s">
        <v>2484</v>
      </c>
      <c r="D121" s="623" t="s">
        <v>132</v>
      </c>
      <c r="E121" s="624">
        <v>3</v>
      </c>
      <c r="F121" s="625"/>
      <c r="G121" s="626">
        <f t="shared" si="3"/>
        <v>0</v>
      </c>
    </row>
    <row r="122" spans="1:7" ht="13.5" customHeight="1">
      <c r="A122" s="622">
        <v>26</v>
      </c>
      <c r="B122" s="623" t="s">
        <v>2483</v>
      </c>
      <c r="C122" s="623" t="s">
        <v>2482</v>
      </c>
      <c r="D122" s="623" t="s">
        <v>132</v>
      </c>
      <c r="E122" s="624">
        <v>2</v>
      </c>
      <c r="F122" s="625"/>
      <c r="G122" s="626">
        <f t="shared" si="3"/>
        <v>0</v>
      </c>
    </row>
    <row r="123" spans="1:7" ht="24" customHeight="1">
      <c r="A123" s="622">
        <v>27</v>
      </c>
      <c r="B123" s="623" t="s">
        <v>2469</v>
      </c>
      <c r="C123" s="623" t="s">
        <v>2468</v>
      </c>
      <c r="D123" s="623" t="s">
        <v>243</v>
      </c>
      <c r="E123" s="624">
        <v>35</v>
      </c>
      <c r="F123" s="625"/>
      <c r="G123" s="626">
        <f t="shared" si="3"/>
        <v>0</v>
      </c>
    </row>
    <row r="124" spans="1:7" ht="24" customHeight="1">
      <c r="A124" s="622">
        <v>28</v>
      </c>
      <c r="B124" s="623" t="s">
        <v>2467</v>
      </c>
      <c r="C124" s="623" t="s">
        <v>2466</v>
      </c>
      <c r="D124" s="623" t="s">
        <v>243</v>
      </c>
      <c r="E124" s="624">
        <v>35</v>
      </c>
      <c r="F124" s="625"/>
      <c r="G124" s="626">
        <f t="shared" si="3"/>
        <v>0</v>
      </c>
    </row>
    <row r="125" spans="1:7" ht="24" customHeight="1">
      <c r="A125" s="622">
        <v>29</v>
      </c>
      <c r="B125" s="623" t="s">
        <v>2511</v>
      </c>
      <c r="C125" s="623" t="s">
        <v>2510</v>
      </c>
      <c r="D125" s="623" t="s">
        <v>83</v>
      </c>
      <c r="E125" s="624">
        <v>13</v>
      </c>
      <c r="F125" s="625"/>
      <c r="G125" s="626">
        <f t="shared" si="3"/>
        <v>0</v>
      </c>
    </row>
    <row r="126" spans="1:7" ht="24" customHeight="1">
      <c r="A126" s="622">
        <v>30</v>
      </c>
      <c r="B126" s="623" t="s">
        <v>2509</v>
      </c>
      <c r="C126" s="623" t="s">
        <v>2508</v>
      </c>
      <c r="D126" s="623" t="s">
        <v>83</v>
      </c>
      <c r="E126" s="624">
        <v>13</v>
      </c>
      <c r="F126" s="625"/>
      <c r="G126" s="626">
        <f t="shared" si="3"/>
        <v>0</v>
      </c>
    </row>
    <row r="127" spans="1:7" ht="13.5" customHeight="1">
      <c r="A127" s="622">
        <v>31</v>
      </c>
      <c r="B127" s="623" t="s">
        <v>2465</v>
      </c>
      <c r="C127" s="623" t="s">
        <v>2464</v>
      </c>
      <c r="D127" s="623" t="s">
        <v>243</v>
      </c>
      <c r="E127" s="624">
        <v>8.5</v>
      </c>
      <c r="F127" s="625"/>
      <c r="G127" s="626">
        <f t="shared" si="3"/>
        <v>0</v>
      </c>
    </row>
    <row r="128" spans="1:7" ht="13.5" customHeight="1">
      <c r="A128" s="622">
        <v>32</v>
      </c>
      <c r="B128" s="623" t="s">
        <v>2463</v>
      </c>
      <c r="C128" s="623" t="s">
        <v>2462</v>
      </c>
      <c r="D128" s="623" t="s">
        <v>243</v>
      </c>
      <c r="E128" s="624">
        <v>8.5</v>
      </c>
      <c r="F128" s="625"/>
      <c r="G128" s="626">
        <f t="shared" si="3"/>
        <v>0</v>
      </c>
    </row>
    <row r="129" spans="1:7" ht="13.5" customHeight="1">
      <c r="A129" s="622">
        <v>33</v>
      </c>
      <c r="B129" s="623" t="s">
        <v>2461</v>
      </c>
      <c r="C129" s="623" t="s">
        <v>2460</v>
      </c>
      <c r="D129" s="623" t="s">
        <v>243</v>
      </c>
      <c r="E129" s="624">
        <v>3</v>
      </c>
      <c r="F129" s="625"/>
      <c r="G129" s="626">
        <f t="shared" si="3"/>
        <v>0</v>
      </c>
    </row>
    <row r="130" spans="1:7" ht="13.5" customHeight="1">
      <c r="A130" s="622">
        <v>34</v>
      </c>
      <c r="B130" s="623" t="s">
        <v>2459</v>
      </c>
      <c r="C130" s="623" t="s">
        <v>2458</v>
      </c>
      <c r="D130" s="623" t="s">
        <v>243</v>
      </c>
      <c r="E130" s="624">
        <v>3</v>
      </c>
      <c r="F130" s="625"/>
      <c r="G130" s="626">
        <f t="shared" si="3"/>
        <v>0</v>
      </c>
    </row>
    <row r="131" spans="1:7" ht="13.5" customHeight="1">
      <c r="A131" s="622">
        <v>35</v>
      </c>
      <c r="B131" s="623" t="s">
        <v>2507</v>
      </c>
      <c r="C131" s="623" t="s">
        <v>2506</v>
      </c>
      <c r="D131" s="623" t="s">
        <v>132</v>
      </c>
      <c r="E131" s="624">
        <v>5</v>
      </c>
      <c r="F131" s="625"/>
      <c r="G131" s="626">
        <f t="shared" si="3"/>
        <v>0</v>
      </c>
    </row>
    <row r="132" spans="1:7" ht="13.5" customHeight="1">
      <c r="A132" s="622">
        <v>36</v>
      </c>
      <c r="B132" s="623" t="s">
        <v>2505</v>
      </c>
      <c r="C132" s="623" t="s">
        <v>2504</v>
      </c>
      <c r="D132" s="623" t="s">
        <v>132</v>
      </c>
      <c r="E132" s="624">
        <v>5</v>
      </c>
      <c r="F132" s="625"/>
      <c r="G132" s="626">
        <f t="shared" si="3"/>
        <v>0</v>
      </c>
    </row>
    <row r="133" spans="1:7" ht="24" customHeight="1">
      <c r="A133" s="622">
        <v>37</v>
      </c>
      <c r="B133" s="623" t="s">
        <v>2503</v>
      </c>
      <c r="C133" s="623" t="s">
        <v>2502</v>
      </c>
      <c r="D133" s="623" t="s">
        <v>132</v>
      </c>
      <c r="E133" s="624">
        <v>3</v>
      </c>
      <c r="F133" s="625"/>
      <c r="G133" s="626">
        <f t="shared" si="3"/>
        <v>0</v>
      </c>
    </row>
    <row r="134" spans="1:7" ht="13.5" customHeight="1">
      <c r="A134" s="622">
        <v>38</v>
      </c>
      <c r="B134" s="623" t="s">
        <v>2501</v>
      </c>
      <c r="C134" s="623" t="s">
        <v>2500</v>
      </c>
      <c r="D134" s="623" t="s">
        <v>132</v>
      </c>
      <c r="E134" s="624">
        <v>2</v>
      </c>
      <c r="F134" s="625"/>
      <c r="G134" s="626">
        <f t="shared" si="3"/>
        <v>0</v>
      </c>
    </row>
    <row r="135" spans="1:7" ht="13.5" customHeight="1">
      <c r="A135" s="622">
        <v>39</v>
      </c>
      <c r="B135" s="623" t="s">
        <v>2475</v>
      </c>
      <c r="C135" s="623" t="s">
        <v>2474</v>
      </c>
      <c r="D135" s="623" t="s">
        <v>132</v>
      </c>
      <c r="E135" s="624">
        <v>2</v>
      </c>
      <c r="F135" s="625"/>
      <c r="G135" s="626">
        <f t="shared" si="3"/>
        <v>0</v>
      </c>
    </row>
    <row r="136" spans="1:7" ht="13.5" customHeight="1">
      <c r="A136" s="622">
        <v>40</v>
      </c>
      <c r="B136" s="623" t="s">
        <v>2499</v>
      </c>
      <c r="C136" s="623" t="s">
        <v>2498</v>
      </c>
      <c r="D136" s="623" t="s">
        <v>132</v>
      </c>
      <c r="E136" s="624">
        <v>4</v>
      </c>
      <c r="F136" s="625"/>
      <c r="G136" s="626">
        <f t="shared" si="3"/>
        <v>0</v>
      </c>
    </row>
    <row r="137" spans="1:7" ht="34.5" customHeight="1">
      <c r="A137" s="633">
        <v>41</v>
      </c>
      <c r="B137" s="634" t="s">
        <v>2497</v>
      </c>
      <c r="C137" s="634" t="s">
        <v>2496</v>
      </c>
      <c r="D137" s="634" t="s">
        <v>132</v>
      </c>
      <c r="E137" s="635">
        <v>4</v>
      </c>
      <c r="F137" s="636"/>
      <c r="G137" s="626">
        <f t="shared" si="3"/>
        <v>0</v>
      </c>
    </row>
    <row r="138" spans="1:7" ht="13.5" customHeight="1">
      <c r="A138" s="622">
        <v>42</v>
      </c>
      <c r="B138" s="623" t="s">
        <v>2495</v>
      </c>
      <c r="C138" s="623" t="s">
        <v>2494</v>
      </c>
      <c r="D138" s="623" t="s">
        <v>132</v>
      </c>
      <c r="E138" s="624">
        <v>2</v>
      </c>
      <c r="F138" s="625"/>
      <c r="G138" s="626">
        <f t="shared" si="3"/>
        <v>0</v>
      </c>
    </row>
    <row r="139" spans="1:7" ht="34.5" customHeight="1">
      <c r="A139" s="633">
        <v>43</v>
      </c>
      <c r="B139" s="634" t="s">
        <v>2493</v>
      </c>
      <c r="C139" s="634" t="s">
        <v>2492</v>
      </c>
      <c r="D139" s="634" t="s">
        <v>132</v>
      </c>
      <c r="E139" s="635">
        <v>2</v>
      </c>
      <c r="F139" s="636"/>
      <c r="G139" s="626">
        <f t="shared" si="3"/>
        <v>0</v>
      </c>
    </row>
    <row r="140" spans="1:7" ht="13.5" customHeight="1">
      <c r="A140" s="622">
        <v>44</v>
      </c>
      <c r="B140" s="623" t="s">
        <v>2491</v>
      </c>
      <c r="C140" s="623" t="s">
        <v>2490</v>
      </c>
      <c r="D140" s="623" t="s">
        <v>132</v>
      </c>
      <c r="E140" s="624">
        <v>2</v>
      </c>
      <c r="F140" s="625"/>
      <c r="G140" s="626">
        <f t="shared" si="3"/>
        <v>0</v>
      </c>
    </row>
    <row r="141" spans="1:7" ht="24" customHeight="1">
      <c r="A141" s="622">
        <v>45</v>
      </c>
      <c r="B141" s="623" t="s">
        <v>2489</v>
      </c>
      <c r="C141" s="623" t="s">
        <v>2488</v>
      </c>
      <c r="D141" s="623" t="s">
        <v>132</v>
      </c>
      <c r="E141" s="624">
        <v>2</v>
      </c>
      <c r="F141" s="625"/>
      <c r="G141" s="626">
        <f t="shared" si="3"/>
        <v>0</v>
      </c>
    </row>
    <row r="142" spans="1:7" ht="13.5" customHeight="1">
      <c r="A142" s="622">
        <v>46</v>
      </c>
      <c r="B142" s="623" t="s">
        <v>2487</v>
      </c>
      <c r="C142" s="623" t="s">
        <v>2486</v>
      </c>
      <c r="D142" s="623" t="s">
        <v>132</v>
      </c>
      <c r="E142" s="624">
        <v>2</v>
      </c>
      <c r="F142" s="625"/>
      <c r="G142" s="626">
        <f t="shared" si="3"/>
        <v>0</v>
      </c>
    </row>
    <row r="143" spans="1:7" ht="13.5" customHeight="1">
      <c r="A143" s="622">
        <v>47</v>
      </c>
      <c r="B143" s="623" t="s">
        <v>2485</v>
      </c>
      <c r="C143" s="623" t="s">
        <v>2484</v>
      </c>
      <c r="D143" s="623" t="s">
        <v>132</v>
      </c>
      <c r="E143" s="624">
        <v>2</v>
      </c>
      <c r="F143" s="625"/>
      <c r="G143" s="626">
        <f t="shared" si="3"/>
        <v>0</v>
      </c>
    </row>
    <row r="144" spans="1:7" ht="13.5" customHeight="1">
      <c r="A144" s="622">
        <v>48</v>
      </c>
      <c r="B144" s="623" t="s">
        <v>2483</v>
      </c>
      <c r="C144" s="623" t="s">
        <v>2482</v>
      </c>
      <c r="D144" s="623" t="s">
        <v>132</v>
      </c>
      <c r="E144" s="624">
        <v>2</v>
      </c>
      <c r="F144" s="625"/>
      <c r="G144" s="626">
        <f t="shared" si="3"/>
        <v>0</v>
      </c>
    </row>
    <row r="145" spans="1:7" ht="24" customHeight="1">
      <c r="A145" s="622">
        <v>49</v>
      </c>
      <c r="B145" s="623" t="s">
        <v>2481</v>
      </c>
      <c r="C145" s="623" t="s">
        <v>2480</v>
      </c>
      <c r="D145" s="623" t="s">
        <v>132</v>
      </c>
      <c r="E145" s="624">
        <v>2</v>
      </c>
      <c r="F145" s="625"/>
      <c r="G145" s="626">
        <f t="shared" si="3"/>
        <v>0</v>
      </c>
    </row>
    <row r="146" spans="1:7" ht="24" customHeight="1">
      <c r="A146" s="622">
        <v>50</v>
      </c>
      <c r="B146" s="623" t="s">
        <v>2479</v>
      </c>
      <c r="C146" s="623" t="s">
        <v>2478</v>
      </c>
      <c r="D146" s="623" t="s">
        <v>132</v>
      </c>
      <c r="E146" s="624">
        <v>2</v>
      </c>
      <c r="F146" s="625"/>
      <c r="G146" s="626">
        <f t="shared" si="3"/>
        <v>0</v>
      </c>
    </row>
    <row r="147" spans="1:7" ht="24" customHeight="1">
      <c r="A147" s="622">
        <v>51</v>
      </c>
      <c r="B147" s="623" t="s">
        <v>2477</v>
      </c>
      <c r="C147" s="623" t="s">
        <v>2476</v>
      </c>
      <c r="D147" s="623" t="s">
        <v>132</v>
      </c>
      <c r="E147" s="624">
        <v>6</v>
      </c>
      <c r="F147" s="625"/>
      <c r="G147" s="626">
        <f t="shared" si="3"/>
        <v>0</v>
      </c>
    </row>
    <row r="148" spans="1:7" ht="13.5" customHeight="1">
      <c r="A148" s="622">
        <v>52</v>
      </c>
      <c r="B148" s="623" t="s">
        <v>2475</v>
      </c>
      <c r="C148" s="623" t="s">
        <v>2474</v>
      </c>
      <c r="D148" s="623" t="s">
        <v>132</v>
      </c>
      <c r="E148" s="624">
        <v>6</v>
      </c>
      <c r="F148" s="625"/>
      <c r="G148" s="626">
        <f t="shared" si="3"/>
        <v>0</v>
      </c>
    </row>
    <row r="149" spans="1:7" ht="13.5" customHeight="1">
      <c r="A149" s="622">
        <v>53</v>
      </c>
      <c r="B149" s="623" t="s">
        <v>2473</v>
      </c>
      <c r="C149" s="623" t="s">
        <v>2472</v>
      </c>
      <c r="D149" s="623" t="s">
        <v>132</v>
      </c>
      <c r="E149" s="624">
        <v>10</v>
      </c>
      <c r="F149" s="625"/>
      <c r="G149" s="626">
        <f t="shared" si="3"/>
        <v>0</v>
      </c>
    </row>
    <row r="150" spans="1:7" ht="13.5" customHeight="1">
      <c r="A150" s="622">
        <v>54</v>
      </c>
      <c r="B150" s="623" t="s">
        <v>2471</v>
      </c>
      <c r="C150" s="623" t="s">
        <v>2470</v>
      </c>
      <c r="D150" s="623" t="s">
        <v>132</v>
      </c>
      <c r="E150" s="624">
        <v>10</v>
      </c>
      <c r="F150" s="625"/>
      <c r="G150" s="626">
        <f t="shared" si="3"/>
        <v>0</v>
      </c>
    </row>
    <row r="151" spans="1:7" ht="24" customHeight="1">
      <c r="A151" s="622">
        <v>55</v>
      </c>
      <c r="B151" s="623" t="s">
        <v>2469</v>
      </c>
      <c r="C151" s="623" t="s">
        <v>2468</v>
      </c>
      <c r="D151" s="623" t="s">
        <v>243</v>
      </c>
      <c r="E151" s="624">
        <v>5</v>
      </c>
      <c r="F151" s="625"/>
      <c r="G151" s="626">
        <f t="shared" si="3"/>
        <v>0</v>
      </c>
    </row>
    <row r="152" spans="1:7" ht="24" customHeight="1">
      <c r="A152" s="622">
        <v>56</v>
      </c>
      <c r="B152" s="623" t="s">
        <v>2467</v>
      </c>
      <c r="C152" s="623" t="s">
        <v>2466</v>
      </c>
      <c r="D152" s="623" t="s">
        <v>243</v>
      </c>
      <c r="E152" s="624">
        <v>5</v>
      </c>
      <c r="F152" s="625"/>
      <c r="G152" s="626">
        <f t="shared" si="3"/>
        <v>0</v>
      </c>
    </row>
    <row r="153" spans="1:7" ht="13.5" customHeight="1">
      <c r="A153" s="622">
        <v>57</v>
      </c>
      <c r="B153" s="623" t="s">
        <v>2465</v>
      </c>
      <c r="C153" s="623" t="s">
        <v>2464</v>
      </c>
      <c r="D153" s="623" t="s">
        <v>243</v>
      </c>
      <c r="E153" s="624">
        <v>10</v>
      </c>
      <c r="F153" s="625"/>
      <c r="G153" s="626">
        <f t="shared" si="3"/>
        <v>0</v>
      </c>
    </row>
    <row r="154" spans="1:7" ht="13.5" customHeight="1">
      <c r="A154" s="622">
        <v>58</v>
      </c>
      <c r="B154" s="623" t="s">
        <v>2463</v>
      </c>
      <c r="C154" s="623" t="s">
        <v>2462</v>
      </c>
      <c r="D154" s="623" t="s">
        <v>243</v>
      </c>
      <c r="E154" s="624">
        <v>10</v>
      </c>
      <c r="F154" s="625"/>
      <c r="G154" s="626">
        <f t="shared" si="3"/>
        <v>0</v>
      </c>
    </row>
    <row r="155" spans="1:7" ht="13.5" customHeight="1">
      <c r="A155" s="622">
        <v>59</v>
      </c>
      <c r="B155" s="623" t="s">
        <v>2461</v>
      </c>
      <c r="C155" s="623" t="s">
        <v>2460</v>
      </c>
      <c r="D155" s="623" t="s">
        <v>243</v>
      </c>
      <c r="E155" s="624">
        <v>40</v>
      </c>
      <c r="F155" s="625"/>
      <c r="G155" s="626">
        <f t="shared" si="3"/>
        <v>0</v>
      </c>
    </row>
    <row r="156" spans="1:7" ht="24" customHeight="1">
      <c r="A156" s="622">
        <v>60</v>
      </c>
      <c r="B156" s="623" t="s">
        <v>2459</v>
      </c>
      <c r="C156" s="623" t="s">
        <v>2458</v>
      </c>
      <c r="D156" s="623" t="s">
        <v>243</v>
      </c>
      <c r="E156" s="624">
        <v>40</v>
      </c>
      <c r="F156" s="625"/>
      <c r="G156" s="626">
        <f t="shared" si="3"/>
        <v>0</v>
      </c>
    </row>
    <row r="157" spans="1:7" ht="26.25" customHeight="1">
      <c r="A157" s="622">
        <v>61</v>
      </c>
      <c r="B157" s="623" t="s">
        <v>2457</v>
      </c>
      <c r="C157" s="623" t="s">
        <v>2456</v>
      </c>
      <c r="D157" s="623" t="s">
        <v>132</v>
      </c>
      <c r="E157" s="624">
        <v>20</v>
      </c>
      <c r="F157" s="625"/>
      <c r="G157" s="626">
        <f t="shared" si="3"/>
        <v>0</v>
      </c>
    </row>
    <row r="158" spans="1:7" ht="25.5" customHeight="1">
      <c r="A158" s="622">
        <v>62</v>
      </c>
      <c r="B158" s="623" t="s">
        <v>2455</v>
      </c>
      <c r="C158" s="623" t="s">
        <v>2454</v>
      </c>
      <c r="D158" s="623" t="s">
        <v>243</v>
      </c>
      <c r="E158" s="624">
        <v>20</v>
      </c>
      <c r="F158" s="625"/>
      <c r="G158" s="626">
        <f t="shared" si="3"/>
        <v>0</v>
      </c>
    </row>
    <row r="159" spans="1:7" ht="22.5">
      <c r="A159" s="622"/>
      <c r="B159" s="645"/>
      <c r="C159" s="652" t="s">
        <v>2453</v>
      </c>
      <c r="D159" s="623" t="s">
        <v>132</v>
      </c>
      <c r="E159" s="624">
        <v>11</v>
      </c>
      <c r="F159" s="658"/>
      <c r="G159" s="626">
        <f t="shared" si="3"/>
        <v>0</v>
      </c>
    </row>
    <row r="160" spans="1:7" ht="22.5">
      <c r="A160" s="622"/>
      <c r="B160" s="645"/>
      <c r="C160" s="652" t="s">
        <v>2452</v>
      </c>
      <c r="D160" s="623" t="s">
        <v>132</v>
      </c>
      <c r="E160" s="624">
        <v>9</v>
      </c>
      <c r="F160" s="658"/>
      <c r="G160" s="626">
        <f t="shared" si="3"/>
        <v>0</v>
      </c>
    </row>
    <row r="161" spans="1:9" ht="22.5">
      <c r="A161" s="622"/>
      <c r="B161" s="645"/>
      <c r="C161" s="652" t="s">
        <v>2451</v>
      </c>
      <c r="D161" s="623" t="s">
        <v>132</v>
      </c>
      <c r="E161" s="624">
        <v>14</v>
      </c>
      <c r="F161" s="658"/>
      <c r="G161" s="626">
        <f t="shared" si="3"/>
        <v>0</v>
      </c>
    </row>
    <row r="162" spans="1:9" ht="11.25">
      <c r="A162" s="622"/>
      <c r="B162" s="645"/>
      <c r="C162" s="657" t="s">
        <v>2387</v>
      </c>
      <c r="D162" s="659"/>
      <c r="E162" s="660"/>
      <c r="F162" s="658"/>
      <c r="G162" s="661"/>
    </row>
    <row r="163" spans="1:9" ht="11.25">
      <c r="A163" s="622"/>
      <c r="B163" s="645"/>
      <c r="C163" s="652" t="s">
        <v>2450</v>
      </c>
      <c r="D163" s="659"/>
      <c r="E163" s="660"/>
      <c r="F163" s="658"/>
      <c r="G163" s="661"/>
    </row>
    <row r="164" spans="1:9" ht="11.25">
      <c r="A164" s="622"/>
      <c r="B164" s="645"/>
      <c r="C164" s="652" t="s">
        <v>3478</v>
      </c>
      <c r="D164" s="662" t="s">
        <v>132</v>
      </c>
      <c r="E164" s="660">
        <v>2</v>
      </c>
      <c r="F164" s="663"/>
      <c r="G164" s="626">
        <f t="shared" ref="G164:G169" si="4">ROUND(E164*F164,2)</f>
        <v>0</v>
      </c>
    </row>
    <row r="165" spans="1:9" ht="11.25">
      <c r="A165" s="622"/>
      <c r="B165" s="645"/>
      <c r="C165" s="652" t="s">
        <v>3479</v>
      </c>
      <c r="D165" s="662" t="s">
        <v>132</v>
      </c>
      <c r="E165" s="660">
        <v>5</v>
      </c>
      <c r="F165" s="663"/>
      <c r="G165" s="626">
        <f t="shared" si="4"/>
        <v>0</v>
      </c>
    </row>
    <row r="166" spans="1:9" ht="11.25">
      <c r="A166" s="622"/>
      <c r="B166" s="645"/>
      <c r="C166" s="652" t="s">
        <v>3480</v>
      </c>
      <c r="D166" s="662" t="s">
        <v>132</v>
      </c>
      <c r="E166" s="660">
        <v>7</v>
      </c>
      <c r="F166" s="663"/>
      <c r="G166" s="626">
        <f t="shared" si="4"/>
        <v>0</v>
      </c>
    </row>
    <row r="167" spans="1:9" ht="11.25">
      <c r="A167" s="622"/>
      <c r="B167" s="645"/>
      <c r="C167" s="652" t="s">
        <v>3481</v>
      </c>
      <c r="D167" s="662" t="s">
        <v>132</v>
      </c>
      <c r="E167" s="660">
        <v>9</v>
      </c>
      <c r="F167" s="663"/>
      <c r="G167" s="626">
        <f t="shared" si="4"/>
        <v>0</v>
      </c>
    </row>
    <row r="168" spans="1:9" ht="11.25">
      <c r="A168" s="622"/>
      <c r="B168" s="645"/>
      <c r="C168" s="652" t="s">
        <v>3482</v>
      </c>
      <c r="D168" s="662" t="s">
        <v>132</v>
      </c>
      <c r="E168" s="660">
        <v>4</v>
      </c>
      <c r="F168" s="663"/>
      <c r="G168" s="626">
        <f t="shared" si="4"/>
        <v>0</v>
      </c>
    </row>
    <row r="169" spans="1:9" ht="13.5" customHeight="1">
      <c r="A169" s="622"/>
      <c r="B169" s="645"/>
      <c r="C169" s="652" t="s">
        <v>3483</v>
      </c>
      <c r="D169" s="662" t="s">
        <v>132</v>
      </c>
      <c r="E169" s="660">
        <v>7</v>
      </c>
      <c r="F169" s="663"/>
      <c r="G169" s="626">
        <f t="shared" si="4"/>
        <v>0</v>
      </c>
    </row>
    <row r="170" spans="1:9" ht="24" customHeight="1">
      <c r="A170" s="622"/>
      <c r="B170" s="645"/>
      <c r="C170" s="652" t="s">
        <v>2449</v>
      </c>
      <c r="D170" s="659"/>
      <c r="E170" s="660"/>
      <c r="F170" s="663"/>
      <c r="G170" s="661"/>
      <c r="I170" s="75"/>
    </row>
    <row r="171" spans="1:9" ht="24.75" customHeight="1">
      <c r="A171" s="622"/>
      <c r="B171" s="645"/>
      <c r="C171" s="652" t="s">
        <v>2448</v>
      </c>
      <c r="D171" s="659"/>
      <c r="E171" s="660"/>
      <c r="F171" s="663"/>
      <c r="G171" s="661"/>
    </row>
    <row r="172" spans="1:9" ht="24" customHeight="1">
      <c r="A172" s="622"/>
      <c r="B172" s="645"/>
      <c r="C172" s="652" t="s">
        <v>2447</v>
      </c>
      <c r="D172" s="659"/>
      <c r="E172" s="660"/>
      <c r="F172" s="663"/>
      <c r="G172" s="661"/>
    </row>
    <row r="173" spans="1:9" ht="24" customHeight="1">
      <c r="A173" s="622"/>
      <c r="B173" s="645"/>
      <c r="C173" s="656"/>
      <c r="D173" s="659"/>
      <c r="E173" s="660"/>
      <c r="F173" s="663"/>
      <c r="G173" s="661"/>
      <c r="I173" s="75"/>
    </row>
    <row r="174" spans="1:9" ht="24" customHeight="1">
      <c r="A174" s="664"/>
      <c r="B174" s="665"/>
      <c r="C174" s="666" t="s">
        <v>3515</v>
      </c>
      <c r="D174" s="667"/>
      <c r="E174" s="668"/>
      <c r="F174" s="669"/>
      <c r="G174" s="670"/>
    </row>
    <row r="175" spans="1:9" ht="13.5" customHeight="1">
      <c r="A175" s="622">
        <v>63</v>
      </c>
      <c r="B175" s="623" t="s">
        <v>2446</v>
      </c>
      <c r="C175" s="623" t="s">
        <v>3516</v>
      </c>
      <c r="D175" s="623" t="s">
        <v>132</v>
      </c>
      <c r="E175" s="624">
        <v>1</v>
      </c>
      <c r="F175" s="625"/>
      <c r="G175" s="626">
        <f>ROUND(E175*F175,2)</f>
        <v>0</v>
      </c>
    </row>
    <row r="176" spans="1:9" ht="24" customHeight="1">
      <c r="A176" s="622"/>
      <c r="B176" s="645"/>
      <c r="C176" s="623" t="s">
        <v>3517</v>
      </c>
      <c r="D176" s="645"/>
      <c r="E176" s="624"/>
      <c r="F176" s="625"/>
      <c r="G176" s="626"/>
    </row>
    <row r="177" spans="1:9" ht="24" customHeight="1">
      <c r="A177" s="622">
        <v>66</v>
      </c>
      <c r="B177" s="623" t="s">
        <v>2437</v>
      </c>
      <c r="C177" s="623" t="s">
        <v>3518</v>
      </c>
      <c r="D177" s="623" t="s">
        <v>132</v>
      </c>
      <c r="E177" s="624">
        <v>1</v>
      </c>
      <c r="F177" s="625"/>
      <c r="G177" s="626">
        <f t="shared" ref="G177:G185" si="5">ROUND(E177*F177,2)</f>
        <v>0</v>
      </c>
      <c r="I177" s="75"/>
    </row>
    <row r="178" spans="1:9" ht="24" customHeight="1">
      <c r="A178" s="671"/>
      <c r="B178" s="672"/>
      <c r="C178" s="673" t="s">
        <v>2442</v>
      </c>
      <c r="D178" s="673" t="s">
        <v>243</v>
      </c>
      <c r="E178" s="674">
        <v>30</v>
      </c>
      <c r="F178" s="675"/>
      <c r="G178" s="626">
        <f t="shared" si="5"/>
        <v>0</v>
      </c>
    </row>
    <row r="179" spans="1:9" ht="24" customHeight="1">
      <c r="A179" s="676"/>
      <c r="B179" s="677"/>
      <c r="C179" s="678" t="s">
        <v>2440</v>
      </c>
      <c r="D179" s="678" t="s">
        <v>243</v>
      </c>
      <c r="E179" s="679">
        <v>30</v>
      </c>
      <c r="F179" s="680"/>
      <c r="G179" s="626">
        <f t="shared" si="5"/>
        <v>0</v>
      </c>
      <c r="I179" s="75"/>
    </row>
    <row r="180" spans="1:9" ht="13.5" customHeight="1">
      <c r="A180" s="622"/>
      <c r="B180" s="645"/>
      <c r="C180" s="623" t="s">
        <v>3519</v>
      </c>
      <c r="D180" s="623" t="s">
        <v>132</v>
      </c>
      <c r="E180" s="624">
        <v>1</v>
      </c>
      <c r="F180" s="625"/>
      <c r="G180" s="626">
        <f t="shared" si="5"/>
        <v>0</v>
      </c>
    </row>
    <row r="181" spans="1:9" ht="48" customHeight="1">
      <c r="A181" s="622"/>
      <c r="B181" s="681"/>
      <c r="C181" s="682" t="s">
        <v>3520</v>
      </c>
      <c r="D181" s="683" t="s">
        <v>132</v>
      </c>
      <c r="E181" s="684">
        <v>1</v>
      </c>
      <c r="F181" s="685"/>
      <c r="G181" s="626">
        <f t="shared" si="5"/>
        <v>0</v>
      </c>
    </row>
    <row r="182" spans="1:9" ht="46.5" customHeight="1">
      <c r="A182" s="622"/>
      <c r="B182" s="681"/>
      <c r="C182" s="682" t="s">
        <v>3521</v>
      </c>
      <c r="D182" s="683" t="s">
        <v>132</v>
      </c>
      <c r="E182" s="684">
        <v>1</v>
      </c>
      <c r="F182" s="685"/>
      <c r="G182" s="626">
        <f t="shared" si="5"/>
        <v>0</v>
      </c>
    </row>
    <row r="183" spans="1:9" ht="13.5" customHeight="1">
      <c r="A183" s="622"/>
      <c r="B183" s="681"/>
      <c r="C183" s="683" t="s">
        <v>3522</v>
      </c>
      <c r="D183" s="686" t="s">
        <v>243</v>
      </c>
      <c r="E183" s="687">
        <v>60</v>
      </c>
      <c r="F183" s="688"/>
      <c r="G183" s="626">
        <f t="shared" si="5"/>
        <v>0</v>
      </c>
    </row>
    <row r="184" spans="1:9" ht="24" customHeight="1">
      <c r="A184" s="622"/>
      <c r="B184" s="681"/>
      <c r="C184" s="689" t="s">
        <v>3523</v>
      </c>
      <c r="D184" s="686" t="s">
        <v>243</v>
      </c>
      <c r="E184" s="687">
        <v>60</v>
      </c>
      <c r="F184" s="688"/>
      <c r="G184" s="626">
        <f t="shared" si="5"/>
        <v>0</v>
      </c>
    </row>
    <row r="185" spans="1:9" ht="13.5" customHeight="1">
      <c r="A185" s="622"/>
      <c r="B185" s="681"/>
      <c r="C185" s="682" t="s">
        <v>3524</v>
      </c>
      <c r="D185" s="686" t="s">
        <v>132</v>
      </c>
      <c r="E185" s="687">
        <v>1</v>
      </c>
      <c r="F185" s="688"/>
      <c r="G185" s="626">
        <f t="shared" si="5"/>
        <v>0</v>
      </c>
    </row>
    <row r="186" spans="1:9" ht="24" customHeight="1">
      <c r="A186" s="622"/>
      <c r="B186" s="645"/>
      <c r="C186" s="656"/>
      <c r="D186" s="659"/>
      <c r="E186" s="660"/>
      <c r="F186" s="663"/>
      <c r="G186" s="661"/>
    </row>
    <row r="187" spans="1:9" ht="24" customHeight="1">
      <c r="A187" s="664"/>
      <c r="B187" s="665"/>
      <c r="C187" s="690" t="s">
        <v>3525</v>
      </c>
      <c r="D187" s="667"/>
      <c r="E187" s="668"/>
      <c r="F187" s="669"/>
      <c r="G187" s="670"/>
    </row>
    <row r="188" spans="1:9" ht="24" customHeight="1">
      <c r="A188" s="622">
        <v>64</v>
      </c>
      <c r="B188" s="623" t="s">
        <v>2431</v>
      </c>
      <c r="C188" s="623" t="s">
        <v>2430</v>
      </c>
      <c r="D188" s="623" t="s">
        <v>243</v>
      </c>
      <c r="E188" s="624">
        <v>89</v>
      </c>
      <c r="F188" s="625"/>
      <c r="G188" s="626">
        <f t="shared" ref="G188:G192" si="6">ROUND(E188*F188,2)</f>
        <v>0</v>
      </c>
    </row>
    <row r="189" spans="1:9" ht="24" customHeight="1">
      <c r="A189" s="622">
        <v>65</v>
      </c>
      <c r="B189" s="623" t="s">
        <v>2445</v>
      </c>
      <c r="C189" s="623" t="s">
        <v>2444</v>
      </c>
      <c r="D189" s="623" t="s">
        <v>132</v>
      </c>
      <c r="E189" s="624">
        <v>2</v>
      </c>
      <c r="F189" s="625"/>
      <c r="G189" s="626">
        <f t="shared" si="6"/>
        <v>0</v>
      </c>
    </row>
    <row r="190" spans="1:9" ht="24" customHeight="1">
      <c r="A190" s="622">
        <v>67</v>
      </c>
      <c r="B190" s="623" t="s">
        <v>2443</v>
      </c>
      <c r="C190" s="623" t="s">
        <v>2442</v>
      </c>
      <c r="D190" s="623" t="s">
        <v>243</v>
      </c>
      <c r="E190" s="624">
        <v>89</v>
      </c>
      <c r="F190" s="625"/>
      <c r="G190" s="626">
        <f t="shared" si="6"/>
        <v>0</v>
      </c>
    </row>
    <row r="191" spans="1:9" ht="24" customHeight="1">
      <c r="A191" s="633">
        <v>68</v>
      </c>
      <c r="B191" s="634" t="s">
        <v>2441</v>
      </c>
      <c r="C191" s="634" t="s">
        <v>2440</v>
      </c>
      <c r="D191" s="634" t="s">
        <v>243</v>
      </c>
      <c r="E191" s="635">
        <v>89</v>
      </c>
      <c r="F191" s="636"/>
      <c r="G191" s="626">
        <f t="shared" si="6"/>
        <v>0</v>
      </c>
    </row>
    <row r="192" spans="1:9" ht="11.25">
      <c r="A192" s="622">
        <v>69</v>
      </c>
      <c r="B192" s="623" t="s">
        <v>2439</v>
      </c>
      <c r="C192" s="623" t="s">
        <v>2438</v>
      </c>
      <c r="D192" s="623" t="s">
        <v>132</v>
      </c>
      <c r="E192" s="624">
        <v>2</v>
      </c>
      <c r="F192" s="625"/>
      <c r="G192" s="626">
        <f t="shared" si="6"/>
        <v>0</v>
      </c>
    </row>
    <row r="193" spans="1:7" ht="42.75" customHeight="1">
      <c r="A193" s="691">
        <v>70</v>
      </c>
      <c r="B193" s="692" t="s">
        <v>2437</v>
      </c>
      <c r="C193" s="692" t="s">
        <v>3526</v>
      </c>
      <c r="D193" s="692" t="s">
        <v>132</v>
      </c>
      <c r="E193" s="693"/>
      <c r="F193" s="694"/>
      <c r="G193" s="695">
        <f t="shared" ref="G193:G194" si="7">F193*E193</f>
        <v>0</v>
      </c>
    </row>
    <row r="194" spans="1:7" ht="24" customHeight="1">
      <c r="A194" s="696">
        <v>71</v>
      </c>
      <c r="B194" s="697" t="s">
        <v>2436</v>
      </c>
      <c r="C194" s="697" t="s">
        <v>3526</v>
      </c>
      <c r="D194" s="697" t="s">
        <v>132</v>
      </c>
      <c r="E194" s="698"/>
      <c r="F194" s="699"/>
      <c r="G194" s="700">
        <f t="shared" si="7"/>
        <v>0</v>
      </c>
    </row>
    <row r="195" spans="1:7" ht="24" customHeight="1">
      <c r="A195" s="622">
        <v>72</v>
      </c>
      <c r="B195" s="623" t="s">
        <v>2429</v>
      </c>
      <c r="C195" s="623" t="s">
        <v>2428</v>
      </c>
      <c r="D195" s="623" t="s">
        <v>132</v>
      </c>
      <c r="E195" s="624">
        <v>5</v>
      </c>
      <c r="F195" s="625"/>
      <c r="G195" s="626">
        <f t="shared" ref="G195:G207" si="8">ROUND(E195*F195,2)</f>
        <v>0</v>
      </c>
    </row>
    <row r="196" spans="1:7" ht="24" customHeight="1">
      <c r="A196" s="633">
        <v>73</v>
      </c>
      <c r="B196" s="634" t="s">
        <v>2435</v>
      </c>
      <c r="C196" s="634" t="s">
        <v>2434</v>
      </c>
      <c r="D196" s="634" t="s">
        <v>132</v>
      </c>
      <c r="E196" s="635">
        <v>5</v>
      </c>
      <c r="F196" s="636"/>
      <c r="G196" s="626">
        <f t="shared" si="8"/>
        <v>0</v>
      </c>
    </row>
    <row r="197" spans="1:7" ht="22.5" customHeight="1">
      <c r="A197" s="622">
        <v>74</v>
      </c>
      <c r="B197" s="623" t="s">
        <v>2433</v>
      </c>
      <c r="C197" s="623" t="s">
        <v>2432</v>
      </c>
      <c r="D197" s="623" t="s">
        <v>132</v>
      </c>
      <c r="E197" s="624">
        <v>51</v>
      </c>
      <c r="F197" s="625"/>
      <c r="G197" s="626">
        <f t="shared" si="8"/>
        <v>0</v>
      </c>
    </row>
    <row r="198" spans="1:7" ht="44.25" customHeight="1">
      <c r="A198" s="622">
        <v>75</v>
      </c>
      <c r="B198" s="623" t="s">
        <v>2431</v>
      </c>
      <c r="C198" s="623" t="s">
        <v>2430</v>
      </c>
      <c r="D198" s="623" t="s">
        <v>243</v>
      </c>
      <c r="E198" s="624">
        <v>75</v>
      </c>
      <c r="F198" s="625"/>
      <c r="G198" s="626">
        <f t="shared" si="8"/>
        <v>0</v>
      </c>
    </row>
    <row r="199" spans="1:7" ht="24" customHeight="1">
      <c r="A199" s="622">
        <v>76</v>
      </c>
      <c r="B199" s="623" t="s">
        <v>2429</v>
      </c>
      <c r="C199" s="623" t="s">
        <v>2428</v>
      </c>
      <c r="D199" s="623" t="s">
        <v>132</v>
      </c>
      <c r="E199" s="624">
        <v>51</v>
      </c>
      <c r="F199" s="625"/>
      <c r="G199" s="626">
        <f t="shared" si="8"/>
        <v>0</v>
      </c>
    </row>
    <row r="200" spans="1:7" ht="24" customHeight="1">
      <c r="A200" s="622">
        <v>77</v>
      </c>
      <c r="B200" s="623" t="s">
        <v>2427</v>
      </c>
      <c r="C200" s="623" t="s">
        <v>2426</v>
      </c>
      <c r="D200" s="623" t="s">
        <v>243</v>
      </c>
      <c r="E200" s="624">
        <v>60</v>
      </c>
      <c r="F200" s="625"/>
      <c r="G200" s="626">
        <f t="shared" si="8"/>
        <v>0</v>
      </c>
    </row>
    <row r="201" spans="1:7" ht="24" customHeight="1">
      <c r="A201" s="633">
        <v>78</v>
      </c>
      <c r="B201" s="634" t="s">
        <v>2425</v>
      </c>
      <c r="C201" s="634" t="s">
        <v>2424</v>
      </c>
      <c r="D201" s="634" t="s">
        <v>243</v>
      </c>
      <c r="E201" s="635">
        <v>60</v>
      </c>
      <c r="F201" s="636"/>
      <c r="G201" s="626">
        <f t="shared" si="8"/>
        <v>0</v>
      </c>
    </row>
    <row r="202" spans="1:7" ht="24" customHeight="1">
      <c r="A202" s="622">
        <v>79</v>
      </c>
      <c r="B202" s="623" t="s">
        <v>2423</v>
      </c>
      <c r="C202" s="623" t="s">
        <v>2422</v>
      </c>
      <c r="D202" s="623" t="s">
        <v>243</v>
      </c>
      <c r="E202" s="624">
        <v>45</v>
      </c>
      <c r="F202" s="625"/>
      <c r="G202" s="626">
        <f t="shared" si="8"/>
        <v>0</v>
      </c>
    </row>
    <row r="203" spans="1:7" ht="24" customHeight="1">
      <c r="A203" s="633">
        <v>80</v>
      </c>
      <c r="B203" s="634" t="s">
        <v>2421</v>
      </c>
      <c r="C203" s="634" t="s">
        <v>2420</v>
      </c>
      <c r="D203" s="634" t="s">
        <v>243</v>
      </c>
      <c r="E203" s="635">
        <v>45</v>
      </c>
      <c r="F203" s="636"/>
      <c r="G203" s="626">
        <f t="shared" si="8"/>
        <v>0</v>
      </c>
    </row>
    <row r="204" spans="1:7" ht="24" customHeight="1">
      <c r="A204" s="696">
        <v>81</v>
      </c>
      <c r="B204" s="634" t="s">
        <v>2419</v>
      </c>
      <c r="C204" s="634" t="s">
        <v>2418</v>
      </c>
      <c r="D204" s="634" t="s">
        <v>132</v>
      </c>
      <c r="E204" s="698">
        <v>6</v>
      </c>
      <c r="F204" s="636"/>
      <c r="G204" s="626">
        <f t="shared" si="8"/>
        <v>0</v>
      </c>
    </row>
    <row r="205" spans="1:7" ht="24" customHeight="1">
      <c r="A205" s="696">
        <v>82</v>
      </c>
      <c r="B205" s="634" t="s">
        <v>2417</v>
      </c>
      <c r="C205" s="634" t="s">
        <v>2416</v>
      </c>
      <c r="D205" s="634" t="s">
        <v>132</v>
      </c>
      <c r="E205" s="698">
        <v>4</v>
      </c>
      <c r="F205" s="636"/>
      <c r="G205" s="626">
        <f t="shared" si="8"/>
        <v>0</v>
      </c>
    </row>
    <row r="206" spans="1:7" ht="24" customHeight="1">
      <c r="A206" s="622">
        <v>83</v>
      </c>
      <c r="B206" s="623" t="s">
        <v>2415</v>
      </c>
      <c r="C206" s="623" t="s">
        <v>2414</v>
      </c>
      <c r="D206" s="623" t="s">
        <v>809</v>
      </c>
      <c r="E206" s="624">
        <v>750</v>
      </c>
      <c r="F206" s="625"/>
      <c r="G206" s="626">
        <f t="shared" si="8"/>
        <v>0</v>
      </c>
    </row>
    <row r="207" spans="1:7" ht="24" customHeight="1">
      <c r="A207" s="622">
        <v>84</v>
      </c>
      <c r="B207" s="623" t="s">
        <v>2413</v>
      </c>
      <c r="C207" s="623" t="s">
        <v>2412</v>
      </c>
      <c r="D207" s="623" t="s">
        <v>57</v>
      </c>
      <c r="E207" s="644"/>
      <c r="F207" s="625"/>
      <c r="G207" s="626">
        <f t="shared" si="8"/>
        <v>0</v>
      </c>
    </row>
    <row r="208" spans="1:7" ht="24" customHeight="1">
      <c r="A208" s="664"/>
      <c r="B208" s="665"/>
      <c r="C208" s="701"/>
      <c r="D208" s="667"/>
      <c r="E208" s="668"/>
      <c r="F208" s="669"/>
      <c r="G208" s="670"/>
    </row>
    <row r="209" spans="1:7" ht="24" customHeight="1">
      <c r="A209" s="622"/>
      <c r="B209" s="645"/>
      <c r="C209" s="652" t="s">
        <v>2411</v>
      </c>
      <c r="D209" s="702" t="s">
        <v>132</v>
      </c>
      <c r="E209" s="703">
        <v>5</v>
      </c>
      <c r="F209" s="658"/>
      <c r="G209" s="626">
        <f>ROUND(E209*F209,2)</f>
        <v>0</v>
      </c>
    </row>
    <row r="210" spans="1:7" ht="44.25" customHeight="1">
      <c r="A210" s="622"/>
      <c r="B210" s="645"/>
      <c r="C210" s="652" t="s">
        <v>2410</v>
      </c>
      <c r="D210" s="704"/>
      <c r="E210" s="703"/>
      <c r="F210" s="658"/>
      <c r="G210" s="626"/>
    </row>
    <row r="211" spans="1:7" ht="24" customHeight="1">
      <c r="A211" s="622"/>
      <c r="B211" s="645"/>
      <c r="C211" s="652" t="s">
        <v>2409</v>
      </c>
      <c r="D211" s="704"/>
      <c r="E211" s="703"/>
      <c r="F211" s="658"/>
      <c r="G211" s="626"/>
    </row>
    <row r="212" spans="1:7" ht="24" customHeight="1">
      <c r="A212" s="622"/>
      <c r="B212" s="645"/>
      <c r="C212" s="652" t="s">
        <v>2408</v>
      </c>
      <c r="D212" s="704"/>
      <c r="E212" s="703"/>
      <c r="F212" s="658"/>
      <c r="G212" s="626"/>
    </row>
    <row r="213" spans="1:7" ht="24" customHeight="1">
      <c r="A213" s="622"/>
      <c r="B213" s="645"/>
      <c r="C213" s="652" t="s">
        <v>2407</v>
      </c>
      <c r="D213" s="702" t="s">
        <v>132</v>
      </c>
      <c r="E213" s="703">
        <v>4</v>
      </c>
      <c r="F213" s="658"/>
      <c r="G213" s="626">
        <f t="shared" ref="G213:G214" si="9">ROUND(E213*F213,2)</f>
        <v>0</v>
      </c>
    </row>
    <row r="214" spans="1:7" ht="24" customHeight="1">
      <c r="A214" s="622"/>
      <c r="B214" s="645"/>
      <c r="C214" s="652" t="s">
        <v>2406</v>
      </c>
      <c r="D214" s="702" t="s">
        <v>132</v>
      </c>
      <c r="E214" s="703">
        <v>1</v>
      </c>
      <c r="F214" s="658"/>
      <c r="G214" s="626">
        <f t="shared" si="9"/>
        <v>0</v>
      </c>
    </row>
    <row r="215" spans="1:7" ht="47.25" customHeight="1">
      <c r="A215" s="622"/>
      <c r="B215" s="645"/>
      <c r="C215" s="652" t="s">
        <v>2405</v>
      </c>
      <c r="D215" s="704"/>
      <c r="E215" s="703"/>
      <c r="F215" s="658"/>
      <c r="G215" s="626"/>
    </row>
    <row r="216" spans="1:7" ht="24" customHeight="1">
      <c r="A216" s="622"/>
      <c r="B216" s="645"/>
      <c r="C216" s="656"/>
      <c r="D216" s="704"/>
      <c r="E216" s="703"/>
      <c r="F216" s="658"/>
      <c r="G216" s="626"/>
    </row>
    <row r="217" spans="1:7" ht="24" customHeight="1">
      <c r="A217" s="622"/>
      <c r="B217" s="645"/>
      <c r="C217" s="652" t="s">
        <v>2404</v>
      </c>
      <c r="D217" s="704"/>
      <c r="E217" s="703"/>
      <c r="F217" s="658"/>
      <c r="G217" s="626"/>
    </row>
    <row r="218" spans="1:7" ht="24" customHeight="1">
      <c r="A218" s="622"/>
      <c r="B218" s="645"/>
      <c r="C218" s="652" t="s">
        <v>2403</v>
      </c>
      <c r="D218" s="702" t="s">
        <v>132</v>
      </c>
      <c r="E218" s="703">
        <v>2</v>
      </c>
      <c r="F218" s="658"/>
      <c r="G218" s="626">
        <f t="shared" ref="G218:G219" si="10">ROUND(E218*F218,2)</f>
        <v>0</v>
      </c>
    </row>
    <row r="219" spans="1:7" ht="24" customHeight="1">
      <c r="A219" s="622"/>
      <c r="B219" s="645"/>
      <c r="C219" s="652" t="s">
        <v>2402</v>
      </c>
      <c r="D219" s="702" t="s">
        <v>132</v>
      </c>
      <c r="E219" s="703">
        <v>1</v>
      </c>
      <c r="F219" s="658"/>
      <c r="G219" s="626">
        <f t="shared" si="10"/>
        <v>0</v>
      </c>
    </row>
    <row r="220" spans="1:7" ht="24" customHeight="1">
      <c r="A220" s="622"/>
      <c r="B220" s="645"/>
      <c r="C220" s="656"/>
      <c r="D220" s="704"/>
      <c r="E220" s="703"/>
      <c r="F220" s="658"/>
      <c r="G220" s="626"/>
    </row>
    <row r="221" spans="1:7" ht="24" customHeight="1">
      <c r="A221" s="622"/>
      <c r="B221" s="645"/>
      <c r="C221" s="652" t="s">
        <v>2401</v>
      </c>
      <c r="D221" s="702" t="s">
        <v>132</v>
      </c>
      <c r="E221" s="703">
        <v>34</v>
      </c>
      <c r="F221" s="658"/>
      <c r="G221" s="626">
        <f>ROUND(E221*F221,2)</f>
        <v>0</v>
      </c>
    </row>
    <row r="222" spans="1:7" ht="24" customHeight="1">
      <c r="A222" s="622"/>
      <c r="B222" s="645"/>
      <c r="C222" s="652" t="s">
        <v>2400</v>
      </c>
      <c r="D222" s="704"/>
      <c r="E222" s="703"/>
      <c r="F222" s="658"/>
      <c r="G222" s="626"/>
    </row>
    <row r="223" spans="1:7" ht="24" customHeight="1">
      <c r="A223" s="622"/>
      <c r="B223" s="645"/>
      <c r="C223" s="701"/>
      <c r="D223" s="704"/>
      <c r="E223" s="703"/>
      <c r="F223" s="658"/>
      <c r="G223" s="626"/>
    </row>
    <row r="224" spans="1:7" ht="24" customHeight="1">
      <c r="A224" s="622"/>
      <c r="B224" s="645"/>
      <c r="C224" s="652" t="s">
        <v>2399</v>
      </c>
      <c r="D224" s="702" t="s">
        <v>132</v>
      </c>
      <c r="E224" s="703">
        <v>3</v>
      </c>
      <c r="F224" s="658"/>
      <c r="G224" s="626">
        <f>ROUND(E224*F224,2)</f>
        <v>0</v>
      </c>
    </row>
    <row r="225" spans="1:7" ht="24" customHeight="1">
      <c r="A225" s="622"/>
      <c r="B225" s="645"/>
      <c r="C225" s="701"/>
      <c r="D225" s="704"/>
      <c r="E225" s="703"/>
      <c r="F225" s="658"/>
      <c r="G225" s="626"/>
    </row>
    <row r="226" spans="1:7" ht="24" customHeight="1">
      <c r="A226" s="622"/>
      <c r="B226" s="645"/>
      <c r="C226" s="652" t="s">
        <v>2398</v>
      </c>
      <c r="D226" s="704"/>
      <c r="E226" s="703"/>
      <c r="F226" s="658"/>
      <c r="G226" s="626"/>
    </row>
    <row r="227" spans="1:7" ht="24" customHeight="1">
      <c r="A227" s="622"/>
      <c r="B227" s="645"/>
      <c r="C227" s="652" t="s">
        <v>2397</v>
      </c>
      <c r="D227" s="702" t="s">
        <v>3527</v>
      </c>
      <c r="E227" s="703">
        <v>30</v>
      </c>
      <c r="F227" s="658"/>
      <c r="G227" s="626">
        <f t="shared" ref="G227:G229" si="11">ROUND(E227*F227,2)</f>
        <v>0</v>
      </c>
    </row>
    <row r="228" spans="1:7" ht="24" customHeight="1">
      <c r="A228" s="622"/>
      <c r="B228" s="645"/>
      <c r="C228" s="652" t="s">
        <v>2396</v>
      </c>
      <c r="D228" s="702" t="s">
        <v>3527</v>
      </c>
      <c r="E228" s="703">
        <v>140</v>
      </c>
      <c r="F228" s="658"/>
      <c r="G228" s="626">
        <f t="shared" si="11"/>
        <v>0</v>
      </c>
    </row>
    <row r="229" spans="1:7" ht="24" customHeight="1">
      <c r="A229" s="622"/>
      <c r="B229" s="645"/>
      <c r="C229" s="652" t="s">
        <v>2395</v>
      </c>
      <c r="D229" s="702" t="s">
        <v>3527</v>
      </c>
      <c r="E229" s="703">
        <v>120</v>
      </c>
      <c r="F229" s="658"/>
      <c r="G229" s="626">
        <f t="shared" si="11"/>
        <v>0</v>
      </c>
    </row>
    <row r="230" spans="1:7" ht="24" customHeight="1">
      <c r="A230" s="622"/>
      <c r="B230" s="645"/>
      <c r="C230" s="701"/>
      <c r="D230" s="704"/>
      <c r="E230" s="703"/>
      <c r="F230" s="658"/>
      <c r="G230" s="626"/>
    </row>
    <row r="231" spans="1:7" ht="24" customHeight="1">
      <c r="A231" s="622"/>
      <c r="B231" s="645"/>
      <c r="C231" s="652" t="s">
        <v>2394</v>
      </c>
      <c r="D231" s="704"/>
      <c r="E231" s="703"/>
      <c r="F231" s="658"/>
      <c r="G231" s="626"/>
    </row>
    <row r="232" spans="1:7" ht="24" customHeight="1">
      <c r="A232" s="622"/>
      <c r="B232" s="645"/>
      <c r="C232" s="652" t="s">
        <v>2393</v>
      </c>
      <c r="D232" s="702" t="s">
        <v>249</v>
      </c>
      <c r="E232" s="703">
        <v>80</v>
      </c>
      <c r="F232" s="658"/>
      <c r="G232" s="626">
        <f>ROUND(E232*F232,2)</f>
        <v>0</v>
      </c>
    </row>
    <row r="233" spans="1:7" ht="24" customHeight="1">
      <c r="A233" s="622"/>
      <c r="B233" s="645"/>
      <c r="C233" s="701"/>
      <c r="D233" s="704"/>
      <c r="E233" s="703"/>
      <c r="F233" s="658"/>
      <c r="G233" s="626"/>
    </row>
    <row r="234" spans="1:7" ht="24" customHeight="1">
      <c r="A234" s="622"/>
      <c r="B234" s="645"/>
      <c r="C234" s="652" t="s">
        <v>2392</v>
      </c>
      <c r="D234" s="702" t="s">
        <v>249</v>
      </c>
      <c r="E234" s="703">
        <v>60</v>
      </c>
      <c r="F234" s="658"/>
      <c r="G234" s="626">
        <f>ROUND(E234*F234,2)</f>
        <v>0</v>
      </c>
    </row>
    <row r="235" spans="1:7" ht="24" customHeight="1">
      <c r="A235" s="622"/>
      <c r="B235" s="645"/>
      <c r="C235" s="656"/>
      <c r="D235" s="704"/>
      <c r="E235" s="703"/>
      <c r="F235" s="658"/>
      <c r="G235" s="626"/>
    </row>
    <row r="236" spans="1:7" ht="24" customHeight="1">
      <c r="A236" s="664"/>
      <c r="B236" s="665"/>
      <c r="C236" s="701"/>
      <c r="D236" s="667"/>
      <c r="E236" s="668"/>
      <c r="F236" s="669"/>
      <c r="G236" s="670"/>
    </row>
    <row r="237" spans="1:7" ht="24" customHeight="1">
      <c r="A237" s="622"/>
      <c r="B237" s="645"/>
      <c r="C237" s="705" t="s">
        <v>2391</v>
      </c>
      <c r="D237" s="704"/>
      <c r="E237" s="703"/>
      <c r="F237" s="658"/>
      <c r="G237" s="626"/>
    </row>
    <row r="238" spans="1:7" ht="24" customHeight="1">
      <c r="A238" s="664"/>
      <c r="B238" s="665"/>
      <c r="C238" s="706"/>
      <c r="D238" s="667"/>
      <c r="E238" s="668"/>
      <c r="F238" s="669"/>
      <c r="G238" s="670"/>
    </row>
    <row r="239" spans="1:7" ht="24" customHeight="1">
      <c r="A239" s="622"/>
      <c r="B239" s="645"/>
      <c r="C239" s="652" t="s">
        <v>2390</v>
      </c>
      <c r="D239" s="702" t="s">
        <v>132</v>
      </c>
      <c r="E239" s="703">
        <v>1</v>
      </c>
      <c r="F239" s="658"/>
      <c r="G239" s="626">
        <f>ROUND(E239*F239,2)</f>
        <v>0</v>
      </c>
    </row>
    <row r="240" spans="1:7" ht="24" customHeight="1">
      <c r="A240" s="622"/>
      <c r="B240" s="645"/>
      <c r="C240" s="652" t="s">
        <v>2389</v>
      </c>
      <c r="D240" s="704"/>
      <c r="E240" s="703"/>
      <c r="F240" s="658"/>
      <c r="G240" s="626"/>
    </row>
    <row r="241" spans="1:7" ht="24" customHeight="1">
      <c r="A241" s="622"/>
      <c r="B241" s="645"/>
      <c r="C241" s="656"/>
      <c r="D241" s="704"/>
      <c r="E241" s="703"/>
      <c r="F241" s="658"/>
      <c r="G241" s="626"/>
    </row>
    <row r="242" spans="1:7" ht="24" customHeight="1">
      <c r="A242" s="622"/>
      <c r="B242" s="645"/>
      <c r="C242" s="652" t="s">
        <v>2388</v>
      </c>
      <c r="D242" s="702" t="s">
        <v>132</v>
      </c>
      <c r="E242" s="703">
        <v>4</v>
      </c>
      <c r="F242" s="658"/>
      <c r="G242" s="626">
        <f>ROUND(E242*F242,2)</f>
        <v>0</v>
      </c>
    </row>
    <row r="243" spans="1:7" ht="24" customHeight="1">
      <c r="A243" s="622"/>
      <c r="B243" s="645"/>
      <c r="C243" s="656"/>
      <c r="D243" s="704"/>
      <c r="E243" s="703"/>
      <c r="F243" s="658"/>
      <c r="G243" s="626"/>
    </row>
    <row r="244" spans="1:7" ht="24" customHeight="1">
      <c r="A244" s="622"/>
      <c r="B244" s="645"/>
      <c r="C244" s="657" t="s">
        <v>2387</v>
      </c>
      <c r="D244" s="704"/>
      <c r="E244" s="703"/>
      <c r="F244" s="658"/>
      <c r="G244" s="626"/>
    </row>
    <row r="245" spans="1:7" ht="24" customHeight="1">
      <c r="A245" s="622"/>
      <c r="B245" s="645"/>
      <c r="C245" s="652" t="s">
        <v>2386</v>
      </c>
      <c r="D245" s="702" t="s">
        <v>132</v>
      </c>
      <c r="E245" s="703">
        <v>4</v>
      </c>
      <c r="F245" s="658"/>
      <c r="G245" s="626">
        <f t="shared" ref="G245:G247" si="12">ROUND(E245*F245,2)</f>
        <v>0</v>
      </c>
    </row>
    <row r="246" spans="1:7" ht="24" customHeight="1">
      <c r="A246" s="622"/>
      <c r="B246" s="645"/>
      <c r="C246" s="652" t="s">
        <v>2385</v>
      </c>
      <c r="D246" s="702" t="s">
        <v>132</v>
      </c>
      <c r="E246" s="703">
        <v>6</v>
      </c>
      <c r="F246" s="658"/>
      <c r="G246" s="626">
        <f t="shared" si="12"/>
        <v>0</v>
      </c>
    </row>
    <row r="247" spans="1:7" ht="24" customHeight="1">
      <c r="A247" s="622"/>
      <c r="B247" s="645"/>
      <c r="C247" s="652" t="s">
        <v>2384</v>
      </c>
      <c r="D247" s="702" t="s">
        <v>132</v>
      </c>
      <c r="E247" s="703">
        <v>1</v>
      </c>
      <c r="F247" s="658"/>
      <c r="G247" s="626">
        <f t="shared" si="12"/>
        <v>0</v>
      </c>
    </row>
    <row r="248" spans="1:7" ht="24" customHeight="1">
      <c r="A248" s="622"/>
      <c r="B248" s="645"/>
      <c r="C248" s="656"/>
      <c r="D248" s="704"/>
      <c r="E248" s="703"/>
      <c r="F248" s="658"/>
      <c r="G248" s="626"/>
    </row>
    <row r="249" spans="1:7" ht="24" customHeight="1">
      <c r="A249" s="622"/>
      <c r="B249" s="645"/>
      <c r="C249" s="652" t="s">
        <v>2383</v>
      </c>
      <c r="D249" s="702" t="s">
        <v>173</v>
      </c>
      <c r="E249" s="703">
        <v>1</v>
      </c>
      <c r="F249" s="658"/>
      <c r="G249" s="626">
        <f>ROUND(E249*F249,2)</f>
        <v>0</v>
      </c>
    </row>
    <row r="250" spans="1:7" ht="30.75" customHeight="1">
      <c r="A250" s="622"/>
      <c r="B250" s="645"/>
      <c r="C250" s="652" t="s">
        <v>2382</v>
      </c>
      <c r="D250" s="704"/>
      <c r="E250" s="703"/>
      <c r="F250" s="658"/>
      <c r="G250" s="626"/>
    </row>
    <row r="251" spans="1:7" ht="34.5" customHeight="1">
      <c r="A251" s="622"/>
      <c r="B251" s="645"/>
      <c r="C251" s="652" t="s">
        <v>2380</v>
      </c>
      <c r="D251" s="702" t="s">
        <v>249</v>
      </c>
      <c r="E251" s="703">
        <v>40</v>
      </c>
      <c r="F251" s="658"/>
      <c r="G251" s="626">
        <f t="shared" ref="G251:G252" si="13">ROUND(E251*F251,2)</f>
        <v>0</v>
      </c>
    </row>
    <row r="252" spans="1:7" ht="45" customHeight="1">
      <c r="A252" s="622"/>
      <c r="B252" s="645"/>
      <c r="C252" s="652" t="s">
        <v>2379</v>
      </c>
      <c r="D252" s="702" t="s">
        <v>249</v>
      </c>
      <c r="E252" s="703">
        <v>40</v>
      </c>
      <c r="F252" s="658"/>
      <c r="G252" s="626">
        <f t="shared" si="13"/>
        <v>0</v>
      </c>
    </row>
    <row r="253" spans="1:7" ht="45" customHeight="1">
      <c r="A253" s="622"/>
      <c r="B253" s="645"/>
      <c r="C253" s="652" t="s">
        <v>2381</v>
      </c>
      <c r="D253" s="704"/>
      <c r="E253" s="703"/>
      <c r="F253" s="658"/>
      <c r="G253" s="626"/>
    </row>
    <row r="254" spans="1:7" ht="30.75" customHeight="1">
      <c r="A254" s="622"/>
      <c r="B254" s="645"/>
      <c r="C254" s="652" t="s">
        <v>2380</v>
      </c>
      <c r="D254" s="702" t="s">
        <v>249</v>
      </c>
      <c r="E254" s="703">
        <v>40</v>
      </c>
      <c r="F254" s="658"/>
      <c r="G254" s="626">
        <f t="shared" ref="G254:G257" si="14">ROUND(E254*F254,2)</f>
        <v>0</v>
      </c>
    </row>
    <row r="255" spans="1:7" ht="13.5" customHeight="1">
      <c r="A255" s="622"/>
      <c r="B255" s="645"/>
      <c r="C255" s="652" t="s">
        <v>2379</v>
      </c>
      <c r="D255" s="702" t="s">
        <v>249</v>
      </c>
      <c r="E255" s="703">
        <v>40</v>
      </c>
      <c r="F255" s="658"/>
      <c r="G255" s="626">
        <f t="shared" si="14"/>
        <v>0</v>
      </c>
    </row>
    <row r="256" spans="1:7" ht="24" customHeight="1">
      <c r="A256" s="622"/>
      <c r="B256" s="645"/>
      <c r="C256" s="652" t="s">
        <v>2378</v>
      </c>
      <c r="D256" s="702" t="s">
        <v>173</v>
      </c>
      <c r="E256" s="703">
        <v>1</v>
      </c>
      <c r="F256" s="658"/>
      <c r="G256" s="626">
        <f t="shared" si="14"/>
        <v>0</v>
      </c>
    </row>
    <row r="257" spans="1:7" ht="30.75" customHeight="1">
      <c r="A257" s="622"/>
      <c r="B257" s="645"/>
      <c r="C257" s="652" t="s">
        <v>2377</v>
      </c>
      <c r="D257" s="702" t="s">
        <v>173</v>
      </c>
      <c r="E257" s="703">
        <v>1</v>
      </c>
      <c r="F257" s="658"/>
      <c r="G257" s="626">
        <f t="shared" si="14"/>
        <v>0</v>
      </c>
    </row>
    <row r="258" spans="1:7" ht="19.5" customHeight="1">
      <c r="A258" s="622"/>
      <c r="B258" s="645"/>
      <c r="C258" s="652" t="s">
        <v>2376</v>
      </c>
      <c r="D258" s="704"/>
      <c r="E258" s="703"/>
      <c r="F258" s="658"/>
      <c r="G258" s="626"/>
    </row>
    <row r="259" spans="1:7" ht="26.25" customHeight="1">
      <c r="A259" s="622"/>
      <c r="B259" s="645"/>
      <c r="C259" s="652" t="s">
        <v>2375</v>
      </c>
      <c r="D259" s="702" t="s">
        <v>249</v>
      </c>
      <c r="E259" s="703">
        <v>20</v>
      </c>
      <c r="F259" s="658"/>
      <c r="G259" s="626">
        <f t="shared" ref="G259:G263" si="15">ROUND(E259*F259,2)</f>
        <v>0</v>
      </c>
    </row>
    <row r="260" spans="1:7" ht="16.5" customHeight="1">
      <c r="A260" s="622"/>
      <c r="B260" s="645"/>
      <c r="C260" s="652" t="s">
        <v>2374</v>
      </c>
      <c r="D260" s="707" t="s">
        <v>249</v>
      </c>
      <c r="E260" s="708">
        <v>20</v>
      </c>
      <c r="F260" s="658"/>
      <c r="G260" s="626">
        <f t="shared" si="15"/>
        <v>0</v>
      </c>
    </row>
    <row r="261" spans="1:7" ht="12" customHeight="1">
      <c r="A261" s="622"/>
      <c r="B261" s="645"/>
      <c r="C261" s="652" t="s">
        <v>2373</v>
      </c>
      <c r="D261" s="707" t="s">
        <v>249</v>
      </c>
      <c r="E261" s="708">
        <v>20</v>
      </c>
      <c r="F261" s="658"/>
      <c r="G261" s="626">
        <f t="shared" si="15"/>
        <v>0</v>
      </c>
    </row>
    <row r="262" spans="1:7" ht="12" customHeight="1">
      <c r="A262" s="622"/>
      <c r="B262" s="645"/>
      <c r="C262" s="652" t="s">
        <v>2372</v>
      </c>
      <c r="D262" s="707" t="s">
        <v>173</v>
      </c>
      <c r="E262" s="708">
        <v>2</v>
      </c>
      <c r="F262" s="658"/>
      <c r="G262" s="626">
        <f t="shared" si="15"/>
        <v>0</v>
      </c>
    </row>
    <row r="263" spans="1:7" ht="27.75" customHeight="1">
      <c r="A263" s="622"/>
      <c r="B263" s="645"/>
      <c r="C263" s="652" t="s">
        <v>2371</v>
      </c>
      <c r="D263" s="707" t="s">
        <v>173</v>
      </c>
      <c r="E263" s="708">
        <v>2</v>
      </c>
      <c r="F263" s="658"/>
      <c r="G263" s="626">
        <f t="shared" si="15"/>
        <v>0</v>
      </c>
    </row>
    <row r="264" spans="1:7" ht="12" customHeight="1">
      <c r="A264" s="622"/>
      <c r="B264" s="645"/>
      <c r="C264" s="652" t="s">
        <v>2370</v>
      </c>
      <c r="D264" s="704"/>
      <c r="E264" s="703"/>
      <c r="F264" s="658"/>
      <c r="G264" s="626"/>
    </row>
    <row r="265" spans="1:7" ht="12" customHeight="1">
      <c r="A265" s="622"/>
      <c r="B265" s="645"/>
      <c r="C265" s="662" t="s">
        <v>2369</v>
      </c>
      <c r="D265" s="702" t="s">
        <v>3527</v>
      </c>
      <c r="E265" s="703">
        <v>150</v>
      </c>
      <c r="F265" s="658"/>
      <c r="G265" s="626">
        <f t="shared" ref="G265:G266" si="16">ROUND(E265*F265,2)</f>
        <v>0</v>
      </c>
    </row>
    <row r="266" spans="1:7" ht="12" customHeight="1">
      <c r="A266" s="622"/>
      <c r="B266" s="645"/>
      <c r="C266" s="662" t="s">
        <v>2369</v>
      </c>
      <c r="D266" s="702" t="s">
        <v>3527</v>
      </c>
      <c r="E266" s="703">
        <v>150</v>
      </c>
      <c r="F266" s="658"/>
      <c r="G266" s="626">
        <f t="shared" si="16"/>
        <v>0</v>
      </c>
    </row>
    <row r="267" spans="1:7" ht="21.75" customHeight="1">
      <c r="A267" s="709"/>
      <c r="B267" s="710" t="s">
        <v>2234</v>
      </c>
      <c r="C267" s="710" t="s">
        <v>2233</v>
      </c>
      <c r="D267" s="711"/>
      <c r="E267" s="712"/>
      <c r="F267" s="713"/>
      <c r="G267" s="714">
        <f>SUM(G268:G270)</f>
        <v>0</v>
      </c>
    </row>
    <row r="268" spans="1:7" ht="12" customHeight="1">
      <c r="A268" s="622">
        <v>85</v>
      </c>
      <c r="B268" s="623" t="s">
        <v>2368</v>
      </c>
      <c r="C268" s="623" t="s">
        <v>2367</v>
      </c>
      <c r="D268" s="623" t="s">
        <v>2226</v>
      </c>
      <c r="E268" s="624">
        <v>16</v>
      </c>
      <c r="F268" s="625"/>
      <c r="G268" s="626">
        <f t="shared" ref="G268:G270" si="17">ROUND(E268*F268,2)</f>
        <v>0</v>
      </c>
    </row>
    <row r="269" spans="1:7" ht="12" customHeight="1">
      <c r="A269" s="622">
        <v>86</v>
      </c>
      <c r="B269" s="623" t="s">
        <v>2366</v>
      </c>
      <c r="C269" s="623" t="s">
        <v>2365</v>
      </c>
      <c r="D269" s="623" t="s">
        <v>2226</v>
      </c>
      <c r="E269" s="624">
        <v>8</v>
      </c>
      <c r="F269" s="625"/>
      <c r="G269" s="626">
        <f t="shared" si="17"/>
        <v>0</v>
      </c>
    </row>
    <row r="270" spans="1:7" ht="12" customHeight="1">
      <c r="A270" s="622">
        <v>87</v>
      </c>
      <c r="B270" s="623" t="s">
        <v>2364</v>
      </c>
      <c r="C270" s="623" t="s">
        <v>2363</v>
      </c>
      <c r="D270" s="623" t="s">
        <v>173</v>
      </c>
      <c r="E270" s="624">
        <v>1</v>
      </c>
      <c r="F270" s="625"/>
      <c r="G270" s="626">
        <f t="shared" si="17"/>
        <v>0</v>
      </c>
    </row>
    <row r="271" spans="1:7" ht="19.5" customHeight="1">
      <c r="A271" s="709"/>
      <c r="B271" s="710" t="s">
        <v>1855</v>
      </c>
      <c r="C271" s="710" t="s">
        <v>1854</v>
      </c>
      <c r="D271" s="715"/>
      <c r="E271" s="716"/>
      <c r="F271" s="717"/>
      <c r="G271" s="714">
        <f>SUM(G272:G273)</f>
        <v>0</v>
      </c>
    </row>
    <row r="272" spans="1:7" ht="12" customHeight="1">
      <c r="A272" s="622">
        <v>88</v>
      </c>
      <c r="B272" s="623" t="s">
        <v>2362</v>
      </c>
      <c r="C272" s="623" t="s">
        <v>2361</v>
      </c>
      <c r="D272" s="623" t="s">
        <v>173</v>
      </c>
      <c r="E272" s="624">
        <v>1</v>
      </c>
      <c r="F272" s="625"/>
      <c r="G272" s="626">
        <f t="shared" ref="G272:G273" si="18">ROUND(E272*F272,2)</f>
        <v>0</v>
      </c>
    </row>
    <row r="273" spans="1:7" ht="12" customHeight="1">
      <c r="A273" s="622">
        <v>89</v>
      </c>
      <c r="B273" s="623" t="s">
        <v>2360</v>
      </c>
      <c r="C273" s="623" t="s">
        <v>2359</v>
      </c>
      <c r="D273" s="623" t="s">
        <v>173</v>
      </c>
      <c r="E273" s="624">
        <v>1</v>
      </c>
      <c r="F273" s="625"/>
      <c r="G273" s="626">
        <f t="shared" si="18"/>
        <v>0</v>
      </c>
    </row>
    <row r="274" spans="1:7" ht="24.75" customHeight="1">
      <c r="A274" s="637"/>
      <c r="B274" s="639"/>
      <c r="C274" s="638" t="s">
        <v>1850</v>
      </c>
      <c r="D274" s="639"/>
      <c r="E274" s="640"/>
      <c r="F274" s="718"/>
      <c r="G274" s="642">
        <f>G13+G27+G267+G271</f>
        <v>0</v>
      </c>
    </row>
    <row r="275" spans="1:7" ht="12" customHeight="1">
      <c r="A275" s="719"/>
      <c r="B275" s="720"/>
      <c r="C275" s="720"/>
      <c r="D275" s="720"/>
      <c r="E275" s="721"/>
      <c r="F275" s="722"/>
      <c r="G275" s="723"/>
    </row>
  </sheetData>
  <sheetProtection algorithmName="SHA-512" hashValue="Kt990aFdWSarc3eEjNYW8mNZDDdp+JvDgdBTz0Ln/8ltNQXfn0+gV0KaWMaRsbUJU5zqo9ybPBwTMkgHnliOMg==" saltValue="uDcL4lae6A2cso0UyJ9GJg==" spinCount="100000" sheet="1"/>
  <mergeCells count="2">
    <mergeCell ref="A1:G1"/>
    <mergeCell ref="A8:C8"/>
  </mergeCells>
  <pageMargins left="0.39370079040527345" right="0.39370079040527345" top="0.7874015808105469" bottom="0.7874015808105469" header="0" footer="0"/>
  <pageSetup paperSize="9" scale="94" fitToHeight="100" orientation="portrait" blackAndWhite="1" r:id="rId1"/>
  <headerFooter alignWithMargins="0">
    <oddFooter>&amp;C   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3533C-FF36-43EE-B220-2A532A7C228E}">
  <sheetPr>
    <pageSetUpPr fitToPage="1"/>
  </sheetPr>
  <dimension ref="A1:IG294"/>
  <sheetViews>
    <sheetView showGridLines="0" view="pageBreakPreview" zoomScaleNormal="100" zoomScaleSheetLayoutView="100" workbookViewId="0">
      <selection activeCell="A6" sqref="A6:H6"/>
    </sheetView>
  </sheetViews>
  <sheetFormatPr defaultColWidth="9.140625" defaultRowHeight="12.75"/>
  <cols>
    <col min="1" max="1" width="7.7109375" style="96" customWidth="1"/>
    <col min="2" max="2" width="67.140625" style="77" customWidth="1"/>
    <col min="3" max="3" width="4.5703125" style="77" customWidth="1"/>
    <col min="4" max="4" width="6.85546875" style="77" customWidth="1"/>
    <col min="5" max="5" width="11.85546875" style="94" customWidth="1"/>
    <col min="6" max="6" width="9.5703125" style="94" customWidth="1"/>
    <col min="7" max="7" width="14.5703125" style="94" customWidth="1"/>
    <col min="8" max="8" width="13.140625" style="94" customWidth="1"/>
    <col min="9" max="9" width="9.140625" style="77"/>
    <col min="10" max="10" width="12.42578125" style="77" customWidth="1"/>
    <col min="11" max="16384" width="9.140625" style="77"/>
  </cols>
  <sheetData>
    <row r="1" spans="1:241" ht="22.15" customHeight="1">
      <c r="A1" s="761" t="s">
        <v>3090</v>
      </c>
      <c r="B1" s="762"/>
      <c r="C1" s="762"/>
      <c r="D1" s="762"/>
      <c r="E1" s="577"/>
      <c r="F1" s="577"/>
      <c r="G1" s="577"/>
      <c r="H1" s="578"/>
    </row>
    <row r="2" spans="1:241" ht="13.9" customHeight="1">
      <c r="A2" s="763" t="s">
        <v>3089</v>
      </c>
      <c r="B2" s="764"/>
      <c r="C2" s="764"/>
      <c r="D2" s="764"/>
      <c r="E2" s="579"/>
      <c r="F2" s="579"/>
      <c r="G2" s="579"/>
      <c r="H2" s="580"/>
    </row>
    <row r="3" spans="1:241">
      <c r="A3" s="765"/>
      <c r="B3" s="766"/>
      <c r="C3" s="766"/>
      <c r="D3" s="766"/>
      <c r="E3" s="581"/>
      <c r="F3" s="581"/>
      <c r="G3" s="581"/>
      <c r="H3" s="582"/>
    </row>
    <row r="4" spans="1:241">
      <c r="A4" s="765"/>
      <c r="B4" s="766"/>
      <c r="C4" s="766"/>
      <c r="D4" s="766"/>
      <c r="E4" s="581"/>
      <c r="F4" s="581"/>
      <c r="G4" s="581"/>
      <c r="H4" s="582"/>
    </row>
    <row r="5" spans="1:241" ht="20.45" customHeight="1">
      <c r="A5" s="767"/>
      <c r="B5" s="768"/>
      <c r="C5" s="768"/>
      <c r="D5" s="768"/>
      <c r="E5" s="583"/>
      <c r="F5" s="583"/>
      <c r="G5" s="583"/>
      <c r="H5" s="584"/>
    </row>
    <row r="6" spans="1:241" s="78" customFormat="1" ht="20.25" customHeight="1">
      <c r="A6" s="769" t="s">
        <v>3500</v>
      </c>
      <c r="B6" s="770"/>
      <c r="C6" s="771"/>
      <c r="D6" s="771"/>
      <c r="E6" s="771"/>
      <c r="F6" s="771"/>
      <c r="G6" s="771"/>
      <c r="H6" s="772"/>
    </row>
    <row r="7" spans="1:241" s="78" customFormat="1">
      <c r="A7" s="773" t="s">
        <v>3088</v>
      </c>
      <c r="B7" s="775" t="s">
        <v>3087</v>
      </c>
      <c r="C7" s="777" t="s">
        <v>3086</v>
      </c>
      <c r="D7" s="779" t="s">
        <v>3085</v>
      </c>
      <c r="E7" s="780" t="s">
        <v>3084</v>
      </c>
      <c r="F7" s="781"/>
      <c r="G7" s="781"/>
      <c r="H7" s="782"/>
    </row>
    <row r="8" spans="1:241" s="85" customFormat="1" ht="14.25">
      <c r="A8" s="774"/>
      <c r="B8" s="776"/>
      <c r="C8" s="778"/>
      <c r="D8" s="779"/>
      <c r="E8" s="780" t="s">
        <v>3083</v>
      </c>
      <c r="F8" s="783"/>
      <c r="G8" s="780" t="s">
        <v>2611</v>
      </c>
      <c r="H8" s="782"/>
      <c r="I8" s="79"/>
      <c r="J8" s="79"/>
      <c r="K8" s="80"/>
      <c r="L8" s="81"/>
      <c r="M8" s="82"/>
      <c r="N8" s="81"/>
      <c r="O8" s="83"/>
      <c r="P8" s="83"/>
      <c r="Q8" s="83"/>
      <c r="R8" s="83"/>
      <c r="S8" s="84"/>
      <c r="T8" s="79"/>
      <c r="U8" s="79"/>
      <c r="V8" s="80"/>
      <c r="W8" s="81"/>
      <c r="X8" s="82"/>
      <c r="Y8" s="81"/>
      <c r="Z8" s="83"/>
      <c r="AA8" s="83"/>
      <c r="AB8" s="83"/>
      <c r="AC8" s="83"/>
      <c r="AD8" s="84"/>
      <c r="AE8" s="79"/>
      <c r="AF8" s="79"/>
      <c r="AG8" s="80"/>
      <c r="AH8" s="81"/>
      <c r="AI8" s="82"/>
      <c r="AJ8" s="81"/>
      <c r="AK8" s="83"/>
      <c r="AL8" s="83"/>
      <c r="AM8" s="83"/>
      <c r="AN8" s="83"/>
      <c r="AO8" s="84"/>
      <c r="AP8" s="79"/>
      <c r="AQ8" s="79"/>
      <c r="AR8" s="80"/>
      <c r="AS8" s="81"/>
      <c r="AT8" s="82"/>
      <c r="AU8" s="81"/>
      <c r="AV8" s="83"/>
      <c r="AW8" s="83"/>
      <c r="AX8" s="83"/>
      <c r="AY8" s="83"/>
      <c r="AZ8" s="84"/>
      <c r="BA8" s="79"/>
      <c r="BB8" s="79"/>
      <c r="BC8" s="80"/>
      <c r="BD8" s="81"/>
      <c r="BE8" s="82"/>
      <c r="BF8" s="81"/>
      <c r="BG8" s="83"/>
      <c r="BH8" s="83"/>
      <c r="BI8" s="83"/>
      <c r="BJ8" s="83"/>
      <c r="BK8" s="84"/>
      <c r="BL8" s="79"/>
      <c r="BM8" s="79"/>
      <c r="BN8" s="80"/>
      <c r="BO8" s="81"/>
      <c r="BP8" s="82"/>
      <c r="BQ8" s="81"/>
      <c r="BR8" s="83"/>
      <c r="BS8" s="83"/>
      <c r="BT8" s="83"/>
      <c r="BU8" s="83"/>
      <c r="BV8" s="84"/>
      <c r="BW8" s="79"/>
      <c r="BX8" s="79"/>
      <c r="BY8" s="80"/>
      <c r="BZ8" s="81"/>
      <c r="CA8" s="82"/>
      <c r="CB8" s="81"/>
      <c r="CC8" s="83"/>
      <c r="CD8" s="83"/>
      <c r="CE8" s="83"/>
      <c r="CF8" s="83"/>
      <c r="CG8" s="84"/>
      <c r="CH8" s="79"/>
      <c r="CI8" s="79"/>
      <c r="CJ8" s="80"/>
      <c r="CK8" s="81"/>
      <c r="CL8" s="82"/>
      <c r="CM8" s="81"/>
      <c r="CN8" s="83"/>
      <c r="CO8" s="83"/>
      <c r="CP8" s="83"/>
      <c r="CQ8" s="83"/>
      <c r="CR8" s="84"/>
      <c r="CS8" s="79"/>
      <c r="CT8" s="79"/>
      <c r="CU8" s="80"/>
      <c r="CV8" s="81"/>
      <c r="CW8" s="82"/>
      <c r="CX8" s="81"/>
      <c r="CY8" s="83"/>
      <c r="CZ8" s="83"/>
      <c r="DA8" s="83"/>
      <c r="DB8" s="83"/>
      <c r="DC8" s="84"/>
      <c r="DD8" s="79"/>
      <c r="DE8" s="79"/>
      <c r="DF8" s="80"/>
      <c r="DG8" s="81"/>
      <c r="DH8" s="82"/>
      <c r="DI8" s="81"/>
      <c r="DJ8" s="83"/>
      <c r="DK8" s="83"/>
      <c r="DL8" s="83"/>
      <c r="DM8" s="83"/>
      <c r="DN8" s="84"/>
      <c r="DO8" s="79"/>
      <c r="DP8" s="79"/>
      <c r="DQ8" s="80"/>
      <c r="DR8" s="81"/>
      <c r="DS8" s="82"/>
      <c r="DT8" s="81"/>
      <c r="DU8" s="83"/>
      <c r="DV8" s="83"/>
      <c r="DW8" s="83"/>
      <c r="DX8" s="83"/>
      <c r="DY8" s="84"/>
      <c r="DZ8" s="79"/>
      <c r="EA8" s="79"/>
      <c r="EB8" s="80"/>
      <c r="EC8" s="81"/>
      <c r="ED8" s="82"/>
      <c r="EE8" s="81"/>
      <c r="EF8" s="83"/>
      <c r="EG8" s="83"/>
      <c r="EH8" s="83"/>
      <c r="EI8" s="83"/>
      <c r="EJ8" s="84"/>
      <c r="EK8" s="79"/>
      <c r="EL8" s="79"/>
      <c r="EM8" s="80"/>
      <c r="EN8" s="81"/>
      <c r="EO8" s="82"/>
      <c r="EP8" s="81"/>
      <c r="EQ8" s="83"/>
      <c r="ER8" s="83"/>
      <c r="ES8" s="83"/>
      <c r="ET8" s="83"/>
      <c r="EU8" s="84"/>
      <c r="EV8" s="79"/>
      <c r="EW8" s="79"/>
      <c r="EX8" s="80"/>
      <c r="EY8" s="81"/>
      <c r="EZ8" s="82"/>
      <c r="FA8" s="81"/>
      <c r="FB8" s="83"/>
      <c r="FC8" s="83"/>
      <c r="FD8" s="83"/>
      <c r="FE8" s="83"/>
      <c r="FF8" s="84"/>
      <c r="FG8" s="79"/>
      <c r="FH8" s="79"/>
      <c r="FI8" s="80"/>
      <c r="FJ8" s="81"/>
      <c r="FK8" s="82"/>
      <c r="FL8" s="81"/>
      <c r="FM8" s="83"/>
      <c r="FN8" s="83"/>
      <c r="FO8" s="83"/>
      <c r="FP8" s="83"/>
      <c r="FQ8" s="84"/>
      <c r="FR8" s="79"/>
      <c r="FS8" s="79"/>
      <c r="FT8" s="80"/>
      <c r="FU8" s="81"/>
      <c r="FV8" s="82"/>
      <c r="FW8" s="81"/>
      <c r="FX8" s="83"/>
      <c r="FY8" s="83"/>
      <c r="FZ8" s="83"/>
      <c r="GA8" s="83"/>
      <c r="GB8" s="84"/>
      <c r="GC8" s="79"/>
      <c r="GD8" s="79"/>
      <c r="GE8" s="80"/>
      <c r="GF8" s="81"/>
      <c r="GG8" s="82"/>
      <c r="GH8" s="81"/>
      <c r="GI8" s="83"/>
      <c r="GJ8" s="83"/>
      <c r="GK8" s="83"/>
      <c r="GL8" s="83"/>
      <c r="GM8" s="84"/>
      <c r="GN8" s="79"/>
      <c r="GO8" s="79"/>
      <c r="GP8" s="80"/>
      <c r="GQ8" s="81"/>
      <c r="GR8" s="82"/>
      <c r="GS8" s="81"/>
      <c r="GT8" s="83"/>
      <c r="GU8" s="83"/>
      <c r="GV8" s="83"/>
      <c r="GW8" s="83"/>
      <c r="GX8" s="84"/>
      <c r="GY8" s="79"/>
      <c r="GZ8" s="79"/>
      <c r="HA8" s="80"/>
      <c r="HB8" s="81"/>
      <c r="HC8" s="82"/>
      <c r="HD8" s="81"/>
      <c r="HE8" s="83"/>
      <c r="HF8" s="83"/>
      <c r="HG8" s="83"/>
      <c r="HH8" s="83"/>
      <c r="HI8" s="84"/>
      <c r="HJ8" s="79"/>
      <c r="HK8" s="79"/>
      <c r="HL8" s="80"/>
      <c r="HM8" s="81"/>
      <c r="HN8" s="82"/>
      <c r="HO8" s="81"/>
      <c r="HP8" s="83"/>
      <c r="HQ8" s="83"/>
      <c r="HR8" s="83"/>
      <c r="HS8" s="83"/>
      <c r="HT8" s="84"/>
      <c r="HU8" s="79"/>
      <c r="HV8" s="79"/>
      <c r="HW8" s="80"/>
      <c r="HX8" s="81"/>
      <c r="HY8" s="82"/>
      <c r="HZ8" s="81"/>
      <c r="IA8" s="83"/>
      <c r="IB8" s="83"/>
      <c r="IC8" s="83"/>
      <c r="ID8" s="83"/>
      <c r="IE8" s="84"/>
      <c r="IF8" s="79"/>
      <c r="IG8" s="79"/>
    </row>
    <row r="9" spans="1:241" s="85" customFormat="1" ht="14.25">
      <c r="A9" s="774"/>
      <c r="B9" s="776"/>
      <c r="C9" s="778"/>
      <c r="D9" s="779"/>
      <c r="E9" s="493" t="s">
        <v>3082</v>
      </c>
      <c r="F9" s="493" t="s">
        <v>3081</v>
      </c>
      <c r="G9" s="493" t="s">
        <v>3082</v>
      </c>
      <c r="H9" s="494" t="s">
        <v>3081</v>
      </c>
      <c r="I9" s="79"/>
      <c r="J9" s="79"/>
      <c r="K9" s="80"/>
      <c r="L9" s="81"/>
      <c r="M9" s="82"/>
      <c r="N9" s="81"/>
      <c r="O9" s="83"/>
      <c r="P9" s="83"/>
      <c r="Q9" s="83"/>
      <c r="R9" s="83"/>
      <c r="S9" s="84"/>
      <c r="T9" s="79"/>
      <c r="U9" s="79"/>
      <c r="V9" s="80"/>
      <c r="W9" s="81"/>
      <c r="X9" s="82"/>
      <c r="Y9" s="81"/>
      <c r="Z9" s="83"/>
      <c r="AA9" s="83"/>
      <c r="AB9" s="83"/>
      <c r="AC9" s="83"/>
      <c r="AD9" s="84"/>
      <c r="AE9" s="79"/>
      <c r="AF9" s="79"/>
      <c r="AG9" s="80"/>
      <c r="AH9" s="81"/>
      <c r="AI9" s="82"/>
      <c r="AJ9" s="81"/>
      <c r="AK9" s="83"/>
      <c r="AL9" s="83"/>
      <c r="AM9" s="83"/>
      <c r="AN9" s="83"/>
      <c r="AO9" s="84"/>
      <c r="AP9" s="79"/>
      <c r="AQ9" s="79"/>
      <c r="AR9" s="80"/>
      <c r="AS9" s="81"/>
      <c r="AT9" s="82"/>
      <c r="AU9" s="81"/>
      <c r="AV9" s="83"/>
      <c r="AW9" s="83"/>
      <c r="AX9" s="83"/>
      <c r="AY9" s="83"/>
      <c r="AZ9" s="84"/>
      <c r="BA9" s="79"/>
      <c r="BB9" s="79"/>
      <c r="BC9" s="80"/>
      <c r="BD9" s="81"/>
      <c r="BE9" s="82"/>
      <c r="BF9" s="81"/>
      <c r="BG9" s="83"/>
      <c r="BH9" s="83"/>
      <c r="BI9" s="83"/>
      <c r="BJ9" s="83"/>
      <c r="BK9" s="84"/>
      <c r="BL9" s="79"/>
      <c r="BM9" s="79"/>
      <c r="BN9" s="80"/>
      <c r="BO9" s="81"/>
      <c r="BP9" s="82"/>
      <c r="BQ9" s="81"/>
      <c r="BR9" s="83"/>
      <c r="BS9" s="83"/>
      <c r="BT9" s="83"/>
      <c r="BU9" s="83"/>
      <c r="BV9" s="84"/>
      <c r="BW9" s="79"/>
      <c r="BX9" s="79"/>
      <c r="BY9" s="80"/>
      <c r="BZ9" s="81"/>
      <c r="CA9" s="82"/>
      <c r="CB9" s="81"/>
      <c r="CC9" s="83"/>
      <c r="CD9" s="83"/>
      <c r="CE9" s="83"/>
      <c r="CF9" s="83"/>
      <c r="CG9" s="84"/>
      <c r="CH9" s="79"/>
      <c r="CI9" s="79"/>
      <c r="CJ9" s="80"/>
      <c r="CK9" s="81"/>
      <c r="CL9" s="82"/>
      <c r="CM9" s="81"/>
      <c r="CN9" s="83"/>
      <c r="CO9" s="83"/>
      <c r="CP9" s="83"/>
      <c r="CQ9" s="83"/>
      <c r="CR9" s="84"/>
      <c r="CS9" s="79"/>
      <c r="CT9" s="79"/>
      <c r="CU9" s="80"/>
      <c r="CV9" s="81"/>
      <c r="CW9" s="82"/>
      <c r="CX9" s="81"/>
      <c r="CY9" s="83"/>
      <c r="CZ9" s="83"/>
      <c r="DA9" s="83"/>
      <c r="DB9" s="83"/>
      <c r="DC9" s="84"/>
      <c r="DD9" s="79"/>
      <c r="DE9" s="79"/>
      <c r="DF9" s="80"/>
      <c r="DG9" s="81"/>
      <c r="DH9" s="82"/>
      <c r="DI9" s="81"/>
      <c r="DJ9" s="83"/>
      <c r="DK9" s="83"/>
      <c r="DL9" s="83"/>
      <c r="DM9" s="83"/>
      <c r="DN9" s="84"/>
      <c r="DO9" s="79"/>
      <c r="DP9" s="79"/>
      <c r="DQ9" s="80"/>
      <c r="DR9" s="81"/>
      <c r="DS9" s="82"/>
      <c r="DT9" s="81"/>
      <c r="DU9" s="83"/>
      <c r="DV9" s="83"/>
      <c r="DW9" s="83"/>
      <c r="DX9" s="83"/>
      <c r="DY9" s="84"/>
      <c r="DZ9" s="79"/>
      <c r="EA9" s="79"/>
      <c r="EB9" s="80"/>
      <c r="EC9" s="81"/>
      <c r="ED9" s="82"/>
      <c r="EE9" s="81"/>
      <c r="EF9" s="83"/>
      <c r="EG9" s="83"/>
      <c r="EH9" s="83"/>
      <c r="EI9" s="83"/>
      <c r="EJ9" s="84"/>
      <c r="EK9" s="79"/>
      <c r="EL9" s="79"/>
      <c r="EM9" s="80"/>
      <c r="EN9" s="81"/>
      <c r="EO9" s="82"/>
      <c r="EP9" s="81"/>
      <c r="EQ9" s="83"/>
      <c r="ER9" s="83"/>
      <c r="ES9" s="83"/>
      <c r="ET9" s="83"/>
      <c r="EU9" s="84"/>
      <c r="EV9" s="79"/>
      <c r="EW9" s="79"/>
      <c r="EX9" s="80"/>
      <c r="EY9" s="81"/>
      <c r="EZ9" s="82"/>
      <c r="FA9" s="81"/>
      <c r="FB9" s="83"/>
      <c r="FC9" s="83"/>
      <c r="FD9" s="83"/>
      <c r="FE9" s="83"/>
      <c r="FF9" s="84"/>
      <c r="FG9" s="79"/>
      <c r="FH9" s="79"/>
      <c r="FI9" s="80"/>
      <c r="FJ9" s="81"/>
      <c r="FK9" s="82"/>
      <c r="FL9" s="81"/>
      <c r="FM9" s="83"/>
      <c r="FN9" s="83"/>
      <c r="FO9" s="83"/>
      <c r="FP9" s="83"/>
      <c r="FQ9" s="84"/>
      <c r="FR9" s="79"/>
      <c r="FS9" s="79"/>
      <c r="FT9" s="80"/>
      <c r="FU9" s="81"/>
      <c r="FV9" s="82"/>
      <c r="FW9" s="81"/>
      <c r="FX9" s="83"/>
      <c r="FY9" s="83"/>
      <c r="FZ9" s="83"/>
      <c r="GA9" s="83"/>
      <c r="GB9" s="84"/>
      <c r="GC9" s="79"/>
      <c r="GD9" s="79"/>
      <c r="GE9" s="80"/>
      <c r="GF9" s="81"/>
      <c r="GG9" s="82"/>
      <c r="GH9" s="81"/>
      <c r="GI9" s="83"/>
      <c r="GJ9" s="83"/>
      <c r="GK9" s="83"/>
      <c r="GL9" s="83"/>
      <c r="GM9" s="84"/>
      <c r="GN9" s="79"/>
      <c r="GO9" s="79"/>
      <c r="GP9" s="80"/>
      <c r="GQ9" s="81"/>
      <c r="GR9" s="82"/>
      <c r="GS9" s="81"/>
      <c r="GT9" s="83"/>
      <c r="GU9" s="83"/>
      <c r="GV9" s="83"/>
      <c r="GW9" s="83"/>
      <c r="GX9" s="84"/>
      <c r="GY9" s="79"/>
      <c r="GZ9" s="79"/>
      <c r="HA9" s="80"/>
      <c r="HB9" s="81"/>
      <c r="HC9" s="82"/>
      <c r="HD9" s="81"/>
      <c r="HE9" s="83"/>
      <c r="HF9" s="83"/>
      <c r="HG9" s="83"/>
      <c r="HH9" s="83"/>
      <c r="HI9" s="84"/>
      <c r="HJ9" s="79"/>
      <c r="HK9" s="79"/>
      <c r="HL9" s="80"/>
      <c r="HM9" s="81"/>
      <c r="HN9" s="82"/>
      <c r="HO9" s="81"/>
      <c r="HP9" s="83"/>
      <c r="HQ9" s="83"/>
      <c r="HR9" s="83"/>
      <c r="HS9" s="83"/>
      <c r="HT9" s="84"/>
      <c r="HU9" s="79"/>
      <c r="HV9" s="79"/>
      <c r="HW9" s="80"/>
      <c r="HX9" s="81"/>
      <c r="HY9" s="82"/>
      <c r="HZ9" s="81"/>
      <c r="IA9" s="83"/>
      <c r="IB9" s="83"/>
      <c r="IC9" s="83"/>
      <c r="ID9" s="83"/>
      <c r="IE9" s="84"/>
      <c r="IF9" s="79"/>
      <c r="IG9" s="79"/>
    </row>
    <row r="10" spans="1:241" s="85" customFormat="1" ht="13.5" customHeight="1">
      <c r="A10" s="495" t="s">
        <v>3080</v>
      </c>
      <c r="B10" s="496"/>
      <c r="C10" s="497"/>
      <c r="D10" s="498"/>
      <c r="E10" s="86"/>
      <c r="F10" s="86"/>
      <c r="G10" s="86"/>
      <c r="H10" s="87"/>
      <c r="I10" s="79"/>
      <c r="J10" s="79"/>
      <c r="K10" s="80"/>
      <c r="L10" s="81"/>
      <c r="M10" s="82"/>
      <c r="N10" s="81"/>
      <c r="O10" s="83"/>
      <c r="P10" s="83"/>
      <c r="Q10" s="83"/>
      <c r="R10" s="83"/>
      <c r="S10" s="84"/>
      <c r="T10" s="79"/>
      <c r="U10" s="79"/>
      <c r="V10" s="80"/>
      <c r="W10" s="81"/>
      <c r="X10" s="82"/>
      <c r="Y10" s="81"/>
      <c r="Z10" s="83"/>
      <c r="AA10" s="83"/>
      <c r="AB10" s="83"/>
      <c r="AC10" s="83"/>
      <c r="AD10" s="84"/>
      <c r="AE10" s="79"/>
      <c r="AF10" s="79"/>
      <c r="AG10" s="80"/>
      <c r="AH10" s="81"/>
      <c r="AI10" s="82"/>
      <c r="AJ10" s="81"/>
      <c r="AK10" s="83"/>
      <c r="AL10" s="83"/>
      <c r="AM10" s="83"/>
      <c r="AN10" s="83"/>
      <c r="AO10" s="84"/>
      <c r="AP10" s="79"/>
      <c r="AQ10" s="79"/>
      <c r="AR10" s="80"/>
      <c r="AS10" s="81"/>
      <c r="AT10" s="82"/>
      <c r="AU10" s="81"/>
      <c r="AV10" s="83"/>
      <c r="AW10" s="83"/>
      <c r="AX10" s="83"/>
      <c r="AY10" s="83"/>
      <c r="AZ10" s="84"/>
      <c r="BA10" s="79"/>
      <c r="BB10" s="79"/>
      <c r="BC10" s="80"/>
      <c r="BD10" s="81"/>
      <c r="BE10" s="82"/>
      <c r="BF10" s="81"/>
      <c r="BG10" s="83"/>
      <c r="BH10" s="83"/>
      <c r="BI10" s="83"/>
      <c r="BJ10" s="83"/>
      <c r="BK10" s="84"/>
      <c r="BL10" s="79"/>
      <c r="BM10" s="79"/>
      <c r="BN10" s="80"/>
      <c r="BO10" s="81"/>
      <c r="BP10" s="82"/>
      <c r="BQ10" s="81"/>
      <c r="BR10" s="83"/>
      <c r="BS10" s="83"/>
      <c r="BT10" s="83"/>
      <c r="BU10" s="83"/>
      <c r="BV10" s="84"/>
      <c r="BW10" s="79"/>
      <c r="BX10" s="79"/>
      <c r="BY10" s="80"/>
      <c r="BZ10" s="81"/>
      <c r="CA10" s="82"/>
      <c r="CB10" s="81"/>
      <c r="CC10" s="83"/>
      <c r="CD10" s="83"/>
      <c r="CE10" s="83"/>
      <c r="CF10" s="83"/>
      <c r="CG10" s="84"/>
      <c r="CH10" s="79"/>
      <c r="CI10" s="79"/>
      <c r="CJ10" s="80"/>
      <c r="CK10" s="81"/>
      <c r="CL10" s="82"/>
      <c r="CM10" s="81"/>
      <c r="CN10" s="83"/>
      <c r="CO10" s="83"/>
      <c r="CP10" s="83"/>
      <c r="CQ10" s="83"/>
      <c r="CR10" s="84"/>
      <c r="CS10" s="79"/>
      <c r="CT10" s="79"/>
      <c r="CU10" s="80"/>
      <c r="CV10" s="81"/>
      <c r="CW10" s="82"/>
      <c r="CX10" s="81"/>
      <c r="CY10" s="83"/>
      <c r="CZ10" s="83"/>
      <c r="DA10" s="83"/>
      <c r="DB10" s="83"/>
      <c r="DC10" s="84"/>
      <c r="DD10" s="79"/>
      <c r="DE10" s="79"/>
      <c r="DF10" s="80"/>
      <c r="DG10" s="81"/>
      <c r="DH10" s="82"/>
      <c r="DI10" s="81"/>
      <c r="DJ10" s="83"/>
      <c r="DK10" s="83"/>
      <c r="DL10" s="83"/>
      <c r="DM10" s="83"/>
      <c r="DN10" s="84"/>
      <c r="DO10" s="79"/>
      <c r="DP10" s="79"/>
      <c r="DQ10" s="80"/>
      <c r="DR10" s="81"/>
      <c r="DS10" s="82"/>
      <c r="DT10" s="81"/>
      <c r="DU10" s="83"/>
      <c r="DV10" s="83"/>
      <c r="DW10" s="83"/>
      <c r="DX10" s="83"/>
      <c r="DY10" s="84"/>
      <c r="DZ10" s="79"/>
      <c r="EA10" s="79"/>
      <c r="EB10" s="80"/>
      <c r="EC10" s="81"/>
      <c r="ED10" s="82"/>
      <c r="EE10" s="81"/>
      <c r="EF10" s="83"/>
      <c r="EG10" s="83"/>
      <c r="EH10" s="83"/>
      <c r="EI10" s="83"/>
      <c r="EJ10" s="84"/>
      <c r="EK10" s="79"/>
      <c r="EL10" s="79"/>
      <c r="EM10" s="80"/>
      <c r="EN10" s="81"/>
      <c r="EO10" s="82"/>
      <c r="EP10" s="81"/>
      <c r="EQ10" s="83"/>
      <c r="ER10" s="83"/>
      <c r="ES10" s="83"/>
      <c r="ET10" s="83"/>
      <c r="EU10" s="84"/>
      <c r="EV10" s="79"/>
      <c r="EW10" s="79"/>
      <c r="EX10" s="80"/>
      <c r="EY10" s="81"/>
      <c r="EZ10" s="82"/>
      <c r="FA10" s="81"/>
      <c r="FB10" s="83"/>
      <c r="FC10" s="83"/>
      <c r="FD10" s="83"/>
      <c r="FE10" s="83"/>
      <c r="FF10" s="84"/>
      <c r="FG10" s="79"/>
      <c r="FH10" s="79"/>
      <c r="FI10" s="80"/>
      <c r="FJ10" s="81"/>
      <c r="FK10" s="82"/>
      <c r="FL10" s="81"/>
      <c r="FM10" s="83"/>
      <c r="FN10" s="83"/>
      <c r="FO10" s="83"/>
      <c r="FP10" s="83"/>
      <c r="FQ10" s="84"/>
      <c r="FR10" s="79"/>
      <c r="FS10" s="79"/>
      <c r="FT10" s="80"/>
      <c r="FU10" s="81"/>
      <c r="FV10" s="82"/>
      <c r="FW10" s="81"/>
      <c r="FX10" s="83"/>
      <c r="FY10" s="83"/>
      <c r="FZ10" s="83"/>
      <c r="GA10" s="83"/>
      <c r="GB10" s="84"/>
      <c r="GC10" s="79"/>
      <c r="GD10" s="79"/>
      <c r="GE10" s="80"/>
      <c r="GF10" s="81"/>
      <c r="GG10" s="82"/>
      <c r="GH10" s="81"/>
      <c r="GI10" s="83"/>
      <c r="GJ10" s="83"/>
      <c r="GK10" s="83"/>
      <c r="GL10" s="83"/>
      <c r="GM10" s="84"/>
      <c r="GN10" s="79"/>
      <c r="GO10" s="79"/>
      <c r="GP10" s="80"/>
      <c r="GQ10" s="81"/>
      <c r="GR10" s="82"/>
      <c r="GS10" s="81"/>
      <c r="GT10" s="83"/>
      <c r="GU10" s="83"/>
      <c r="GV10" s="83"/>
      <c r="GW10" s="83"/>
      <c r="GX10" s="84"/>
      <c r="GY10" s="79"/>
      <c r="GZ10" s="79"/>
      <c r="HA10" s="80"/>
      <c r="HB10" s="81"/>
      <c r="HC10" s="82"/>
      <c r="HD10" s="81"/>
      <c r="HE10" s="83"/>
      <c r="HF10" s="83"/>
      <c r="HG10" s="83"/>
      <c r="HH10" s="83"/>
      <c r="HI10" s="84"/>
      <c r="HJ10" s="79"/>
      <c r="HK10" s="79"/>
      <c r="HL10" s="80"/>
      <c r="HM10" s="81"/>
      <c r="HN10" s="82"/>
      <c r="HO10" s="81"/>
      <c r="HP10" s="83"/>
      <c r="HQ10" s="83"/>
      <c r="HR10" s="83"/>
      <c r="HS10" s="83"/>
      <c r="HT10" s="84"/>
      <c r="HU10" s="79"/>
      <c r="HV10" s="79"/>
      <c r="HW10" s="80"/>
      <c r="HX10" s="81"/>
      <c r="HY10" s="82"/>
      <c r="HZ10" s="81"/>
      <c r="IA10" s="83"/>
      <c r="IB10" s="83"/>
      <c r="IC10" s="83"/>
      <c r="ID10" s="83"/>
      <c r="IE10" s="84"/>
      <c r="IF10" s="79"/>
      <c r="IG10" s="79"/>
    </row>
    <row r="11" spans="1:241" s="85" customFormat="1" ht="14.25">
      <c r="A11" s="499" t="s">
        <v>3079</v>
      </c>
      <c r="B11" s="500" t="s">
        <v>3078</v>
      </c>
      <c r="C11" s="500"/>
      <c r="D11" s="500"/>
      <c r="E11" s="500"/>
      <c r="F11" s="500"/>
      <c r="G11" s="500"/>
      <c r="H11" s="501"/>
      <c r="I11" s="79"/>
      <c r="J11" s="79"/>
      <c r="K11" s="80"/>
      <c r="L11" s="81"/>
      <c r="M11" s="82"/>
      <c r="N11" s="81"/>
      <c r="O11" s="83"/>
      <c r="P11" s="83"/>
      <c r="Q11" s="83"/>
      <c r="R11" s="83"/>
      <c r="S11" s="84"/>
      <c r="T11" s="79"/>
      <c r="U11" s="79"/>
      <c r="V11" s="80"/>
      <c r="W11" s="81"/>
      <c r="X11" s="82"/>
      <c r="Y11" s="81"/>
      <c r="Z11" s="83"/>
      <c r="AA11" s="83"/>
      <c r="AB11" s="83"/>
      <c r="AC11" s="83"/>
      <c r="AD11" s="84"/>
      <c r="AE11" s="79"/>
      <c r="AF11" s="79"/>
      <c r="AG11" s="80"/>
      <c r="AH11" s="81"/>
      <c r="AI11" s="82"/>
      <c r="AJ11" s="81"/>
      <c r="AK11" s="83"/>
      <c r="AL11" s="83"/>
      <c r="AM11" s="83"/>
      <c r="AN11" s="83"/>
      <c r="AO11" s="84"/>
      <c r="AP11" s="79"/>
      <c r="AQ11" s="79"/>
      <c r="AR11" s="80"/>
      <c r="AS11" s="81"/>
      <c r="AT11" s="82"/>
      <c r="AU11" s="81"/>
      <c r="AV11" s="83"/>
      <c r="AW11" s="83"/>
      <c r="AX11" s="83"/>
      <c r="AY11" s="83"/>
      <c r="AZ11" s="84"/>
      <c r="BA11" s="79"/>
      <c r="BB11" s="79"/>
      <c r="BC11" s="80"/>
      <c r="BD11" s="81"/>
      <c r="BE11" s="82"/>
      <c r="BF11" s="81"/>
      <c r="BG11" s="83"/>
      <c r="BH11" s="83"/>
      <c r="BI11" s="83"/>
      <c r="BJ11" s="83"/>
      <c r="BK11" s="84"/>
      <c r="BL11" s="79"/>
      <c r="BM11" s="79"/>
      <c r="BN11" s="80"/>
      <c r="BO11" s="81"/>
      <c r="BP11" s="82"/>
      <c r="BQ11" s="81"/>
      <c r="BR11" s="83"/>
      <c r="BS11" s="83"/>
      <c r="BT11" s="83"/>
      <c r="BU11" s="83"/>
      <c r="BV11" s="84"/>
      <c r="BW11" s="79"/>
      <c r="BX11" s="79"/>
      <c r="BY11" s="80"/>
      <c r="BZ11" s="81"/>
      <c r="CA11" s="82"/>
      <c r="CB11" s="81"/>
      <c r="CC11" s="83"/>
      <c r="CD11" s="83"/>
      <c r="CE11" s="83"/>
      <c r="CF11" s="83"/>
      <c r="CG11" s="84"/>
      <c r="CH11" s="79"/>
      <c r="CI11" s="79"/>
      <c r="CJ11" s="80"/>
      <c r="CK11" s="81"/>
      <c r="CL11" s="82"/>
      <c r="CM11" s="81"/>
      <c r="CN11" s="83"/>
      <c r="CO11" s="83"/>
      <c r="CP11" s="83"/>
      <c r="CQ11" s="83"/>
      <c r="CR11" s="84"/>
      <c r="CS11" s="79"/>
      <c r="CT11" s="79"/>
      <c r="CU11" s="80"/>
      <c r="CV11" s="81"/>
      <c r="CW11" s="82"/>
      <c r="CX11" s="81"/>
      <c r="CY11" s="83"/>
      <c r="CZ11" s="83"/>
      <c r="DA11" s="83"/>
      <c r="DB11" s="83"/>
      <c r="DC11" s="84"/>
      <c r="DD11" s="79"/>
      <c r="DE11" s="79"/>
      <c r="DF11" s="80"/>
      <c r="DG11" s="81"/>
      <c r="DH11" s="82"/>
      <c r="DI11" s="81"/>
      <c r="DJ11" s="83"/>
      <c r="DK11" s="83"/>
      <c r="DL11" s="83"/>
      <c r="DM11" s="83"/>
      <c r="DN11" s="84"/>
      <c r="DO11" s="79"/>
      <c r="DP11" s="79"/>
      <c r="DQ11" s="80"/>
      <c r="DR11" s="81"/>
      <c r="DS11" s="82"/>
      <c r="DT11" s="81"/>
      <c r="DU11" s="83"/>
      <c r="DV11" s="83"/>
      <c r="DW11" s="83"/>
      <c r="DX11" s="83"/>
      <c r="DY11" s="84"/>
      <c r="DZ11" s="79"/>
      <c r="EA11" s="79"/>
      <c r="EB11" s="80"/>
      <c r="EC11" s="81"/>
      <c r="ED11" s="82"/>
      <c r="EE11" s="81"/>
      <c r="EF11" s="83"/>
      <c r="EG11" s="83"/>
      <c r="EH11" s="83"/>
      <c r="EI11" s="83"/>
      <c r="EJ11" s="84"/>
      <c r="EK11" s="79"/>
      <c r="EL11" s="79"/>
      <c r="EM11" s="80"/>
      <c r="EN11" s="81"/>
      <c r="EO11" s="82"/>
      <c r="EP11" s="81"/>
      <c r="EQ11" s="83"/>
      <c r="ER11" s="83"/>
      <c r="ES11" s="83"/>
      <c r="ET11" s="83"/>
      <c r="EU11" s="84"/>
      <c r="EV11" s="79"/>
      <c r="EW11" s="79"/>
      <c r="EX11" s="80"/>
      <c r="EY11" s="81"/>
      <c r="EZ11" s="82"/>
      <c r="FA11" s="81"/>
      <c r="FB11" s="83"/>
      <c r="FC11" s="83"/>
      <c r="FD11" s="83"/>
      <c r="FE11" s="83"/>
      <c r="FF11" s="84"/>
      <c r="FG11" s="79"/>
      <c r="FH11" s="79"/>
      <c r="FI11" s="80"/>
      <c r="FJ11" s="81"/>
      <c r="FK11" s="82"/>
      <c r="FL11" s="81"/>
      <c r="FM11" s="83"/>
      <c r="FN11" s="83"/>
      <c r="FO11" s="83"/>
      <c r="FP11" s="83"/>
      <c r="FQ11" s="84"/>
      <c r="FR11" s="79"/>
      <c r="FS11" s="79"/>
      <c r="FT11" s="80"/>
      <c r="FU11" s="81"/>
      <c r="FV11" s="82"/>
      <c r="FW11" s="81"/>
      <c r="FX11" s="83"/>
      <c r="FY11" s="83"/>
      <c r="FZ11" s="83"/>
      <c r="GA11" s="83"/>
      <c r="GB11" s="84"/>
      <c r="GC11" s="79"/>
      <c r="GD11" s="79"/>
      <c r="GE11" s="80"/>
      <c r="GF11" s="81"/>
      <c r="GG11" s="82"/>
      <c r="GH11" s="81"/>
      <c r="GI11" s="83"/>
      <c r="GJ11" s="83"/>
      <c r="GK11" s="83"/>
      <c r="GL11" s="83"/>
      <c r="GM11" s="84"/>
      <c r="GN11" s="79"/>
      <c r="GO11" s="79"/>
      <c r="GP11" s="80"/>
      <c r="GQ11" s="81"/>
      <c r="GR11" s="82"/>
      <c r="GS11" s="81"/>
      <c r="GT11" s="83"/>
      <c r="GU11" s="83"/>
      <c r="GV11" s="83"/>
      <c r="GW11" s="83"/>
      <c r="GX11" s="84"/>
      <c r="GY11" s="79"/>
      <c r="GZ11" s="79"/>
      <c r="HA11" s="80"/>
      <c r="HB11" s="81"/>
      <c r="HC11" s="82"/>
      <c r="HD11" s="81"/>
      <c r="HE11" s="83"/>
      <c r="HF11" s="83"/>
      <c r="HG11" s="83"/>
      <c r="HH11" s="83"/>
      <c r="HI11" s="84"/>
      <c r="HJ11" s="79"/>
      <c r="HK11" s="79"/>
      <c r="HL11" s="80"/>
      <c r="HM11" s="81"/>
      <c r="HN11" s="82"/>
      <c r="HO11" s="81"/>
      <c r="HP11" s="83"/>
      <c r="HQ11" s="83"/>
      <c r="HR11" s="83"/>
      <c r="HS11" s="83"/>
      <c r="HT11" s="84"/>
      <c r="HU11" s="79"/>
      <c r="HV11" s="79"/>
      <c r="HW11" s="80"/>
      <c r="HX11" s="81"/>
      <c r="HY11" s="82"/>
      <c r="HZ11" s="81"/>
      <c r="IA11" s="83"/>
      <c r="IB11" s="83"/>
      <c r="IC11" s="83"/>
      <c r="ID11" s="83"/>
      <c r="IE11" s="84"/>
      <c r="IF11" s="79"/>
      <c r="IG11" s="79"/>
    </row>
    <row r="12" spans="1:241" s="85" customFormat="1" ht="25.5">
      <c r="A12" s="502" t="s">
        <v>3077</v>
      </c>
      <c r="B12" s="503" t="s">
        <v>3484</v>
      </c>
      <c r="C12" s="504" t="s">
        <v>2226</v>
      </c>
      <c r="D12" s="505">
        <v>420.8</v>
      </c>
      <c r="E12" s="259"/>
      <c r="F12" s="259"/>
      <c r="G12" s="88">
        <f>ROUND(D12*E12,2)</f>
        <v>0</v>
      </c>
      <c r="H12" s="89">
        <f>ROUND(D12*F12,2)</f>
        <v>0</v>
      </c>
      <c r="I12" s="79"/>
      <c r="J12" s="79"/>
      <c r="K12" s="80"/>
      <c r="L12" s="81"/>
      <c r="M12" s="82"/>
      <c r="N12" s="81"/>
      <c r="O12" s="83"/>
      <c r="P12" s="83"/>
      <c r="Q12" s="83"/>
      <c r="R12" s="83"/>
      <c r="S12" s="84"/>
      <c r="T12" s="79"/>
      <c r="U12" s="79"/>
      <c r="V12" s="80"/>
      <c r="W12" s="81"/>
      <c r="X12" s="82"/>
      <c r="Y12" s="81"/>
      <c r="Z12" s="83"/>
      <c r="AA12" s="83"/>
      <c r="AB12" s="83"/>
      <c r="AC12" s="83"/>
      <c r="AD12" s="84"/>
      <c r="AE12" s="79"/>
      <c r="AF12" s="79"/>
      <c r="AG12" s="80"/>
      <c r="AH12" s="81"/>
      <c r="AI12" s="82"/>
      <c r="AJ12" s="81"/>
      <c r="AK12" s="83"/>
      <c r="AL12" s="83"/>
      <c r="AM12" s="83"/>
      <c r="AN12" s="83"/>
      <c r="AO12" s="84"/>
      <c r="AP12" s="79"/>
      <c r="AQ12" s="79"/>
      <c r="AR12" s="80"/>
      <c r="AS12" s="81"/>
      <c r="AT12" s="82"/>
      <c r="AU12" s="81"/>
      <c r="AV12" s="83"/>
      <c r="AW12" s="83"/>
      <c r="AX12" s="83"/>
      <c r="AY12" s="83"/>
      <c r="AZ12" s="84"/>
      <c r="BA12" s="79"/>
      <c r="BB12" s="79"/>
      <c r="BC12" s="80"/>
      <c r="BD12" s="81"/>
      <c r="BE12" s="82"/>
      <c r="BF12" s="81"/>
      <c r="BG12" s="83"/>
      <c r="BH12" s="83"/>
      <c r="BI12" s="83"/>
      <c r="BJ12" s="83"/>
      <c r="BK12" s="84"/>
      <c r="BL12" s="79"/>
      <c r="BM12" s="79"/>
      <c r="BN12" s="80"/>
      <c r="BO12" s="81"/>
      <c r="BP12" s="82"/>
      <c r="BQ12" s="81"/>
      <c r="BR12" s="83"/>
      <c r="BS12" s="83"/>
      <c r="BT12" s="83"/>
      <c r="BU12" s="83"/>
      <c r="BV12" s="84"/>
      <c r="BW12" s="79"/>
      <c r="BX12" s="79"/>
      <c r="BY12" s="80"/>
      <c r="BZ12" s="81"/>
      <c r="CA12" s="82"/>
      <c r="CB12" s="81"/>
      <c r="CC12" s="83"/>
      <c r="CD12" s="83"/>
      <c r="CE12" s="83"/>
      <c r="CF12" s="83"/>
      <c r="CG12" s="84"/>
      <c r="CH12" s="79"/>
      <c r="CI12" s="79"/>
      <c r="CJ12" s="80"/>
      <c r="CK12" s="81"/>
      <c r="CL12" s="82"/>
      <c r="CM12" s="81"/>
      <c r="CN12" s="83"/>
      <c r="CO12" s="83"/>
      <c r="CP12" s="83"/>
      <c r="CQ12" s="83"/>
      <c r="CR12" s="84"/>
      <c r="CS12" s="79"/>
      <c r="CT12" s="79"/>
      <c r="CU12" s="80"/>
      <c r="CV12" s="81"/>
      <c r="CW12" s="82"/>
      <c r="CX12" s="81"/>
      <c r="CY12" s="83"/>
      <c r="CZ12" s="83"/>
      <c r="DA12" s="83"/>
      <c r="DB12" s="83"/>
      <c r="DC12" s="84"/>
      <c r="DD12" s="79"/>
      <c r="DE12" s="79"/>
      <c r="DF12" s="80"/>
      <c r="DG12" s="81"/>
      <c r="DH12" s="82"/>
      <c r="DI12" s="81"/>
      <c r="DJ12" s="83"/>
      <c r="DK12" s="83"/>
      <c r="DL12" s="83"/>
      <c r="DM12" s="83"/>
      <c r="DN12" s="84"/>
      <c r="DO12" s="79"/>
      <c r="DP12" s="79"/>
      <c r="DQ12" s="80"/>
      <c r="DR12" s="81"/>
      <c r="DS12" s="82"/>
      <c r="DT12" s="81"/>
      <c r="DU12" s="83"/>
      <c r="DV12" s="83"/>
      <c r="DW12" s="83"/>
      <c r="DX12" s="83"/>
      <c r="DY12" s="84"/>
      <c r="DZ12" s="79"/>
      <c r="EA12" s="79"/>
      <c r="EB12" s="80"/>
      <c r="EC12" s="81"/>
      <c r="ED12" s="82"/>
      <c r="EE12" s="81"/>
      <c r="EF12" s="83"/>
      <c r="EG12" s="83"/>
      <c r="EH12" s="83"/>
      <c r="EI12" s="83"/>
      <c r="EJ12" s="84"/>
      <c r="EK12" s="79"/>
      <c r="EL12" s="79"/>
      <c r="EM12" s="80"/>
      <c r="EN12" s="81"/>
      <c r="EO12" s="82"/>
      <c r="EP12" s="81"/>
      <c r="EQ12" s="83"/>
      <c r="ER12" s="83"/>
      <c r="ES12" s="83"/>
      <c r="ET12" s="83"/>
      <c r="EU12" s="84"/>
      <c r="EV12" s="79"/>
      <c r="EW12" s="79"/>
      <c r="EX12" s="80"/>
      <c r="EY12" s="81"/>
      <c r="EZ12" s="82"/>
      <c r="FA12" s="81"/>
      <c r="FB12" s="83"/>
      <c r="FC12" s="83"/>
      <c r="FD12" s="83"/>
      <c r="FE12" s="83"/>
      <c r="FF12" s="84"/>
      <c r="FG12" s="79"/>
      <c r="FH12" s="79"/>
      <c r="FI12" s="80"/>
      <c r="FJ12" s="81"/>
      <c r="FK12" s="82"/>
      <c r="FL12" s="81"/>
      <c r="FM12" s="83"/>
      <c r="FN12" s="83"/>
      <c r="FO12" s="83"/>
      <c r="FP12" s="83"/>
      <c r="FQ12" s="84"/>
      <c r="FR12" s="79"/>
      <c r="FS12" s="79"/>
      <c r="FT12" s="80"/>
      <c r="FU12" s="81"/>
      <c r="FV12" s="82"/>
      <c r="FW12" s="81"/>
      <c r="FX12" s="83"/>
      <c r="FY12" s="83"/>
      <c r="FZ12" s="83"/>
      <c r="GA12" s="83"/>
      <c r="GB12" s="84"/>
      <c r="GC12" s="79"/>
      <c r="GD12" s="79"/>
      <c r="GE12" s="80"/>
      <c r="GF12" s="81"/>
      <c r="GG12" s="82"/>
      <c r="GH12" s="81"/>
      <c r="GI12" s="83"/>
      <c r="GJ12" s="83"/>
      <c r="GK12" s="83"/>
      <c r="GL12" s="83"/>
      <c r="GM12" s="84"/>
      <c r="GN12" s="79"/>
      <c r="GO12" s="79"/>
      <c r="GP12" s="80"/>
      <c r="GQ12" s="81"/>
      <c r="GR12" s="82"/>
      <c r="GS12" s="81"/>
      <c r="GT12" s="83"/>
      <c r="GU12" s="83"/>
      <c r="GV12" s="83"/>
      <c r="GW12" s="83"/>
      <c r="GX12" s="84"/>
      <c r="GY12" s="79"/>
      <c r="GZ12" s="79"/>
      <c r="HA12" s="80"/>
      <c r="HB12" s="81"/>
      <c r="HC12" s="82"/>
      <c r="HD12" s="81"/>
      <c r="HE12" s="83"/>
      <c r="HF12" s="83"/>
      <c r="HG12" s="83"/>
      <c r="HH12" s="83"/>
      <c r="HI12" s="84"/>
      <c r="HJ12" s="79"/>
      <c r="HK12" s="79"/>
      <c r="HL12" s="80"/>
      <c r="HM12" s="81"/>
      <c r="HN12" s="82"/>
      <c r="HO12" s="81"/>
      <c r="HP12" s="83"/>
      <c r="HQ12" s="83"/>
      <c r="HR12" s="83"/>
      <c r="HS12" s="83"/>
      <c r="HT12" s="84"/>
      <c r="HU12" s="79"/>
      <c r="HV12" s="79"/>
      <c r="HW12" s="80"/>
      <c r="HX12" s="81"/>
      <c r="HY12" s="82"/>
      <c r="HZ12" s="81"/>
      <c r="IA12" s="83"/>
      <c r="IB12" s="83"/>
      <c r="IC12" s="83"/>
      <c r="ID12" s="83"/>
      <c r="IE12" s="84"/>
      <c r="IF12" s="79"/>
      <c r="IG12" s="79"/>
    </row>
    <row r="13" spans="1:241" s="85" customFormat="1" ht="25.5">
      <c r="A13" s="502" t="s">
        <v>3076</v>
      </c>
      <c r="B13" s="503" t="s">
        <v>3485</v>
      </c>
      <c r="C13" s="504" t="s">
        <v>2226</v>
      </c>
      <c r="D13" s="505">
        <v>366</v>
      </c>
      <c r="E13" s="259"/>
      <c r="F13" s="259"/>
      <c r="G13" s="88">
        <f t="shared" ref="G13:G23" si="0">ROUND(D13*E13,2)</f>
        <v>0</v>
      </c>
      <c r="H13" s="89">
        <f t="shared" ref="H13:H23" si="1">ROUND(D13*F13,2)</f>
        <v>0</v>
      </c>
      <c r="I13" s="79"/>
      <c r="J13" s="79"/>
      <c r="K13" s="80"/>
      <c r="L13" s="81"/>
      <c r="M13" s="82"/>
      <c r="N13" s="81"/>
      <c r="O13" s="83"/>
      <c r="P13" s="83"/>
      <c r="Q13" s="83"/>
      <c r="R13" s="83"/>
      <c r="S13" s="84"/>
      <c r="T13" s="79"/>
      <c r="U13" s="79"/>
      <c r="V13" s="80"/>
      <c r="W13" s="81"/>
      <c r="X13" s="82"/>
      <c r="Y13" s="81"/>
      <c r="Z13" s="83"/>
      <c r="AA13" s="83"/>
      <c r="AB13" s="83"/>
      <c r="AC13" s="83"/>
      <c r="AD13" s="84"/>
      <c r="AE13" s="79"/>
      <c r="AF13" s="79"/>
      <c r="AG13" s="80"/>
      <c r="AH13" s="81"/>
      <c r="AI13" s="82"/>
      <c r="AJ13" s="81"/>
      <c r="AK13" s="83"/>
      <c r="AL13" s="83"/>
      <c r="AM13" s="83"/>
      <c r="AN13" s="83"/>
      <c r="AO13" s="84"/>
      <c r="AP13" s="79"/>
      <c r="AQ13" s="79"/>
      <c r="AR13" s="80"/>
      <c r="AS13" s="81"/>
      <c r="AT13" s="82"/>
      <c r="AU13" s="81"/>
      <c r="AV13" s="83"/>
      <c r="AW13" s="83"/>
      <c r="AX13" s="83"/>
      <c r="AY13" s="83"/>
      <c r="AZ13" s="84"/>
      <c r="BA13" s="79"/>
      <c r="BB13" s="79"/>
      <c r="BC13" s="80"/>
      <c r="BD13" s="81"/>
      <c r="BE13" s="82"/>
      <c r="BF13" s="81"/>
      <c r="BG13" s="83"/>
      <c r="BH13" s="83"/>
      <c r="BI13" s="83"/>
      <c r="BJ13" s="83"/>
      <c r="BK13" s="84"/>
      <c r="BL13" s="79"/>
      <c r="BM13" s="79"/>
      <c r="BN13" s="80"/>
      <c r="BO13" s="81"/>
      <c r="BP13" s="82"/>
      <c r="BQ13" s="81"/>
      <c r="BR13" s="83"/>
      <c r="BS13" s="83"/>
      <c r="BT13" s="83"/>
      <c r="BU13" s="83"/>
      <c r="BV13" s="84"/>
      <c r="BW13" s="79"/>
      <c r="BX13" s="79"/>
      <c r="BY13" s="80"/>
      <c r="BZ13" s="81"/>
      <c r="CA13" s="82"/>
      <c r="CB13" s="81"/>
      <c r="CC13" s="83"/>
      <c r="CD13" s="83"/>
      <c r="CE13" s="83"/>
      <c r="CF13" s="83"/>
      <c r="CG13" s="84"/>
      <c r="CH13" s="79"/>
      <c r="CI13" s="79"/>
      <c r="CJ13" s="80"/>
      <c r="CK13" s="81"/>
      <c r="CL13" s="82"/>
      <c r="CM13" s="81"/>
      <c r="CN13" s="83"/>
      <c r="CO13" s="83"/>
      <c r="CP13" s="83"/>
      <c r="CQ13" s="83"/>
      <c r="CR13" s="84"/>
      <c r="CS13" s="79"/>
      <c r="CT13" s="79"/>
      <c r="CU13" s="80"/>
      <c r="CV13" s="81"/>
      <c r="CW13" s="82"/>
      <c r="CX13" s="81"/>
      <c r="CY13" s="83"/>
      <c r="CZ13" s="83"/>
      <c r="DA13" s="83"/>
      <c r="DB13" s="83"/>
      <c r="DC13" s="84"/>
      <c r="DD13" s="79"/>
      <c r="DE13" s="79"/>
      <c r="DF13" s="80"/>
      <c r="DG13" s="81"/>
      <c r="DH13" s="82"/>
      <c r="DI13" s="81"/>
      <c r="DJ13" s="83"/>
      <c r="DK13" s="83"/>
      <c r="DL13" s="83"/>
      <c r="DM13" s="83"/>
      <c r="DN13" s="84"/>
      <c r="DO13" s="79"/>
      <c r="DP13" s="79"/>
      <c r="DQ13" s="80"/>
      <c r="DR13" s="81"/>
      <c r="DS13" s="82"/>
      <c r="DT13" s="81"/>
      <c r="DU13" s="83"/>
      <c r="DV13" s="83"/>
      <c r="DW13" s="83"/>
      <c r="DX13" s="83"/>
      <c r="DY13" s="84"/>
      <c r="DZ13" s="79"/>
      <c r="EA13" s="79"/>
      <c r="EB13" s="80"/>
      <c r="EC13" s="81"/>
      <c r="ED13" s="82"/>
      <c r="EE13" s="81"/>
      <c r="EF13" s="83"/>
      <c r="EG13" s="83"/>
      <c r="EH13" s="83"/>
      <c r="EI13" s="83"/>
      <c r="EJ13" s="84"/>
      <c r="EK13" s="79"/>
      <c r="EL13" s="79"/>
      <c r="EM13" s="80"/>
      <c r="EN13" s="81"/>
      <c r="EO13" s="82"/>
      <c r="EP13" s="81"/>
      <c r="EQ13" s="83"/>
      <c r="ER13" s="83"/>
      <c r="ES13" s="83"/>
      <c r="ET13" s="83"/>
      <c r="EU13" s="84"/>
      <c r="EV13" s="79"/>
      <c r="EW13" s="79"/>
      <c r="EX13" s="80"/>
      <c r="EY13" s="81"/>
      <c r="EZ13" s="82"/>
      <c r="FA13" s="81"/>
      <c r="FB13" s="83"/>
      <c r="FC13" s="83"/>
      <c r="FD13" s="83"/>
      <c r="FE13" s="83"/>
      <c r="FF13" s="84"/>
      <c r="FG13" s="79"/>
      <c r="FH13" s="79"/>
      <c r="FI13" s="80"/>
      <c r="FJ13" s="81"/>
      <c r="FK13" s="82"/>
      <c r="FL13" s="81"/>
      <c r="FM13" s="83"/>
      <c r="FN13" s="83"/>
      <c r="FO13" s="83"/>
      <c r="FP13" s="83"/>
      <c r="FQ13" s="84"/>
      <c r="FR13" s="79"/>
      <c r="FS13" s="79"/>
      <c r="FT13" s="80"/>
      <c r="FU13" s="81"/>
      <c r="FV13" s="82"/>
      <c r="FW13" s="81"/>
      <c r="FX13" s="83"/>
      <c r="FY13" s="83"/>
      <c r="FZ13" s="83"/>
      <c r="GA13" s="83"/>
      <c r="GB13" s="84"/>
      <c r="GC13" s="79"/>
      <c r="GD13" s="79"/>
      <c r="GE13" s="80"/>
      <c r="GF13" s="81"/>
      <c r="GG13" s="82"/>
      <c r="GH13" s="81"/>
      <c r="GI13" s="83"/>
      <c r="GJ13" s="83"/>
      <c r="GK13" s="83"/>
      <c r="GL13" s="83"/>
      <c r="GM13" s="84"/>
      <c r="GN13" s="79"/>
      <c r="GO13" s="79"/>
      <c r="GP13" s="80"/>
      <c r="GQ13" s="81"/>
      <c r="GR13" s="82"/>
      <c r="GS13" s="81"/>
      <c r="GT13" s="83"/>
      <c r="GU13" s="83"/>
      <c r="GV13" s="83"/>
      <c r="GW13" s="83"/>
      <c r="GX13" s="84"/>
      <c r="GY13" s="79"/>
      <c r="GZ13" s="79"/>
      <c r="HA13" s="80"/>
      <c r="HB13" s="81"/>
      <c r="HC13" s="82"/>
      <c r="HD13" s="81"/>
      <c r="HE13" s="83"/>
      <c r="HF13" s="83"/>
      <c r="HG13" s="83"/>
      <c r="HH13" s="83"/>
      <c r="HI13" s="84"/>
      <c r="HJ13" s="79"/>
      <c r="HK13" s="79"/>
      <c r="HL13" s="80"/>
      <c r="HM13" s="81"/>
      <c r="HN13" s="82"/>
      <c r="HO13" s="81"/>
      <c r="HP13" s="83"/>
      <c r="HQ13" s="83"/>
      <c r="HR13" s="83"/>
      <c r="HS13" s="83"/>
      <c r="HT13" s="84"/>
      <c r="HU13" s="79"/>
      <c r="HV13" s="79"/>
      <c r="HW13" s="80"/>
      <c r="HX13" s="81"/>
      <c r="HY13" s="82"/>
      <c r="HZ13" s="81"/>
      <c r="IA13" s="83"/>
      <c r="IB13" s="83"/>
      <c r="IC13" s="83"/>
      <c r="ID13" s="83"/>
      <c r="IE13" s="84"/>
      <c r="IF13" s="79"/>
      <c r="IG13" s="79"/>
    </row>
    <row r="14" spans="1:241" s="85" customFormat="1" ht="14.25">
      <c r="A14" s="506" t="s">
        <v>3075</v>
      </c>
      <c r="B14" s="507" t="s">
        <v>3486</v>
      </c>
      <c r="C14" s="508" t="s">
        <v>132</v>
      </c>
      <c r="D14" s="509">
        <v>1</v>
      </c>
      <c r="E14" s="510"/>
      <c r="F14" s="510"/>
      <c r="G14" s="88">
        <f t="shared" si="0"/>
        <v>0</v>
      </c>
      <c r="H14" s="89">
        <f t="shared" si="1"/>
        <v>0</v>
      </c>
      <c r="I14" s="79"/>
      <c r="J14" s="79"/>
      <c r="K14" s="80"/>
      <c r="L14" s="81"/>
      <c r="M14" s="82"/>
      <c r="N14" s="81"/>
      <c r="O14" s="83"/>
      <c r="P14" s="83"/>
      <c r="Q14" s="83"/>
      <c r="R14" s="83"/>
      <c r="S14" s="84"/>
      <c r="T14" s="79"/>
      <c r="U14" s="79"/>
      <c r="V14" s="80"/>
      <c r="W14" s="81"/>
      <c r="X14" s="82"/>
      <c r="Y14" s="81"/>
      <c r="Z14" s="83"/>
      <c r="AA14" s="83"/>
      <c r="AB14" s="83"/>
      <c r="AC14" s="83"/>
      <c r="AD14" s="84"/>
      <c r="AE14" s="79"/>
      <c r="AF14" s="79"/>
      <c r="AG14" s="80"/>
      <c r="AH14" s="81"/>
      <c r="AI14" s="82"/>
      <c r="AJ14" s="81"/>
      <c r="AK14" s="83"/>
      <c r="AL14" s="83"/>
      <c r="AM14" s="83"/>
      <c r="AN14" s="83"/>
      <c r="AO14" s="84"/>
      <c r="AP14" s="79"/>
      <c r="AQ14" s="79"/>
      <c r="AR14" s="80"/>
      <c r="AS14" s="81"/>
      <c r="AT14" s="82"/>
      <c r="AU14" s="81"/>
      <c r="AV14" s="83"/>
      <c r="AW14" s="83"/>
      <c r="AX14" s="83"/>
      <c r="AY14" s="83"/>
      <c r="AZ14" s="84"/>
      <c r="BA14" s="79"/>
      <c r="BB14" s="79"/>
      <c r="BC14" s="80"/>
      <c r="BD14" s="81"/>
      <c r="BE14" s="82"/>
      <c r="BF14" s="81"/>
      <c r="BG14" s="83"/>
      <c r="BH14" s="83"/>
      <c r="BI14" s="83"/>
      <c r="BJ14" s="83"/>
      <c r="BK14" s="84"/>
      <c r="BL14" s="79"/>
      <c r="BM14" s="79"/>
      <c r="BN14" s="80"/>
      <c r="BO14" s="81"/>
      <c r="BP14" s="82"/>
      <c r="BQ14" s="81"/>
      <c r="BR14" s="83"/>
      <c r="BS14" s="83"/>
      <c r="BT14" s="83"/>
      <c r="BU14" s="83"/>
      <c r="BV14" s="84"/>
      <c r="BW14" s="79"/>
      <c r="BX14" s="79"/>
      <c r="BY14" s="80"/>
      <c r="BZ14" s="81"/>
      <c r="CA14" s="82"/>
      <c r="CB14" s="81"/>
      <c r="CC14" s="83"/>
      <c r="CD14" s="83"/>
      <c r="CE14" s="83"/>
      <c r="CF14" s="83"/>
      <c r="CG14" s="84"/>
      <c r="CH14" s="79"/>
      <c r="CI14" s="79"/>
      <c r="CJ14" s="80"/>
      <c r="CK14" s="81"/>
      <c r="CL14" s="82"/>
      <c r="CM14" s="81"/>
      <c r="CN14" s="83"/>
      <c r="CO14" s="83"/>
      <c r="CP14" s="83"/>
      <c r="CQ14" s="83"/>
      <c r="CR14" s="84"/>
      <c r="CS14" s="79"/>
      <c r="CT14" s="79"/>
      <c r="CU14" s="80"/>
      <c r="CV14" s="81"/>
      <c r="CW14" s="82"/>
      <c r="CX14" s="81"/>
      <c r="CY14" s="83"/>
      <c r="CZ14" s="83"/>
      <c r="DA14" s="83"/>
      <c r="DB14" s="83"/>
      <c r="DC14" s="84"/>
      <c r="DD14" s="79"/>
      <c r="DE14" s="79"/>
      <c r="DF14" s="80"/>
      <c r="DG14" s="81"/>
      <c r="DH14" s="82"/>
      <c r="DI14" s="81"/>
      <c r="DJ14" s="83"/>
      <c r="DK14" s="83"/>
      <c r="DL14" s="83"/>
      <c r="DM14" s="83"/>
      <c r="DN14" s="84"/>
      <c r="DO14" s="79"/>
      <c r="DP14" s="79"/>
      <c r="DQ14" s="80"/>
      <c r="DR14" s="81"/>
      <c r="DS14" s="82"/>
      <c r="DT14" s="81"/>
      <c r="DU14" s="83"/>
      <c r="DV14" s="83"/>
      <c r="DW14" s="83"/>
      <c r="DX14" s="83"/>
      <c r="DY14" s="84"/>
      <c r="DZ14" s="79"/>
      <c r="EA14" s="79"/>
      <c r="EB14" s="80"/>
      <c r="EC14" s="81"/>
      <c r="ED14" s="82"/>
      <c r="EE14" s="81"/>
      <c r="EF14" s="83"/>
      <c r="EG14" s="83"/>
      <c r="EH14" s="83"/>
      <c r="EI14" s="83"/>
      <c r="EJ14" s="84"/>
      <c r="EK14" s="79"/>
      <c r="EL14" s="79"/>
      <c r="EM14" s="80"/>
      <c r="EN14" s="81"/>
      <c r="EO14" s="82"/>
      <c r="EP14" s="81"/>
      <c r="EQ14" s="83"/>
      <c r="ER14" s="83"/>
      <c r="ES14" s="83"/>
      <c r="ET14" s="83"/>
      <c r="EU14" s="84"/>
      <c r="EV14" s="79"/>
      <c r="EW14" s="79"/>
      <c r="EX14" s="80"/>
      <c r="EY14" s="81"/>
      <c r="EZ14" s="82"/>
      <c r="FA14" s="81"/>
      <c r="FB14" s="83"/>
      <c r="FC14" s="83"/>
      <c r="FD14" s="83"/>
      <c r="FE14" s="83"/>
      <c r="FF14" s="84"/>
      <c r="FG14" s="79"/>
      <c r="FH14" s="79"/>
      <c r="FI14" s="80"/>
      <c r="FJ14" s="81"/>
      <c r="FK14" s="82"/>
      <c r="FL14" s="81"/>
      <c r="FM14" s="83"/>
      <c r="FN14" s="83"/>
      <c r="FO14" s="83"/>
      <c r="FP14" s="83"/>
      <c r="FQ14" s="84"/>
      <c r="FR14" s="79"/>
      <c r="FS14" s="79"/>
      <c r="FT14" s="80"/>
      <c r="FU14" s="81"/>
      <c r="FV14" s="82"/>
      <c r="FW14" s="81"/>
      <c r="FX14" s="83"/>
      <c r="FY14" s="83"/>
      <c r="FZ14" s="83"/>
      <c r="GA14" s="83"/>
      <c r="GB14" s="84"/>
      <c r="GC14" s="79"/>
      <c r="GD14" s="79"/>
      <c r="GE14" s="80"/>
      <c r="GF14" s="81"/>
      <c r="GG14" s="82"/>
      <c r="GH14" s="81"/>
      <c r="GI14" s="83"/>
      <c r="GJ14" s="83"/>
      <c r="GK14" s="83"/>
      <c r="GL14" s="83"/>
      <c r="GM14" s="84"/>
      <c r="GN14" s="79"/>
      <c r="GO14" s="79"/>
      <c r="GP14" s="80"/>
      <c r="GQ14" s="81"/>
      <c r="GR14" s="82"/>
      <c r="GS14" s="81"/>
      <c r="GT14" s="83"/>
      <c r="GU14" s="83"/>
      <c r="GV14" s="83"/>
      <c r="GW14" s="83"/>
      <c r="GX14" s="84"/>
      <c r="GY14" s="79"/>
      <c r="GZ14" s="79"/>
      <c r="HA14" s="80"/>
      <c r="HB14" s="81"/>
      <c r="HC14" s="82"/>
      <c r="HD14" s="81"/>
      <c r="HE14" s="83"/>
      <c r="HF14" s="83"/>
      <c r="HG14" s="83"/>
      <c r="HH14" s="83"/>
      <c r="HI14" s="84"/>
      <c r="HJ14" s="79"/>
      <c r="HK14" s="79"/>
      <c r="HL14" s="80"/>
      <c r="HM14" s="81"/>
      <c r="HN14" s="82"/>
      <c r="HO14" s="81"/>
      <c r="HP14" s="83"/>
      <c r="HQ14" s="83"/>
      <c r="HR14" s="83"/>
      <c r="HS14" s="83"/>
      <c r="HT14" s="84"/>
      <c r="HU14" s="79"/>
      <c r="HV14" s="79"/>
      <c r="HW14" s="80"/>
      <c r="HX14" s="81"/>
      <c r="HY14" s="82"/>
      <c r="HZ14" s="81"/>
      <c r="IA14" s="83"/>
      <c r="IB14" s="83"/>
      <c r="IC14" s="83"/>
      <c r="ID14" s="83"/>
      <c r="IE14" s="84"/>
      <c r="IF14" s="79"/>
      <c r="IG14" s="79"/>
    </row>
    <row r="15" spans="1:241" s="85" customFormat="1" ht="14.25">
      <c r="A15" s="506"/>
      <c r="B15" s="507" t="s">
        <v>3487</v>
      </c>
      <c r="C15" s="508" t="s">
        <v>132</v>
      </c>
      <c r="D15" s="509">
        <v>1</v>
      </c>
      <c r="E15" s="510"/>
      <c r="F15" s="510"/>
      <c r="G15" s="88">
        <f t="shared" si="0"/>
        <v>0</v>
      </c>
      <c r="H15" s="89">
        <f t="shared" si="1"/>
        <v>0</v>
      </c>
      <c r="I15" s="79"/>
      <c r="J15" s="79"/>
      <c r="K15" s="80"/>
      <c r="L15" s="81"/>
      <c r="M15" s="82"/>
      <c r="N15" s="81"/>
      <c r="O15" s="83"/>
      <c r="P15" s="83"/>
      <c r="Q15" s="83"/>
      <c r="R15" s="83"/>
      <c r="S15" s="84"/>
      <c r="T15" s="79"/>
      <c r="U15" s="79"/>
      <c r="V15" s="80"/>
      <c r="W15" s="81"/>
      <c r="X15" s="82"/>
      <c r="Y15" s="81"/>
      <c r="Z15" s="83"/>
      <c r="AA15" s="83"/>
      <c r="AB15" s="83"/>
      <c r="AC15" s="83"/>
      <c r="AD15" s="84"/>
      <c r="AE15" s="79"/>
      <c r="AF15" s="79"/>
      <c r="AG15" s="80"/>
      <c r="AH15" s="81"/>
      <c r="AI15" s="82"/>
      <c r="AJ15" s="81"/>
      <c r="AK15" s="83"/>
      <c r="AL15" s="83"/>
      <c r="AM15" s="83"/>
      <c r="AN15" s="83"/>
      <c r="AO15" s="84"/>
      <c r="AP15" s="79"/>
      <c r="AQ15" s="79"/>
      <c r="AR15" s="80"/>
      <c r="AS15" s="81"/>
      <c r="AT15" s="82"/>
      <c r="AU15" s="81"/>
      <c r="AV15" s="83"/>
      <c r="AW15" s="83"/>
      <c r="AX15" s="83"/>
      <c r="AY15" s="83"/>
      <c r="AZ15" s="84"/>
      <c r="BA15" s="79"/>
      <c r="BB15" s="79"/>
      <c r="BC15" s="80"/>
      <c r="BD15" s="81"/>
      <c r="BE15" s="82"/>
      <c r="BF15" s="81"/>
      <c r="BG15" s="83"/>
      <c r="BH15" s="83"/>
      <c r="BI15" s="83"/>
      <c r="BJ15" s="83"/>
      <c r="BK15" s="84"/>
      <c r="BL15" s="79"/>
      <c r="BM15" s="79"/>
      <c r="BN15" s="80"/>
      <c r="BO15" s="81"/>
      <c r="BP15" s="82"/>
      <c r="BQ15" s="81"/>
      <c r="BR15" s="83"/>
      <c r="BS15" s="83"/>
      <c r="BT15" s="83"/>
      <c r="BU15" s="83"/>
      <c r="BV15" s="84"/>
      <c r="BW15" s="79"/>
      <c r="BX15" s="79"/>
      <c r="BY15" s="80"/>
      <c r="BZ15" s="81"/>
      <c r="CA15" s="82"/>
      <c r="CB15" s="81"/>
      <c r="CC15" s="83"/>
      <c r="CD15" s="83"/>
      <c r="CE15" s="83"/>
      <c r="CF15" s="83"/>
      <c r="CG15" s="84"/>
      <c r="CH15" s="79"/>
      <c r="CI15" s="79"/>
      <c r="CJ15" s="80"/>
      <c r="CK15" s="81"/>
      <c r="CL15" s="82"/>
      <c r="CM15" s="81"/>
      <c r="CN15" s="83"/>
      <c r="CO15" s="83"/>
      <c r="CP15" s="83"/>
      <c r="CQ15" s="83"/>
      <c r="CR15" s="84"/>
      <c r="CS15" s="79"/>
      <c r="CT15" s="79"/>
      <c r="CU15" s="80"/>
      <c r="CV15" s="81"/>
      <c r="CW15" s="82"/>
      <c r="CX15" s="81"/>
      <c r="CY15" s="83"/>
      <c r="CZ15" s="83"/>
      <c r="DA15" s="83"/>
      <c r="DB15" s="83"/>
      <c r="DC15" s="84"/>
      <c r="DD15" s="79"/>
      <c r="DE15" s="79"/>
      <c r="DF15" s="80"/>
      <c r="DG15" s="81"/>
      <c r="DH15" s="82"/>
      <c r="DI15" s="81"/>
      <c r="DJ15" s="83"/>
      <c r="DK15" s="83"/>
      <c r="DL15" s="83"/>
      <c r="DM15" s="83"/>
      <c r="DN15" s="84"/>
      <c r="DO15" s="79"/>
      <c r="DP15" s="79"/>
      <c r="DQ15" s="80"/>
      <c r="DR15" s="81"/>
      <c r="DS15" s="82"/>
      <c r="DT15" s="81"/>
      <c r="DU15" s="83"/>
      <c r="DV15" s="83"/>
      <c r="DW15" s="83"/>
      <c r="DX15" s="83"/>
      <c r="DY15" s="84"/>
      <c r="DZ15" s="79"/>
      <c r="EA15" s="79"/>
      <c r="EB15" s="80"/>
      <c r="EC15" s="81"/>
      <c r="ED15" s="82"/>
      <c r="EE15" s="81"/>
      <c r="EF15" s="83"/>
      <c r="EG15" s="83"/>
      <c r="EH15" s="83"/>
      <c r="EI15" s="83"/>
      <c r="EJ15" s="84"/>
      <c r="EK15" s="79"/>
      <c r="EL15" s="79"/>
      <c r="EM15" s="80"/>
      <c r="EN15" s="81"/>
      <c r="EO15" s="82"/>
      <c r="EP15" s="81"/>
      <c r="EQ15" s="83"/>
      <c r="ER15" s="83"/>
      <c r="ES15" s="83"/>
      <c r="ET15" s="83"/>
      <c r="EU15" s="84"/>
      <c r="EV15" s="79"/>
      <c r="EW15" s="79"/>
      <c r="EX15" s="80"/>
      <c r="EY15" s="81"/>
      <c r="EZ15" s="82"/>
      <c r="FA15" s="81"/>
      <c r="FB15" s="83"/>
      <c r="FC15" s="83"/>
      <c r="FD15" s="83"/>
      <c r="FE15" s="83"/>
      <c r="FF15" s="84"/>
      <c r="FG15" s="79"/>
      <c r="FH15" s="79"/>
      <c r="FI15" s="80"/>
      <c r="FJ15" s="81"/>
      <c r="FK15" s="82"/>
      <c r="FL15" s="81"/>
      <c r="FM15" s="83"/>
      <c r="FN15" s="83"/>
      <c r="FO15" s="83"/>
      <c r="FP15" s="83"/>
      <c r="FQ15" s="84"/>
      <c r="FR15" s="79"/>
      <c r="FS15" s="79"/>
      <c r="FT15" s="80"/>
      <c r="FU15" s="81"/>
      <c r="FV15" s="82"/>
      <c r="FW15" s="81"/>
      <c r="FX15" s="83"/>
      <c r="FY15" s="83"/>
      <c r="FZ15" s="83"/>
      <c r="GA15" s="83"/>
      <c r="GB15" s="84"/>
      <c r="GC15" s="79"/>
      <c r="GD15" s="79"/>
      <c r="GE15" s="80"/>
      <c r="GF15" s="81"/>
      <c r="GG15" s="82"/>
      <c r="GH15" s="81"/>
      <c r="GI15" s="83"/>
      <c r="GJ15" s="83"/>
      <c r="GK15" s="83"/>
      <c r="GL15" s="83"/>
      <c r="GM15" s="84"/>
      <c r="GN15" s="79"/>
      <c r="GO15" s="79"/>
      <c r="GP15" s="80"/>
      <c r="GQ15" s="81"/>
      <c r="GR15" s="82"/>
      <c r="GS15" s="81"/>
      <c r="GT15" s="83"/>
      <c r="GU15" s="83"/>
      <c r="GV15" s="83"/>
      <c r="GW15" s="83"/>
      <c r="GX15" s="84"/>
      <c r="GY15" s="79"/>
      <c r="GZ15" s="79"/>
      <c r="HA15" s="80"/>
      <c r="HB15" s="81"/>
      <c r="HC15" s="82"/>
      <c r="HD15" s="81"/>
      <c r="HE15" s="83"/>
      <c r="HF15" s="83"/>
      <c r="HG15" s="83"/>
      <c r="HH15" s="83"/>
      <c r="HI15" s="84"/>
      <c r="HJ15" s="79"/>
      <c r="HK15" s="79"/>
      <c r="HL15" s="80"/>
      <c r="HM15" s="81"/>
      <c r="HN15" s="82"/>
      <c r="HO15" s="81"/>
      <c r="HP15" s="83"/>
      <c r="HQ15" s="83"/>
      <c r="HR15" s="83"/>
      <c r="HS15" s="83"/>
      <c r="HT15" s="84"/>
      <c r="HU15" s="79"/>
      <c r="HV15" s="79"/>
      <c r="HW15" s="80"/>
      <c r="HX15" s="81"/>
      <c r="HY15" s="82"/>
      <c r="HZ15" s="81"/>
      <c r="IA15" s="83"/>
      <c r="IB15" s="83"/>
      <c r="IC15" s="83"/>
      <c r="ID15" s="83"/>
      <c r="IE15" s="84"/>
      <c r="IF15" s="79"/>
      <c r="IG15" s="79"/>
    </row>
    <row r="16" spans="1:241" s="85" customFormat="1" ht="14.25">
      <c r="A16" s="506"/>
      <c r="B16" s="507" t="s">
        <v>3488</v>
      </c>
      <c r="C16" s="508" t="s">
        <v>132</v>
      </c>
      <c r="D16" s="509">
        <v>1</v>
      </c>
      <c r="E16" s="510"/>
      <c r="F16" s="510"/>
      <c r="G16" s="88">
        <f t="shared" si="0"/>
        <v>0</v>
      </c>
      <c r="H16" s="89">
        <f t="shared" si="1"/>
        <v>0</v>
      </c>
      <c r="I16" s="79"/>
      <c r="J16" s="79"/>
      <c r="K16" s="80"/>
      <c r="L16" s="81"/>
      <c r="M16" s="82"/>
      <c r="N16" s="81"/>
      <c r="O16" s="83"/>
      <c r="P16" s="83"/>
      <c r="Q16" s="83"/>
      <c r="R16" s="83"/>
      <c r="S16" s="84"/>
      <c r="T16" s="79"/>
      <c r="U16" s="79"/>
      <c r="V16" s="80"/>
      <c r="W16" s="81"/>
      <c r="X16" s="82"/>
      <c r="Y16" s="81"/>
      <c r="Z16" s="83"/>
      <c r="AA16" s="83"/>
      <c r="AB16" s="83"/>
      <c r="AC16" s="83"/>
      <c r="AD16" s="84"/>
      <c r="AE16" s="79"/>
      <c r="AF16" s="79"/>
      <c r="AG16" s="80"/>
      <c r="AH16" s="81"/>
      <c r="AI16" s="82"/>
      <c r="AJ16" s="81"/>
      <c r="AK16" s="83"/>
      <c r="AL16" s="83"/>
      <c r="AM16" s="83"/>
      <c r="AN16" s="83"/>
      <c r="AO16" s="84"/>
      <c r="AP16" s="79"/>
      <c r="AQ16" s="79"/>
      <c r="AR16" s="80"/>
      <c r="AS16" s="81"/>
      <c r="AT16" s="82"/>
      <c r="AU16" s="81"/>
      <c r="AV16" s="83"/>
      <c r="AW16" s="83"/>
      <c r="AX16" s="83"/>
      <c r="AY16" s="83"/>
      <c r="AZ16" s="84"/>
      <c r="BA16" s="79"/>
      <c r="BB16" s="79"/>
      <c r="BC16" s="80"/>
      <c r="BD16" s="81"/>
      <c r="BE16" s="82"/>
      <c r="BF16" s="81"/>
      <c r="BG16" s="83"/>
      <c r="BH16" s="83"/>
      <c r="BI16" s="83"/>
      <c r="BJ16" s="83"/>
      <c r="BK16" s="84"/>
      <c r="BL16" s="79"/>
      <c r="BM16" s="79"/>
      <c r="BN16" s="80"/>
      <c r="BO16" s="81"/>
      <c r="BP16" s="82"/>
      <c r="BQ16" s="81"/>
      <c r="BR16" s="83"/>
      <c r="BS16" s="83"/>
      <c r="BT16" s="83"/>
      <c r="BU16" s="83"/>
      <c r="BV16" s="84"/>
      <c r="BW16" s="79"/>
      <c r="BX16" s="79"/>
      <c r="BY16" s="80"/>
      <c r="BZ16" s="81"/>
      <c r="CA16" s="82"/>
      <c r="CB16" s="81"/>
      <c r="CC16" s="83"/>
      <c r="CD16" s="83"/>
      <c r="CE16" s="83"/>
      <c r="CF16" s="83"/>
      <c r="CG16" s="84"/>
      <c r="CH16" s="79"/>
      <c r="CI16" s="79"/>
      <c r="CJ16" s="80"/>
      <c r="CK16" s="81"/>
      <c r="CL16" s="82"/>
      <c r="CM16" s="81"/>
      <c r="CN16" s="83"/>
      <c r="CO16" s="83"/>
      <c r="CP16" s="83"/>
      <c r="CQ16" s="83"/>
      <c r="CR16" s="84"/>
      <c r="CS16" s="79"/>
      <c r="CT16" s="79"/>
      <c r="CU16" s="80"/>
      <c r="CV16" s="81"/>
      <c r="CW16" s="82"/>
      <c r="CX16" s="81"/>
      <c r="CY16" s="83"/>
      <c r="CZ16" s="83"/>
      <c r="DA16" s="83"/>
      <c r="DB16" s="83"/>
      <c r="DC16" s="84"/>
      <c r="DD16" s="79"/>
      <c r="DE16" s="79"/>
      <c r="DF16" s="80"/>
      <c r="DG16" s="81"/>
      <c r="DH16" s="82"/>
      <c r="DI16" s="81"/>
      <c r="DJ16" s="83"/>
      <c r="DK16" s="83"/>
      <c r="DL16" s="83"/>
      <c r="DM16" s="83"/>
      <c r="DN16" s="84"/>
      <c r="DO16" s="79"/>
      <c r="DP16" s="79"/>
      <c r="DQ16" s="80"/>
      <c r="DR16" s="81"/>
      <c r="DS16" s="82"/>
      <c r="DT16" s="81"/>
      <c r="DU16" s="83"/>
      <c r="DV16" s="83"/>
      <c r="DW16" s="83"/>
      <c r="DX16" s="83"/>
      <c r="DY16" s="84"/>
      <c r="DZ16" s="79"/>
      <c r="EA16" s="79"/>
      <c r="EB16" s="80"/>
      <c r="EC16" s="81"/>
      <c r="ED16" s="82"/>
      <c r="EE16" s="81"/>
      <c r="EF16" s="83"/>
      <c r="EG16" s="83"/>
      <c r="EH16" s="83"/>
      <c r="EI16" s="83"/>
      <c r="EJ16" s="84"/>
      <c r="EK16" s="79"/>
      <c r="EL16" s="79"/>
      <c r="EM16" s="80"/>
      <c r="EN16" s="81"/>
      <c r="EO16" s="82"/>
      <c r="EP16" s="81"/>
      <c r="EQ16" s="83"/>
      <c r="ER16" s="83"/>
      <c r="ES16" s="83"/>
      <c r="ET16" s="83"/>
      <c r="EU16" s="84"/>
      <c r="EV16" s="79"/>
      <c r="EW16" s="79"/>
      <c r="EX16" s="80"/>
      <c r="EY16" s="81"/>
      <c r="EZ16" s="82"/>
      <c r="FA16" s="81"/>
      <c r="FB16" s="83"/>
      <c r="FC16" s="83"/>
      <c r="FD16" s="83"/>
      <c r="FE16" s="83"/>
      <c r="FF16" s="84"/>
      <c r="FG16" s="79"/>
      <c r="FH16" s="79"/>
      <c r="FI16" s="80"/>
      <c r="FJ16" s="81"/>
      <c r="FK16" s="82"/>
      <c r="FL16" s="81"/>
      <c r="FM16" s="83"/>
      <c r="FN16" s="83"/>
      <c r="FO16" s="83"/>
      <c r="FP16" s="83"/>
      <c r="FQ16" s="84"/>
      <c r="FR16" s="79"/>
      <c r="FS16" s="79"/>
      <c r="FT16" s="80"/>
      <c r="FU16" s="81"/>
      <c r="FV16" s="82"/>
      <c r="FW16" s="81"/>
      <c r="FX16" s="83"/>
      <c r="FY16" s="83"/>
      <c r="FZ16" s="83"/>
      <c r="GA16" s="83"/>
      <c r="GB16" s="84"/>
      <c r="GC16" s="79"/>
      <c r="GD16" s="79"/>
      <c r="GE16" s="80"/>
      <c r="GF16" s="81"/>
      <c r="GG16" s="82"/>
      <c r="GH16" s="81"/>
      <c r="GI16" s="83"/>
      <c r="GJ16" s="83"/>
      <c r="GK16" s="83"/>
      <c r="GL16" s="83"/>
      <c r="GM16" s="84"/>
      <c r="GN16" s="79"/>
      <c r="GO16" s="79"/>
      <c r="GP16" s="80"/>
      <c r="GQ16" s="81"/>
      <c r="GR16" s="82"/>
      <c r="GS16" s="81"/>
      <c r="GT16" s="83"/>
      <c r="GU16" s="83"/>
      <c r="GV16" s="83"/>
      <c r="GW16" s="83"/>
      <c r="GX16" s="84"/>
      <c r="GY16" s="79"/>
      <c r="GZ16" s="79"/>
      <c r="HA16" s="80"/>
      <c r="HB16" s="81"/>
      <c r="HC16" s="82"/>
      <c r="HD16" s="81"/>
      <c r="HE16" s="83"/>
      <c r="HF16" s="83"/>
      <c r="HG16" s="83"/>
      <c r="HH16" s="83"/>
      <c r="HI16" s="84"/>
      <c r="HJ16" s="79"/>
      <c r="HK16" s="79"/>
      <c r="HL16" s="80"/>
      <c r="HM16" s="81"/>
      <c r="HN16" s="82"/>
      <c r="HO16" s="81"/>
      <c r="HP16" s="83"/>
      <c r="HQ16" s="83"/>
      <c r="HR16" s="83"/>
      <c r="HS16" s="83"/>
      <c r="HT16" s="84"/>
      <c r="HU16" s="79"/>
      <c r="HV16" s="79"/>
      <c r="HW16" s="80"/>
      <c r="HX16" s="81"/>
      <c r="HY16" s="82"/>
      <c r="HZ16" s="81"/>
      <c r="IA16" s="83"/>
      <c r="IB16" s="83"/>
      <c r="IC16" s="83"/>
      <c r="ID16" s="83"/>
      <c r="IE16" s="84"/>
      <c r="IF16" s="79"/>
      <c r="IG16" s="79"/>
    </row>
    <row r="17" spans="1:241" s="85" customFormat="1" ht="25.5">
      <c r="A17" s="511" t="s">
        <v>3074</v>
      </c>
      <c r="B17" s="512" t="s">
        <v>3489</v>
      </c>
      <c r="C17" s="513" t="s">
        <v>132</v>
      </c>
      <c r="D17" s="505">
        <v>80</v>
      </c>
      <c r="E17" s="260"/>
      <c r="F17" s="260"/>
      <c r="G17" s="88">
        <f t="shared" si="0"/>
        <v>0</v>
      </c>
      <c r="H17" s="89">
        <f t="shared" si="1"/>
        <v>0</v>
      </c>
      <c r="I17" s="79"/>
      <c r="J17" s="79"/>
      <c r="K17" s="80"/>
      <c r="L17" s="81"/>
      <c r="M17" s="82"/>
      <c r="N17" s="81"/>
      <c r="O17" s="83"/>
      <c r="P17" s="83"/>
      <c r="Q17" s="83"/>
      <c r="R17" s="83"/>
      <c r="S17" s="84"/>
      <c r="T17" s="79"/>
      <c r="U17" s="79"/>
      <c r="V17" s="80"/>
      <c r="W17" s="81"/>
      <c r="X17" s="82"/>
      <c r="Y17" s="81"/>
      <c r="Z17" s="83"/>
      <c r="AA17" s="83"/>
      <c r="AB17" s="83"/>
      <c r="AC17" s="83"/>
      <c r="AD17" s="84"/>
      <c r="AE17" s="79"/>
      <c r="AF17" s="79"/>
      <c r="AG17" s="80"/>
      <c r="AH17" s="81"/>
      <c r="AI17" s="82"/>
      <c r="AJ17" s="81"/>
      <c r="AK17" s="83"/>
      <c r="AL17" s="83"/>
      <c r="AM17" s="83"/>
      <c r="AN17" s="83"/>
      <c r="AO17" s="84"/>
      <c r="AP17" s="79"/>
      <c r="AQ17" s="79"/>
      <c r="AR17" s="80"/>
      <c r="AS17" s="81"/>
      <c r="AT17" s="82"/>
      <c r="AU17" s="81"/>
      <c r="AV17" s="83"/>
      <c r="AW17" s="83"/>
      <c r="AX17" s="83"/>
      <c r="AY17" s="83"/>
      <c r="AZ17" s="84"/>
      <c r="BA17" s="79"/>
      <c r="BB17" s="79"/>
      <c r="BC17" s="80"/>
      <c r="BD17" s="81"/>
      <c r="BE17" s="82"/>
      <c r="BF17" s="81"/>
      <c r="BG17" s="83"/>
      <c r="BH17" s="83"/>
      <c r="BI17" s="83"/>
      <c r="BJ17" s="83"/>
      <c r="BK17" s="84"/>
      <c r="BL17" s="79"/>
      <c r="BM17" s="79"/>
      <c r="BN17" s="80"/>
      <c r="BO17" s="81"/>
      <c r="BP17" s="82"/>
      <c r="BQ17" s="81"/>
      <c r="BR17" s="83"/>
      <c r="BS17" s="83"/>
      <c r="BT17" s="83"/>
      <c r="BU17" s="83"/>
      <c r="BV17" s="84"/>
      <c r="BW17" s="79"/>
      <c r="BX17" s="79"/>
      <c r="BY17" s="80"/>
      <c r="BZ17" s="81"/>
      <c r="CA17" s="82"/>
      <c r="CB17" s="81"/>
      <c r="CC17" s="83"/>
      <c r="CD17" s="83"/>
      <c r="CE17" s="83"/>
      <c r="CF17" s="83"/>
      <c r="CG17" s="84"/>
      <c r="CH17" s="79"/>
      <c r="CI17" s="79"/>
      <c r="CJ17" s="80"/>
      <c r="CK17" s="81"/>
      <c r="CL17" s="82"/>
      <c r="CM17" s="81"/>
      <c r="CN17" s="83"/>
      <c r="CO17" s="83"/>
      <c r="CP17" s="83"/>
      <c r="CQ17" s="83"/>
      <c r="CR17" s="84"/>
      <c r="CS17" s="79"/>
      <c r="CT17" s="79"/>
      <c r="CU17" s="80"/>
      <c r="CV17" s="81"/>
      <c r="CW17" s="82"/>
      <c r="CX17" s="81"/>
      <c r="CY17" s="83"/>
      <c r="CZ17" s="83"/>
      <c r="DA17" s="83"/>
      <c r="DB17" s="83"/>
      <c r="DC17" s="84"/>
      <c r="DD17" s="79"/>
      <c r="DE17" s="79"/>
      <c r="DF17" s="80"/>
      <c r="DG17" s="81"/>
      <c r="DH17" s="82"/>
      <c r="DI17" s="81"/>
      <c r="DJ17" s="83"/>
      <c r="DK17" s="83"/>
      <c r="DL17" s="83"/>
      <c r="DM17" s="83"/>
      <c r="DN17" s="84"/>
      <c r="DO17" s="79"/>
      <c r="DP17" s="79"/>
      <c r="DQ17" s="80"/>
      <c r="DR17" s="81"/>
      <c r="DS17" s="82"/>
      <c r="DT17" s="81"/>
      <c r="DU17" s="83"/>
      <c r="DV17" s="83"/>
      <c r="DW17" s="83"/>
      <c r="DX17" s="83"/>
      <c r="DY17" s="84"/>
      <c r="DZ17" s="79"/>
      <c r="EA17" s="79"/>
      <c r="EB17" s="80"/>
      <c r="EC17" s="81"/>
      <c r="ED17" s="82"/>
      <c r="EE17" s="81"/>
      <c r="EF17" s="83"/>
      <c r="EG17" s="83"/>
      <c r="EH17" s="83"/>
      <c r="EI17" s="83"/>
      <c r="EJ17" s="84"/>
      <c r="EK17" s="79"/>
      <c r="EL17" s="79"/>
      <c r="EM17" s="80"/>
      <c r="EN17" s="81"/>
      <c r="EO17" s="82"/>
      <c r="EP17" s="81"/>
      <c r="EQ17" s="83"/>
      <c r="ER17" s="83"/>
      <c r="ES17" s="83"/>
      <c r="ET17" s="83"/>
      <c r="EU17" s="84"/>
      <c r="EV17" s="79"/>
      <c r="EW17" s="79"/>
      <c r="EX17" s="80"/>
      <c r="EY17" s="81"/>
      <c r="EZ17" s="82"/>
      <c r="FA17" s="81"/>
      <c r="FB17" s="83"/>
      <c r="FC17" s="83"/>
      <c r="FD17" s="83"/>
      <c r="FE17" s="83"/>
      <c r="FF17" s="84"/>
      <c r="FG17" s="79"/>
      <c r="FH17" s="79"/>
      <c r="FI17" s="80"/>
      <c r="FJ17" s="81"/>
      <c r="FK17" s="82"/>
      <c r="FL17" s="81"/>
      <c r="FM17" s="83"/>
      <c r="FN17" s="83"/>
      <c r="FO17" s="83"/>
      <c r="FP17" s="83"/>
      <c r="FQ17" s="84"/>
      <c r="FR17" s="79"/>
      <c r="FS17" s="79"/>
      <c r="FT17" s="80"/>
      <c r="FU17" s="81"/>
      <c r="FV17" s="82"/>
      <c r="FW17" s="81"/>
      <c r="FX17" s="83"/>
      <c r="FY17" s="83"/>
      <c r="FZ17" s="83"/>
      <c r="GA17" s="83"/>
      <c r="GB17" s="84"/>
      <c r="GC17" s="79"/>
      <c r="GD17" s="79"/>
      <c r="GE17" s="80"/>
      <c r="GF17" s="81"/>
      <c r="GG17" s="82"/>
      <c r="GH17" s="81"/>
      <c r="GI17" s="83"/>
      <c r="GJ17" s="83"/>
      <c r="GK17" s="83"/>
      <c r="GL17" s="83"/>
      <c r="GM17" s="84"/>
      <c r="GN17" s="79"/>
      <c r="GO17" s="79"/>
      <c r="GP17" s="80"/>
      <c r="GQ17" s="81"/>
      <c r="GR17" s="82"/>
      <c r="GS17" s="81"/>
      <c r="GT17" s="83"/>
      <c r="GU17" s="83"/>
      <c r="GV17" s="83"/>
      <c r="GW17" s="83"/>
      <c r="GX17" s="84"/>
      <c r="GY17" s="79"/>
      <c r="GZ17" s="79"/>
      <c r="HA17" s="80"/>
      <c r="HB17" s="81"/>
      <c r="HC17" s="82"/>
      <c r="HD17" s="81"/>
      <c r="HE17" s="83"/>
      <c r="HF17" s="83"/>
      <c r="HG17" s="83"/>
      <c r="HH17" s="83"/>
      <c r="HI17" s="84"/>
      <c r="HJ17" s="79"/>
      <c r="HK17" s="79"/>
      <c r="HL17" s="80"/>
      <c r="HM17" s="81"/>
      <c r="HN17" s="82"/>
      <c r="HO17" s="81"/>
      <c r="HP17" s="83"/>
      <c r="HQ17" s="83"/>
      <c r="HR17" s="83"/>
      <c r="HS17" s="83"/>
      <c r="HT17" s="84"/>
      <c r="HU17" s="79"/>
      <c r="HV17" s="79"/>
      <c r="HW17" s="80"/>
      <c r="HX17" s="81"/>
      <c r="HY17" s="82"/>
      <c r="HZ17" s="81"/>
      <c r="IA17" s="83"/>
      <c r="IB17" s="83"/>
      <c r="IC17" s="83"/>
      <c r="ID17" s="83"/>
      <c r="IE17" s="84"/>
      <c r="IF17" s="79"/>
      <c r="IG17" s="79"/>
    </row>
    <row r="18" spans="1:241" s="85" customFormat="1" ht="14.25">
      <c r="A18" s="511" t="s">
        <v>3073</v>
      </c>
      <c r="B18" s="512" t="s">
        <v>3490</v>
      </c>
      <c r="C18" s="513" t="s">
        <v>3491</v>
      </c>
      <c r="D18" s="505">
        <v>5.5</v>
      </c>
      <c r="E18" s="259"/>
      <c r="F18" s="259"/>
      <c r="G18" s="88">
        <f t="shared" si="0"/>
        <v>0</v>
      </c>
      <c r="H18" s="89">
        <f t="shared" si="1"/>
        <v>0</v>
      </c>
      <c r="I18" s="79"/>
      <c r="J18" s="79"/>
      <c r="K18" s="80"/>
      <c r="L18" s="81"/>
      <c r="M18" s="82"/>
      <c r="N18" s="81"/>
      <c r="O18" s="83"/>
      <c r="P18" s="83"/>
      <c r="Q18" s="83"/>
      <c r="R18" s="83"/>
      <c r="S18" s="84"/>
      <c r="T18" s="79"/>
      <c r="U18" s="79"/>
      <c r="V18" s="80"/>
      <c r="W18" s="81"/>
      <c r="X18" s="82"/>
      <c r="Y18" s="81"/>
      <c r="Z18" s="83"/>
      <c r="AA18" s="83"/>
      <c r="AB18" s="83"/>
      <c r="AC18" s="83"/>
      <c r="AD18" s="84"/>
      <c r="AE18" s="79"/>
      <c r="AF18" s="79"/>
      <c r="AG18" s="80"/>
      <c r="AH18" s="81"/>
      <c r="AI18" s="82"/>
      <c r="AJ18" s="81"/>
      <c r="AK18" s="83"/>
      <c r="AL18" s="83"/>
      <c r="AM18" s="83"/>
      <c r="AN18" s="83"/>
      <c r="AO18" s="84"/>
      <c r="AP18" s="79"/>
      <c r="AQ18" s="79"/>
      <c r="AR18" s="80"/>
      <c r="AS18" s="81"/>
      <c r="AT18" s="82"/>
      <c r="AU18" s="81"/>
      <c r="AV18" s="83"/>
      <c r="AW18" s="83"/>
      <c r="AX18" s="83"/>
      <c r="AY18" s="83"/>
      <c r="AZ18" s="84"/>
      <c r="BA18" s="79"/>
      <c r="BB18" s="79"/>
      <c r="BC18" s="80"/>
      <c r="BD18" s="81"/>
      <c r="BE18" s="82"/>
      <c r="BF18" s="81"/>
      <c r="BG18" s="83"/>
      <c r="BH18" s="83"/>
      <c r="BI18" s="83"/>
      <c r="BJ18" s="83"/>
      <c r="BK18" s="84"/>
      <c r="BL18" s="79"/>
      <c r="BM18" s="79"/>
      <c r="BN18" s="80"/>
      <c r="BO18" s="81"/>
      <c r="BP18" s="82"/>
      <c r="BQ18" s="81"/>
      <c r="BR18" s="83"/>
      <c r="BS18" s="83"/>
      <c r="BT18" s="83"/>
      <c r="BU18" s="83"/>
      <c r="BV18" s="84"/>
      <c r="BW18" s="79"/>
      <c r="BX18" s="79"/>
      <c r="BY18" s="80"/>
      <c r="BZ18" s="81"/>
      <c r="CA18" s="82"/>
      <c r="CB18" s="81"/>
      <c r="CC18" s="83"/>
      <c r="CD18" s="83"/>
      <c r="CE18" s="83"/>
      <c r="CF18" s="83"/>
      <c r="CG18" s="84"/>
      <c r="CH18" s="79"/>
      <c r="CI18" s="79"/>
      <c r="CJ18" s="80"/>
      <c r="CK18" s="81"/>
      <c r="CL18" s="82"/>
      <c r="CM18" s="81"/>
      <c r="CN18" s="83"/>
      <c r="CO18" s="83"/>
      <c r="CP18" s="83"/>
      <c r="CQ18" s="83"/>
      <c r="CR18" s="84"/>
      <c r="CS18" s="79"/>
      <c r="CT18" s="79"/>
      <c r="CU18" s="80"/>
      <c r="CV18" s="81"/>
      <c r="CW18" s="82"/>
      <c r="CX18" s="81"/>
      <c r="CY18" s="83"/>
      <c r="CZ18" s="83"/>
      <c r="DA18" s="83"/>
      <c r="DB18" s="83"/>
      <c r="DC18" s="84"/>
      <c r="DD18" s="79"/>
      <c r="DE18" s="79"/>
      <c r="DF18" s="80"/>
      <c r="DG18" s="81"/>
      <c r="DH18" s="82"/>
      <c r="DI18" s="81"/>
      <c r="DJ18" s="83"/>
      <c r="DK18" s="83"/>
      <c r="DL18" s="83"/>
      <c r="DM18" s="83"/>
      <c r="DN18" s="84"/>
      <c r="DO18" s="79"/>
      <c r="DP18" s="79"/>
      <c r="DQ18" s="80"/>
      <c r="DR18" s="81"/>
      <c r="DS18" s="82"/>
      <c r="DT18" s="81"/>
      <c r="DU18" s="83"/>
      <c r="DV18" s="83"/>
      <c r="DW18" s="83"/>
      <c r="DX18" s="83"/>
      <c r="DY18" s="84"/>
      <c r="DZ18" s="79"/>
      <c r="EA18" s="79"/>
      <c r="EB18" s="80"/>
      <c r="EC18" s="81"/>
      <c r="ED18" s="82"/>
      <c r="EE18" s="81"/>
      <c r="EF18" s="83"/>
      <c r="EG18" s="83"/>
      <c r="EH18" s="83"/>
      <c r="EI18" s="83"/>
      <c r="EJ18" s="84"/>
      <c r="EK18" s="79"/>
      <c r="EL18" s="79"/>
      <c r="EM18" s="80"/>
      <c r="EN18" s="81"/>
      <c r="EO18" s="82"/>
      <c r="EP18" s="81"/>
      <c r="EQ18" s="83"/>
      <c r="ER18" s="83"/>
      <c r="ES18" s="83"/>
      <c r="ET18" s="83"/>
      <c r="EU18" s="84"/>
      <c r="EV18" s="79"/>
      <c r="EW18" s="79"/>
      <c r="EX18" s="80"/>
      <c r="EY18" s="81"/>
      <c r="EZ18" s="82"/>
      <c r="FA18" s="81"/>
      <c r="FB18" s="83"/>
      <c r="FC18" s="83"/>
      <c r="FD18" s="83"/>
      <c r="FE18" s="83"/>
      <c r="FF18" s="84"/>
      <c r="FG18" s="79"/>
      <c r="FH18" s="79"/>
      <c r="FI18" s="80"/>
      <c r="FJ18" s="81"/>
      <c r="FK18" s="82"/>
      <c r="FL18" s="81"/>
      <c r="FM18" s="83"/>
      <c r="FN18" s="83"/>
      <c r="FO18" s="83"/>
      <c r="FP18" s="83"/>
      <c r="FQ18" s="84"/>
      <c r="FR18" s="79"/>
      <c r="FS18" s="79"/>
      <c r="FT18" s="80"/>
      <c r="FU18" s="81"/>
      <c r="FV18" s="82"/>
      <c r="FW18" s="81"/>
      <c r="FX18" s="83"/>
      <c r="FY18" s="83"/>
      <c r="FZ18" s="83"/>
      <c r="GA18" s="83"/>
      <c r="GB18" s="84"/>
      <c r="GC18" s="79"/>
      <c r="GD18" s="79"/>
      <c r="GE18" s="80"/>
      <c r="GF18" s="81"/>
      <c r="GG18" s="82"/>
      <c r="GH18" s="81"/>
      <c r="GI18" s="83"/>
      <c r="GJ18" s="83"/>
      <c r="GK18" s="83"/>
      <c r="GL18" s="83"/>
      <c r="GM18" s="84"/>
      <c r="GN18" s="79"/>
      <c r="GO18" s="79"/>
      <c r="GP18" s="80"/>
      <c r="GQ18" s="81"/>
      <c r="GR18" s="82"/>
      <c r="GS18" s="81"/>
      <c r="GT18" s="83"/>
      <c r="GU18" s="83"/>
      <c r="GV18" s="83"/>
      <c r="GW18" s="83"/>
      <c r="GX18" s="84"/>
      <c r="GY18" s="79"/>
      <c r="GZ18" s="79"/>
      <c r="HA18" s="80"/>
      <c r="HB18" s="81"/>
      <c r="HC18" s="82"/>
      <c r="HD18" s="81"/>
      <c r="HE18" s="83"/>
      <c r="HF18" s="83"/>
      <c r="HG18" s="83"/>
      <c r="HH18" s="83"/>
      <c r="HI18" s="84"/>
      <c r="HJ18" s="79"/>
      <c r="HK18" s="79"/>
      <c r="HL18" s="80"/>
      <c r="HM18" s="81"/>
      <c r="HN18" s="82"/>
      <c r="HO18" s="81"/>
      <c r="HP18" s="83"/>
      <c r="HQ18" s="83"/>
      <c r="HR18" s="83"/>
      <c r="HS18" s="83"/>
      <c r="HT18" s="84"/>
      <c r="HU18" s="79"/>
      <c r="HV18" s="79"/>
      <c r="HW18" s="80"/>
      <c r="HX18" s="81"/>
      <c r="HY18" s="82"/>
      <c r="HZ18" s="81"/>
      <c r="IA18" s="83"/>
      <c r="IB18" s="83"/>
      <c r="IC18" s="83"/>
      <c r="ID18" s="83"/>
      <c r="IE18" s="84"/>
      <c r="IF18" s="79"/>
      <c r="IG18" s="79"/>
    </row>
    <row r="19" spans="1:241" s="85" customFormat="1" ht="14.25">
      <c r="A19" s="506" t="s">
        <v>3072</v>
      </c>
      <c r="B19" s="507" t="s">
        <v>3492</v>
      </c>
      <c r="C19" s="508" t="s">
        <v>132</v>
      </c>
      <c r="D19" s="509">
        <v>1</v>
      </c>
      <c r="E19" s="510"/>
      <c r="F19" s="514"/>
      <c r="G19" s="88">
        <f t="shared" si="0"/>
        <v>0</v>
      </c>
      <c r="H19" s="89">
        <f t="shared" si="1"/>
        <v>0</v>
      </c>
      <c r="I19" s="79"/>
      <c r="J19" s="79"/>
      <c r="K19" s="80"/>
      <c r="L19" s="81"/>
      <c r="M19" s="82"/>
      <c r="N19" s="81"/>
      <c r="O19" s="83"/>
      <c r="P19" s="83"/>
      <c r="Q19" s="83"/>
      <c r="R19" s="83"/>
      <c r="S19" s="84"/>
      <c r="T19" s="79"/>
      <c r="U19" s="79"/>
      <c r="V19" s="80"/>
      <c r="W19" s="81"/>
      <c r="X19" s="82"/>
      <c r="Y19" s="81"/>
      <c r="Z19" s="83"/>
      <c r="AA19" s="83"/>
      <c r="AB19" s="83"/>
      <c r="AC19" s="83"/>
      <c r="AD19" s="84"/>
      <c r="AE19" s="79"/>
      <c r="AF19" s="79"/>
      <c r="AG19" s="80"/>
      <c r="AH19" s="81"/>
      <c r="AI19" s="82"/>
      <c r="AJ19" s="81"/>
      <c r="AK19" s="83"/>
      <c r="AL19" s="83"/>
      <c r="AM19" s="83"/>
      <c r="AN19" s="83"/>
      <c r="AO19" s="84"/>
      <c r="AP19" s="79"/>
      <c r="AQ19" s="79"/>
      <c r="AR19" s="80"/>
      <c r="AS19" s="81"/>
      <c r="AT19" s="82"/>
      <c r="AU19" s="81"/>
      <c r="AV19" s="83"/>
      <c r="AW19" s="83"/>
      <c r="AX19" s="83"/>
      <c r="AY19" s="83"/>
      <c r="AZ19" s="84"/>
      <c r="BA19" s="79"/>
      <c r="BB19" s="79"/>
      <c r="BC19" s="80"/>
      <c r="BD19" s="81"/>
      <c r="BE19" s="82"/>
      <c r="BF19" s="81"/>
      <c r="BG19" s="83"/>
      <c r="BH19" s="83"/>
      <c r="BI19" s="83"/>
      <c r="BJ19" s="83"/>
      <c r="BK19" s="84"/>
      <c r="BL19" s="79"/>
      <c r="BM19" s="79"/>
      <c r="BN19" s="80"/>
      <c r="BO19" s="81"/>
      <c r="BP19" s="82"/>
      <c r="BQ19" s="81"/>
      <c r="BR19" s="83"/>
      <c r="BS19" s="83"/>
      <c r="BT19" s="83"/>
      <c r="BU19" s="83"/>
      <c r="BV19" s="84"/>
      <c r="BW19" s="79"/>
      <c r="BX19" s="79"/>
      <c r="BY19" s="80"/>
      <c r="BZ19" s="81"/>
      <c r="CA19" s="82"/>
      <c r="CB19" s="81"/>
      <c r="CC19" s="83"/>
      <c r="CD19" s="83"/>
      <c r="CE19" s="83"/>
      <c r="CF19" s="83"/>
      <c r="CG19" s="84"/>
      <c r="CH19" s="79"/>
      <c r="CI19" s="79"/>
      <c r="CJ19" s="80"/>
      <c r="CK19" s="81"/>
      <c r="CL19" s="82"/>
      <c r="CM19" s="81"/>
      <c r="CN19" s="83"/>
      <c r="CO19" s="83"/>
      <c r="CP19" s="83"/>
      <c r="CQ19" s="83"/>
      <c r="CR19" s="84"/>
      <c r="CS19" s="79"/>
      <c r="CT19" s="79"/>
      <c r="CU19" s="80"/>
      <c r="CV19" s="81"/>
      <c r="CW19" s="82"/>
      <c r="CX19" s="81"/>
      <c r="CY19" s="83"/>
      <c r="CZ19" s="83"/>
      <c r="DA19" s="83"/>
      <c r="DB19" s="83"/>
      <c r="DC19" s="84"/>
      <c r="DD19" s="79"/>
      <c r="DE19" s="79"/>
      <c r="DF19" s="80"/>
      <c r="DG19" s="81"/>
      <c r="DH19" s="82"/>
      <c r="DI19" s="81"/>
      <c r="DJ19" s="83"/>
      <c r="DK19" s="83"/>
      <c r="DL19" s="83"/>
      <c r="DM19" s="83"/>
      <c r="DN19" s="84"/>
      <c r="DO19" s="79"/>
      <c r="DP19" s="79"/>
      <c r="DQ19" s="80"/>
      <c r="DR19" s="81"/>
      <c r="DS19" s="82"/>
      <c r="DT19" s="81"/>
      <c r="DU19" s="83"/>
      <c r="DV19" s="83"/>
      <c r="DW19" s="83"/>
      <c r="DX19" s="83"/>
      <c r="DY19" s="84"/>
      <c r="DZ19" s="79"/>
      <c r="EA19" s="79"/>
      <c r="EB19" s="80"/>
      <c r="EC19" s="81"/>
      <c r="ED19" s="82"/>
      <c r="EE19" s="81"/>
      <c r="EF19" s="83"/>
      <c r="EG19" s="83"/>
      <c r="EH19" s="83"/>
      <c r="EI19" s="83"/>
      <c r="EJ19" s="84"/>
      <c r="EK19" s="79"/>
      <c r="EL19" s="79"/>
      <c r="EM19" s="80"/>
      <c r="EN19" s="81"/>
      <c r="EO19" s="82"/>
      <c r="EP19" s="81"/>
      <c r="EQ19" s="83"/>
      <c r="ER19" s="83"/>
      <c r="ES19" s="83"/>
      <c r="ET19" s="83"/>
      <c r="EU19" s="84"/>
      <c r="EV19" s="79"/>
      <c r="EW19" s="79"/>
      <c r="EX19" s="80"/>
      <c r="EY19" s="81"/>
      <c r="EZ19" s="82"/>
      <c r="FA19" s="81"/>
      <c r="FB19" s="83"/>
      <c r="FC19" s="83"/>
      <c r="FD19" s="83"/>
      <c r="FE19" s="83"/>
      <c r="FF19" s="84"/>
      <c r="FG19" s="79"/>
      <c r="FH19" s="79"/>
      <c r="FI19" s="80"/>
      <c r="FJ19" s="81"/>
      <c r="FK19" s="82"/>
      <c r="FL19" s="81"/>
      <c r="FM19" s="83"/>
      <c r="FN19" s="83"/>
      <c r="FO19" s="83"/>
      <c r="FP19" s="83"/>
      <c r="FQ19" s="84"/>
      <c r="FR19" s="79"/>
      <c r="FS19" s="79"/>
      <c r="FT19" s="80"/>
      <c r="FU19" s="81"/>
      <c r="FV19" s="82"/>
      <c r="FW19" s="81"/>
      <c r="FX19" s="83"/>
      <c r="FY19" s="83"/>
      <c r="FZ19" s="83"/>
      <c r="GA19" s="83"/>
      <c r="GB19" s="84"/>
      <c r="GC19" s="79"/>
      <c r="GD19" s="79"/>
      <c r="GE19" s="80"/>
      <c r="GF19" s="81"/>
      <c r="GG19" s="82"/>
      <c r="GH19" s="81"/>
      <c r="GI19" s="83"/>
      <c r="GJ19" s="83"/>
      <c r="GK19" s="83"/>
      <c r="GL19" s="83"/>
      <c r="GM19" s="84"/>
      <c r="GN19" s="79"/>
      <c r="GO19" s="79"/>
      <c r="GP19" s="80"/>
      <c r="GQ19" s="81"/>
      <c r="GR19" s="82"/>
      <c r="GS19" s="81"/>
      <c r="GT19" s="83"/>
      <c r="GU19" s="83"/>
      <c r="GV19" s="83"/>
      <c r="GW19" s="83"/>
      <c r="GX19" s="84"/>
      <c r="GY19" s="79"/>
      <c r="GZ19" s="79"/>
      <c r="HA19" s="80"/>
      <c r="HB19" s="81"/>
      <c r="HC19" s="82"/>
      <c r="HD19" s="81"/>
      <c r="HE19" s="83"/>
      <c r="HF19" s="83"/>
      <c r="HG19" s="83"/>
      <c r="HH19" s="83"/>
      <c r="HI19" s="84"/>
      <c r="HJ19" s="79"/>
      <c r="HK19" s="79"/>
      <c r="HL19" s="80"/>
      <c r="HM19" s="81"/>
      <c r="HN19" s="82"/>
      <c r="HO19" s="81"/>
      <c r="HP19" s="83"/>
      <c r="HQ19" s="83"/>
      <c r="HR19" s="83"/>
      <c r="HS19" s="83"/>
      <c r="HT19" s="84"/>
      <c r="HU19" s="79"/>
      <c r="HV19" s="79"/>
      <c r="HW19" s="80"/>
      <c r="HX19" s="81"/>
      <c r="HY19" s="82"/>
      <c r="HZ19" s="81"/>
      <c r="IA19" s="83"/>
      <c r="IB19" s="83"/>
      <c r="IC19" s="83"/>
      <c r="ID19" s="83"/>
      <c r="IE19" s="84"/>
      <c r="IF19" s="79"/>
      <c r="IG19" s="79"/>
    </row>
    <row r="20" spans="1:241" s="85" customFormat="1" ht="14.25">
      <c r="A20" s="506"/>
      <c r="B20" s="507" t="s">
        <v>3493</v>
      </c>
      <c r="C20" s="508" t="s">
        <v>132</v>
      </c>
      <c r="D20" s="509">
        <v>1</v>
      </c>
      <c r="E20" s="510"/>
      <c r="F20" s="514"/>
      <c r="G20" s="88">
        <f t="shared" si="0"/>
        <v>0</v>
      </c>
      <c r="H20" s="89">
        <f t="shared" si="1"/>
        <v>0</v>
      </c>
      <c r="I20" s="79"/>
      <c r="J20" s="79"/>
      <c r="K20" s="80"/>
      <c r="L20" s="81"/>
      <c r="M20" s="82"/>
      <c r="N20" s="81"/>
      <c r="O20" s="83"/>
      <c r="P20" s="83"/>
      <c r="Q20" s="83"/>
      <c r="R20" s="83"/>
      <c r="S20" s="84"/>
      <c r="T20" s="79"/>
      <c r="U20" s="79"/>
      <c r="V20" s="80"/>
      <c r="W20" s="81"/>
      <c r="X20" s="82"/>
      <c r="Y20" s="81"/>
      <c r="Z20" s="83"/>
      <c r="AA20" s="83"/>
      <c r="AB20" s="83"/>
      <c r="AC20" s="83"/>
      <c r="AD20" s="84"/>
      <c r="AE20" s="79"/>
      <c r="AF20" s="79"/>
      <c r="AG20" s="80"/>
      <c r="AH20" s="81"/>
      <c r="AI20" s="82"/>
      <c r="AJ20" s="81"/>
      <c r="AK20" s="83"/>
      <c r="AL20" s="83"/>
      <c r="AM20" s="83"/>
      <c r="AN20" s="83"/>
      <c r="AO20" s="84"/>
      <c r="AP20" s="79"/>
      <c r="AQ20" s="79"/>
      <c r="AR20" s="80"/>
      <c r="AS20" s="81"/>
      <c r="AT20" s="82"/>
      <c r="AU20" s="81"/>
      <c r="AV20" s="83"/>
      <c r="AW20" s="83"/>
      <c r="AX20" s="83"/>
      <c r="AY20" s="83"/>
      <c r="AZ20" s="84"/>
      <c r="BA20" s="79"/>
      <c r="BB20" s="79"/>
      <c r="BC20" s="80"/>
      <c r="BD20" s="81"/>
      <c r="BE20" s="82"/>
      <c r="BF20" s="81"/>
      <c r="BG20" s="83"/>
      <c r="BH20" s="83"/>
      <c r="BI20" s="83"/>
      <c r="BJ20" s="83"/>
      <c r="BK20" s="84"/>
      <c r="BL20" s="79"/>
      <c r="BM20" s="79"/>
      <c r="BN20" s="80"/>
      <c r="BO20" s="81"/>
      <c r="BP20" s="82"/>
      <c r="BQ20" s="81"/>
      <c r="BR20" s="83"/>
      <c r="BS20" s="83"/>
      <c r="BT20" s="83"/>
      <c r="BU20" s="83"/>
      <c r="BV20" s="84"/>
      <c r="BW20" s="79"/>
      <c r="BX20" s="79"/>
      <c r="BY20" s="80"/>
      <c r="BZ20" s="81"/>
      <c r="CA20" s="82"/>
      <c r="CB20" s="81"/>
      <c r="CC20" s="83"/>
      <c r="CD20" s="83"/>
      <c r="CE20" s="83"/>
      <c r="CF20" s="83"/>
      <c r="CG20" s="84"/>
      <c r="CH20" s="79"/>
      <c r="CI20" s="79"/>
      <c r="CJ20" s="80"/>
      <c r="CK20" s="81"/>
      <c r="CL20" s="82"/>
      <c r="CM20" s="81"/>
      <c r="CN20" s="83"/>
      <c r="CO20" s="83"/>
      <c r="CP20" s="83"/>
      <c r="CQ20" s="83"/>
      <c r="CR20" s="84"/>
      <c r="CS20" s="79"/>
      <c r="CT20" s="79"/>
      <c r="CU20" s="80"/>
      <c r="CV20" s="81"/>
      <c r="CW20" s="82"/>
      <c r="CX20" s="81"/>
      <c r="CY20" s="83"/>
      <c r="CZ20" s="83"/>
      <c r="DA20" s="83"/>
      <c r="DB20" s="83"/>
      <c r="DC20" s="84"/>
      <c r="DD20" s="79"/>
      <c r="DE20" s="79"/>
      <c r="DF20" s="80"/>
      <c r="DG20" s="81"/>
      <c r="DH20" s="82"/>
      <c r="DI20" s="81"/>
      <c r="DJ20" s="83"/>
      <c r="DK20" s="83"/>
      <c r="DL20" s="83"/>
      <c r="DM20" s="83"/>
      <c r="DN20" s="84"/>
      <c r="DO20" s="79"/>
      <c r="DP20" s="79"/>
      <c r="DQ20" s="80"/>
      <c r="DR20" s="81"/>
      <c r="DS20" s="82"/>
      <c r="DT20" s="81"/>
      <c r="DU20" s="83"/>
      <c r="DV20" s="83"/>
      <c r="DW20" s="83"/>
      <c r="DX20" s="83"/>
      <c r="DY20" s="84"/>
      <c r="DZ20" s="79"/>
      <c r="EA20" s="79"/>
      <c r="EB20" s="80"/>
      <c r="EC20" s="81"/>
      <c r="ED20" s="82"/>
      <c r="EE20" s="81"/>
      <c r="EF20" s="83"/>
      <c r="EG20" s="83"/>
      <c r="EH20" s="83"/>
      <c r="EI20" s="83"/>
      <c r="EJ20" s="84"/>
      <c r="EK20" s="79"/>
      <c r="EL20" s="79"/>
      <c r="EM20" s="80"/>
      <c r="EN20" s="81"/>
      <c r="EO20" s="82"/>
      <c r="EP20" s="81"/>
      <c r="EQ20" s="83"/>
      <c r="ER20" s="83"/>
      <c r="ES20" s="83"/>
      <c r="ET20" s="83"/>
      <c r="EU20" s="84"/>
      <c r="EV20" s="79"/>
      <c r="EW20" s="79"/>
      <c r="EX20" s="80"/>
      <c r="EY20" s="81"/>
      <c r="EZ20" s="82"/>
      <c r="FA20" s="81"/>
      <c r="FB20" s="83"/>
      <c r="FC20" s="83"/>
      <c r="FD20" s="83"/>
      <c r="FE20" s="83"/>
      <c r="FF20" s="84"/>
      <c r="FG20" s="79"/>
      <c r="FH20" s="79"/>
      <c r="FI20" s="80"/>
      <c r="FJ20" s="81"/>
      <c r="FK20" s="82"/>
      <c r="FL20" s="81"/>
      <c r="FM20" s="83"/>
      <c r="FN20" s="83"/>
      <c r="FO20" s="83"/>
      <c r="FP20" s="83"/>
      <c r="FQ20" s="84"/>
      <c r="FR20" s="79"/>
      <c r="FS20" s="79"/>
      <c r="FT20" s="80"/>
      <c r="FU20" s="81"/>
      <c r="FV20" s="82"/>
      <c r="FW20" s="81"/>
      <c r="FX20" s="83"/>
      <c r="FY20" s="83"/>
      <c r="FZ20" s="83"/>
      <c r="GA20" s="83"/>
      <c r="GB20" s="84"/>
      <c r="GC20" s="79"/>
      <c r="GD20" s="79"/>
      <c r="GE20" s="80"/>
      <c r="GF20" s="81"/>
      <c r="GG20" s="82"/>
      <c r="GH20" s="81"/>
      <c r="GI20" s="83"/>
      <c r="GJ20" s="83"/>
      <c r="GK20" s="83"/>
      <c r="GL20" s="83"/>
      <c r="GM20" s="84"/>
      <c r="GN20" s="79"/>
      <c r="GO20" s="79"/>
      <c r="GP20" s="80"/>
      <c r="GQ20" s="81"/>
      <c r="GR20" s="82"/>
      <c r="GS20" s="81"/>
      <c r="GT20" s="83"/>
      <c r="GU20" s="83"/>
      <c r="GV20" s="83"/>
      <c r="GW20" s="83"/>
      <c r="GX20" s="84"/>
      <c r="GY20" s="79"/>
      <c r="GZ20" s="79"/>
      <c r="HA20" s="80"/>
      <c r="HB20" s="81"/>
      <c r="HC20" s="82"/>
      <c r="HD20" s="81"/>
      <c r="HE20" s="83"/>
      <c r="HF20" s="83"/>
      <c r="HG20" s="83"/>
      <c r="HH20" s="83"/>
      <c r="HI20" s="84"/>
      <c r="HJ20" s="79"/>
      <c r="HK20" s="79"/>
      <c r="HL20" s="80"/>
      <c r="HM20" s="81"/>
      <c r="HN20" s="82"/>
      <c r="HO20" s="81"/>
      <c r="HP20" s="83"/>
      <c r="HQ20" s="83"/>
      <c r="HR20" s="83"/>
      <c r="HS20" s="83"/>
      <c r="HT20" s="84"/>
      <c r="HU20" s="79"/>
      <c r="HV20" s="79"/>
      <c r="HW20" s="80"/>
      <c r="HX20" s="81"/>
      <c r="HY20" s="82"/>
      <c r="HZ20" s="81"/>
      <c r="IA20" s="83"/>
      <c r="IB20" s="83"/>
      <c r="IC20" s="83"/>
      <c r="ID20" s="83"/>
      <c r="IE20" s="84"/>
      <c r="IF20" s="79"/>
      <c r="IG20" s="79"/>
    </row>
    <row r="21" spans="1:241" s="85" customFormat="1" ht="15" customHeight="1">
      <c r="A21" s="506"/>
      <c r="B21" s="507" t="s">
        <v>3494</v>
      </c>
      <c r="C21" s="508" t="s">
        <v>132</v>
      </c>
      <c r="D21" s="509">
        <v>1</v>
      </c>
      <c r="E21" s="510"/>
      <c r="F21" s="514"/>
      <c r="G21" s="88">
        <f t="shared" si="0"/>
        <v>0</v>
      </c>
      <c r="H21" s="89">
        <f t="shared" si="1"/>
        <v>0</v>
      </c>
      <c r="I21" s="79"/>
      <c r="J21" s="79"/>
      <c r="K21" s="80"/>
      <c r="L21" s="81"/>
      <c r="M21" s="82"/>
      <c r="N21" s="81"/>
      <c r="O21" s="83"/>
      <c r="P21" s="83"/>
      <c r="Q21" s="83"/>
      <c r="R21" s="83"/>
      <c r="S21" s="84"/>
      <c r="T21" s="79"/>
      <c r="U21" s="79"/>
      <c r="V21" s="80"/>
      <c r="W21" s="81"/>
      <c r="X21" s="82"/>
      <c r="Y21" s="81"/>
      <c r="Z21" s="83"/>
      <c r="AA21" s="83"/>
      <c r="AB21" s="83"/>
      <c r="AC21" s="83"/>
      <c r="AD21" s="84"/>
      <c r="AE21" s="79"/>
      <c r="AF21" s="79"/>
      <c r="AG21" s="80"/>
      <c r="AH21" s="81"/>
      <c r="AI21" s="82"/>
      <c r="AJ21" s="81"/>
      <c r="AK21" s="83"/>
      <c r="AL21" s="83"/>
      <c r="AM21" s="83"/>
      <c r="AN21" s="83"/>
      <c r="AO21" s="84"/>
      <c r="AP21" s="79"/>
      <c r="AQ21" s="79"/>
      <c r="AR21" s="80"/>
      <c r="AS21" s="81"/>
      <c r="AT21" s="82"/>
      <c r="AU21" s="81"/>
      <c r="AV21" s="83"/>
      <c r="AW21" s="83"/>
      <c r="AX21" s="83"/>
      <c r="AY21" s="83"/>
      <c r="AZ21" s="84"/>
      <c r="BA21" s="79"/>
      <c r="BB21" s="79"/>
      <c r="BC21" s="80"/>
      <c r="BD21" s="81"/>
      <c r="BE21" s="82"/>
      <c r="BF21" s="81"/>
      <c r="BG21" s="83"/>
      <c r="BH21" s="83"/>
      <c r="BI21" s="83"/>
      <c r="BJ21" s="83"/>
      <c r="BK21" s="84"/>
      <c r="BL21" s="79"/>
      <c r="BM21" s="79"/>
      <c r="BN21" s="80"/>
      <c r="BO21" s="81"/>
      <c r="BP21" s="82"/>
      <c r="BQ21" s="81"/>
      <c r="BR21" s="83"/>
      <c r="BS21" s="83"/>
      <c r="BT21" s="83"/>
      <c r="BU21" s="83"/>
      <c r="BV21" s="84"/>
      <c r="BW21" s="79"/>
      <c r="BX21" s="79"/>
      <c r="BY21" s="80"/>
      <c r="BZ21" s="81"/>
      <c r="CA21" s="82"/>
      <c r="CB21" s="81"/>
      <c r="CC21" s="83"/>
      <c r="CD21" s="83"/>
      <c r="CE21" s="83"/>
      <c r="CF21" s="83"/>
      <c r="CG21" s="84"/>
      <c r="CH21" s="79"/>
      <c r="CI21" s="79"/>
      <c r="CJ21" s="80"/>
      <c r="CK21" s="81"/>
      <c r="CL21" s="82"/>
      <c r="CM21" s="81"/>
      <c r="CN21" s="83"/>
      <c r="CO21" s="83"/>
      <c r="CP21" s="83"/>
      <c r="CQ21" s="83"/>
      <c r="CR21" s="84"/>
      <c r="CS21" s="79"/>
      <c r="CT21" s="79"/>
      <c r="CU21" s="80"/>
      <c r="CV21" s="81"/>
      <c r="CW21" s="82"/>
      <c r="CX21" s="81"/>
      <c r="CY21" s="83"/>
      <c r="CZ21" s="83"/>
      <c r="DA21" s="83"/>
      <c r="DB21" s="83"/>
      <c r="DC21" s="84"/>
      <c r="DD21" s="79"/>
      <c r="DE21" s="79"/>
      <c r="DF21" s="80"/>
      <c r="DG21" s="81"/>
      <c r="DH21" s="82"/>
      <c r="DI21" s="81"/>
      <c r="DJ21" s="83"/>
      <c r="DK21" s="83"/>
      <c r="DL21" s="83"/>
      <c r="DM21" s="83"/>
      <c r="DN21" s="84"/>
      <c r="DO21" s="79"/>
      <c r="DP21" s="79"/>
      <c r="DQ21" s="80"/>
      <c r="DR21" s="81"/>
      <c r="DS21" s="82"/>
      <c r="DT21" s="81"/>
      <c r="DU21" s="83"/>
      <c r="DV21" s="83"/>
      <c r="DW21" s="83"/>
      <c r="DX21" s="83"/>
      <c r="DY21" s="84"/>
      <c r="DZ21" s="79"/>
      <c r="EA21" s="79"/>
      <c r="EB21" s="80"/>
      <c r="EC21" s="81"/>
      <c r="ED21" s="82"/>
      <c r="EE21" s="81"/>
      <c r="EF21" s="83"/>
      <c r="EG21" s="83"/>
      <c r="EH21" s="83"/>
      <c r="EI21" s="83"/>
      <c r="EJ21" s="84"/>
      <c r="EK21" s="79"/>
      <c r="EL21" s="79"/>
      <c r="EM21" s="80"/>
      <c r="EN21" s="81"/>
      <c r="EO21" s="82"/>
      <c r="EP21" s="81"/>
      <c r="EQ21" s="83"/>
      <c r="ER21" s="83"/>
      <c r="ES21" s="83"/>
      <c r="ET21" s="83"/>
      <c r="EU21" s="84"/>
      <c r="EV21" s="79"/>
      <c r="EW21" s="79"/>
      <c r="EX21" s="80"/>
      <c r="EY21" s="81"/>
      <c r="EZ21" s="82"/>
      <c r="FA21" s="81"/>
      <c r="FB21" s="83"/>
      <c r="FC21" s="83"/>
      <c r="FD21" s="83"/>
      <c r="FE21" s="83"/>
      <c r="FF21" s="84"/>
      <c r="FG21" s="79"/>
      <c r="FH21" s="79"/>
      <c r="FI21" s="80"/>
      <c r="FJ21" s="81"/>
      <c r="FK21" s="82"/>
      <c r="FL21" s="81"/>
      <c r="FM21" s="83"/>
      <c r="FN21" s="83"/>
      <c r="FO21" s="83"/>
      <c r="FP21" s="83"/>
      <c r="FQ21" s="84"/>
      <c r="FR21" s="79"/>
      <c r="FS21" s="79"/>
      <c r="FT21" s="80"/>
      <c r="FU21" s="81"/>
      <c r="FV21" s="82"/>
      <c r="FW21" s="81"/>
      <c r="FX21" s="83"/>
      <c r="FY21" s="83"/>
      <c r="FZ21" s="83"/>
      <c r="GA21" s="83"/>
      <c r="GB21" s="84"/>
      <c r="GC21" s="79"/>
      <c r="GD21" s="79"/>
      <c r="GE21" s="80"/>
      <c r="GF21" s="81"/>
      <c r="GG21" s="82"/>
      <c r="GH21" s="81"/>
      <c r="GI21" s="83"/>
      <c r="GJ21" s="83"/>
      <c r="GK21" s="83"/>
      <c r="GL21" s="83"/>
      <c r="GM21" s="84"/>
      <c r="GN21" s="79"/>
      <c r="GO21" s="79"/>
      <c r="GP21" s="80"/>
      <c r="GQ21" s="81"/>
      <c r="GR21" s="82"/>
      <c r="GS21" s="81"/>
      <c r="GT21" s="83"/>
      <c r="GU21" s="83"/>
      <c r="GV21" s="83"/>
      <c r="GW21" s="83"/>
      <c r="GX21" s="84"/>
      <c r="GY21" s="79"/>
      <c r="GZ21" s="79"/>
      <c r="HA21" s="80"/>
      <c r="HB21" s="81"/>
      <c r="HC21" s="82"/>
      <c r="HD21" s="81"/>
      <c r="HE21" s="83"/>
      <c r="HF21" s="83"/>
      <c r="HG21" s="83"/>
      <c r="HH21" s="83"/>
      <c r="HI21" s="84"/>
      <c r="HJ21" s="79"/>
      <c r="HK21" s="79"/>
      <c r="HL21" s="80"/>
      <c r="HM21" s="81"/>
      <c r="HN21" s="82"/>
      <c r="HO21" s="81"/>
      <c r="HP21" s="83"/>
      <c r="HQ21" s="83"/>
      <c r="HR21" s="83"/>
      <c r="HS21" s="83"/>
      <c r="HT21" s="84"/>
      <c r="HU21" s="79"/>
      <c r="HV21" s="79"/>
      <c r="HW21" s="80"/>
      <c r="HX21" s="81"/>
      <c r="HY21" s="82"/>
      <c r="HZ21" s="81"/>
      <c r="IA21" s="83"/>
      <c r="IB21" s="83"/>
      <c r="IC21" s="83"/>
      <c r="ID21" s="83"/>
      <c r="IE21" s="84"/>
      <c r="IF21" s="79"/>
      <c r="IG21" s="79"/>
    </row>
    <row r="22" spans="1:241" s="85" customFormat="1" ht="14.25">
      <c r="A22" s="511" t="s">
        <v>3071</v>
      </c>
      <c r="B22" s="512" t="s">
        <v>3070</v>
      </c>
      <c r="C22" s="513" t="s">
        <v>132</v>
      </c>
      <c r="D22" s="505">
        <v>1</v>
      </c>
      <c r="E22" s="260"/>
      <c r="F22" s="259"/>
      <c r="G22" s="88">
        <f t="shared" si="0"/>
        <v>0</v>
      </c>
      <c r="H22" s="89">
        <f t="shared" si="1"/>
        <v>0</v>
      </c>
      <c r="I22" s="79"/>
      <c r="J22" s="79"/>
      <c r="K22" s="80"/>
      <c r="L22" s="81"/>
      <c r="M22" s="82"/>
      <c r="N22" s="81"/>
      <c r="O22" s="83"/>
      <c r="P22" s="83"/>
      <c r="Q22" s="83"/>
      <c r="R22" s="83"/>
      <c r="S22" s="84"/>
      <c r="T22" s="79"/>
      <c r="U22" s="79"/>
      <c r="V22" s="80"/>
      <c r="W22" s="81"/>
      <c r="X22" s="82"/>
      <c r="Y22" s="81"/>
      <c r="Z22" s="83"/>
      <c r="AA22" s="83"/>
      <c r="AB22" s="83"/>
      <c r="AC22" s="83"/>
      <c r="AD22" s="84"/>
      <c r="AE22" s="79"/>
      <c r="AF22" s="79"/>
      <c r="AG22" s="80"/>
      <c r="AH22" s="81"/>
      <c r="AI22" s="82"/>
      <c r="AJ22" s="81"/>
      <c r="AK22" s="83"/>
      <c r="AL22" s="83"/>
      <c r="AM22" s="83"/>
      <c r="AN22" s="83"/>
      <c r="AO22" s="84"/>
      <c r="AP22" s="79"/>
      <c r="AQ22" s="79"/>
      <c r="AR22" s="80"/>
      <c r="AS22" s="81"/>
      <c r="AT22" s="82"/>
      <c r="AU22" s="81"/>
      <c r="AV22" s="83"/>
      <c r="AW22" s="83"/>
      <c r="AX22" s="83"/>
      <c r="AY22" s="83"/>
      <c r="AZ22" s="84"/>
      <c r="BA22" s="79"/>
      <c r="BB22" s="79"/>
      <c r="BC22" s="80"/>
      <c r="BD22" s="81"/>
      <c r="BE22" s="82"/>
      <c r="BF22" s="81"/>
      <c r="BG22" s="83"/>
      <c r="BH22" s="83"/>
      <c r="BI22" s="83"/>
      <c r="BJ22" s="83"/>
      <c r="BK22" s="84"/>
      <c r="BL22" s="79"/>
      <c r="BM22" s="79"/>
      <c r="BN22" s="80"/>
      <c r="BO22" s="81"/>
      <c r="BP22" s="82"/>
      <c r="BQ22" s="81"/>
      <c r="BR22" s="83"/>
      <c r="BS22" s="83"/>
      <c r="BT22" s="83"/>
      <c r="BU22" s="83"/>
      <c r="BV22" s="84"/>
      <c r="BW22" s="79"/>
      <c r="BX22" s="79"/>
      <c r="BY22" s="80"/>
      <c r="BZ22" s="81"/>
      <c r="CA22" s="82"/>
      <c r="CB22" s="81"/>
      <c r="CC22" s="83"/>
      <c r="CD22" s="83"/>
      <c r="CE22" s="83"/>
      <c r="CF22" s="83"/>
      <c r="CG22" s="84"/>
      <c r="CH22" s="79"/>
      <c r="CI22" s="79"/>
      <c r="CJ22" s="80"/>
      <c r="CK22" s="81"/>
      <c r="CL22" s="82"/>
      <c r="CM22" s="81"/>
      <c r="CN22" s="83"/>
      <c r="CO22" s="83"/>
      <c r="CP22" s="83"/>
      <c r="CQ22" s="83"/>
      <c r="CR22" s="84"/>
      <c r="CS22" s="79"/>
      <c r="CT22" s="79"/>
      <c r="CU22" s="80"/>
      <c r="CV22" s="81"/>
      <c r="CW22" s="82"/>
      <c r="CX22" s="81"/>
      <c r="CY22" s="83"/>
      <c r="CZ22" s="83"/>
      <c r="DA22" s="83"/>
      <c r="DB22" s="83"/>
      <c r="DC22" s="84"/>
      <c r="DD22" s="79"/>
      <c r="DE22" s="79"/>
      <c r="DF22" s="80"/>
      <c r="DG22" s="81"/>
      <c r="DH22" s="82"/>
      <c r="DI22" s="81"/>
      <c r="DJ22" s="83"/>
      <c r="DK22" s="83"/>
      <c r="DL22" s="83"/>
      <c r="DM22" s="83"/>
      <c r="DN22" s="84"/>
      <c r="DO22" s="79"/>
      <c r="DP22" s="79"/>
      <c r="DQ22" s="80"/>
      <c r="DR22" s="81"/>
      <c r="DS22" s="82"/>
      <c r="DT22" s="81"/>
      <c r="DU22" s="83"/>
      <c r="DV22" s="83"/>
      <c r="DW22" s="83"/>
      <c r="DX22" s="83"/>
      <c r="DY22" s="84"/>
      <c r="DZ22" s="79"/>
      <c r="EA22" s="79"/>
      <c r="EB22" s="80"/>
      <c r="EC22" s="81"/>
      <c r="ED22" s="82"/>
      <c r="EE22" s="81"/>
      <c r="EF22" s="83"/>
      <c r="EG22" s="83"/>
      <c r="EH22" s="83"/>
      <c r="EI22" s="83"/>
      <c r="EJ22" s="84"/>
      <c r="EK22" s="79"/>
      <c r="EL22" s="79"/>
      <c r="EM22" s="80"/>
      <c r="EN22" s="81"/>
      <c r="EO22" s="82"/>
      <c r="EP22" s="81"/>
      <c r="EQ22" s="83"/>
      <c r="ER22" s="83"/>
      <c r="ES22" s="83"/>
      <c r="ET22" s="83"/>
      <c r="EU22" s="84"/>
      <c r="EV22" s="79"/>
      <c r="EW22" s="79"/>
      <c r="EX22" s="80"/>
      <c r="EY22" s="81"/>
      <c r="EZ22" s="82"/>
      <c r="FA22" s="81"/>
      <c r="FB22" s="83"/>
      <c r="FC22" s="83"/>
      <c r="FD22" s="83"/>
      <c r="FE22" s="83"/>
      <c r="FF22" s="84"/>
      <c r="FG22" s="79"/>
      <c r="FH22" s="79"/>
      <c r="FI22" s="80"/>
      <c r="FJ22" s="81"/>
      <c r="FK22" s="82"/>
      <c r="FL22" s="81"/>
      <c r="FM22" s="83"/>
      <c r="FN22" s="83"/>
      <c r="FO22" s="83"/>
      <c r="FP22" s="83"/>
      <c r="FQ22" s="84"/>
      <c r="FR22" s="79"/>
      <c r="FS22" s="79"/>
      <c r="FT22" s="80"/>
      <c r="FU22" s="81"/>
      <c r="FV22" s="82"/>
      <c r="FW22" s="81"/>
      <c r="FX22" s="83"/>
      <c r="FY22" s="83"/>
      <c r="FZ22" s="83"/>
      <c r="GA22" s="83"/>
      <c r="GB22" s="84"/>
      <c r="GC22" s="79"/>
      <c r="GD22" s="79"/>
      <c r="GE22" s="80"/>
      <c r="GF22" s="81"/>
      <c r="GG22" s="82"/>
      <c r="GH22" s="81"/>
      <c r="GI22" s="83"/>
      <c r="GJ22" s="83"/>
      <c r="GK22" s="83"/>
      <c r="GL22" s="83"/>
      <c r="GM22" s="84"/>
      <c r="GN22" s="79"/>
      <c r="GO22" s="79"/>
      <c r="GP22" s="80"/>
      <c r="GQ22" s="81"/>
      <c r="GR22" s="82"/>
      <c r="GS22" s="81"/>
      <c r="GT22" s="83"/>
      <c r="GU22" s="83"/>
      <c r="GV22" s="83"/>
      <c r="GW22" s="83"/>
      <c r="GX22" s="84"/>
      <c r="GY22" s="79"/>
      <c r="GZ22" s="79"/>
      <c r="HA22" s="80"/>
      <c r="HB22" s="81"/>
      <c r="HC22" s="82"/>
      <c r="HD22" s="81"/>
      <c r="HE22" s="83"/>
      <c r="HF22" s="83"/>
      <c r="HG22" s="83"/>
      <c r="HH22" s="83"/>
      <c r="HI22" s="84"/>
      <c r="HJ22" s="79"/>
      <c r="HK22" s="79"/>
      <c r="HL22" s="80"/>
      <c r="HM22" s="81"/>
      <c r="HN22" s="82"/>
      <c r="HO22" s="81"/>
      <c r="HP22" s="83"/>
      <c r="HQ22" s="83"/>
      <c r="HR22" s="83"/>
      <c r="HS22" s="83"/>
      <c r="HT22" s="84"/>
      <c r="HU22" s="79"/>
      <c r="HV22" s="79"/>
      <c r="HW22" s="80"/>
      <c r="HX22" s="81"/>
      <c r="HY22" s="82"/>
      <c r="HZ22" s="81"/>
      <c r="IA22" s="83"/>
      <c r="IB22" s="83"/>
      <c r="IC22" s="83"/>
      <c r="ID22" s="83"/>
      <c r="IE22" s="84"/>
      <c r="IF22" s="79"/>
      <c r="IG22" s="79"/>
    </row>
    <row r="23" spans="1:241" s="85" customFormat="1" ht="27" customHeight="1">
      <c r="A23" s="502" t="s">
        <v>3069</v>
      </c>
      <c r="B23" s="503" t="s">
        <v>3495</v>
      </c>
      <c r="C23" s="504" t="s">
        <v>2226</v>
      </c>
      <c r="D23" s="505">
        <v>120</v>
      </c>
      <c r="E23" s="260"/>
      <c r="F23" s="259"/>
      <c r="G23" s="88">
        <f t="shared" si="0"/>
        <v>0</v>
      </c>
      <c r="H23" s="89">
        <f t="shared" si="1"/>
        <v>0</v>
      </c>
      <c r="I23" s="79"/>
      <c r="J23" s="79"/>
      <c r="K23" s="80"/>
      <c r="L23" s="81"/>
      <c r="M23" s="82"/>
      <c r="N23" s="81"/>
      <c r="O23" s="83"/>
      <c r="P23" s="83"/>
      <c r="Q23" s="83"/>
      <c r="R23" s="83"/>
      <c r="S23" s="84"/>
      <c r="T23" s="79"/>
      <c r="U23" s="79"/>
      <c r="V23" s="80"/>
      <c r="W23" s="81"/>
      <c r="X23" s="82"/>
      <c r="Y23" s="81"/>
      <c r="Z23" s="83"/>
      <c r="AA23" s="83"/>
      <c r="AB23" s="83"/>
      <c r="AC23" s="83"/>
      <c r="AD23" s="84"/>
      <c r="AE23" s="79"/>
      <c r="AF23" s="79"/>
      <c r="AG23" s="80"/>
      <c r="AH23" s="81"/>
      <c r="AI23" s="82"/>
      <c r="AJ23" s="81"/>
      <c r="AK23" s="83"/>
      <c r="AL23" s="83"/>
      <c r="AM23" s="83"/>
      <c r="AN23" s="83"/>
      <c r="AO23" s="84"/>
      <c r="AP23" s="79"/>
      <c r="AQ23" s="79"/>
      <c r="AR23" s="80"/>
      <c r="AS23" s="81"/>
      <c r="AT23" s="82"/>
      <c r="AU23" s="81"/>
      <c r="AV23" s="83"/>
      <c r="AW23" s="83"/>
      <c r="AX23" s="83"/>
      <c r="AY23" s="83"/>
      <c r="AZ23" s="84"/>
      <c r="BA23" s="79"/>
      <c r="BB23" s="79"/>
      <c r="BC23" s="80"/>
      <c r="BD23" s="81"/>
      <c r="BE23" s="82"/>
      <c r="BF23" s="81"/>
      <c r="BG23" s="83"/>
      <c r="BH23" s="83"/>
      <c r="BI23" s="83"/>
      <c r="BJ23" s="83"/>
      <c r="BK23" s="84"/>
      <c r="BL23" s="79"/>
      <c r="BM23" s="79"/>
      <c r="BN23" s="80"/>
      <c r="BO23" s="81"/>
      <c r="BP23" s="82"/>
      <c r="BQ23" s="81"/>
      <c r="BR23" s="83"/>
      <c r="BS23" s="83"/>
      <c r="BT23" s="83"/>
      <c r="BU23" s="83"/>
      <c r="BV23" s="84"/>
      <c r="BW23" s="79"/>
      <c r="BX23" s="79"/>
      <c r="BY23" s="80"/>
      <c r="BZ23" s="81"/>
      <c r="CA23" s="82"/>
      <c r="CB23" s="81"/>
      <c r="CC23" s="83"/>
      <c r="CD23" s="83"/>
      <c r="CE23" s="83"/>
      <c r="CF23" s="83"/>
      <c r="CG23" s="84"/>
      <c r="CH23" s="79"/>
      <c r="CI23" s="79"/>
      <c r="CJ23" s="80"/>
      <c r="CK23" s="81"/>
      <c r="CL23" s="82"/>
      <c r="CM23" s="81"/>
      <c r="CN23" s="83"/>
      <c r="CO23" s="83"/>
      <c r="CP23" s="83"/>
      <c r="CQ23" s="83"/>
      <c r="CR23" s="84"/>
      <c r="CS23" s="79"/>
      <c r="CT23" s="79"/>
      <c r="CU23" s="80"/>
      <c r="CV23" s="81"/>
      <c r="CW23" s="82"/>
      <c r="CX23" s="81"/>
      <c r="CY23" s="83"/>
      <c r="CZ23" s="83"/>
      <c r="DA23" s="83"/>
      <c r="DB23" s="83"/>
      <c r="DC23" s="84"/>
      <c r="DD23" s="79"/>
      <c r="DE23" s="79"/>
      <c r="DF23" s="80"/>
      <c r="DG23" s="81"/>
      <c r="DH23" s="82"/>
      <c r="DI23" s="81"/>
      <c r="DJ23" s="83"/>
      <c r="DK23" s="83"/>
      <c r="DL23" s="83"/>
      <c r="DM23" s="83"/>
      <c r="DN23" s="84"/>
      <c r="DO23" s="79"/>
      <c r="DP23" s="79"/>
      <c r="DQ23" s="80"/>
      <c r="DR23" s="81"/>
      <c r="DS23" s="82"/>
      <c r="DT23" s="81"/>
      <c r="DU23" s="83"/>
      <c r="DV23" s="83"/>
      <c r="DW23" s="83"/>
      <c r="DX23" s="83"/>
      <c r="DY23" s="84"/>
      <c r="DZ23" s="79"/>
      <c r="EA23" s="79"/>
      <c r="EB23" s="80"/>
      <c r="EC23" s="81"/>
      <c r="ED23" s="82"/>
      <c r="EE23" s="81"/>
      <c r="EF23" s="83"/>
      <c r="EG23" s="83"/>
      <c r="EH23" s="83"/>
      <c r="EI23" s="83"/>
      <c r="EJ23" s="84"/>
      <c r="EK23" s="79"/>
      <c r="EL23" s="79"/>
      <c r="EM23" s="80"/>
      <c r="EN23" s="81"/>
      <c r="EO23" s="82"/>
      <c r="EP23" s="81"/>
      <c r="EQ23" s="83"/>
      <c r="ER23" s="83"/>
      <c r="ES23" s="83"/>
      <c r="ET23" s="83"/>
      <c r="EU23" s="84"/>
      <c r="EV23" s="79"/>
      <c r="EW23" s="79"/>
      <c r="EX23" s="80"/>
      <c r="EY23" s="81"/>
      <c r="EZ23" s="82"/>
      <c r="FA23" s="81"/>
      <c r="FB23" s="83"/>
      <c r="FC23" s="83"/>
      <c r="FD23" s="83"/>
      <c r="FE23" s="83"/>
      <c r="FF23" s="84"/>
      <c r="FG23" s="79"/>
      <c r="FH23" s="79"/>
      <c r="FI23" s="80"/>
      <c r="FJ23" s="81"/>
      <c r="FK23" s="82"/>
      <c r="FL23" s="81"/>
      <c r="FM23" s="83"/>
      <c r="FN23" s="83"/>
      <c r="FO23" s="83"/>
      <c r="FP23" s="83"/>
      <c r="FQ23" s="84"/>
      <c r="FR23" s="79"/>
      <c r="FS23" s="79"/>
      <c r="FT23" s="80"/>
      <c r="FU23" s="81"/>
      <c r="FV23" s="82"/>
      <c r="FW23" s="81"/>
      <c r="FX23" s="83"/>
      <c r="FY23" s="83"/>
      <c r="FZ23" s="83"/>
      <c r="GA23" s="83"/>
      <c r="GB23" s="84"/>
      <c r="GC23" s="79"/>
      <c r="GD23" s="79"/>
      <c r="GE23" s="80"/>
      <c r="GF23" s="81"/>
      <c r="GG23" s="82"/>
      <c r="GH23" s="81"/>
      <c r="GI23" s="83"/>
      <c r="GJ23" s="83"/>
      <c r="GK23" s="83"/>
      <c r="GL23" s="83"/>
      <c r="GM23" s="84"/>
      <c r="GN23" s="79"/>
      <c r="GO23" s="79"/>
      <c r="GP23" s="80"/>
      <c r="GQ23" s="81"/>
      <c r="GR23" s="82"/>
      <c r="GS23" s="81"/>
      <c r="GT23" s="83"/>
      <c r="GU23" s="83"/>
      <c r="GV23" s="83"/>
      <c r="GW23" s="83"/>
      <c r="GX23" s="84"/>
      <c r="GY23" s="79"/>
      <c r="GZ23" s="79"/>
      <c r="HA23" s="80"/>
      <c r="HB23" s="81"/>
      <c r="HC23" s="82"/>
      <c r="HD23" s="81"/>
      <c r="HE23" s="83"/>
      <c r="HF23" s="83"/>
      <c r="HG23" s="83"/>
      <c r="HH23" s="83"/>
      <c r="HI23" s="84"/>
      <c r="HJ23" s="79"/>
      <c r="HK23" s="79"/>
      <c r="HL23" s="80"/>
      <c r="HM23" s="81"/>
      <c r="HN23" s="82"/>
      <c r="HO23" s="81"/>
      <c r="HP23" s="83"/>
      <c r="HQ23" s="83"/>
      <c r="HR23" s="83"/>
      <c r="HS23" s="83"/>
      <c r="HT23" s="84"/>
      <c r="HU23" s="79"/>
      <c r="HV23" s="79"/>
      <c r="HW23" s="80"/>
      <c r="HX23" s="81"/>
      <c r="HY23" s="82"/>
      <c r="HZ23" s="81"/>
      <c r="IA23" s="83"/>
      <c r="IB23" s="83"/>
      <c r="IC23" s="83"/>
      <c r="ID23" s="83"/>
      <c r="IE23" s="84"/>
      <c r="IF23" s="79"/>
      <c r="IG23" s="79"/>
    </row>
    <row r="24" spans="1:241" s="85" customFormat="1" ht="28.5" customHeight="1">
      <c r="A24" s="502"/>
      <c r="B24" s="515"/>
      <c r="C24" s="504"/>
      <c r="D24" s="505"/>
      <c r="E24" s="259"/>
      <c r="F24" s="259"/>
      <c r="G24" s="90">
        <f>SUM(G12:G23)</f>
        <v>0</v>
      </c>
      <c r="H24" s="91">
        <f>SUM(H12:H23)</f>
        <v>0</v>
      </c>
      <c r="I24" s="79"/>
      <c r="J24" s="79"/>
      <c r="K24" s="80"/>
      <c r="L24" s="81"/>
      <c r="M24" s="82"/>
      <c r="N24" s="81"/>
      <c r="O24" s="83"/>
      <c r="P24" s="83"/>
      <c r="Q24" s="83"/>
      <c r="R24" s="83"/>
      <c r="S24" s="84"/>
      <c r="T24" s="79"/>
      <c r="U24" s="79"/>
      <c r="V24" s="80"/>
      <c r="W24" s="81"/>
      <c r="X24" s="82"/>
      <c r="Y24" s="81"/>
      <c r="Z24" s="83"/>
      <c r="AA24" s="83"/>
      <c r="AB24" s="83"/>
      <c r="AC24" s="83"/>
      <c r="AD24" s="84"/>
      <c r="AE24" s="79"/>
      <c r="AF24" s="79"/>
      <c r="AG24" s="80"/>
      <c r="AH24" s="81"/>
      <c r="AI24" s="82"/>
      <c r="AJ24" s="81"/>
      <c r="AK24" s="83"/>
      <c r="AL24" s="83"/>
      <c r="AM24" s="83"/>
      <c r="AN24" s="83"/>
      <c r="AO24" s="84"/>
      <c r="AP24" s="79"/>
      <c r="AQ24" s="79"/>
      <c r="AR24" s="80"/>
      <c r="AS24" s="81"/>
      <c r="AT24" s="82"/>
      <c r="AU24" s="81"/>
      <c r="AV24" s="83"/>
      <c r="AW24" s="83"/>
      <c r="AX24" s="83"/>
      <c r="AY24" s="83"/>
      <c r="AZ24" s="84"/>
      <c r="BA24" s="79"/>
      <c r="BB24" s="79"/>
      <c r="BC24" s="80"/>
      <c r="BD24" s="81"/>
      <c r="BE24" s="82"/>
      <c r="BF24" s="81"/>
      <c r="BG24" s="83"/>
      <c r="BH24" s="83"/>
      <c r="BI24" s="83"/>
      <c r="BJ24" s="83"/>
      <c r="BK24" s="84"/>
      <c r="BL24" s="79"/>
      <c r="BM24" s="79"/>
      <c r="BN24" s="80"/>
      <c r="BO24" s="81"/>
      <c r="BP24" s="82"/>
      <c r="BQ24" s="81"/>
      <c r="BR24" s="83"/>
      <c r="BS24" s="83"/>
      <c r="BT24" s="83"/>
      <c r="BU24" s="83"/>
      <c r="BV24" s="84"/>
      <c r="BW24" s="79"/>
      <c r="BX24" s="79"/>
      <c r="BY24" s="80"/>
      <c r="BZ24" s="81"/>
      <c r="CA24" s="82"/>
      <c r="CB24" s="81"/>
      <c r="CC24" s="83"/>
      <c r="CD24" s="83"/>
      <c r="CE24" s="83"/>
      <c r="CF24" s="83"/>
      <c r="CG24" s="84"/>
      <c r="CH24" s="79"/>
      <c r="CI24" s="79"/>
      <c r="CJ24" s="80"/>
      <c r="CK24" s="81"/>
      <c r="CL24" s="82"/>
      <c r="CM24" s="81"/>
      <c r="CN24" s="83"/>
      <c r="CO24" s="83"/>
      <c r="CP24" s="83"/>
      <c r="CQ24" s="83"/>
      <c r="CR24" s="84"/>
      <c r="CS24" s="79"/>
      <c r="CT24" s="79"/>
      <c r="CU24" s="80"/>
      <c r="CV24" s="81"/>
      <c r="CW24" s="82"/>
      <c r="CX24" s="81"/>
      <c r="CY24" s="83"/>
      <c r="CZ24" s="83"/>
      <c r="DA24" s="83"/>
      <c r="DB24" s="83"/>
      <c r="DC24" s="84"/>
      <c r="DD24" s="79"/>
      <c r="DE24" s="79"/>
      <c r="DF24" s="80"/>
      <c r="DG24" s="81"/>
      <c r="DH24" s="82"/>
      <c r="DI24" s="81"/>
      <c r="DJ24" s="83"/>
      <c r="DK24" s="83"/>
      <c r="DL24" s="83"/>
      <c r="DM24" s="83"/>
      <c r="DN24" s="84"/>
      <c r="DO24" s="79"/>
      <c r="DP24" s="79"/>
      <c r="DQ24" s="80"/>
      <c r="DR24" s="81"/>
      <c r="DS24" s="82"/>
      <c r="DT24" s="81"/>
      <c r="DU24" s="83"/>
      <c r="DV24" s="83"/>
      <c r="DW24" s="83"/>
      <c r="DX24" s="83"/>
      <c r="DY24" s="84"/>
      <c r="DZ24" s="79"/>
      <c r="EA24" s="79"/>
      <c r="EB24" s="80"/>
      <c r="EC24" s="81"/>
      <c r="ED24" s="82"/>
      <c r="EE24" s="81"/>
      <c r="EF24" s="83"/>
      <c r="EG24" s="83"/>
      <c r="EH24" s="83"/>
      <c r="EI24" s="83"/>
      <c r="EJ24" s="84"/>
      <c r="EK24" s="79"/>
      <c r="EL24" s="79"/>
      <c r="EM24" s="80"/>
      <c r="EN24" s="81"/>
      <c r="EO24" s="82"/>
      <c r="EP24" s="81"/>
      <c r="EQ24" s="83"/>
      <c r="ER24" s="83"/>
      <c r="ES24" s="83"/>
      <c r="ET24" s="83"/>
      <c r="EU24" s="84"/>
      <c r="EV24" s="79"/>
      <c r="EW24" s="79"/>
      <c r="EX24" s="80"/>
      <c r="EY24" s="81"/>
      <c r="EZ24" s="82"/>
      <c r="FA24" s="81"/>
      <c r="FB24" s="83"/>
      <c r="FC24" s="83"/>
      <c r="FD24" s="83"/>
      <c r="FE24" s="83"/>
      <c r="FF24" s="84"/>
      <c r="FG24" s="79"/>
      <c r="FH24" s="79"/>
      <c r="FI24" s="80"/>
      <c r="FJ24" s="81"/>
      <c r="FK24" s="82"/>
      <c r="FL24" s="81"/>
      <c r="FM24" s="83"/>
      <c r="FN24" s="83"/>
      <c r="FO24" s="83"/>
      <c r="FP24" s="83"/>
      <c r="FQ24" s="84"/>
      <c r="FR24" s="79"/>
      <c r="FS24" s="79"/>
      <c r="FT24" s="80"/>
      <c r="FU24" s="81"/>
      <c r="FV24" s="82"/>
      <c r="FW24" s="81"/>
      <c r="FX24" s="83"/>
      <c r="FY24" s="83"/>
      <c r="FZ24" s="83"/>
      <c r="GA24" s="83"/>
      <c r="GB24" s="84"/>
      <c r="GC24" s="79"/>
      <c r="GD24" s="79"/>
      <c r="GE24" s="80"/>
      <c r="GF24" s="81"/>
      <c r="GG24" s="82"/>
      <c r="GH24" s="81"/>
      <c r="GI24" s="83"/>
      <c r="GJ24" s="83"/>
      <c r="GK24" s="83"/>
      <c r="GL24" s="83"/>
      <c r="GM24" s="84"/>
      <c r="GN24" s="79"/>
      <c r="GO24" s="79"/>
      <c r="GP24" s="80"/>
      <c r="GQ24" s="81"/>
      <c r="GR24" s="82"/>
      <c r="GS24" s="81"/>
      <c r="GT24" s="83"/>
      <c r="GU24" s="83"/>
      <c r="GV24" s="83"/>
      <c r="GW24" s="83"/>
      <c r="GX24" s="84"/>
      <c r="GY24" s="79"/>
      <c r="GZ24" s="79"/>
      <c r="HA24" s="80"/>
      <c r="HB24" s="81"/>
      <c r="HC24" s="82"/>
      <c r="HD24" s="81"/>
      <c r="HE24" s="83"/>
      <c r="HF24" s="83"/>
      <c r="HG24" s="83"/>
      <c r="HH24" s="83"/>
      <c r="HI24" s="84"/>
      <c r="HJ24" s="79"/>
      <c r="HK24" s="79"/>
      <c r="HL24" s="80"/>
      <c r="HM24" s="81"/>
      <c r="HN24" s="82"/>
      <c r="HO24" s="81"/>
      <c r="HP24" s="83"/>
      <c r="HQ24" s="83"/>
      <c r="HR24" s="83"/>
      <c r="HS24" s="83"/>
      <c r="HT24" s="84"/>
      <c r="HU24" s="79"/>
      <c r="HV24" s="79"/>
      <c r="HW24" s="80"/>
      <c r="HX24" s="81"/>
      <c r="HY24" s="82"/>
      <c r="HZ24" s="81"/>
      <c r="IA24" s="83"/>
      <c r="IB24" s="83"/>
      <c r="IC24" s="83"/>
      <c r="ID24" s="83"/>
      <c r="IE24" s="84"/>
      <c r="IF24" s="79"/>
      <c r="IG24" s="79"/>
    </row>
    <row r="25" spans="1:241" s="85" customFormat="1" ht="27" customHeight="1">
      <c r="A25" s="499" t="s">
        <v>3068</v>
      </c>
      <c r="B25" s="500" t="s">
        <v>3067</v>
      </c>
      <c r="C25" s="500"/>
      <c r="D25" s="500"/>
      <c r="E25" s="516"/>
      <c r="F25" s="516"/>
      <c r="G25" s="500"/>
      <c r="H25" s="501"/>
      <c r="I25" s="79"/>
      <c r="J25" s="79"/>
      <c r="K25" s="80"/>
      <c r="L25" s="81"/>
      <c r="M25" s="82"/>
      <c r="N25" s="81"/>
      <c r="O25" s="83"/>
      <c r="P25" s="83"/>
      <c r="Q25" s="83"/>
      <c r="R25" s="83"/>
      <c r="S25" s="84"/>
      <c r="T25" s="79"/>
      <c r="U25" s="79"/>
      <c r="V25" s="80"/>
      <c r="W25" s="81"/>
      <c r="X25" s="82"/>
      <c r="Y25" s="81"/>
      <c r="Z25" s="83"/>
      <c r="AA25" s="83"/>
      <c r="AB25" s="83"/>
      <c r="AC25" s="83"/>
      <c r="AD25" s="84"/>
      <c r="AE25" s="79"/>
      <c r="AF25" s="79"/>
      <c r="AG25" s="80"/>
      <c r="AH25" s="81"/>
      <c r="AI25" s="82"/>
      <c r="AJ25" s="81"/>
      <c r="AK25" s="83"/>
      <c r="AL25" s="83"/>
      <c r="AM25" s="83"/>
      <c r="AN25" s="83"/>
      <c r="AO25" s="84"/>
      <c r="AP25" s="79"/>
      <c r="AQ25" s="79"/>
      <c r="AR25" s="80"/>
      <c r="AS25" s="81"/>
      <c r="AT25" s="82"/>
      <c r="AU25" s="81"/>
      <c r="AV25" s="83"/>
      <c r="AW25" s="83"/>
      <c r="AX25" s="83"/>
      <c r="AY25" s="83"/>
      <c r="AZ25" s="84"/>
      <c r="BA25" s="79"/>
      <c r="BB25" s="79"/>
      <c r="BC25" s="80"/>
      <c r="BD25" s="81"/>
      <c r="BE25" s="82"/>
      <c r="BF25" s="81"/>
      <c r="BG25" s="83"/>
      <c r="BH25" s="83"/>
      <c r="BI25" s="83"/>
      <c r="BJ25" s="83"/>
      <c r="BK25" s="84"/>
      <c r="BL25" s="79"/>
      <c r="BM25" s="79"/>
      <c r="BN25" s="80"/>
      <c r="BO25" s="81"/>
      <c r="BP25" s="82"/>
      <c r="BQ25" s="81"/>
      <c r="BR25" s="83"/>
      <c r="BS25" s="83"/>
      <c r="BT25" s="83"/>
      <c r="BU25" s="83"/>
      <c r="BV25" s="84"/>
      <c r="BW25" s="79"/>
      <c r="BX25" s="79"/>
      <c r="BY25" s="80"/>
      <c r="BZ25" s="81"/>
      <c r="CA25" s="82"/>
      <c r="CB25" s="81"/>
      <c r="CC25" s="83"/>
      <c r="CD25" s="83"/>
      <c r="CE25" s="83"/>
      <c r="CF25" s="83"/>
      <c r="CG25" s="84"/>
      <c r="CH25" s="79"/>
      <c r="CI25" s="79"/>
      <c r="CJ25" s="80"/>
      <c r="CK25" s="81"/>
      <c r="CL25" s="82"/>
      <c r="CM25" s="81"/>
      <c r="CN25" s="83"/>
      <c r="CO25" s="83"/>
      <c r="CP25" s="83"/>
      <c r="CQ25" s="83"/>
      <c r="CR25" s="84"/>
      <c r="CS25" s="79"/>
      <c r="CT25" s="79"/>
      <c r="CU25" s="80"/>
      <c r="CV25" s="81"/>
      <c r="CW25" s="82"/>
      <c r="CX25" s="81"/>
      <c r="CY25" s="83"/>
      <c r="CZ25" s="83"/>
      <c r="DA25" s="83"/>
      <c r="DB25" s="83"/>
      <c r="DC25" s="84"/>
      <c r="DD25" s="79"/>
      <c r="DE25" s="79"/>
      <c r="DF25" s="80"/>
      <c r="DG25" s="81"/>
      <c r="DH25" s="82"/>
      <c r="DI25" s="81"/>
      <c r="DJ25" s="83"/>
      <c r="DK25" s="83"/>
      <c r="DL25" s="83"/>
      <c r="DM25" s="83"/>
      <c r="DN25" s="84"/>
      <c r="DO25" s="79"/>
      <c r="DP25" s="79"/>
      <c r="DQ25" s="80"/>
      <c r="DR25" s="81"/>
      <c r="DS25" s="82"/>
      <c r="DT25" s="81"/>
      <c r="DU25" s="83"/>
      <c r="DV25" s="83"/>
      <c r="DW25" s="83"/>
      <c r="DX25" s="83"/>
      <c r="DY25" s="84"/>
      <c r="DZ25" s="79"/>
      <c r="EA25" s="79"/>
      <c r="EB25" s="80"/>
      <c r="EC25" s="81"/>
      <c r="ED25" s="82"/>
      <c r="EE25" s="81"/>
      <c r="EF25" s="83"/>
      <c r="EG25" s="83"/>
      <c r="EH25" s="83"/>
      <c r="EI25" s="83"/>
      <c r="EJ25" s="84"/>
      <c r="EK25" s="79"/>
      <c r="EL25" s="79"/>
      <c r="EM25" s="80"/>
      <c r="EN25" s="81"/>
      <c r="EO25" s="82"/>
      <c r="EP25" s="81"/>
      <c r="EQ25" s="83"/>
      <c r="ER25" s="83"/>
      <c r="ES25" s="83"/>
      <c r="ET25" s="83"/>
      <c r="EU25" s="84"/>
      <c r="EV25" s="79"/>
      <c r="EW25" s="79"/>
      <c r="EX25" s="80"/>
      <c r="EY25" s="81"/>
      <c r="EZ25" s="82"/>
      <c r="FA25" s="81"/>
      <c r="FB25" s="83"/>
      <c r="FC25" s="83"/>
      <c r="FD25" s="83"/>
      <c r="FE25" s="83"/>
      <c r="FF25" s="84"/>
      <c r="FG25" s="79"/>
      <c r="FH25" s="79"/>
      <c r="FI25" s="80"/>
      <c r="FJ25" s="81"/>
      <c r="FK25" s="82"/>
      <c r="FL25" s="81"/>
      <c r="FM25" s="83"/>
      <c r="FN25" s="83"/>
      <c r="FO25" s="83"/>
      <c r="FP25" s="83"/>
      <c r="FQ25" s="84"/>
      <c r="FR25" s="79"/>
      <c r="FS25" s="79"/>
      <c r="FT25" s="80"/>
      <c r="FU25" s="81"/>
      <c r="FV25" s="82"/>
      <c r="FW25" s="81"/>
      <c r="FX25" s="83"/>
      <c r="FY25" s="83"/>
      <c r="FZ25" s="83"/>
      <c r="GA25" s="83"/>
      <c r="GB25" s="84"/>
      <c r="GC25" s="79"/>
      <c r="GD25" s="79"/>
      <c r="GE25" s="80"/>
      <c r="GF25" s="81"/>
      <c r="GG25" s="82"/>
      <c r="GH25" s="81"/>
      <c r="GI25" s="83"/>
      <c r="GJ25" s="83"/>
      <c r="GK25" s="83"/>
      <c r="GL25" s="83"/>
      <c r="GM25" s="84"/>
      <c r="GN25" s="79"/>
      <c r="GO25" s="79"/>
      <c r="GP25" s="80"/>
      <c r="GQ25" s="81"/>
      <c r="GR25" s="82"/>
      <c r="GS25" s="81"/>
      <c r="GT25" s="83"/>
      <c r="GU25" s="83"/>
      <c r="GV25" s="83"/>
      <c r="GW25" s="83"/>
      <c r="GX25" s="84"/>
      <c r="GY25" s="79"/>
      <c r="GZ25" s="79"/>
      <c r="HA25" s="80"/>
      <c r="HB25" s="81"/>
      <c r="HC25" s="82"/>
      <c r="HD25" s="81"/>
      <c r="HE25" s="83"/>
      <c r="HF25" s="83"/>
      <c r="HG25" s="83"/>
      <c r="HH25" s="83"/>
      <c r="HI25" s="84"/>
      <c r="HJ25" s="79"/>
      <c r="HK25" s="79"/>
      <c r="HL25" s="80"/>
      <c r="HM25" s="81"/>
      <c r="HN25" s="82"/>
      <c r="HO25" s="81"/>
      <c r="HP25" s="83"/>
      <c r="HQ25" s="83"/>
      <c r="HR25" s="83"/>
      <c r="HS25" s="83"/>
      <c r="HT25" s="84"/>
      <c r="HU25" s="79"/>
      <c r="HV25" s="79"/>
      <c r="HW25" s="80"/>
      <c r="HX25" s="81"/>
      <c r="HY25" s="82"/>
      <c r="HZ25" s="81"/>
      <c r="IA25" s="83"/>
      <c r="IB25" s="83"/>
      <c r="IC25" s="83"/>
      <c r="ID25" s="83"/>
      <c r="IE25" s="84"/>
      <c r="IF25" s="79"/>
      <c r="IG25" s="79"/>
    </row>
    <row r="26" spans="1:241" s="85" customFormat="1" ht="24.75" customHeight="1">
      <c r="A26" s="502" t="s">
        <v>3034</v>
      </c>
      <c r="B26" s="517" t="s">
        <v>3066</v>
      </c>
      <c r="C26" s="504" t="s">
        <v>132</v>
      </c>
      <c r="D26" s="505">
        <v>228</v>
      </c>
      <c r="E26" s="259"/>
      <c r="F26" s="259"/>
      <c r="G26" s="88">
        <f>ROUND(D26*E26,2)</f>
        <v>0</v>
      </c>
      <c r="H26" s="89">
        <f>ROUND(D26*F26,2)</f>
        <v>0</v>
      </c>
      <c r="I26" s="79"/>
      <c r="J26" s="79"/>
      <c r="K26" s="80"/>
      <c r="L26" s="81"/>
      <c r="M26" s="82"/>
      <c r="N26" s="81"/>
      <c r="O26" s="83"/>
      <c r="P26" s="83"/>
      <c r="Q26" s="83"/>
      <c r="R26" s="83"/>
      <c r="S26" s="84"/>
      <c r="T26" s="79"/>
      <c r="U26" s="79"/>
      <c r="V26" s="80"/>
      <c r="W26" s="81"/>
      <c r="X26" s="82"/>
      <c r="Y26" s="81"/>
      <c r="Z26" s="83"/>
      <c r="AA26" s="83"/>
      <c r="AB26" s="83"/>
      <c r="AC26" s="83"/>
      <c r="AD26" s="84"/>
      <c r="AE26" s="79"/>
      <c r="AF26" s="79"/>
      <c r="AG26" s="80"/>
      <c r="AH26" s="81"/>
      <c r="AI26" s="82"/>
      <c r="AJ26" s="81"/>
      <c r="AK26" s="83"/>
      <c r="AL26" s="83"/>
      <c r="AM26" s="83"/>
      <c r="AN26" s="83"/>
      <c r="AO26" s="84"/>
      <c r="AP26" s="79"/>
      <c r="AQ26" s="79"/>
      <c r="AR26" s="80"/>
      <c r="AS26" s="81"/>
      <c r="AT26" s="82"/>
      <c r="AU26" s="81"/>
      <c r="AV26" s="83"/>
      <c r="AW26" s="83"/>
      <c r="AX26" s="83"/>
      <c r="AY26" s="83"/>
      <c r="AZ26" s="84"/>
      <c r="BA26" s="79"/>
      <c r="BB26" s="79"/>
      <c r="BC26" s="80"/>
      <c r="BD26" s="81"/>
      <c r="BE26" s="82"/>
      <c r="BF26" s="81"/>
      <c r="BG26" s="83"/>
      <c r="BH26" s="83"/>
      <c r="BI26" s="83"/>
      <c r="BJ26" s="83"/>
      <c r="BK26" s="84"/>
      <c r="BL26" s="79"/>
      <c r="BM26" s="79"/>
      <c r="BN26" s="80"/>
      <c r="BO26" s="81"/>
      <c r="BP26" s="82"/>
      <c r="BQ26" s="81"/>
      <c r="BR26" s="83"/>
      <c r="BS26" s="83"/>
      <c r="BT26" s="83"/>
      <c r="BU26" s="83"/>
      <c r="BV26" s="84"/>
      <c r="BW26" s="79"/>
      <c r="BX26" s="79"/>
      <c r="BY26" s="80"/>
      <c r="BZ26" s="81"/>
      <c r="CA26" s="82"/>
      <c r="CB26" s="81"/>
      <c r="CC26" s="83"/>
      <c r="CD26" s="83"/>
      <c r="CE26" s="83"/>
      <c r="CF26" s="83"/>
      <c r="CG26" s="84"/>
      <c r="CH26" s="79"/>
      <c r="CI26" s="79"/>
      <c r="CJ26" s="80"/>
      <c r="CK26" s="81"/>
      <c r="CL26" s="82"/>
      <c r="CM26" s="81"/>
      <c r="CN26" s="83"/>
      <c r="CO26" s="83"/>
      <c r="CP26" s="83"/>
      <c r="CQ26" s="83"/>
      <c r="CR26" s="84"/>
      <c r="CS26" s="79"/>
      <c r="CT26" s="79"/>
      <c r="CU26" s="80"/>
      <c r="CV26" s="81"/>
      <c r="CW26" s="82"/>
      <c r="CX26" s="81"/>
      <c r="CY26" s="83"/>
      <c r="CZ26" s="83"/>
      <c r="DA26" s="83"/>
      <c r="DB26" s="83"/>
      <c r="DC26" s="84"/>
      <c r="DD26" s="79"/>
      <c r="DE26" s="79"/>
      <c r="DF26" s="80"/>
      <c r="DG26" s="81"/>
      <c r="DH26" s="82"/>
      <c r="DI26" s="81"/>
      <c r="DJ26" s="83"/>
      <c r="DK26" s="83"/>
      <c r="DL26" s="83"/>
      <c r="DM26" s="83"/>
      <c r="DN26" s="84"/>
      <c r="DO26" s="79"/>
      <c r="DP26" s="79"/>
      <c r="DQ26" s="80"/>
      <c r="DR26" s="81"/>
      <c r="DS26" s="82"/>
      <c r="DT26" s="81"/>
      <c r="DU26" s="83"/>
      <c r="DV26" s="83"/>
      <c r="DW26" s="83"/>
      <c r="DX26" s="83"/>
      <c r="DY26" s="84"/>
      <c r="DZ26" s="79"/>
      <c r="EA26" s="79"/>
      <c r="EB26" s="80"/>
      <c r="EC26" s="81"/>
      <c r="ED26" s="82"/>
      <c r="EE26" s="81"/>
      <c r="EF26" s="83"/>
      <c r="EG26" s="83"/>
      <c r="EH26" s="83"/>
      <c r="EI26" s="83"/>
      <c r="EJ26" s="84"/>
      <c r="EK26" s="79"/>
      <c r="EL26" s="79"/>
      <c r="EM26" s="80"/>
      <c r="EN26" s="81"/>
      <c r="EO26" s="82"/>
      <c r="EP26" s="81"/>
      <c r="EQ26" s="83"/>
      <c r="ER26" s="83"/>
      <c r="ES26" s="83"/>
      <c r="ET26" s="83"/>
      <c r="EU26" s="84"/>
      <c r="EV26" s="79"/>
      <c r="EW26" s="79"/>
      <c r="EX26" s="80"/>
      <c r="EY26" s="81"/>
      <c r="EZ26" s="82"/>
      <c r="FA26" s="81"/>
      <c r="FB26" s="83"/>
      <c r="FC26" s="83"/>
      <c r="FD26" s="83"/>
      <c r="FE26" s="83"/>
      <c r="FF26" s="84"/>
      <c r="FG26" s="79"/>
      <c r="FH26" s="79"/>
      <c r="FI26" s="80"/>
      <c r="FJ26" s="81"/>
      <c r="FK26" s="82"/>
      <c r="FL26" s="81"/>
      <c r="FM26" s="83"/>
      <c r="FN26" s="83"/>
      <c r="FO26" s="83"/>
      <c r="FP26" s="83"/>
      <c r="FQ26" s="84"/>
      <c r="FR26" s="79"/>
      <c r="FS26" s="79"/>
      <c r="FT26" s="80"/>
      <c r="FU26" s="81"/>
      <c r="FV26" s="82"/>
      <c r="FW26" s="81"/>
      <c r="FX26" s="83"/>
      <c r="FY26" s="83"/>
      <c r="FZ26" s="83"/>
      <c r="GA26" s="83"/>
      <c r="GB26" s="84"/>
      <c r="GC26" s="79"/>
      <c r="GD26" s="79"/>
      <c r="GE26" s="80"/>
      <c r="GF26" s="81"/>
      <c r="GG26" s="82"/>
      <c r="GH26" s="81"/>
      <c r="GI26" s="83"/>
      <c r="GJ26" s="83"/>
      <c r="GK26" s="83"/>
      <c r="GL26" s="83"/>
      <c r="GM26" s="84"/>
      <c r="GN26" s="79"/>
      <c r="GO26" s="79"/>
      <c r="GP26" s="80"/>
      <c r="GQ26" s="81"/>
      <c r="GR26" s="82"/>
      <c r="GS26" s="81"/>
      <c r="GT26" s="83"/>
      <c r="GU26" s="83"/>
      <c r="GV26" s="83"/>
      <c r="GW26" s="83"/>
      <c r="GX26" s="84"/>
      <c r="GY26" s="79"/>
      <c r="GZ26" s="79"/>
      <c r="HA26" s="80"/>
      <c r="HB26" s="81"/>
      <c r="HC26" s="82"/>
      <c r="HD26" s="81"/>
      <c r="HE26" s="83"/>
      <c r="HF26" s="83"/>
      <c r="HG26" s="83"/>
      <c r="HH26" s="83"/>
      <c r="HI26" s="84"/>
      <c r="HJ26" s="79"/>
      <c r="HK26" s="79"/>
      <c r="HL26" s="80"/>
      <c r="HM26" s="81"/>
      <c r="HN26" s="82"/>
      <c r="HO26" s="81"/>
      <c r="HP26" s="83"/>
      <c r="HQ26" s="83"/>
      <c r="HR26" s="83"/>
      <c r="HS26" s="83"/>
      <c r="HT26" s="84"/>
      <c r="HU26" s="79"/>
      <c r="HV26" s="79"/>
      <c r="HW26" s="80"/>
      <c r="HX26" s="81"/>
      <c r="HY26" s="82"/>
      <c r="HZ26" s="81"/>
      <c r="IA26" s="83"/>
      <c r="IB26" s="83"/>
      <c r="IC26" s="83"/>
      <c r="ID26" s="83"/>
      <c r="IE26" s="84"/>
      <c r="IF26" s="79"/>
      <c r="IG26" s="79"/>
    </row>
    <row r="27" spans="1:241" s="85" customFormat="1" ht="25.5">
      <c r="A27" s="502" t="s">
        <v>3032</v>
      </c>
      <c r="B27" s="517" t="s">
        <v>3065</v>
      </c>
      <c r="C27" s="504" t="s">
        <v>132</v>
      </c>
      <c r="D27" s="505">
        <v>74</v>
      </c>
      <c r="E27" s="259"/>
      <c r="F27" s="259"/>
      <c r="G27" s="88">
        <f t="shared" ref="G27:G88" si="2">ROUND(D27*E27,2)</f>
        <v>0</v>
      </c>
      <c r="H27" s="89">
        <f t="shared" ref="H27:H88" si="3">ROUND(D27*F27,2)</f>
        <v>0</v>
      </c>
      <c r="I27" s="79"/>
      <c r="J27" s="79"/>
      <c r="K27" s="80"/>
      <c r="L27" s="81"/>
      <c r="M27" s="82"/>
      <c r="N27" s="81"/>
      <c r="O27" s="83"/>
      <c r="P27" s="83"/>
      <c r="Q27" s="83"/>
      <c r="R27" s="83"/>
      <c r="S27" s="84"/>
      <c r="T27" s="79"/>
      <c r="U27" s="79"/>
      <c r="V27" s="80"/>
      <c r="W27" s="81"/>
      <c r="X27" s="82"/>
      <c r="Y27" s="81"/>
      <c r="Z27" s="83"/>
      <c r="AA27" s="83"/>
      <c r="AB27" s="83"/>
      <c r="AC27" s="83"/>
      <c r="AD27" s="84"/>
      <c r="AE27" s="79"/>
      <c r="AF27" s="79"/>
      <c r="AG27" s="80"/>
      <c r="AH27" s="81"/>
      <c r="AI27" s="82"/>
      <c r="AJ27" s="81"/>
      <c r="AK27" s="83"/>
      <c r="AL27" s="83"/>
      <c r="AM27" s="83"/>
      <c r="AN27" s="83"/>
      <c r="AO27" s="84"/>
      <c r="AP27" s="79"/>
      <c r="AQ27" s="79"/>
      <c r="AR27" s="80"/>
      <c r="AS27" s="81"/>
      <c r="AT27" s="82"/>
      <c r="AU27" s="81"/>
      <c r="AV27" s="83"/>
      <c r="AW27" s="83"/>
      <c r="AX27" s="83"/>
      <c r="AY27" s="83"/>
      <c r="AZ27" s="84"/>
      <c r="BA27" s="79"/>
      <c r="BB27" s="79"/>
      <c r="BC27" s="80"/>
      <c r="BD27" s="81"/>
      <c r="BE27" s="82"/>
      <c r="BF27" s="81"/>
      <c r="BG27" s="83"/>
      <c r="BH27" s="83"/>
      <c r="BI27" s="83"/>
      <c r="BJ27" s="83"/>
      <c r="BK27" s="84"/>
      <c r="BL27" s="79"/>
      <c r="BM27" s="79"/>
      <c r="BN27" s="80"/>
      <c r="BO27" s="81"/>
      <c r="BP27" s="82"/>
      <c r="BQ27" s="81"/>
      <c r="BR27" s="83"/>
      <c r="BS27" s="83"/>
      <c r="BT27" s="83"/>
      <c r="BU27" s="83"/>
      <c r="BV27" s="84"/>
      <c r="BW27" s="79"/>
      <c r="BX27" s="79"/>
      <c r="BY27" s="80"/>
      <c r="BZ27" s="81"/>
      <c r="CA27" s="82"/>
      <c r="CB27" s="81"/>
      <c r="CC27" s="83"/>
      <c r="CD27" s="83"/>
      <c r="CE27" s="83"/>
      <c r="CF27" s="83"/>
      <c r="CG27" s="84"/>
      <c r="CH27" s="79"/>
      <c r="CI27" s="79"/>
      <c r="CJ27" s="80"/>
      <c r="CK27" s="81"/>
      <c r="CL27" s="82"/>
      <c r="CM27" s="81"/>
      <c r="CN27" s="83"/>
      <c r="CO27" s="83"/>
      <c r="CP27" s="83"/>
      <c r="CQ27" s="83"/>
      <c r="CR27" s="84"/>
      <c r="CS27" s="79"/>
      <c r="CT27" s="79"/>
      <c r="CU27" s="80"/>
      <c r="CV27" s="81"/>
      <c r="CW27" s="82"/>
      <c r="CX27" s="81"/>
      <c r="CY27" s="83"/>
      <c r="CZ27" s="83"/>
      <c r="DA27" s="83"/>
      <c r="DB27" s="83"/>
      <c r="DC27" s="84"/>
      <c r="DD27" s="79"/>
      <c r="DE27" s="79"/>
      <c r="DF27" s="80"/>
      <c r="DG27" s="81"/>
      <c r="DH27" s="82"/>
      <c r="DI27" s="81"/>
      <c r="DJ27" s="83"/>
      <c r="DK27" s="83"/>
      <c r="DL27" s="83"/>
      <c r="DM27" s="83"/>
      <c r="DN27" s="84"/>
      <c r="DO27" s="79"/>
      <c r="DP27" s="79"/>
      <c r="DQ27" s="80"/>
      <c r="DR27" s="81"/>
      <c r="DS27" s="82"/>
      <c r="DT27" s="81"/>
      <c r="DU27" s="83"/>
      <c r="DV27" s="83"/>
      <c r="DW27" s="83"/>
      <c r="DX27" s="83"/>
      <c r="DY27" s="84"/>
      <c r="DZ27" s="79"/>
      <c r="EA27" s="79"/>
      <c r="EB27" s="80"/>
      <c r="EC27" s="81"/>
      <c r="ED27" s="82"/>
      <c r="EE27" s="81"/>
      <c r="EF27" s="83"/>
      <c r="EG27" s="83"/>
      <c r="EH27" s="83"/>
      <c r="EI27" s="83"/>
      <c r="EJ27" s="84"/>
      <c r="EK27" s="79"/>
      <c r="EL27" s="79"/>
      <c r="EM27" s="80"/>
      <c r="EN27" s="81"/>
      <c r="EO27" s="82"/>
      <c r="EP27" s="81"/>
      <c r="EQ27" s="83"/>
      <c r="ER27" s="83"/>
      <c r="ES27" s="83"/>
      <c r="ET27" s="83"/>
      <c r="EU27" s="84"/>
      <c r="EV27" s="79"/>
      <c r="EW27" s="79"/>
      <c r="EX27" s="80"/>
      <c r="EY27" s="81"/>
      <c r="EZ27" s="82"/>
      <c r="FA27" s="81"/>
      <c r="FB27" s="83"/>
      <c r="FC27" s="83"/>
      <c r="FD27" s="83"/>
      <c r="FE27" s="83"/>
      <c r="FF27" s="84"/>
      <c r="FG27" s="79"/>
      <c r="FH27" s="79"/>
      <c r="FI27" s="80"/>
      <c r="FJ27" s="81"/>
      <c r="FK27" s="82"/>
      <c r="FL27" s="81"/>
      <c r="FM27" s="83"/>
      <c r="FN27" s="83"/>
      <c r="FO27" s="83"/>
      <c r="FP27" s="83"/>
      <c r="FQ27" s="84"/>
      <c r="FR27" s="79"/>
      <c r="FS27" s="79"/>
      <c r="FT27" s="80"/>
      <c r="FU27" s="81"/>
      <c r="FV27" s="82"/>
      <c r="FW27" s="81"/>
      <c r="FX27" s="83"/>
      <c r="FY27" s="83"/>
      <c r="FZ27" s="83"/>
      <c r="GA27" s="83"/>
      <c r="GB27" s="84"/>
      <c r="GC27" s="79"/>
      <c r="GD27" s="79"/>
      <c r="GE27" s="80"/>
      <c r="GF27" s="81"/>
      <c r="GG27" s="82"/>
      <c r="GH27" s="81"/>
      <c r="GI27" s="83"/>
      <c r="GJ27" s="83"/>
      <c r="GK27" s="83"/>
      <c r="GL27" s="83"/>
      <c r="GM27" s="84"/>
      <c r="GN27" s="79"/>
      <c r="GO27" s="79"/>
      <c r="GP27" s="80"/>
      <c r="GQ27" s="81"/>
      <c r="GR27" s="82"/>
      <c r="GS27" s="81"/>
      <c r="GT27" s="83"/>
      <c r="GU27" s="83"/>
      <c r="GV27" s="83"/>
      <c r="GW27" s="83"/>
      <c r="GX27" s="84"/>
      <c r="GY27" s="79"/>
      <c r="GZ27" s="79"/>
      <c r="HA27" s="80"/>
      <c r="HB27" s="81"/>
      <c r="HC27" s="82"/>
      <c r="HD27" s="81"/>
      <c r="HE27" s="83"/>
      <c r="HF27" s="83"/>
      <c r="HG27" s="83"/>
      <c r="HH27" s="83"/>
      <c r="HI27" s="84"/>
      <c r="HJ27" s="79"/>
      <c r="HK27" s="79"/>
      <c r="HL27" s="80"/>
      <c r="HM27" s="81"/>
      <c r="HN27" s="82"/>
      <c r="HO27" s="81"/>
      <c r="HP27" s="83"/>
      <c r="HQ27" s="83"/>
      <c r="HR27" s="83"/>
      <c r="HS27" s="83"/>
      <c r="HT27" s="84"/>
      <c r="HU27" s="79"/>
      <c r="HV27" s="79"/>
      <c r="HW27" s="80"/>
      <c r="HX27" s="81"/>
      <c r="HY27" s="82"/>
      <c r="HZ27" s="81"/>
      <c r="IA27" s="83"/>
      <c r="IB27" s="83"/>
      <c r="IC27" s="83"/>
      <c r="ID27" s="83"/>
      <c r="IE27" s="84"/>
      <c r="IF27" s="79"/>
      <c r="IG27" s="79"/>
    </row>
    <row r="28" spans="1:241" s="85" customFormat="1" ht="25.5">
      <c r="A28" s="502" t="s">
        <v>3030</v>
      </c>
      <c r="B28" s="517" t="s">
        <v>3064</v>
      </c>
      <c r="C28" s="504" t="s">
        <v>132</v>
      </c>
      <c r="D28" s="505">
        <v>35</v>
      </c>
      <c r="E28" s="259"/>
      <c r="F28" s="259"/>
      <c r="G28" s="88">
        <f t="shared" si="2"/>
        <v>0</v>
      </c>
      <c r="H28" s="89">
        <f t="shared" si="3"/>
        <v>0</v>
      </c>
      <c r="I28" s="79"/>
      <c r="J28" s="79"/>
      <c r="K28" s="80"/>
      <c r="L28" s="81"/>
      <c r="M28" s="82"/>
      <c r="N28" s="81"/>
      <c r="O28" s="83"/>
      <c r="P28" s="83"/>
      <c r="Q28" s="83"/>
      <c r="R28" s="83"/>
      <c r="S28" s="84"/>
      <c r="T28" s="79"/>
      <c r="U28" s="79"/>
      <c r="V28" s="80"/>
      <c r="W28" s="81"/>
      <c r="X28" s="82"/>
      <c r="Y28" s="81"/>
      <c r="Z28" s="83"/>
      <c r="AA28" s="83"/>
      <c r="AB28" s="83"/>
      <c r="AC28" s="83"/>
      <c r="AD28" s="84"/>
      <c r="AE28" s="79"/>
      <c r="AF28" s="79"/>
      <c r="AG28" s="80"/>
      <c r="AH28" s="81"/>
      <c r="AI28" s="82"/>
      <c r="AJ28" s="81"/>
      <c r="AK28" s="83"/>
      <c r="AL28" s="83"/>
      <c r="AM28" s="83"/>
      <c r="AN28" s="83"/>
      <c r="AO28" s="84"/>
      <c r="AP28" s="79"/>
      <c r="AQ28" s="79"/>
      <c r="AR28" s="80"/>
      <c r="AS28" s="81"/>
      <c r="AT28" s="82"/>
      <c r="AU28" s="81"/>
      <c r="AV28" s="83"/>
      <c r="AW28" s="83"/>
      <c r="AX28" s="83"/>
      <c r="AY28" s="83"/>
      <c r="AZ28" s="84"/>
      <c r="BA28" s="79"/>
      <c r="BB28" s="79"/>
      <c r="BC28" s="80"/>
      <c r="BD28" s="81"/>
      <c r="BE28" s="82"/>
      <c r="BF28" s="81"/>
      <c r="BG28" s="83"/>
      <c r="BH28" s="83"/>
      <c r="BI28" s="83"/>
      <c r="BJ28" s="83"/>
      <c r="BK28" s="84"/>
      <c r="BL28" s="79"/>
      <c r="BM28" s="79"/>
      <c r="BN28" s="80"/>
      <c r="BO28" s="81"/>
      <c r="BP28" s="82"/>
      <c r="BQ28" s="81"/>
      <c r="BR28" s="83"/>
      <c r="BS28" s="83"/>
      <c r="BT28" s="83"/>
      <c r="BU28" s="83"/>
      <c r="BV28" s="84"/>
      <c r="BW28" s="79"/>
      <c r="BX28" s="79"/>
      <c r="BY28" s="80"/>
      <c r="BZ28" s="81"/>
      <c r="CA28" s="82"/>
      <c r="CB28" s="81"/>
      <c r="CC28" s="83"/>
      <c r="CD28" s="83"/>
      <c r="CE28" s="83"/>
      <c r="CF28" s="83"/>
      <c r="CG28" s="84"/>
      <c r="CH28" s="79"/>
      <c r="CI28" s="79"/>
      <c r="CJ28" s="80"/>
      <c r="CK28" s="81"/>
      <c r="CL28" s="82"/>
      <c r="CM28" s="81"/>
      <c r="CN28" s="83"/>
      <c r="CO28" s="83"/>
      <c r="CP28" s="83"/>
      <c r="CQ28" s="83"/>
      <c r="CR28" s="84"/>
      <c r="CS28" s="79"/>
      <c r="CT28" s="79"/>
      <c r="CU28" s="80"/>
      <c r="CV28" s="81"/>
      <c r="CW28" s="82"/>
      <c r="CX28" s="81"/>
      <c r="CY28" s="83"/>
      <c r="CZ28" s="83"/>
      <c r="DA28" s="83"/>
      <c r="DB28" s="83"/>
      <c r="DC28" s="84"/>
      <c r="DD28" s="79"/>
      <c r="DE28" s="79"/>
      <c r="DF28" s="80"/>
      <c r="DG28" s="81"/>
      <c r="DH28" s="82"/>
      <c r="DI28" s="81"/>
      <c r="DJ28" s="83"/>
      <c r="DK28" s="83"/>
      <c r="DL28" s="83"/>
      <c r="DM28" s="83"/>
      <c r="DN28" s="84"/>
      <c r="DO28" s="79"/>
      <c r="DP28" s="79"/>
      <c r="DQ28" s="80"/>
      <c r="DR28" s="81"/>
      <c r="DS28" s="82"/>
      <c r="DT28" s="81"/>
      <c r="DU28" s="83"/>
      <c r="DV28" s="83"/>
      <c r="DW28" s="83"/>
      <c r="DX28" s="83"/>
      <c r="DY28" s="84"/>
      <c r="DZ28" s="79"/>
      <c r="EA28" s="79"/>
      <c r="EB28" s="80"/>
      <c r="EC28" s="81"/>
      <c r="ED28" s="82"/>
      <c r="EE28" s="81"/>
      <c r="EF28" s="83"/>
      <c r="EG28" s="83"/>
      <c r="EH28" s="83"/>
      <c r="EI28" s="83"/>
      <c r="EJ28" s="84"/>
      <c r="EK28" s="79"/>
      <c r="EL28" s="79"/>
      <c r="EM28" s="80"/>
      <c r="EN28" s="81"/>
      <c r="EO28" s="82"/>
      <c r="EP28" s="81"/>
      <c r="EQ28" s="83"/>
      <c r="ER28" s="83"/>
      <c r="ES28" s="83"/>
      <c r="ET28" s="83"/>
      <c r="EU28" s="84"/>
      <c r="EV28" s="79"/>
      <c r="EW28" s="79"/>
      <c r="EX28" s="80"/>
      <c r="EY28" s="81"/>
      <c r="EZ28" s="82"/>
      <c r="FA28" s="81"/>
      <c r="FB28" s="83"/>
      <c r="FC28" s="83"/>
      <c r="FD28" s="83"/>
      <c r="FE28" s="83"/>
      <c r="FF28" s="84"/>
      <c r="FG28" s="79"/>
      <c r="FH28" s="79"/>
      <c r="FI28" s="80"/>
      <c r="FJ28" s="81"/>
      <c r="FK28" s="82"/>
      <c r="FL28" s="81"/>
      <c r="FM28" s="83"/>
      <c r="FN28" s="83"/>
      <c r="FO28" s="83"/>
      <c r="FP28" s="83"/>
      <c r="FQ28" s="84"/>
      <c r="FR28" s="79"/>
      <c r="FS28" s="79"/>
      <c r="FT28" s="80"/>
      <c r="FU28" s="81"/>
      <c r="FV28" s="82"/>
      <c r="FW28" s="81"/>
      <c r="FX28" s="83"/>
      <c r="FY28" s="83"/>
      <c r="FZ28" s="83"/>
      <c r="GA28" s="83"/>
      <c r="GB28" s="84"/>
      <c r="GC28" s="79"/>
      <c r="GD28" s="79"/>
      <c r="GE28" s="80"/>
      <c r="GF28" s="81"/>
      <c r="GG28" s="82"/>
      <c r="GH28" s="81"/>
      <c r="GI28" s="83"/>
      <c r="GJ28" s="83"/>
      <c r="GK28" s="83"/>
      <c r="GL28" s="83"/>
      <c r="GM28" s="84"/>
      <c r="GN28" s="79"/>
      <c r="GO28" s="79"/>
      <c r="GP28" s="80"/>
      <c r="GQ28" s="81"/>
      <c r="GR28" s="82"/>
      <c r="GS28" s="81"/>
      <c r="GT28" s="83"/>
      <c r="GU28" s="83"/>
      <c r="GV28" s="83"/>
      <c r="GW28" s="83"/>
      <c r="GX28" s="84"/>
      <c r="GY28" s="79"/>
      <c r="GZ28" s="79"/>
      <c r="HA28" s="80"/>
      <c r="HB28" s="81"/>
      <c r="HC28" s="82"/>
      <c r="HD28" s="81"/>
      <c r="HE28" s="83"/>
      <c r="HF28" s="83"/>
      <c r="HG28" s="83"/>
      <c r="HH28" s="83"/>
      <c r="HI28" s="84"/>
      <c r="HJ28" s="79"/>
      <c r="HK28" s="79"/>
      <c r="HL28" s="80"/>
      <c r="HM28" s="81"/>
      <c r="HN28" s="82"/>
      <c r="HO28" s="81"/>
      <c r="HP28" s="83"/>
      <c r="HQ28" s="83"/>
      <c r="HR28" s="83"/>
      <c r="HS28" s="83"/>
      <c r="HT28" s="84"/>
      <c r="HU28" s="79"/>
      <c r="HV28" s="79"/>
      <c r="HW28" s="80"/>
      <c r="HX28" s="81"/>
      <c r="HY28" s="82"/>
      <c r="HZ28" s="81"/>
      <c r="IA28" s="83"/>
      <c r="IB28" s="83"/>
      <c r="IC28" s="83"/>
      <c r="ID28" s="83"/>
      <c r="IE28" s="84"/>
      <c r="IF28" s="79"/>
      <c r="IG28" s="79"/>
    </row>
    <row r="29" spans="1:241" s="85" customFormat="1" ht="25.5">
      <c r="A29" s="502" t="s">
        <v>3028</v>
      </c>
      <c r="B29" s="517" t="s">
        <v>3063</v>
      </c>
      <c r="C29" s="504" t="s">
        <v>132</v>
      </c>
      <c r="D29" s="505">
        <v>23</v>
      </c>
      <c r="E29" s="259"/>
      <c r="F29" s="259"/>
      <c r="G29" s="88">
        <f t="shared" si="2"/>
        <v>0</v>
      </c>
      <c r="H29" s="89">
        <f t="shared" si="3"/>
        <v>0</v>
      </c>
      <c r="I29" s="79"/>
      <c r="J29" s="79"/>
      <c r="K29" s="80"/>
      <c r="L29" s="81"/>
      <c r="M29" s="82"/>
      <c r="N29" s="81"/>
      <c r="O29" s="83"/>
      <c r="P29" s="83"/>
      <c r="Q29" s="83"/>
      <c r="R29" s="83"/>
      <c r="S29" s="84"/>
      <c r="T29" s="79"/>
      <c r="U29" s="79"/>
      <c r="V29" s="80"/>
      <c r="W29" s="81"/>
      <c r="X29" s="82"/>
      <c r="Y29" s="81"/>
      <c r="Z29" s="83"/>
      <c r="AA29" s="83"/>
      <c r="AB29" s="83"/>
      <c r="AC29" s="83"/>
      <c r="AD29" s="84"/>
      <c r="AE29" s="79"/>
      <c r="AF29" s="79"/>
      <c r="AG29" s="80"/>
      <c r="AH29" s="81"/>
      <c r="AI29" s="82"/>
      <c r="AJ29" s="81"/>
      <c r="AK29" s="83"/>
      <c r="AL29" s="83"/>
      <c r="AM29" s="83"/>
      <c r="AN29" s="83"/>
      <c r="AO29" s="84"/>
      <c r="AP29" s="79"/>
      <c r="AQ29" s="79"/>
      <c r="AR29" s="80"/>
      <c r="AS29" s="81"/>
      <c r="AT29" s="82"/>
      <c r="AU29" s="81"/>
      <c r="AV29" s="83"/>
      <c r="AW29" s="83"/>
      <c r="AX29" s="83"/>
      <c r="AY29" s="83"/>
      <c r="AZ29" s="84"/>
      <c r="BA29" s="79"/>
      <c r="BB29" s="79"/>
      <c r="BC29" s="80"/>
      <c r="BD29" s="81"/>
      <c r="BE29" s="82"/>
      <c r="BF29" s="81"/>
      <c r="BG29" s="83"/>
      <c r="BH29" s="83"/>
      <c r="BI29" s="83"/>
      <c r="BJ29" s="83"/>
      <c r="BK29" s="84"/>
      <c r="BL29" s="79"/>
      <c r="BM29" s="79"/>
      <c r="BN29" s="80"/>
      <c r="BO29" s="81"/>
      <c r="BP29" s="82"/>
      <c r="BQ29" s="81"/>
      <c r="BR29" s="83"/>
      <c r="BS29" s="83"/>
      <c r="BT29" s="83"/>
      <c r="BU29" s="83"/>
      <c r="BV29" s="84"/>
      <c r="BW29" s="79"/>
      <c r="BX29" s="79"/>
      <c r="BY29" s="80"/>
      <c r="BZ29" s="81"/>
      <c r="CA29" s="82"/>
      <c r="CB29" s="81"/>
      <c r="CC29" s="83"/>
      <c r="CD29" s="83"/>
      <c r="CE29" s="83"/>
      <c r="CF29" s="83"/>
      <c r="CG29" s="84"/>
      <c r="CH29" s="79"/>
      <c r="CI29" s="79"/>
      <c r="CJ29" s="80"/>
      <c r="CK29" s="81"/>
      <c r="CL29" s="82"/>
      <c r="CM29" s="81"/>
      <c r="CN29" s="83"/>
      <c r="CO29" s="83"/>
      <c r="CP29" s="83"/>
      <c r="CQ29" s="83"/>
      <c r="CR29" s="84"/>
      <c r="CS29" s="79"/>
      <c r="CT29" s="79"/>
      <c r="CU29" s="80"/>
      <c r="CV29" s="81"/>
      <c r="CW29" s="82"/>
      <c r="CX29" s="81"/>
      <c r="CY29" s="83"/>
      <c r="CZ29" s="83"/>
      <c r="DA29" s="83"/>
      <c r="DB29" s="83"/>
      <c r="DC29" s="84"/>
      <c r="DD29" s="79"/>
      <c r="DE29" s="79"/>
      <c r="DF29" s="80"/>
      <c r="DG29" s="81"/>
      <c r="DH29" s="82"/>
      <c r="DI29" s="81"/>
      <c r="DJ29" s="83"/>
      <c r="DK29" s="83"/>
      <c r="DL29" s="83"/>
      <c r="DM29" s="83"/>
      <c r="DN29" s="84"/>
      <c r="DO29" s="79"/>
      <c r="DP29" s="79"/>
      <c r="DQ29" s="80"/>
      <c r="DR29" s="81"/>
      <c r="DS29" s="82"/>
      <c r="DT29" s="81"/>
      <c r="DU29" s="83"/>
      <c r="DV29" s="83"/>
      <c r="DW29" s="83"/>
      <c r="DX29" s="83"/>
      <c r="DY29" s="84"/>
      <c r="DZ29" s="79"/>
      <c r="EA29" s="79"/>
      <c r="EB29" s="80"/>
      <c r="EC29" s="81"/>
      <c r="ED29" s="82"/>
      <c r="EE29" s="81"/>
      <c r="EF29" s="83"/>
      <c r="EG29" s="83"/>
      <c r="EH29" s="83"/>
      <c r="EI29" s="83"/>
      <c r="EJ29" s="84"/>
      <c r="EK29" s="79"/>
      <c r="EL29" s="79"/>
      <c r="EM29" s="80"/>
      <c r="EN29" s="81"/>
      <c r="EO29" s="82"/>
      <c r="EP29" s="81"/>
      <c r="EQ29" s="83"/>
      <c r="ER29" s="83"/>
      <c r="ES29" s="83"/>
      <c r="ET29" s="83"/>
      <c r="EU29" s="84"/>
      <c r="EV29" s="79"/>
      <c r="EW29" s="79"/>
      <c r="EX29" s="80"/>
      <c r="EY29" s="81"/>
      <c r="EZ29" s="82"/>
      <c r="FA29" s="81"/>
      <c r="FB29" s="83"/>
      <c r="FC29" s="83"/>
      <c r="FD29" s="83"/>
      <c r="FE29" s="83"/>
      <c r="FF29" s="84"/>
      <c r="FG29" s="79"/>
      <c r="FH29" s="79"/>
      <c r="FI29" s="80"/>
      <c r="FJ29" s="81"/>
      <c r="FK29" s="82"/>
      <c r="FL29" s="81"/>
      <c r="FM29" s="83"/>
      <c r="FN29" s="83"/>
      <c r="FO29" s="83"/>
      <c r="FP29" s="83"/>
      <c r="FQ29" s="84"/>
      <c r="FR29" s="79"/>
      <c r="FS29" s="79"/>
      <c r="FT29" s="80"/>
      <c r="FU29" s="81"/>
      <c r="FV29" s="82"/>
      <c r="FW29" s="81"/>
      <c r="FX29" s="83"/>
      <c r="FY29" s="83"/>
      <c r="FZ29" s="83"/>
      <c r="GA29" s="83"/>
      <c r="GB29" s="84"/>
      <c r="GC29" s="79"/>
      <c r="GD29" s="79"/>
      <c r="GE29" s="80"/>
      <c r="GF29" s="81"/>
      <c r="GG29" s="82"/>
      <c r="GH29" s="81"/>
      <c r="GI29" s="83"/>
      <c r="GJ29" s="83"/>
      <c r="GK29" s="83"/>
      <c r="GL29" s="83"/>
      <c r="GM29" s="84"/>
      <c r="GN29" s="79"/>
      <c r="GO29" s="79"/>
      <c r="GP29" s="80"/>
      <c r="GQ29" s="81"/>
      <c r="GR29" s="82"/>
      <c r="GS29" s="81"/>
      <c r="GT29" s="83"/>
      <c r="GU29" s="83"/>
      <c r="GV29" s="83"/>
      <c r="GW29" s="83"/>
      <c r="GX29" s="84"/>
      <c r="GY29" s="79"/>
      <c r="GZ29" s="79"/>
      <c r="HA29" s="80"/>
      <c r="HB29" s="81"/>
      <c r="HC29" s="82"/>
      <c r="HD29" s="81"/>
      <c r="HE29" s="83"/>
      <c r="HF29" s="83"/>
      <c r="HG29" s="83"/>
      <c r="HH29" s="83"/>
      <c r="HI29" s="84"/>
      <c r="HJ29" s="79"/>
      <c r="HK29" s="79"/>
      <c r="HL29" s="80"/>
      <c r="HM29" s="81"/>
      <c r="HN29" s="82"/>
      <c r="HO29" s="81"/>
      <c r="HP29" s="83"/>
      <c r="HQ29" s="83"/>
      <c r="HR29" s="83"/>
      <c r="HS29" s="83"/>
      <c r="HT29" s="84"/>
      <c r="HU29" s="79"/>
      <c r="HV29" s="79"/>
      <c r="HW29" s="80"/>
      <c r="HX29" s="81"/>
      <c r="HY29" s="82"/>
      <c r="HZ29" s="81"/>
      <c r="IA29" s="83"/>
      <c r="IB29" s="83"/>
      <c r="IC29" s="83"/>
      <c r="ID29" s="83"/>
      <c r="IE29" s="84"/>
      <c r="IF29" s="79"/>
      <c r="IG29" s="79"/>
    </row>
    <row r="30" spans="1:241" s="85" customFormat="1" ht="25.5">
      <c r="A30" s="502" t="s">
        <v>3026</v>
      </c>
      <c r="B30" s="517" t="s">
        <v>3062</v>
      </c>
      <c r="C30" s="504" t="s">
        <v>132</v>
      </c>
      <c r="D30" s="505">
        <v>16</v>
      </c>
      <c r="E30" s="259"/>
      <c r="F30" s="259"/>
      <c r="G30" s="88">
        <f t="shared" si="2"/>
        <v>0</v>
      </c>
      <c r="H30" s="89">
        <f t="shared" si="3"/>
        <v>0</v>
      </c>
      <c r="I30" s="79"/>
      <c r="J30" s="79"/>
      <c r="K30" s="80"/>
      <c r="L30" s="81"/>
      <c r="M30" s="82"/>
      <c r="N30" s="81"/>
      <c r="O30" s="83"/>
      <c r="P30" s="83"/>
      <c r="Q30" s="83"/>
      <c r="R30" s="83"/>
      <c r="S30" s="84"/>
      <c r="T30" s="79"/>
      <c r="U30" s="79"/>
      <c r="V30" s="80"/>
      <c r="W30" s="81"/>
      <c r="X30" s="82"/>
      <c r="Y30" s="81"/>
      <c r="Z30" s="83"/>
      <c r="AA30" s="83"/>
      <c r="AB30" s="83"/>
      <c r="AC30" s="83"/>
      <c r="AD30" s="84"/>
      <c r="AE30" s="79"/>
      <c r="AF30" s="79"/>
      <c r="AG30" s="80"/>
      <c r="AH30" s="81"/>
      <c r="AI30" s="82"/>
      <c r="AJ30" s="81"/>
      <c r="AK30" s="83"/>
      <c r="AL30" s="83"/>
      <c r="AM30" s="83"/>
      <c r="AN30" s="83"/>
      <c r="AO30" s="84"/>
      <c r="AP30" s="79"/>
      <c r="AQ30" s="79"/>
      <c r="AR30" s="80"/>
      <c r="AS30" s="81"/>
      <c r="AT30" s="82"/>
      <c r="AU30" s="81"/>
      <c r="AV30" s="83"/>
      <c r="AW30" s="83"/>
      <c r="AX30" s="83"/>
      <c r="AY30" s="83"/>
      <c r="AZ30" s="84"/>
      <c r="BA30" s="79"/>
      <c r="BB30" s="79"/>
      <c r="BC30" s="80"/>
      <c r="BD30" s="81"/>
      <c r="BE30" s="82"/>
      <c r="BF30" s="81"/>
      <c r="BG30" s="83"/>
      <c r="BH30" s="83"/>
      <c r="BI30" s="83"/>
      <c r="BJ30" s="83"/>
      <c r="BK30" s="84"/>
      <c r="BL30" s="79"/>
      <c r="BM30" s="79"/>
      <c r="BN30" s="80"/>
      <c r="BO30" s="81"/>
      <c r="BP30" s="82"/>
      <c r="BQ30" s="81"/>
      <c r="BR30" s="83"/>
      <c r="BS30" s="83"/>
      <c r="BT30" s="83"/>
      <c r="BU30" s="83"/>
      <c r="BV30" s="84"/>
      <c r="BW30" s="79"/>
      <c r="BX30" s="79"/>
      <c r="BY30" s="80"/>
      <c r="BZ30" s="81"/>
      <c r="CA30" s="82"/>
      <c r="CB30" s="81"/>
      <c r="CC30" s="83"/>
      <c r="CD30" s="83"/>
      <c r="CE30" s="83"/>
      <c r="CF30" s="83"/>
      <c r="CG30" s="84"/>
      <c r="CH30" s="79"/>
      <c r="CI30" s="79"/>
      <c r="CJ30" s="80"/>
      <c r="CK30" s="81"/>
      <c r="CL30" s="82"/>
      <c r="CM30" s="81"/>
      <c r="CN30" s="83"/>
      <c r="CO30" s="83"/>
      <c r="CP30" s="83"/>
      <c r="CQ30" s="83"/>
      <c r="CR30" s="84"/>
      <c r="CS30" s="79"/>
      <c r="CT30" s="79"/>
      <c r="CU30" s="80"/>
      <c r="CV30" s="81"/>
      <c r="CW30" s="82"/>
      <c r="CX30" s="81"/>
      <c r="CY30" s="83"/>
      <c r="CZ30" s="83"/>
      <c r="DA30" s="83"/>
      <c r="DB30" s="83"/>
      <c r="DC30" s="84"/>
      <c r="DD30" s="79"/>
      <c r="DE30" s="79"/>
      <c r="DF30" s="80"/>
      <c r="DG30" s="81"/>
      <c r="DH30" s="82"/>
      <c r="DI30" s="81"/>
      <c r="DJ30" s="83"/>
      <c r="DK30" s="83"/>
      <c r="DL30" s="83"/>
      <c r="DM30" s="83"/>
      <c r="DN30" s="84"/>
      <c r="DO30" s="79"/>
      <c r="DP30" s="79"/>
      <c r="DQ30" s="80"/>
      <c r="DR30" s="81"/>
      <c r="DS30" s="82"/>
      <c r="DT30" s="81"/>
      <c r="DU30" s="83"/>
      <c r="DV30" s="83"/>
      <c r="DW30" s="83"/>
      <c r="DX30" s="83"/>
      <c r="DY30" s="84"/>
      <c r="DZ30" s="79"/>
      <c r="EA30" s="79"/>
      <c r="EB30" s="80"/>
      <c r="EC30" s="81"/>
      <c r="ED30" s="82"/>
      <c r="EE30" s="81"/>
      <c r="EF30" s="83"/>
      <c r="EG30" s="83"/>
      <c r="EH30" s="83"/>
      <c r="EI30" s="83"/>
      <c r="EJ30" s="84"/>
      <c r="EK30" s="79"/>
      <c r="EL30" s="79"/>
      <c r="EM30" s="80"/>
      <c r="EN30" s="81"/>
      <c r="EO30" s="82"/>
      <c r="EP30" s="81"/>
      <c r="EQ30" s="83"/>
      <c r="ER30" s="83"/>
      <c r="ES30" s="83"/>
      <c r="ET30" s="83"/>
      <c r="EU30" s="84"/>
      <c r="EV30" s="79"/>
      <c r="EW30" s="79"/>
      <c r="EX30" s="80"/>
      <c r="EY30" s="81"/>
      <c r="EZ30" s="82"/>
      <c r="FA30" s="81"/>
      <c r="FB30" s="83"/>
      <c r="FC30" s="83"/>
      <c r="FD30" s="83"/>
      <c r="FE30" s="83"/>
      <c r="FF30" s="84"/>
      <c r="FG30" s="79"/>
      <c r="FH30" s="79"/>
      <c r="FI30" s="80"/>
      <c r="FJ30" s="81"/>
      <c r="FK30" s="82"/>
      <c r="FL30" s="81"/>
      <c r="FM30" s="83"/>
      <c r="FN30" s="83"/>
      <c r="FO30" s="83"/>
      <c r="FP30" s="83"/>
      <c r="FQ30" s="84"/>
      <c r="FR30" s="79"/>
      <c r="FS30" s="79"/>
      <c r="FT30" s="80"/>
      <c r="FU30" s="81"/>
      <c r="FV30" s="82"/>
      <c r="FW30" s="81"/>
      <c r="FX30" s="83"/>
      <c r="FY30" s="83"/>
      <c r="FZ30" s="83"/>
      <c r="GA30" s="83"/>
      <c r="GB30" s="84"/>
      <c r="GC30" s="79"/>
      <c r="GD30" s="79"/>
      <c r="GE30" s="80"/>
      <c r="GF30" s="81"/>
      <c r="GG30" s="82"/>
      <c r="GH30" s="81"/>
      <c r="GI30" s="83"/>
      <c r="GJ30" s="83"/>
      <c r="GK30" s="83"/>
      <c r="GL30" s="83"/>
      <c r="GM30" s="84"/>
      <c r="GN30" s="79"/>
      <c r="GO30" s="79"/>
      <c r="GP30" s="80"/>
      <c r="GQ30" s="81"/>
      <c r="GR30" s="82"/>
      <c r="GS30" s="81"/>
      <c r="GT30" s="83"/>
      <c r="GU30" s="83"/>
      <c r="GV30" s="83"/>
      <c r="GW30" s="83"/>
      <c r="GX30" s="84"/>
      <c r="GY30" s="79"/>
      <c r="GZ30" s="79"/>
      <c r="HA30" s="80"/>
      <c r="HB30" s="81"/>
      <c r="HC30" s="82"/>
      <c r="HD30" s="81"/>
      <c r="HE30" s="83"/>
      <c r="HF30" s="83"/>
      <c r="HG30" s="83"/>
      <c r="HH30" s="83"/>
      <c r="HI30" s="84"/>
      <c r="HJ30" s="79"/>
      <c r="HK30" s="79"/>
      <c r="HL30" s="80"/>
      <c r="HM30" s="81"/>
      <c r="HN30" s="82"/>
      <c r="HO30" s="81"/>
      <c r="HP30" s="83"/>
      <c r="HQ30" s="83"/>
      <c r="HR30" s="83"/>
      <c r="HS30" s="83"/>
      <c r="HT30" s="84"/>
      <c r="HU30" s="79"/>
      <c r="HV30" s="79"/>
      <c r="HW30" s="80"/>
      <c r="HX30" s="81"/>
      <c r="HY30" s="82"/>
      <c r="HZ30" s="81"/>
      <c r="IA30" s="83"/>
      <c r="IB30" s="83"/>
      <c r="IC30" s="83"/>
      <c r="ID30" s="83"/>
      <c r="IE30" s="84"/>
      <c r="IF30" s="79"/>
      <c r="IG30" s="79"/>
    </row>
    <row r="31" spans="1:241" s="85" customFormat="1" ht="25.5">
      <c r="A31" s="502" t="s">
        <v>3024</v>
      </c>
      <c r="B31" s="517" t="s">
        <v>3061</v>
      </c>
      <c r="C31" s="504" t="s">
        <v>132</v>
      </c>
      <c r="D31" s="505">
        <v>24</v>
      </c>
      <c r="E31" s="259"/>
      <c r="F31" s="259"/>
      <c r="G31" s="88">
        <f t="shared" si="2"/>
        <v>0</v>
      </c>
      <c r="H31" s="89">
        <f t="shared" si="3"/>
        <v>0</v>
      </c>
      <c r="I31" s="79"/>
      <c r="J31" s="79"/>
      <c r="K31" s="80"/>
      <c r="L31" s="81"/>
      <c r="M31" s="82"/>
      <c r="N31" s="81"/>
      <c r="O31" s="83"/>
      <c r="P31" s="83"/>
      <c r="Q31" s="83"/>
      <c r="R31" s="83"/>
      <c r="S31" s="84"/>
      <c r="T31" s="79"/>
      <c r="U31" s="79"/>
      <c r="V31" s="80"/>
      <c r="W31" s="81"/>
      <c r="X31" s="82"/>
      <c r="Y31" s="81"/>
      <c r="Z31" s="83"/>
      <c r="AA31" s="83"/>
      <c r="AB31" s="83"/>
      <c r="AC31" s="83"/>
      <c r="AD31" s="84"/>
      <c r="AE31" s="79"/>
      <c r="AF31" s="79"/>
      <c r="AG31" s="80"/>
      <c r="AH31" s="81"/>
      <c r="AI31" s="82"/>
      <c r="AJ31" s="81"/>
      <c r="AK31" s="83"/>
      <c r="AL31" s="83"/>
      <c r="AM31" s="83"/>
      <c r="AN31" s="83"/>
      <c r="AO31" s="84"/>
      <c r="AP31" s="79"/>
      <c r="AQ31" s="79"/>
      <c r="AR31" s="80"/>
      <c r="AS31" s="81"/>
      <c r="AT31" s="82"/>
      <c r="AU31" s="81"/>
      <c r="AV31" s="83"/>
      <c r="AW31" s="83"/>
      <c r="AX31" s="83"/>
      <c r="AY31" s="83"/>
      <c r="AZ31" s="84"/>
      <c r="BA31" s="79"/>
      <c r="BB31" s="79"/>
      <c r="BC31" s="80"/>
      <c r="BD31" s="81"/>
      <c r="BE31" s="82"/>
      <c r="BF31" s="81"/>
      <c r="BG31" s="83"/>
      <c r="BH31" s="83"/>
      <c r="BI31" s="83"/>
      <c r="BJ31" s="83"/>
      <c r="BK31" s="84"/>
      <c r="BL31" s="79"/>
      <c r="BM31" s="79"/>
      <c r="BN31" s="80"/>
      <c r="BO31" s="81"/>
      <c r="BP31" s="82"/>
      <c r="BQ31" s="81"/>
      <c r="BR31" s="83"/>
      <c r="BS31" s="83"/>
      <c r="BT31" s="83"/>
      <c r="BU31" s="83"/>
      <c r="BV31" s="84"/>
      <c r="BW31" s="79"/>
      <c r="BX31" s="79"/>
      <c r="BY31" s="80"/>
      <c r="BZ31" s="81"/>
      <c r="CA31" s="82"/>
      <c r="CB31" s="81"/>
      <c r="CC31" s="83"/>
      <c r="CD31" s="83"/>
      <c r="CE31" s="83"/>
      <c r="CF31" s="83"/>
      <c r="CG31" s="84"/>
      <c r="CH31" s="79"/>
      <c r="CI31" s="79"/>
      <c r="CJ31" s="80"/>
      <c r="CK31" s="81"/>
      <c r="CL31" s="82"/>
      <c r="CM31" s="81"/>
      <c r="CN31" s="83"/>
      <c r="CO31" s="83"/>
      <c r="CP31" s="83"/>
      <c r="CQ31" s="83"/>
      <c r="CR31" s="84"/>
      <c r="CS31" s="79"/>
      <c r="CT31" s="79"/>
      <c r="CU31" s="80"/>
      <c r="CV31" s="81"/>
      <c r="CW31" s="82"/>
      <c r="CX31" s="81"/>
      <c r="CY31" s="83"/>
      <c r="CZ31" s="83"/>
      <c r="DA31" s="83"/>
      <c r="DB31" s="83"/>
      <c r="DC31" s="84"/>
      <c r="DD31" s="79"/>
      <c r="DE31" s="79"/>
      <c r="DF31" s="80"/>
      <c r="DG31" s="81"/>
      <c r="DH31" s="82"/>
      <c r="DI31" s="81"/>
      <c r="DJ31" s="83"/>
      <c r="DK31" s="83"/>
      <c r="DL31" s="83"/>
      <c r="DM31" s="83"/>
      <c r="DN31" s="84"/>
      <c r="DO31" s="79"/>
      <c r="DP31" s="79"/>
      <c r="DQ31" s="80"/>
      <c r="DR31" s="81"/>
      <c r="DS31" s="82"/>
      <c r="DT31" s="81"/>
      <c r="DU31" s="83"/>
      <c r="DV31" s="83"/>
      <c r="DW31" s="83"/>
      <c r="DX31" s="83"/>
      <c r="DY31" s="84"/>
      <c r="DZ31" s="79"/>
      <c r="EA31" s="79"/>
      <c r="EB31" s="80"/>
      <c r="EC31" s="81"/>
      <c r="ED31" s="82"/>
      <c r="EE31" s="81"/>
      <c r="EF31" s="83"/>
      <c r="EG31" s="83"/>
      <c r="EH31" s="83"/>
      <c r="EI31" s="83"/>
      <c r="EJ31" s="84"/>
      <c r="EK31" s="79"/>
      <c r="EL31" s="79"/>
      <c r="EM31" s="80"/>
      <c r="EN31" s="81"/>
      <c r="EO31" s="82"/>
      <c r="EP31" s="81"/>
      <c r="EQ31" s="83"/>
      <c r="ER31" s="83"/>
      <c r="ES31" s="83"/>
      <c r="ET31" s="83"/>
      <c r="EU31" s="84"/>
      <c r="EV31" s="79"/>
      <c r="EW31" s="79"/>
      <c r="EX31" s="80"/>
      <c r="EY31" s="81"/>
      <c r="EZ31" s="82"/>
      <c r="FA31" s="81"/>
      <c r="FB31" s="83"/>
      <c r="FC31" s="83"/>
      <c r="FD31" s="83"/>
      <c r="FE31" s="83"/>
      <c r="FF31" s="84"/>
      <c r="FG31" s="79"/>
      <c r="FH31" s="79"/>
      <c r="FI31" s="80"/>
      <c r="FJ31" s="81"/>
      <c r="FK31" s="82"/>
      <c r="FL31" s="81"/>
      <c r="FM31" s="83"/>
      <c r="FN31" s="83"/>
      <c r="FO31" s="83"/>
      <c r="FP31" s="83"/>
      <c r="FQ31" s="84"/>
      <c r="FR31" s="79"/>
      <c r="FS31" s="79"/>
      <c r="FT31" s="80"/>
      <c r="FU31" s="81"/>
      <c r="FV31" s="82"/>
      <c r="FW31" s="81"/>
      <c r="FX31" s="83"/>
      <c r="FY31" s="83"/>
      <c r="FZ31" s="83"/>
      <c r="GA31" s="83"/>
      <c r="GB31" s="84"/>
      <c r="GC31" s="79"/>
      <c r="GD31" s="79"/>
      <c r="GE31" s="80"/>
      <c r="GF31" s="81"/>
      <c r="GG31" s="82"/>
      <c r="GH31" s="81"/>
      <c r="GI31" s="83"/>
      <c r="GJ31" s="83"/>
      <c r="GK31" s="83"/>
      <c r="GL31" s="83"/>
      <c r="GM31" s="84"/>
      <c r="GN31" s="79"/>
      <c r="GO31" s="79"/>
      <c r="GP31" s="80"/>
      <c r="GQ31" s="81"/>
      <c r="GR31" s="82"/>
      <c r="GS31" s="81"/>
      <c r="GT31" s="83"/>
      <c r="GU31" s="83"/>
      <c r="GV31" s="83"/>
      <c r="GW31" s="83"/>
      <c r="GX31" s="84"/>
      <c r="GY31" s="79"/>
      <c r="GZ31" s="79"/>
      <c r="HA31" s="80"/>
      <c r="HB31" s="81"/>
      <c r="HC31" s="82"/>
      <c r="HD31" s="81"/>
      <c r="HE31" s="83"/>
      <c r="HF31" s="83"/>
      <c r="HG31" s="83"/>
      <c r="HH31" s="83"/>
      <c r="HI31" s="84"/>
      <c r="HJ31" s="79"/>
      <c r="HK31" s="79"/>
      <c r="HL31" s="80"/>
      <c r="HM31" s="81"/>
      <c r="HN31" s="82"/>
      <c r="HO31" s="81"/>
      <c r="HP31" s="83"/>
      <c r="HQ31" s="83"/>
      <c r="HR31" s="83"/>
      <c r="HS31" s="83"/>
      <c r="HT31" s="84"/>
      <c r="HU31" s="79"/>
      <c r="HV31" s="79"/>
      <c r="HW31" s="80"/>
      <c r="HX31" s="81"/>
      <c r="HY31" s="82"/>
      <c r="HZ31" s="81"/>
      <c r="IA31" s="83"/>
      <c r="IB31" s="83"/>
      <c r="IC31" s="83"/>
      <c r="ID31" s="83"/>
      <c r="IE31" s="84"/>
      <c r="IF31" s="79"/>
      <c r="IG31" s="79"/>
    </row>
    <row r="32" spans="1:241" s="85" customFormat="1" ht="14.25">
      <c r="A32" s="502" t="s">
        <v>3022</v>
      </c>
      <c r="B32" s="518" t="s">
        <v>3060</v>
      </c>
      <c r="C32" s="519" t="s">
        <v>243</v>
      </c>
      <c r="D32" s="505">
        <v>50</v>
      </c>
      <c r="E32" s="259"/>
      <c r="F32" s="259"/>
      <c r="G32" s="88">
        <f t="shared" si="2"/>
        <v>0</v>
      </c>
      <c r="H32" s="89">
        <f t="shared" si="3"/>
        <v>0</v>
      </c>
      <c r="I32" s="79"/>
      <c r="J32" s="79"/>
      <c r="K32" s="80"/>
      <c r="L32" s="81"/>
      <c r="M32" s="82"/>
      <c r="N32" s="81"/>
      <c r="O32" s="83"/>
      <c r="P32" s="83"/>
      <c r="Q32" s="83"/>
      <c r="R32" s="83"/>
      <c r="S32" s="84"/>
      <c r="T32" s="79"/>
      <c r="U32" s="79"/>
      <c r="V32" s="80"/>
      <c r="W32" s="81"/>
      <c r="X32" s="82"/>
      <c r="Y32" s="81"/>
      <c r="Z32" s="83"/>
      <c r="AA32" s="83"/>
      <c r="AB32" s="83"/>
      <c r="AC32" s="83"/>
      <c r="AD32" s="84"/>
      <c r="AE32" s="79"/>
      <c r="AF32" s="79"/>
      <c r="AG32" s="80"/>
      <c r="AH32" s="81"/>
      <c r="AI32" s="82"/>
      <c r="AJ32" s="81"/>
      <c r="AK32" s="83"/>
      <c r="AL32" s="83"/>
      <c r="AM32" s="83"/>
      <c r="AN32" s="83"/>
      <c r="AO32" s="84"/>
      <c r="AP32" s="79"/>
      <c r="AQ32" s="79"/>
      <c r="AR32" s="80"/>
      <c r="AS32" s="81"/>
      <c r="AT32" s="82"/>
      <c r="AU32" s="81"/>
      <c r="AV32" s="83"/>
      <c r="AW32" s="83"/>
      <c r="AX32" s="83"/>
      <c r="AY32" s="83"/>
      <c r="AZ32" s="84"/>
      <c r="BA32" s="79"/>
      <c r="BB32" s="79"/>
      <c r="BC32" s="80"/>
      <c r="BD32" s="81"/>
      <c r="BE32" s="82"/>
      <c r="BF32" s="81"/>
      <c r="BG32" s="83"/>
      <c r="BH32" s="83"/>
      <c r="BI32" s="83"/>
      <c r="BJ32" s="83"/>
      <c r="BK32" s="84"/>
      <c r="BL32" s="79"/>
      <c r="BM32" s="79"/>
      <c r="BN32" s="80"/>
      <c r="BO32" s="81"/>
      <c r="BP32" s="82"/>
      <c r="BQ32" s="81"/>
      <c r="BR32" s="83"/>
      <c r="BS32" s="83"/>
      <c r="BT32" s="83"/>
      <c r="BU32" s="83"/>
      <c r="BV32" s="84"/>
      <c r="BW32" s="79"/>
      <c r="BX32" s="79"/>
      <c r="BY32" s="80"/>
      <c r="BZ32" s="81"/>
      <c r="CA32" s="82"/>
      <c r="CB32" s="81"/>
      <c r="CC32" s="83"/>
      <c r="CD32" s="83"/>
      <c r="CE32" s="83"/>
      <c r="CF32" s="83"/>
      <c r="CG32" s="84"/>
      <c r="CH32" s="79"/>
      <c r="CI32" s="79"/>
      <c r="CJ32" s="80"/>
      <c r="CK32" s="81"/>
      <c r="CL32" s="82"/>
      <c r="CM32" s="81"/>
      <c r="CN32" s="83"/>
      <c r="CO32" s="83"/>
      <c r="CP32" s="83"/>
      <c r="CQ32" s="83"/>
      <c r="CR32" s="84"/>
      <c r="CS32" s="79"/>
      <c r="CT32" s="79"/>
      <c r="CU32" s="80"/>
      <c r="CV32" s="81"/>
      <c r="CW32" s="82"/>
      <c r="CX32" s="81"/>
      <c r="CY32" s="83"/>
      <c r="CZ32" s="83"/>
      <c r="DA32" s="83"/>
      <c r="DB32" s="83"/>
      <c r="DC32" s="84"/>
      <c r="DD32" s="79"/>
      <c r="DE32" s="79"/>
      <c r="DF32" s="80"/>
      <c r="DG32" s="81"/>
      <c r="DH32" s="82"/>
      <c r="DI32" s="81"/>
      <c r="DJ32" s="83"/>
      <c r="DK32" s="83"/>
      <c r="DL32" s="83"/>
      <c r="DM32" s="83"/>
      <c r="DN32" s="84"/>
      <c r="DO32" s="79"/>
      <c r="DP32" s="79"/>
      <c r="DQ32" s="80"/>
      <c r="DR32" s="81"/>
      <c r="DS32" s="82"/>
      <c r="DT32" s="81"/>
      <c r="DU32" s="83"/>
      <c r="DV32" s="83"/>
      <c r="DW32" s="83"/>
      <c r="DX32" s="83"/>
      <c r="DY32" s="84"/>
      <c r="DZ32" s="79"/>
      <c r="EA32" s="79"/>
      <c r="EB32" s="80"/>
      <c r="EC32" s="81"/>
      <c r="ED32" s="82"/>
      <c r="EE32" s="81"/>
      <c r="EF32" s="83"/>
      <c r="EG32" s="83"/>
      <c r="EH32" s="83"/>
      <c r="EI32" s="83"/>
      <c r="EJ32" s="84"/>
      <c r="EK32" s="79"/>
      <c r="EL32" s="79"/>
      <c r="EM32" s="80"/>
      <c r="EN32" s="81"/>
      <c r="EO32" s="82"/>
      <c r="EP32" s="81"/>
      <c r="EQ32" s="83"/>
      <c r="ER32" s="83"/>
      <c r="ES32" s="83"/>
      <c r="ET32" s="83"/>
      <c r="EU32" s="84"/>
      <c r="EV32" s="79"/>
      <c r="EW32" s="79"/>
      <c r="EX32" s="80"/>
      <c r="EY32" s="81"/>
      <c r="EZ32" s="82"/>
      <c r="FA32" s="81"/>
      <c r="FB32" s="83"/>
      <c r="FC32" s="83"/>
      <c r="FD32" s="83"/>
      <c r="FE32" s="83"/>
      <c r="FF32" s="84"/>
      <c r="FG32" s="79"/>
      <c r="FH32" s="79"/>
      <c r="FI32" s="80"/>
      <c r="FJ32" s="81"/>
      <c r="FK32" s="82"/>
      <c r="FL32" s="81"/>
      <c r="FM32" s="83"/>
      <c r="FN32" s="83"/>
      <c r="FO32" s="83"/>
      <c r="FP32" s="83"/>
      <c r="FQ32" s="84"/>
      <c r="FR32" s="79"/>
      <c r="FS32" s="79"/>
      <c r="FT32" s="80"/>
      <c r="FU32" s="81"/>
      <c r="FV32" s="82"/>
      <c r="FW32" s="81"/>
      <c r="FX32" s="83"/>
      <c r="FY32" s="83"/>
      <c r="FZ32" s="83"/>
      <c r="GA32" s="83"/>
      <c r="GB32" s="84"/>
      <c r="GC32" s="79"/>
      <c r="GD32" s="79"/>
      <c r="GE32" s="80"/>
      <c r="GF32" s="81"/>
      <c r="GG32" s="82"/>
      <c r="GH32" s="81"/>
      <c r="GI32" s="83"/>
      <c r="GJ32" s="83"/>
      <c r="GK32" s="83"/>
      <c r="GL32" s="83"/>
      <c r="GM32" s="84"/>
      <c r="GN32" s="79"/>
      <c r="GO32" s="79"/>
      <c r="GP32" s="80"/>
      <c r="GQ32" s="81"/>
      <c r="GR32" s="82"/>
      <c r="GS32" s="81"/>
      <c r="GT32" s="83"/>
      <c r="GU32" s="83"/>
      <c r="GV32" s="83"/>
      <c r="GW32" s="83"/>
      <c r="GX32" s="84"/>
      <c r="GY32" s="79"/>
      <c r="GZ32" s="79"/>
      <c r="HA32" s="80"/>
      <c r="HB32" s="81"/>
      <c r="HC32" s="82"/>
      <c r="HD32" s="81"/>
      <c r="HE32" s="83"/>
      <c r="HF32" s="83"/>
      <c r="HG32" s="83"/>
      <c r="HH32" s="83"/>
      <c r="HI32" s="84"/>
      <c r="HJ32" s="79"/>
      <c r="HK32" s="79"/>
      <c r="HL32" s="80"/>
      <c r="HM32" s="81"/>
      <c r="HN32" s="82"/>
      <c r="HO32" s="81"/>
      <c r="HP32" s="83"/>
      <c r="HQ32" s="83"/>
      <c r="HR32" s="83"/>
      <c r="HS32" s="83"/>
      <c r="HT32" s="84"/>
      <c r="HU32" s="79"/>
      <c r="HV32" s="79"/>
      <c r="HW32" s="80"/>
      <c r="HX32" s="81"/>
      <c r="HY32" s="82"/>
      <c r="HZ32" s="81"/>
      <c r="IA32" s="83"/>
      <c r="IB32" s="83"/>
      <c r="IC32" s="83"/>
      <c r="ID32" s="83"/>
      <c r="IE32" s="84"/>
      <c r="IF32" s="79"/>
      <c r="IG32" s="79"/>
    </row>
    <row r="33" spans="1:241" s="85" customFormat="1" ht="14.25">
      <c r="A33" s="502" t="s">
        <v>3019</v>
      </c>
      <c r="B33" s="518" t="s">
        <v>3059</v>
      </c>
      <c r="C33" s="504" t="s">
        <v>132</v>
      </c>
      <c r="D33" s="505">
        <v>24</v>
      </c>
      <c r="E33" s="259"/>
      <c r="F33" s="259"/>
      <c r="G33" s="88">
        <f t="shared" si="2"/>
        <v>0</v>
      </c>
      <c r="H33" s="89">
        <f t="shared" si="3"/>
        <v>0</v>
      </c>
      <c r="I33" s="79"/>
      <c r="J33" s="79"/>
      <c r="K33" s="80"/>
      <c r="L33" s="81"/>
      <c r="M33" s="82"/>
      <c r="N33" s="81"/>
      <c r="O33" s="83"/>
      <c r="P33" s="83"/>
      <c r="Q33" s="83"/>
      <c r="R33" s="83"/>
      <c r="S33" s="84"/>
      <c r="T33" s="79"/>
      <c r="U33" s="79"/>
      <c r="V33" s="80"/>
      <c r="W33" s="81"/>
      <c r="X33" s="82"/>
      <c r="Y33" s="81"/>
      <c r="Z33" s="83"/>
      <c r="AA33" s="83"/>
      <c r="AB33" s="83"/>
      <c r="AC33" s="83"/>
      <c r="AD33" s="84"/>
      <c r="AE33" s="79"/>
      <c r="AF33" s="79"/>
      <c r="AG33" s="80"/>
      <c r="AH33" s="81"/>
      <c r="AI33" s="82"/>
      <c r="AJ33" s="81"/>
      <c r="AK33" s="83"/>
      <c r="AL33" s="83"/>
      <c r="AM33" s="83"/>
      <c r="AN33" s="83"/>
      <c r="AO33" s="84"/>
      <c r="AP33" s="79"/>
      <c r="AQ33" s="79"/>
      <c r="AR33" s="80"/>
      <c r="AS33" s="81"/>
      <c r="AT33" s="82"/>
      <c r="AU33" s="81"/>
      <c r="AV33" s="83"/>
      <c r="AW33" s="83"/>
      <c r="AX33" s="83"/>
      <c r="AY33" s="83"/>
      <c r="AZ33" s="84"/>
      <c r="BA33" s="79"/>
      <c r="BB33" s="79"/>
      <c r="BC33" s="80"/>
      <c r="BD33" s="81"/>
      <c r="BE33" s="82"/>
      <c r="BF33" s="81"/>
      <c r="BG33" s="83"/>
      <c r="BH33" s="83"/>
      <c r="BI33" s="83"/>
      <c r="BJ33" s="83"/>
      <c r="BK33" s="84"/>
      <c r="BL33" s="79"/>
      <c r="BM33" s="79"/>
      <c r="BN33" s="80"/>
      <c r="BO33" s="81"/>
      <c r="BP33" s="82"/>
      <c r="BQ33" s="81"/>
      <c r="BR33" s="83"/>
      <c r="BS33" s="83"/>
      <c r="BT33" s="83"/>
      <c r="BU33" s="83"/>
      <c r="BV33" s="84"/>
      <c r="BW33" s="79"/>
      <c r="BX33" s="79"/>
      <c r="BY33" s="80"/>
      <c r="BZ33" s="81"/>
      <c r="CA33" s="82"/>
      <c r="CB33" s="81"/>
      <c r="CC33" s="83"/>
      <c r="CD33" s="83"/>
      <c r="CE33" s="83"/>
      <c r="CF33" s="83"/>
      <c r="CG33" s="84"/>
      <c r="CH33" s="79"/>
      <c r="CI33" s="79"/>
      <c r="CJ33" s="80"/>
      <c r="CK33" s="81"/>
      <c r="CL33" s="82"/>
      <c r="CM33" s="81"/>
      <c r="CN33" s="83"/>
      <c r="CO33" s="83"/>
      <c r="CP33" s="83"/>
      <c r="CQ33" s="83"/>
      <c r="CR33" s="84"/>
      <c r="CS33" s="79"/>
      <c r="CT33" s="79"/>
      <c r="CU33" s="80"/>
      <c r="CV33" s="81"/>
      <c r="CW33" s="82"/>
      <c r="CX33" s="81"/>
      <c r="CY33" s="83"/>
      <c r="CZ33" s="83"/>
      <c r="DA33" s="83"/>
      <c r="DB33" s="83"/>
      <c r="DC33" s="84"/>
      <c r="DD33" s="79"/>
      <c r="DE33" s="79"/>
      <c r="DF33" s="80"/>
      <c r="DG33" s="81"/>
      <c r="DH33" s="82"/>
      <c r="DI33" s="81"/>
      <c r="DJ33" s="83"/>
      <c r="DK33" s="83"/>
      <c r="DL33" s="83"/>
      <c r="DM33" s="83"/>
      <c r="DN33" s="84"/>
      <c r="DO33" s="79"/>
      <c r="DP33" s="79"/>
      <c r="DQ33" s="80"/>
      <c r="DR33" s="81"/>
      <c r="DS33" s="82"/>
      <c r="DT33" s="81"/>
      <c r="DU33" s="83"/>
      <c r="DV33" s="83"/>
      <c r="DW33" s="83"/>
      <c r="DX33" s="83"/>
      <c r="DY33" s="84"/>
      <c r="DZ33" s="79"/>
      <c r="EA33" s="79"/>
      <c r="EB33" s="80"/>
      <c r="EC33" s="81"/>
      <c r="ED33" s="82"/>
      <c r="EE33" s="81"/>
      <c r="EF33" s="83"/>
      <c r="EG33" s="83"/>
      <c r="EH33" s="83"/>
      <c r="EI33" s="83"/>
      <c r="EJ33" s="84"/>
      <c r="EK33" s="79"/>
      <c r="EL33" s="79"/>
      <c r="EM33" s="80"/>
      <c r="EN33" s="81"/>
      <c r="EO33" s="82"/>
      <c r="EP33" s="81"/>
      <c r="EQ33" s="83"/>
      <c r="ER33" s="83"/>
      <c r="ES33" s="83"/>
      <c r="ET33" s="83"/>
      <c r="EU33" s="84"/>
      <c r="EV33" s="79"/>
      <c r="EW33" s="79"/>
      <c r="EX33" s="80"/>
      <c r="EY33" s="81"/>
      <c r="EZ33" s="82"/>
      <c r="FA33" s="81"/>
      <c r="FB33" s="83"/>
      <c r="FC33" s="83"/>
      <c r="FD33" s="83"/>
      <c r="FE33" s="83"/>
      <c r="FF33" s="84"/>
      <c r="FG33" s="79"/>
      <c r="FH33" s="79"/>
      <c r="FI33" s="80"/>
      <c r="FJ33" s="81"/>
      <c r="FK33" s="82"/>
      <c r="FL33" s="81"/>
      <c r="FM33" s="83"/>
      <c r="FN33" s="83"/>
      <c r="FO33" s="83"/>
      <c r="FP33" s="83"/>
      <c r="FQ33" s="84"/>
      <c r="FR33" s="79"/>
      <c r="FS33" s="79"/>
      <c r="FT33" s="80"/>
      <c r="FU33" s="81"/>
      <c r="FV33" s="82"/>
      <c r="FW33" s="81"/>
      <c r="FX33" s="83"/>
      <c r="FY33" s="83"/>
      <c r="FZ33" s="83"/>
      <c r="GA33" s="83"/>
      <c r="GB33" s="84"/>
      <c r="GC33" s="79"/>
      <c r="GD33" s="79"/>
      <c r="GE33" s="80"/>
      <c r="GF33" s="81"/>
      <c r="GG33" s="82"/>
      <c r="GH33" s="81"/>
      <c r="GI33" s="83"/>
      <c r="GJ33" s="83"/>
      <c r="GK33" s="83"/>
      <c r="GL33" s="83"/>
      <c r="GM33" s="84"/>
      <c r="GN33" s="79"/>
      <c r="GO33" s="79"/>
      <c r="GP33" s="80"/>
      <c r="GQ33" s="81"/>
      <c r="GR33" s="82"/>
      <c r="GS33" s="81"/>
      <c r="GT33" s="83"/>
      <c r="GU33" s="83"/>
      <c r="GV33" s="83"/>
      <c r="GW33" s="83"/>
      <c r="GX33" s="84"/>
      <c r="GY33" s="79"/>
      <c r="GZ33" s="79"/>
      <c r="HA33" s="80"/>
      <c r="HB33" s="81"/>
      <c r="HC33" s="82"/>
      <c r="HD33" s="81"/>
      <c r="HE33" s="83"/>
      <c r="HF33" s="83"/>
      <c r="HG33" s="83"/>
      <c r="HH33" s="83"/>
      <c r="HI33" s="84"/>
      <c r="HJ33" s="79"/>
      <c r="HK33" s="79"/>
      <c r="HL33" s="80"/>
      <c r="HM33" s="81"/>
      <c r="HN33" s="82"/>
      <c r="HO33" s="81"/>
      <c r="HP33" s="83"/>
      <c r="HQ33" s="83"/>
      <c r="HR33" s="83"/>
      <c r="HS33" s="83"/>
      <c r="HT33" s="84"/>
      <c r="HU33" s="79"/>
      <c r="HV33" s="79"/>
      <c r="HW33" s="80"/>
      <c r="HX33" s="81"/>
      <c r="HY33" s="82"/>
      <c r="HZ33" s="81"/>
      <c r="IA33" s="83"/>
      <c r="IB33" s="83"/>
      <c r="IC33" s="83"/>
      <c r="ID33" s="83"/>
      <c r="IE33" s="84"/>
      <c r="IF33" s="79"/>
      <c r="IG33" s="79"/>
    </row>
    <row r="34" spans="1:241" s="85" customFormat="1" ht="25.5">
      <c r="A34" s="502" t="s">
        <v>3017</v>
      </c>
      <c r="B34" s="517" t="s">
        <v>3058</v>
      </c>
      <c r="C34" s="504" t="s">
        <v>132</v>
      </c>
      <c r="D34" s="505">
        <v>10</v>
      </c>
      <c r="E34" s="259"/>
      <c r="F34" s="259"/>
      <c r="G34" s="88">
        <f t="shared" si="2"/>
        <v>0</v>
      </c>
      <c r="H34" s="89">
        <f t="shared" si="3"/>
        <v>0</v>
      </c>
      <c r="I34" s="79"/>
      <c r="J34" s="79"/>
      <c r="K34" s="80"/>
      <c r="L34" s="81"/>
      <c r="M34" s="82"/>
      <c r="N34" s="81"/>
      <c r="O34" s="83"/>
      <c r="P34" s="83"/>
      <c r="Q34" s="83"/>
      <c r="R34" s="83"/>
      <c r="S34" s="84"/>
      <c r="T34" s="79"/>
      <c r="U34" s="79"/>
      <c r="V34" s="80"/>
      <c r="W34" s="81"/>
      <c r="X34" s="82"/>
      <c r="Y34" s="81"/>
      <c r="Z34" s="83"/>
      <c r="AA34" s="83"/>
      <c r="AB34" s="83"/>
      <c r="AC34" s="83"/>
      <c r="AD34" s="84"/>
      <c r="AE34" s="79"/>
      <c r="AF34" s="79"/>
      <c r="AG34" s="80"/>
      <c r="AH34" s="81"/>
      <c r="AI34" s="82"/>
      <c r="AJ34" s="81"/>
      <c r="AK34" s="83"/>
      <c r="AL34" s="83"/>
      <c r="AM34" s="83"/>
      <c r="AN34" s="83"/>
      <c r="AO34" s="84"/>
      <c r="AP34" s="79"/>
      <c r="AQ34" s="79"/>
      <c r="AR34" s="80"/>
      <c r="AS34" s="81"/>
      <c r="AT34" s="82"/>
      <c r="AU34" s="81"/>
      <c r="AV34" s="83"/>
      <c r="AW34" s="83"/>
      <c r="AX34" s="83"/>
      <c r="AY34" s="83"/>
      <c r="AZ34" s="84"/>
      <c r="BA34" s="79"/>
      <c r="BB34" s="79"/>
      <c r="BC34" s="80"/>
      <c r="BD34" s="81"/>
      <c r="BE34" s="82"/>
      <c r="BF34" s="81"/>
      <c r="BG34" s="83"/>
      <c r="BH34" s="83"/>
      <c r="BI34" s="83"/>
      <c r="BJ34" s="83"/>
      <c r="BK34" s="84"/>
      <c r="BL34" s="79"/>
      <c r="BM34" s="79"/>
      <c r="BN34" s="80"/>
      <c r="BO34" s="81"/>
      <c r="BP34" s="82"/>
      <c r="BQ34" s="81"/>
      <c r="BR34" s="83"/>
      <c r="BS34" s="83"/>
      <c r="BT34" s="83"/>
      <c r="BU34" s="83"/>
      <c r="BV34" s="84"/>
      <c r="BW34" s="79"/>
      <c r="BX34" s="79"/>
      <c r="BY34" s="80"/>
      <c r="BZ34" s="81"/>
      <c r="CA34" s="82"/>
      <c r="CB34" s="81"/>
      <c r="CC34" s="83"/>
      <c r="CD34" s="83"/>
      <c r="CE34" s="83"/>
      <c r="CF34" s="83"/>
      <c r="CG34" s="84"/>
      <c r="CH34" s="79"/>
      <c r="CI34" s="79"/>
      <c r="CJ34" s="80"/>
      <c r="CK34" s="81"/>
      <c r="CL34" s="82"/>
      <c r="CM34" s="81"/>
      <c r="CN34" s="83"/>
      <c r="CO34" s="83"/>
      <c r="CP34" s="83"/>
      <c r="CQ34" s="83"/>
      <c r="CR34" s="84"/>
      <c r="CS34" s="79"/>
      <c r="CT34" s="79"/>
      <c r="CU34" s="80"/>
      <c r="CV34" s="81"/>
      <c r="CW34" s="82"/>
      <c r="CX34" s="81"/>
      <c r="CY34" s="83"/>
      <c r="CZ34" s="83"/>
      <c r="DA34" s="83"/>
      <c r="DB34" s="83"/>
      <c r="DC34" s="84"/>
      <c r="DD34" s="79"/>
      <c r="DE34" s="79"/>
      <c r="DF34" s="80"/>
      <c r="DG34" s="81"/>
      <c r="DH34" s="82"/>
      <c r="DI34" s="81"/>
      <c r="DJ34" s="83"/>
      <c r="DK34" s="83"/>
      <c r="DL34" s="83"/>
      <c r="DM34" s="83"/>
      <c r="DN34" s="84"/>
      <c r="DO34" s="79"/>
      <c r="DP34" s="79"/>
      <c r="DQ34" s="80"/>
      <c r="DR34" s="81"/>
      <c r="DS34" s="82"/>
      <c r="DT34" s="81"/>
      <c r="DU34" s="83"/>
      <c r="DV34" s="83"/>
      <c r="DW34" s="83"/>
      <c r="DX34" s="83"/>
      <c r="DY34" s="84"/>
      <c r="DZ34" s="79"/>
      <c r="EA34" s="79"/>
      <c r="EB34" s="80"/>
      <c r="EC34" s="81"/>
      <c r="ED34" s="82"/>
      <c r="EE34" s="81"/>
      <c r="EF34" s="83"/>
      <c r="EG34" s="83"/>
      <c r="EH34" s="83"/>
      <c r="EI34" s="83"/>
      <c r="EJ34" s="84"/>
      <c r="EK34" s="79"/>
      <c r="EL34" s="79"/>
      <c r="EM34" s="80"/>
      <c r="EN34" s="81"/>
      <c r="EO34" s="82"/>
      <c r="EP34" s="81"/>
      <c r="EQ34" s="83"/>
      <c r="ER34" s="83"/>
      <c r="ES34" s="83"/>
      <c r="ET34" s="83"/>
      <c r="EU34" s="84"/>
      <c r="EV34" s="79"/>
      <c r="EW34" s="79"/>
      <c r="EX34" s="80"/>
      <c r="EY34" s="81"/>
      <c r="EZ34" s="82"/>
      <c r="FA34" s="81"/>
      <c r="FB34" s="83"/>
      <c r="FC34" s="83"/>
      <c r="FD34" s="83"/>
      <c r="FE34" s="83"/>
      <c r="FF34" s="84"/>
      <c r="FG34" s="79"/>
      <c r="FH34" s="79"/>
      <c r="FI34" s="80"/>
      <c r="FJ34" s="81"/>
      <c r="FK34" s="82"/>
      <c r="FL34" s="81"/>
      <c r="FM34" s="83"/>
      <c r="FN34" s="83"/>
      <c r="FO34" s="83"/>
      <c r="FP34" s="83"/>
      <c r="FQ34" s="84"/>
      <c r="FR34" s="79"/>
      <c r="FS34" s="79"/>
      <c r="FT34" s="80"/>
      <c r="FU34" s="81"/>
      <c r="FV34" s="82"/>
      <c r="FW34" s="81"/>
      <c r="FX34" s="83"/>
      <c r="FY34" s="83"/>
      <c r="FZ34" s="83"/>
      <c r="GA34" s="83"/>
      <c r="GB34" s="84"/>
      <c r="GC34" s="79"/>
      <c r="GD34" s="79"/>
      <c r="GE34" s="80"/>
      <c r="GF34" s="81"/>
      <c r="GG34" s="82"/>
      <c r="GH34" s="81"/>
      <c r="GI34" s="83"/>
      <c r="GJ34" s="83"/>
      <c r="GK34" s="83"/>
      <c r="GL34" s="83"/>
      <c r="GM34" s="84"/>
      <c r="GN34" s="79"/>
      <c r="GO34" s="79"/>
      <c r="GP34" s="80"/>
      <c r="GQ34" s="81"/>
      <c r="GR34" s="82"/>
      <c r="GS34" s="81"/>
      <c r="GT34" s="83"/>
      <c r="GU34" s="83"/>
      <c r="GV34" s="83"/>
      <c r="GW34" s="83"/>
      <c r="GX34" s="84"/>
      <c r="GY34" s="79"/>
      <c r="GZ34" s="79"/>
      <c r="HA34" s="80"/>
      <c r="HB34" s="81"/>
      <c r="HC34" s="82"/>
      <c r="HD34" s="81"/>
      <c r="HE34" s="83"/>
      <c r="HF34" s="83"/>
      <c r="HG34" s="83"/>
      <c r="HH34" s="83"/>
      <c r="HI34" s="84"/>
      <c r="HJ34" s="79"/>
      <c r="HK34" s="79"/>
      <c r="HL34" s="80"/>
      <c r="HM34" s="81"/>
      <c r="HN34" s="82"/>
      <c r="HO34" s="81"/>
      <c r="HP34" s="83"/>
      <c r="HQ34" s="83"/>
      <c r="HR34" s="83"/>
      <c r="HS34" s="83"/>
      <c r="HT34" s="84"/>
      <c r="HU34" s="79"/>
      <c r="HV34" s="79"/>
      <c r="HW34" s="80"/>
      <c r="HX34" s="81"/>
      <c r="HY34" s="82"/>
      <c r="HZ34" s="81"/>
      <c r="IA34" s="83"/>
      <c r="IB34" s="83"/>
      <c r="IC34" s="83"/>
      <c r="ID34" s="83"/>
      <c r="IE34" s="84"/>
      <c r="IF34" s="79"/>
      <c r="IG34" s="79"/>
    </row>
    <row r="35" spans="1:241" s="85" customFormat="1" ht="14.25">
      <c r="A35" s="502" t="s">
        <v>3015</v>
      </c>
      <c r="B35" s="520" t="s">
        <v>3057</v>
      </c>
      <c r="C35" s="504" t="s">
        <v>132</v>
      </c>
      <c r="D35" s="505">
        <v>4</v>
      </c>
      <c r="E35" s="260"/>
      <c r="F35" s="260"/>
      <c r="G35" s="88">
        <f t="shared" si="2"/>
        <v>0</v>
      </c>
      <c r="H35" s="89">
        <f t="shared" si="3"/>
        <v>0</v>
      </c>
      <c r="I35" s="79"/>
      <c r="J35" s="79"/>
      <c r="K35" s="80"/>
      <c r="L35" s="81"/>
      <c r="M35" s="82"/>
      <c r="N35" s="81"/>
      <c r="O35" s="83"/>
      <c r="P35" s="83"/>
      <c r="Q35" s="83"/>
      <c r="R35" s="83"/>
      <c r="S35" s="84"/>
      <c r="T35" s="79"/>
      <c r="U35" s="79"/>
      <c r="V35" s="80"/>
      <c r="W35" s="81"/>
      <c r="X35" s="82"/>
      <c r="Y35" s="81"/>
      <c r="Z35" s="83"/>
      <c r="AA35" s="83"/>
      <c r="AB35" s="83"/>
      <c r="AC35" s="83"/>
      <c r="AD35" s="84"/>
      <c r="AE35" s="79"/>
      <c r="AF35" s="79"/>
      <c r="AG35" s="80"/>
      <c r="AH35" s="81"/>
      <c r="AI35" s="82"/>
      <c r="AJ35" s="81"/>
      <c r="AK35" s="83"/>
      <c r="AL35" s="83"/>
      <c r="AM35" s="83"/>
      <c r="AN35" s="83"/>
      <c r="AO35" s="84"/>
      <c r="AP35" s="79"/>
      <c r="AQ35" s="79"/>
      <c r="AR35" s="80"/>
      <c r="AS35" s="81"/>
      <c r="AT35" s="82"/>
      <c r="AU35" s="81"/>
      <c r="AV35" s="83"/>
      <c r="AW35" s="83"/>
      <c r="AX35" s="83"/>
      <c r="AY35" s="83"/>
      <c r="AZ35" s="84"/>
      <c r="BA35" s="79"/>
      <c r="BB35" s="79"/>
      <c r="BC35" s="80"/>
      <c r="BD35" s="81"/>
      <c r="BE35" s="82"/>
      <c r="BF35" s="81"/>
      <c r="BG35" s="83"/>
      <c r="BH35" s="83"/>
      <c r="BI35" s="83"/>
      <c r="BJ35" s="83"/>
      <c r="BK35" s="84"/>
      <c r="BL35" s="79"/>
      <c r="BM35" s="79"/>
      <c r="BN35" s="80"/>
      <c r="BO35" s="81"/>
      <c r="BP35" s="82"/>
      <c r="BQ35" s="81"/>
      <c r="BR35" s="83"/>
      <c r="BS35" s="83"/>
      <c r="BT35" s="83"/>
      <c r="BU35" s="83"/>
      <c r="BV35" s="84"/>
      <c r="BW35" s="79"/>
      <c r="BX35" s="79"/>
      <c r="BY35" s="80"/>
      <c r="BZ35" s="81"/>
      <c r="CA35" s="82"/>
      <c r="CB35" s="81"/>
      <c r="CC35" s="83"/>
      <c r="CD35" s="83"/>
      <c r="CE35" s="83"/>
      <c r="CF35" s="83"/>
      <c r="CG35" s="84"/>
      <c r="CH35" s="79"/>
      <c r="CI35" s="79"/>
      <c r="CJ35" s="80"/>
      <c r="CK35" s="81"/>
      <c r="CL35" s="82"/>
      <c r="CM35" s="81"/>
      <c r="CN35" s="83"/>
      <c r="CO35" s="83"/>
      <c r="CP35" s="83"/>
      <c r="CQ35" s="83"/>
      <c r="CR35" s="84"/>
      <c r="CS35" s="79"/>
      <c r="CT35" s="79"/>
      <c r="CU35" s="80"/>
      <c r="CV35" s="81"/>
      <c r="CW35" s="82"/>
      <c r="CX35" s="81"/>
      <c r="CY35" s="83"/>
      <c r="CZ35" s="83"/>
      <c r="DA35" s="83"/>
      <c r="DB35" s="83"/>
      <c r="DC35" s="84"/>
      <c r="DD35" s="79"/>
      <c r="DE35" s="79"/>
      <c r="DF35" s="80"/>
      <c r="DG35" s="81"/>
      <c r="DH35" s="82"/>
      <c r="DI35" s="81"/>
      <c r="DJ35" s="83"/>
      <c r="DK35" s="83"/>
      <c r="DL35" s="83"/>
      <c r="DM35" s="83"/>
      <c r="DN35" s="84"/>
      <c r="DO35" s="79"/>
      <c r="DP35" s="79"/>
      <c r="DQ35" s="80"/>
      <c r="DR35" s="81"/>
      <c r="DS35" s="82"/>
      <c r="DT35" s="81"/>
      <c r="DU35" s="83"/>
      <c r="DV35" s="83"/>
      <c r="DW35" s="83"/>
      <c r="DX35" s="83"/>
      <c r="DY35" s="84"/>
      <c r="DZ35" s="79"/>
      <c r="EA35" s="79"/>
      <c r="EB35" s="80"/>
      <c r="EC35" s="81"/>
      <c r="ED35" s="82"/>
      <c r="EE35" s="81"/>
      <c r="EF35" s="83"/>
      <c r="EG35" s="83"/>
      <c r="EH35" s="83"/>
      <c r="EI35" s="83"/>
      <c r="EJ35" s="84"/>
      <c r="EK35" s="79"/>
      <c r="EL35" s="79"/>
      <c r="EM35" s="80"/>
      <c r="EN35" s="81"/>
      <c r="EO35" s="82"/>
      <c r="EP35" s="81"/>
      <c r="EQ35" s="83"/>
      <c r="ER35" s="83"/>
      <c r="ES35" s="83"/>
      <c r="ET35" s="83"/>
      <c r="EU35" s="84"/>
      <c r="EV35" s="79"/>
      <c r="EW35" s="79"/>
      <c r="EX35" s="80"/>
      <c r="EY35" s="81"/>
      <c r="EZ35" s="82"/>
      <c r="FA35" s="81"/>
      <c r="FB35" s="83"/>
      <c r="FC35" s="83"/>
      <c r="FD35" s="83"/>
      <c r="FE35" s="83"/>
      <c r="FF35" s="84"/>
      <c r="FG35" s="79"/>
      <c r="FH35" s="79"/>
      <c r="FI35" s="80"/>
      <c r="FJ35" s="81"/>
      <c r="FK35" s="82"/>
      <c r="FL35" s="81"/>
      <c r="FM35" s="83"/>
      <c r="FN35" s="83"/>
      <c r="FO35" s="83"/>
      <c r="FP35" s="83"/>
      <c r="FQ35" s="84"/>
      <c r="FR35" s="79"/>
      <c r="FS35" s="79"/>
      <c r="FT35" s="80"/>
      <c r="FU35" s="81"/>
      <c r="FV35" s="82"/>
      <c r="FW35" s="81"/>
      <c r="FX35" s="83"/>
      <c r="FY35" s="83"/>
      <c r="FZ35" s="83"/>
      <c r="GA35" s="83"/>
      <c r="GB35" s="84"/>
      <c r="GC35" s="79"/>
      <c r="GD35" s="79"/>
      <c r="GE35" s="80"/>
      <c r="GF35" s="81"/>
      <c r="GG35" s="82"/>
      <c r="GH35" s="81"/>
      <c r="GI35" s="83"/>
      <c r="GJ35" s="83"/>
      <c r="GK35" s="83"/>
      <c r="GL35" s="83"/>
      <c r="GM35" s="84"/>
      <c r="GN35" s="79"/>
      <c r="GO35" s="79"/>
      <c r="GP35" s="80"/>
      <c r="GQ35" s="81"/>
      <c r="GR35" s="82"/>
      <c r="GS35" s="81"/>
      <c r="GT35" s="83"/>
      <c r="GU35" s="83"/>
      <c r="GV35" s="83"/>
      <c r="GW35" s="83"/>
      <c r="GX35" s="84"/>
      <c r="GY35" s="79"/>
      <c r="GZ35" s="79"/>
      <c r="HA35" s="80"/>
      <c r="HB35" s="81"/>
      <c r="HC35" s="82"/>
      <c r="HD35" s="81"/>
      <c r="HE35" s="83"/>
      <c r="HF35" s="83"/>
      <c r="HG35" s="83"/>
      <c r="HH35" s="83"/>
      <c r="HI35" s="84"/>
      <c r="HJ35" s="79"/>
      <c r="HK35" s="79"/>
      <c r="HL35" s="80"/>
      <c r="HM35" s="81"/>
      <c r="HN35" s="82"/>
      <c r="HO35" s="81"/>
      <c r="HP35" s="83"/>
      <c r="HQ35" s="83"/>
      <c r="HR35" s="83"/>
      <c r="HS35" s="83"/>
      <c r="HT35" s="84"/>
      <c r="HU35" s="79"/>
      <c r="HV35" s="79"/>
      <c r="HW35" s="80"/>
      <c r="HX35" s="81"/>
      <c r="HY35" s="82"/>
      <c r="HZ35" s="81"/>
      <c r="IA35" s="83"/>
      <c r="IB35" s="83"/>
      <c r="IC35" s="83"/>
      <c r="ID35" s="83"/>
      <c r="IE35" s="84"/>
      <c r="IF35" s="79"/>
      <c r="IG35" s="79"/>
    </row>
    <row r="36" spans="1:241" s="85" customFormat="1" ht="25.5">
      <c r="A36" s="502" t="s">
        <v>3013</v>
      </c>
      <c r="B36" s="517" t="s">
        <v>3056</v>
      </c>
      <c r="C36" s="504" t="s">
        <v>132</v>
      </c>
      <c r="D36" s="505">
        <v>28</v>
      </c>
      <c r="E36" s="260"/>
      <c r="F36" s="260"/>
      <c r="G36" s="88">
        <f t="shared" si="2"/>
        <v>0</v>
      </c>
      <c r="H36" s="89">
        <f t="shared" si="3"/>
        <v>0</v>
      </c>
      <c r="I36" s="79"/>
      <c r="J36" s="79"/>
      <c r="K36" s="80"/>
      <c r="L36" s="81"/>
      <c r="M36" s="82"/>
      <c r="N36" s="81"/>
      <c r="O36" s="83"/>
      <c r="P36" s="83"/>
      <c r="Q36" s="83"/>
      <c r="R36" s="83"/>
      <c r="S36" s="84"/>
      <c r="T36" s="79"/>
      <c r="U36" s="79"/>
      <c r="V36" s="80"/>
      <c r="W36" s="81"/>
      <c r="X36" s="82"/>
      <c r="Y36" s="81"/>
      <c r="Z36" s="83"/>
      <c r="AA36" s="83"/>
      <c r="AB36" s="83"/>
      <c r="AC36" s="83"/>
      <c r="AD36" s="84"/>
      <c r="AE36" s="79"/>
      <c r="AF36" s="79"/>
      <c r="AG36" s="80"/>
      <c r="AH36" s="81"/>
      <c r="AI36" s="82"/>
      <c r="AJ36" s="81"/>
      <c r="AK36" s="83"/>
      <c r="AL36" s="83"/>
      <c r="AM36" s="83"/>
      <c r="AN36" s="83"/>
      <c r="AO36" s="84"/>
      <c r="AP36" s="79"/>
      <c r="AQ36" s="79"/>
      <c r="AR36" s="80"/>
      <c r="AS36" s="81"/>
      <c r="AT36" s="82"/>
      <c r="AU36" s="81"/>
      <c r="AV36" s="83"/>
      <c r="AW36" s="83"/>
      <c r="AX36" s="83"/>
      <c r="AY36" s="83"/>
      <c r="AZ36" s="84"/>
      <c r="BA36" s="79"/>
      <c r="BB36" s="79"/>
      <c r="BC36" s="80"/>
      <c r="BD36" s="81"/>
      <c r="BE36" s="82"/>
      <c r="BF36" s="81"/>
      <c r="BG36" s="83"/>
      <c r="BH36" s="83"/>
      <c r="BI36" s="83"/>
      <c r="BJ36" s="83"/>
      <c r="BK36" s="84"/>
      <c r="BL36" s="79"/>
      <c r="BM36" s="79"/>
      <c r="BN36" s="80"/>
      <c r="BO36" s="81"/>
      <c r="BP36" s="82"/>
      <c r="BQ36" s="81"/>
      <c r="BR36" s="83"/>
      <c r="BS36" s="83"/>
      <c r="BT36" s="83"/>
      <c r="BU36" s="83"/>
      <c r="BV36" s="84"/>
      <c r="BW36" s="79"/>
      <c r="BX36" s="79"/>
      <c r="BY36" s="80"/>
      <c r="BZ36" s="81"/>
      <c r="CA36" s="82"/>
      <c r="CB36" s="81"/>
      <c r="CC36" s="83"/>
      <c r="CD36" s="83"/>
      <c r="CE36" s="83"/>
      <c r="CF36" s="83"/>
      <c r="CG36" s="84"/>
      <c r="CH36" s="79"/>
      <c r="CI36" s="79"/>
      <c r="CJ36" s="80"/>
      <c r="CK36" s="81"/>
      <c r="CL36" s="82"/>
      <c r="CM36" s="81"/>
      <c r="CN36" s="83"/>
      <c r="CO36" s="83"/>
      <c r="CP36" s="83"/>
      <c r="CQ36" s="83"/>
      <c r="CR36" s="84"/>
      <c r="CS36" s="79"/>
      <c r="CT36" s="79"/>
      <c r="CU36" s="80"/>
      <c r="CV36" s="81"/>
      <c r="CW36" s="82"/>
      <c r="CX36" s="81"/>
      <c r="CY36" s="83"/>
      <c r="CZ36" s="83"/>
      <c r="DA36" s="83"/>
      <c r="DB36" s="83"/>
      <c r="DC36" s="84"/>
      <c r="DD36" s="79"/>
      <c r="DE36" s="79"/>
      <c r="DF36" s="80"/>
      <c r="DG36" s="81"/>
      <c r="DH36" s="82"/>
      <c r="DI36" s="81"/>
      <c r="DJ36" s="83"/>
      <c r="DK36" s="83"/>
      <c r="DL36" s="83"/>
      <c r="DM36" s="83"/>
      <c r="DN36" s="84"/>
      <c r="DO36" s="79"/>
      <c r="DP36" s="79"/>
      <c r="DQ36" s="80"/>
      <c r="DR36" s="81"/>
      <c r="DS36" s="82"/>
      <c r="DT36" s="81"/>
      <c r="DU36" s="83"/>
      <c r="DV36" s="83"/>
      <c r="DW36" s="83"/>
      <c r="DX36" s="83"/>
      <c r="DY36" s="84"/>
      <c r="DZ36" s="79"/>
      <c r="EA36" s="79"/>
      <c r="EB36" s="80"/>
      <c r="EC36" s="81"/>
      <c r="ED36" s="82"/>
      <c r="EE36" s="81"/>
      <c r="EF36" s="83"/>
      <c r="EG36" s="83"/>
      <c r="EH36" s="83"/>
      <c r="EI36" s="83"/>
      <c r="EJ36" s="84"/>
      <c r="EK36" s="79"/>
      <c r="EL36" s="79"/>
      <c r="EM36" s="80"/>
      <c r="EN36" s="81"/>
      <c r="EO36" s="82"/>
      <c r="EP36" s="81"/>
      <c r="EQ36" s="83"/>
      <c r="ER36" s="83"/>
      <c r="ES36" s="83"/>
      <c r="ET36" s="83"/>
      <c r="EU36" s="84"/>
      <c r="EV36" s="79"/>
      <c r="EW36" s="79"/>
      <c r="EX36" s="80"/>
      <c r="EY36" s="81"/>
      <c r="EZ36" s="82"/>
      <c r="FA36" s="81"/>
      <c r="FB36" s="83"/>
      <c r="FC36" s="83"/>
      <c r="FD36" s="83"/>
      <c r="FE36" s="83"/>
      <c r="FF36" s="84"/>
      <c r="FG36" s="79"/>
      <c r="FH36" s="79"/>
      <c r="FI36" s="80"/>
      <c r="FJ36" s="81"/>
      <c r="FK36" s="82"/>
      <c r="FL36" s="81"/>
      <c r="FM36" s="83"/>
      <c r="FN36" s="83"/>
      <c r="FO36" s="83"/>
      <c r="FP36" s="83"/>
      <c r="FQ36" s="84"/>
      <c r="FR36" s="79"/>
      <c r="FS36" s="79"/>
      <c r="FT36" s="80"/>
      <c r="FU36" s="81"/>
      <c r="FV36" s="82"/>
      <c r="FW36" s="81"/>
      <c r="FX36" s="83"/>
      <c r="FY36" s="83"/>
      <c r="FZ36" s="83"/>
      <c r="GA36" s="83"/>
      <c r="GB36" s="84"/>
      <c r="GC36" s="79"/>
      <c r="GD36" s="79"/>
      <c r="GE36" s="80"/>
      <c r="GF36" s="81"/>
      <c r="GG36" s="82"/>
      <c r="GH36" s="81"/>
      <c r="GI36" s="83"/>
      <c r="GJ36" s="83"/>
      <c r="GK36" s="83"/>
      <c r="GL36" s="83"/>
      <c r="GM36" s="84"/>
      <c r="GN36" s="79"/>
      <c r="GO36" s="79"/>
      <c r="GP36" s="80"/>
      <c r="GQ36" s="81"/>
      <c r="GR36" s="82"/>
      <c r="GS36" s="81"/>
      <c r="GT36" s="83"/>
      <c r="GU36" s="83"/>
      <c r="GV36" s="83"/>
      <c r="GW36" s="83"/>
      <c r="GX36" s="84"/>
      <c r="GY36" s="79"/>
      <c r="GZ36" s="79"/>
      <c r="HA36" s="80"/>
      <c r="HB36" s="81"/>
      <c r="HC36" s="82"/>
      <c r="HD36" s="81"/>
      <c r="HE36" s="83"/>
      <c r="HF36" s="83"/>
      <c r="HG36" s="83"/>
      <c r="HH36" s="83"/>
      <c r="HI36" s="84"/>
      <c r="HJ36" s="79"/>
      <c r="HK36" s="79"/>
      <c r="HL36" s="80"/>
      <c r="HM36" s="81"/>
      <c r="HN36" s="82"/>
      <c r="HO36" s="81"/>
      <c r="HP36" s="83"/>
      <c r="HQ36" s="83"/>
      <c r="HR36" s="83"/>
      <c r="HS36" s="83"/>
      <c r="HT36" s="84"/>
      <c r="HU36" s="79"/>
      <c r="HV36" s="79"/>
      <c r="HW36" s="80"/>
      <c r="HX36" s="81"/>
      <c r="HY36" s="82"/>
      <c r="HZ36" s="81"/>
      <c r="IA36" s="83"/>
      <c r="IB36" s="83"/>
      <c r="IC36" s="83"/>
      <c r="ID36" s="83"/>
      <c r="IE36" s="84"/>
      <c r="IF36" s="79"/>
      <c r="IG36" s="79"/>
    </row>
    <row r="37" spans="1:241" s="85" customFormat="1" ht="25.5">
      <c r="A37" s="502" t="s">
        <v>3011</v>
      </c>
      <c r="B37" s="517" t="s">
        <v>3055</v>
      </c>
      <c r="C37" s="504" t="s">
        <v>132</v>
      </c>
      <c r="D37" s="505">
        <v>6</v>
      </c>
      <c r="E37" s="260"/>
      <c r="F37" s="260"/>
      <c r="G37" s="88">
        <f t="shared" si="2"/>
        <v>0</v>
      </c>
      <c r="H37" s="89">
        <f t="shared" si="3"/>
        <v>0</v>
      </c>
      <c r="I37" s="79"/>
      <c r="J37" s="79"/>
      <c r="K37" s="80"/>
      <c r="L37" s="81"/>
      <c r="M37" s="82"/>
      <c r="N37" s="81"/>
      <c r="O37" s="83"/>
      <c r="P37" s="83"/>
      <c r="Q37" s="83"/>
      <c r="R37" s="83"/>
      <c r="S37" s="84"/>
      <c r="T37" s="79"/>
      <c r="U37" s="79"/>
      <c r="V37" s="80"/>
      <c r="W37" s="81"/>
      <c r="X37" s="82"/>
      <c r="Y37" s="81"/>
      <c r="Z37" s="83"/>
      <c r="AA37" s="83"/>
      <c r="AB37" s="83"/>
      <c r="AC37" s="83"/>
      <c r="AD37" s="84"/>
      <c r="AE37" s="79"/>
      <c r="AF37" s="79"/>
      <c r="AG37" s="80"/>
      <c r="AH37" s="81"/>
      <c r="AI37" s="82"/>
      <c r="AJ37" s="81"/>
      <c r="AK37" s="83"/>
      <c r="AL37" s="83"/>
      <c r="AM37" s="83"/>
      <c r="AN37" s="83"/>
      <c r="AO37" s="84"/>
      <c r="AP37" s="79"/>
      <c r="AQ37" s="79"/>
      <c r="AR37" s="80"/>
      <c r="AS37" s="81"/>
      <c r="AT37" s="82"/>
      <c r="AU37" s="81"/>
      <c r="AV37" s="83"/>
      <c r="AW37" s="83"/>
      <c r="AX37" s="83"/>
      <c r="AY37" s="83"/>
      <c r="AZ37" s="84"/>
      <c r="BA37" s="79"/>
      <c r="BB37" s="79"/>
      <c r="BC37" s="80"/>
      <c r="BD37" s="81"/>
      <c r="BE37" s="82"/>
      <c r="BF37" s="81"/>
      <c r="BG37" s="83"/>
      <c r="BH37" s="83"/>
      <c r="BI37" s="83"/>
      <c r="BJ37" s="83"/>
      <c r="BK37" s="84"/>
      <c r="BL37" s="79"/>
      <c r="BM37" s="79"/>
      <c r="BN37" s="80"/>
      <c r="BO37" s="81"/>
      <c r="BP37" s="82"/>
      <c r="BQ37" s="81"/>
      <c r="BR37" s="83"/>
      <c r="BS37" s="83"/>
      <c r="BT37" s="83"/>
      <c r="BU37" s="83"/>
      <c r="BV37" s="84"/>
      <c r="BW37" s="79"/>
      <c r="BX37" s="79"/>
      <c r="BY37" s="80"/>
      <c r="BZ37" s="81"/>
      <c r="CA37" s="82"/>
      <c r="CB37" s="81"/>
      <c r="CC37" s="83"/>
      <c r="CD37" s="83"/>
      <c r="CE37" s="83"/>
      <c r="CF37" s="83"/>
      <c r="CG37" s="84"/>
      <c r="CH37" s="79"/>
      <c r="CI37" s="79"/>
      <c r="CJ37" s="80"/>
      <c r="CK37" s="81"/>
      <c r="CL37" s="82"/>
      <c r="CM37" s="81"/>
      <c r="CN37" s="83"/>
      <c r="CO37" s="83"/>
      <c r="CP37" s="83"/>
      <c r="CQ37" s="83"/>
      <c r="CR37" s="84"/>
      <c r="CS37" s="79"/>
      <c r="CT37" s="79"/>
      <c r="CU37" s="80"/>
      <c r="CV37" s="81"/>
      <c r="CW37" s="82"/>
      <c r="CX37" s="81"/>
      <c r="CY37" s="83"/>
      <c r="CZ37" s="83"/>
      <c r="DA37" s="83"/>
      <c r="DB37" s="83"/>
      <c r="DC37" s="84"/>
      <c r="DD37" s="79"/>
      <c r="DE37" s="79"/>
      <c r="DF37" s="80"/>
      <c r="DG37" s="81"/>
      <c r="DH37" s="82"/>
      <c r="DI37" s="81"/>
      <c r="DJ37" s="83"/>
      <c r="DK37" s="83"/>
      <c r="DL37" s="83"/>
      <c r="DM37" s="83"/>
      <c r="DN37" s="84"/>
      <c r="DO37" s="79"/>
      <c r="DP37" s="79"/>
      <c r="DQ37" s="80"/>
      <c r="DR37" s="81"/>
      <c r="DS37" s="82"/>
      <c r="DT37" s="81"/>
      <c r="DU37" s="83"/>
      <c r="DV37" s="83"/>
      <c r="DW37" s="83"/>
      <c r="DX37" s="83"/>
      <c r="DY37" s="84"/>
      <c r="DZ37" s="79"/>
      <c r="EA37" s="79"/>
      <c r="EB37" s="80"/>
      <c r="EC37" s="81"/>
      <c r="ED37" s="82"/>
      <c r="EE37" s="81"/>
      <c r="EF37" s="83"/>
      <c r="EG37" s="83"/>
      <c r="EH37" s="83"/>
      <c r="EI37" s="83"/>
      <c r="EJ37" s="84"/>
      <c r="EK37" s="79"/>
      <c r="EL37" s="79"/>
      <c r="EM37" s="80"/>
      <c r="EN37" s="81"/>
      <c r="EO37" s="82"/>
      <c r="EP37" s="81"/>
      <c r="EQ37" s="83"/>
      <c r="ER37" s="83"/>
      <c r="ES37" s="83"/>
      <c r="ET37" s="83"/>
      <c r="EU37" s="84"/>
      <c r="EV37" s="79"/>
      <c r="EW37" s="79"/>
      <c r="EX37" s="80"/>
      <c r="EY37" s="81"/>
      <c r="EZ37" s="82"/>
      <c r="FA37" s="81"/>
      <c r="FB37" s="83"/>
      <c r="FC37" s="83"/>
      <c r="FD37" s="83"/>
      <c r="FE37" s="83"/>
      <c r="FF37" s="84"/>
      <c r="FG37" s="79"/>
      <c r="FH37" s="79"/>
      <c r="FI37" s="80"/>
      <c r="FJ37" s="81"/>
      <c r="FK37" s="82"/>
      <c r="FL37" s="81"/>
      <c r="FM37" s="83"/>
      <c r="FN37" s="83"/>
      <c r="FO37" s="83"/>
      <c r="FP37" s="83"/>
      <c r="FQ37" s="84"/>
      <c r="FR37" s="79"/>
      <c r="FS37" s="79"/>
      <c r="FT37" s="80"/>
      <c r="FU37" s="81"/>
      <c r="FV37" s="82"/>
      <c r="FW37" s="81"/>
      <c r="FX37" s="83"/>
      <c r="FY37" s="83"/>
      <c r="FZ37" s="83"/>
      <c r="GA37" s="83"/>
      <c r="GB37" s="84"/>
      <c r="GC37" s="79"/>
      <c r="GD37" s="79"/>
      <c r="GE37" s="80"/>
      <c r="GF37" s="81"/>
      <c r="GG37" s="82"/>
      <c r="GH37" s="81"/>
      <c r="GI37" s="83"/>
      <c r="GJ37" s="83"/>
      <c r="GK37" s="83"/>
      <c r="GL37" s="83"/>
      <c r="GM37" s="84"/>
      <c r="GN37" s="79"/>
      <c r="GO37" s="79"/>
      <c r="GP37" s="80"/>
      <c r="GQ37" s="81"/>
      <c r="GR37" s="82"/>
      <c r="GS37" s="81"/>
      <c r="GT37" s="83"/>
      <c r="GU37" s="83"/>
      <c r="GV37" s="83"/>
      <c r="GW37" s="83"/>
      <c r="GX37" s="84"/>
      <c r="GY37" s="79"/>
      <c r="GZ37" s="79"/>
      <c r="HA37" s="80"/>
      <c r="HB37" s="81"/>
      <c r="HC37" s="82"/>
      <c r="HD37" s="81"/>
      <c r="HE37" s="83"/>
      <c r="HF37" s="83"/>
      <c r="HG37" s="83"/>
      <c r="HH37" s="83"/>
      <c r="HI37" s="84"/>
      <c r="HJ37" s="79"/>
      <c r="HK37" s="79"/>
      <c r="HL37" s="80"/>
      <c r="HM37" s="81"/>
      <c r="HN37" s="82"/>
      <c r="HO37" s="81"/>
      <c r="HP37" s="83"/>
      <c r="HQ37" s="83"/>
      <c r="HR37" s="83"/>
      <c r="HS37" s="83"/>
      <c r="HT37" s="84"/>
      <c r="HU37" s="79"/>
      <c r="HV37" s="79"/>
      <c r="HW37" s="80"/>
      <c r="HX37" s="81"/>
      <c r="HY37" s="82"/>
      <c r="HZ37" s="81"/>
      <c r="IA37" s="83"/>
      <c r="IB37" s="83"/>
      <c r="IC37" s="83"/>
      <c r="ID37" s="83"/>
      <c r="IE37" s="84"/>
      <c r="IF37" s="79"/>
      <c r="IG37" s="79"/>
    </row>
    <row r="38" spans="1:241" s="85" customFormat="1" ht="25.5">
      <c r="A38" s="502" t="s">
        <v>3009</v>
      </c>
      <c r="B38" s="517" t="s">
        <v>3054</v>
      </c>
      <c r="C38" s="504" t="s">
        <v>132</v>
      </c>
      <c r="D38" s="505">
        <v>2</v>
      </c>
      <c r="E38" s="260"/>
      <c r="F38" s="260"/>
      <c r="G38" s="88">
        <f t="shared" si="2"/>
        <v>0</v>
      </c>
      <c r="H38" s="89">
        <f t="shared" si="3"/>
        <v>0</v>
      </c>
      <c r="I38" s="79"/>
      <c r="J38" s="79"/>
      <c r="K38" s="80"/>
      <c r="L38" s="81"/>
      <c r="M38" s="82"/>
      <c r="N38" s="81"/>
      <c r="O38" s="83"/>
      <c r="P38" s="83"/>
      <c r="Q38" s="83"/>
      <c r="R38" s="83"/>
      <c r="S38" s="84"/>
      <c r="T38" s="79"/>
      <c r="U38" s="79"/>
      <c r="V38" s="80"/>
      <c r="W38" s="81"/>
      <c r="X38" s="82"/>
      <c r="Y38" s="81"/>
      <c r="Z38" s="83"/>
      <c r="AA38" s="83"/>
      <c r="AB38" s="83"/>
      <c r="AC38" s="83"/>
      <c r="AD38" s="84"/>
      <c r="AE38" s="79"/>
      <c r="AF38" s="79"/>
      <c r="AG38" s="80"/>
      <c r="AH38" s="81"/>
      <c r="AI38" s="82"/>
      <c r="AJ38" s="81"/>
      <c r="AK38" s="83"/>
      <c r="AL38" s="83"/>
      <c r="AM38" s="83"/>
      <c r="AN38" s="83"/>
      <c r="AO38" s="84"/>
      <c r="AP38" s="79"/>
      <c r="AQ38" s="79"/>
      <c r="AR38" s="80"/>
      <c r="AS38" s="81"/>
      <c r="AT38" s="82"/>
      <c r="AU38" s="81"/>
      <c r="AV38" s="83"/>
      <c r="AW38" s="83"/>
      <c r="AX38" s="83"/>
      <c r="AY38" s="83"/>
      <c r="AZ38" s="84"/>
      <c r="BA38" s="79"/>
      <c r="BB38" s="79"/>
      <c r="BC38" s="80"/>
      <c r="BD38" s="81"/>
      <c r="BE38" s="82"/>
      <c r="BF38" s="81"/>
      <c r="BG38" s="83"/>
      <c r="BH38" s="83"/>
      <c r="BI38" s="83"/>
      <c r="BJ38" s="83"/>
      <c r="BK38" s="84"/>
      <c r="BL38" s="79"/>
      <c r="BM38" s="79"/>
      <c r="BN38" s="80"/>
      <c r="BO38" s="81"/>
      <c r="BP38" s="82"/>
      <c r="BQ38" s="81"/>
      <c r="BR38" s="83"/>
      <c r="BS38" s="83"/>
      <c r="BT38" s="83"/>
      <c r="BU38" s="83"/>
      <c r="BV38" s="84"/>
      <c r="BW38" s="79"/>
      <c r="BX38" s="79"/>
      <c r="BY38" s="80"/>
      <c r="BZ38" s="81"/>
      <c r="CA38" s="82"/>
      <c r="CB38" s="81"/>
      <c r="CC38" s="83"/>
      <c r="CD38" s="83"/>
      <c r="CE38" s="83"/>
      <c r="CF38" s="83"/>
      <c r="CG38" s="84"/>
      <c r="CH38" s="79"/>
      <c r="CI38" s="79"/>
      <c r="CJ38" s="80"/>
      <c r="CK38" s="81"/>
      <c r="CL38" s="82"/>
      <c r="CM38" s="81"/>
      <c r="CN38" s="83"/>
      <c r="CO38" s="83"/>
      <c r="CP38" s="83"/>
      <c r="CQ38" s="83"/>
      <c r="CR38" s="84"/>
      <c r="CS38" s="79"/>
      <c r="CT38" s="79"/>
      <c r="CU38" s="80"/>
      <c r="CV38" s="81"/>
      <c r="CW38" s="82"/>
      <c r="CX38" s="81"/>
      <c r="CY38" s="83"/>
      <c r="CZ38" s="83"/>
      <c r="DA38" s="83"/>
      <c r="DB38" s="83"/>
      <c r="DC38" s="84"/>
      <c r="DD38" s="79"/>
      <c r="DE38" s="79"/>
      <c r="DF38" s="80"/>
      <c r="DG38" s="81"/>
      <c r="DH38" s="82"/>
      <c r="DI38" s="81"/>
      <c r="DJ38" s="83"/>
      <c r="DK38" s="83"/>
      <c r="DL38" s="83"/>
      <c r="DM38" s="83"/>
      <c r="DN38" s="84"/>
      <c r="DO38" s="79"/>
      <c r="DP38" s="79"/>
      <c r="DQ38" s="80"/>
      <c r="DR38" s="81"/>
      <c r="DS38" s="82"/>
      <c r="DT38" s="81"/>
      <c r="DU38" s="83"/>
      <c r="DV38" s="83"/>
      <c r="DW38" s="83"/>
      <c r="DX38" s="83"/>
      <c r="DY38" s="84"/>
      <c r="DZ38" s="79"/>
      <c r="EA38" s="79"/>
      <c r="EB38" s="80"/>
      <c r="EC38" s="81"/>
      <c r="ED38" s="82"/>
      <c r="EE38" s="81"/>
      <c r="EF38" s="83"/>
      <c r="EG38" s="83"/>
      <c r="EH38" s="83"/>
      <c r="EI38" s="83"/>
      <c r="EJ38" s="84"/>
      <c r="EK38" s="79"/>
      <c r="EL38" s="79"/>
      <c r="EM38" s="80"/>
      <c r="EN38" s="81"/>
      <c r="EO38" s="82"/>
      <c r="EP38" s="81"/>
      <c r="EQ38" s="83"/>
      <c r="ER38" s="83"/>
      <c r="ES38" s="83"/>
      <c r="ET38" s="83"/>
      <c r="EU38" s="84"/>
      <c r="EV38" s="79"/>
      <c r="EW38" s="79"/>
      <c r="EX38" s="80"/>
      <c r="EY38" s="81"/>
      <c r="EZ38" s="82"/>
      <c r="FA38" s="81"/>
      <c r="FB38" s="83"/>
      <c r="FC38" s="83"/>
      <c r="FD38" s="83"/>
      <c r="FE38" s="83"/>
      <c r="FF38" s="84"/>
      <c r="FG38" s="79"/>
      <c r="FH38" s="79"/>
      <c r="FI38" s="80"/>
      <c r="FJ38" s="81"/>
      <c r="FK38" s="82"/>
      <c r="FL38" s="81"/>
      <c r="FM38" s="83"/>
      <c r="FN38" s="83"/>
      <c r="FO38" s="83"/>
      <c r="FP38" s="83"/>
      <c r="FQ38" s="84"/>
      <c r="FR38" s="79"/>
      <c r="FS38" s="79"/>
      <c r="FT38" s="80"/>
      <c r="FU38" s="81"/>
      <c r="FV38" s="82"/>
      <c r="FW38" s="81"/>
      <c r="FX38" s="83"/>
      <c r="FY38" s="83"/>
      <c r="FZ38" s="83"/>
      <c r="GA38" s="83"/>
      <c r="GB38" s="84"/>
      <c r="GC38" s="79"/>
      <c r="GD38" s="79"/>
      <c r="GE38" s="80"/>
      <c r="GF38" s="81"/>
      <c r="GG38" s="82"/>
      <c r="GH38" s="81"/>
      <c r="GI38" s="83"/>
      <c r="GJ38" s="83"/>
      <c r="GK38" s="83"/>
      <c r="GL38" s="83"/>
      <c r="GM38" s="84"/>
      <c r="GN38" s="79"/>
      <c r="GO38" s="79"/>
      <c r="GP38" s="80"/>
      <c r="GQ38" s="81"/>
      <c r="GR38" s="82"/>
      <c r="GS38" s="81"/>
      <c r="GT38" s="83"/>
      <c r="GU38" s="83"/>
      <c r="GV38" s="83"/>
      <c r="GW38" s="83"/>
      <c r="GX38" s="84"/>
      <c r="GY38" s="79"/>
      <c r="GZ38" s="79"/>
      <c r="HA38" s="80"/>
      <c r="HB38" s="81"/>
      <c r="HC38" s="82"/>
      <c r="HD38" s="81"/>
      <c r="HE38" s="83"/>
      <c r="HF38" s="83"/>
      <c r="HG38" s="83"/>
      <c r="HH38" s="83"/>
      <c r="HI38" s="84"/>
      <c r="HJ38" s="79"/>
      <c r="HK38" s="79"/>
      <c r="HL38" s="80"/>
      <c r="HM38" s="81"/>
      <c r="HN38" s="82"/>
      <c r="HO38" s="81"/>
      <c r="HP38" s="83"/>
      <c r="HQ38" s="83"/>
      <c r="HR38" s="83"/>
      <c r="HS38" s="83"/>
      <c r="HT38" s="84"/>
      <c r="HU38" s="79"/>
      <c r="HV38" s="79"/>
      <c r="HW38" s="80"/>
      <c r="HX38" s="81"/>
      <c r="HY38" s="82"/>
      <c r="HZ38" s="81"/>
      <c r="IA38" s="83"/>
      <c r="IB38" s="83"/>
      <c r="IC38" s="83"/>
      <c r="ID38" s="83"/>
      <c r="IE38" s="84"/>
      <c r="IF38" s="79"/>
      <c r="IG38" s="79"/>
    </row>
    <row r="39" spans="1:241" s="85" customFormat="1" ht="25.5">
      <c r="A39" s="502" t="s">
        <v>3007</v>
      </c>
      <c r="B39" s="517" t="s">
        <v>3053</v>
      </c>
      <c r="C39" s="504" t="s">
        <v>132</v>
      </c>
      <c r="D39" s="505">
        <v>20</v>
      </c>
      <c r="E39" s="260"/>
      <c r="F39" s="260"/>
      <c r="G39" s="88">
        <f t="shared" si="2"/>
        <v>0</v>
      </c>
      <c r="H39" s="89">
        <f t="shared" si="3"/>
        <v>0</v>
      </c>
      <c r="I39" s="79"/>
      <c r="J39" s="79"/>
      <c r="K39" s="80"/>
      <c r="L39" s="81"/>
      <c r="M39" s="82"/>
      <c r="N39" s="81"/>
      <c r="O39" s="83"/>
      <c r="P39" s="83"/>
      <c r="Q39" s="83"/>
      <c r="R39" s="83"/>
      <c r="S39" s="84"/>
      <c r="T39" s="79"/>
      <c r="U39" s="79"/>
      <c r="V39" s="80"/>
      <c r="W39" s="81"/>
      <c r="X39" s="82"/>
      <c r="Y39" s="81"/>
      <c r="Z39" s="83"/>
      <c r="AA39" s="83"/>
      <c r="AB39" s="83"/>
      <c r="AC39" s="83"/>
      <c r="AD39" s="84"/>
      <c r="AE39" s="79"/>
      <c r="AF39" s="79"/>
      <c r="AG39" s="80"/>
      <c r="AH39" s="81"/>
      <c r="AI39" s="82"/>
      <c r="AJ39" s="81"/>
      <c r="AK39" s="83"/>
      <c r="AL39" s="83"/>
      <c r="AM39" s="83"/>
      <c r="AN39" s="83"/>
      <c r="AO39" s="84"/>
      <c r="AP39" s="79"/>
      <c r="AQ39" s="79"/>
      <c r="AR39" s="80"/>
      <c r="AS39" s="81"/>
      <c r="AT39" s="82"/>
      <c r="AU39" s="81"/>
      <c r="AV39" s="83"/>
      <c r="AW39" s="83"/>
      <c r="AX39" s="83"/>
      <c r="AY39" s="83"/>
      <c r="AZ39" s="84"/>
      <c r="BA39" s="79"/>
      <c r="BB39" s="79"/>
      <c r="BC39" s="80"/>
      <c r="BD39" s="81"/>
      <c r="BE39" s="82"/>
      <c r="BF39" s="81"/>
      <c r="BG39" s="83"/>
      <c r="BH39" s="83"/>
      <c r="BI39" s="83"/>
      <c r="BJ39" s="83"/>
      <c r="BK39" s="84"/>
      <c r="BL39" s="79"/>
      <c r="BM39" s="79"/>
      <c r="BN39" s="80"/>
      <c r="BO39" s="81"/>
      <c r="BP39" s="82"/>
      <c r="BQ39" s="81"/>
      <c r="BR39" s="83"/>
      <c r="BS39" s="83"/>
      <c r="BT39" s="83"/>
      <c r="BU39" s="83"/>
      <c r="BV39" s="84"/>
      <c r="BW39" s="79"/>
      <c r="BX39" s="79"/>
      <c r="BY39" s="80"/>
      <c r="BZ39" s="81"/>
      <c r="CA39" s="82"/>
      <c r="CB39" s="81"/>
      <c r="CC39" s="83"/>
      <c r="CD39" s="83"/>
      <c r="CE39" s="83"/>
      <c r="CF39" s="83"/>
      <c r="CG39" s="84"/>
      <c r="CH39" s="79"/>
      <c r="CI39" s="79"/>
      <c r="CJ39" s="80"/>
      <c r="CK39" s="81"/>
      <c r="CL39" s="82"/>
      <c r="CM39" s="81"/>
      <c r="CN39" s="83"/>
      <c r="CO39" s="83"/>
      <c r="CP39" s="83"/>
      <c r="CQ39" s="83"/>
      <c r="CR39" s="84"/>
      <c r="CS39" s="79"/>
      <c r="CT39" s="79"/>
      <c r="CU39" s="80"/>
      <c r="CV39" s="81"/>
      <c r="CW39" s="82"/>
      <c r="CX39" s="81"/>
      <c r="CY39" s="83"/>
      <c r="CZ39" s="83"/>
      <c r="DA39" s="83"/>
      <c r="DB39" s="83"/>
      <c r="DC39" s="84"/>
      <c r="DD39" s="79"/>
      <c r="DE39" s="79"/>
      <c r="DF39" s="80"/>
      <c r="DG39" s="81"/>
      <c r="DH39" s="82"/>
      <c r="DI39" s="81"/>
      <c r="DJ39" s="83"/>
      <c r="DK39" s="83"/>
      <c r="DL39" s="83"/>
      <c r="DM39" s="83"/>
      <c r="DN39" s="84"/>
      <c r="DO39" s="79"/>
      <c r="DP39" s="79"/>
      <c r="DQ39" s="80"/>
      <c r="DR39" s="81"/>
      <c r="DS39" s="82"/>
      <c r="DT39" s="81"/>
      <c r="DU39" s="83"/>
      <c r="DV39" s="83"/>
      <c r="DW39" s="83"/>
      <c r="DX39" s="83"/>
      <c r="DY39" s="84"/>
      <c r="DZ39" s="79"/>
      <c r="EA39" s="79"/>
      <c r="EB39" s="80"/>
      <c r="EC39" s="81"/>
      <c r="ED39" s="82"/>
      <c r="EE39" s="81"/>
      <c r="EF39" s="83"/>
      <c r="EG39" s="83"/>
      <c r="EH39" s="83"/>
      <c r="EI39" s="83"/>
      <c r="EJ39" s="84"/>
      <c r="EK39" s="79"/>
      <c r="EL39" s="79"/>
      <c r="EM39" s="80"/>
      <c r="EN39" s="81"/>
      <c r="EO39" s="82"/>
      <c r="EP39" s="81"/>
      <c r="EQ39" s="83"/>
      <c r="ER39" s="83"/>
      <c r="ES39" s="83"/>
      <c r="ET39" s="83"/>
      <c r="EU39" s="84"/>
      <c r="EV39" s="79"/>
      <c r="EW39" s="79"/>
      <c r="EX39" s="80"/>
      <c r="EY39" s="81"/>
      <c r="EZ39" s="82"/>
      <c r="FA39" s="81"/>
      <c r="FB39" s="83"/>
      <c r="FC39" s="83"/>
      <c r="FD39" s="83"/>
      <c r="FE39" s="83"/>
      <c r="FF39" s="84"/>
      <c r="FG39" s="79"/>
      <c r="FH39" s="79"/>
      <c r="FI39" s="80"/>
      <c r="FJ39" s="81"/>
      <c r="FK39" s="82"/>
      <c r="FL39" s="81"/>
      <c r="FM39" s="83"/>
      <c r="FN39" s="83"/>
      <c r="FO39" s="83"/>
      <c r="FP39" s="83"/>
      <c r="FQ39" s="84"/>
      <c r="FR39" s="79"/>
      <c r="FS39" s="79"/>
      <c r="FT39" s="80"/>
      <c r="FU39" s="81"/>
      <c r="FV39" s="82"/>
      <c r="FW39" s="81"/>
      <c r="FX39" s="83"/>
      <c r="FY39" s="83"/>
      <c r="FZ39" s="83"/>
      <c r="GA39" s="83"/>
      <c r="GB39" s="84"/>
      <c r="GC39" s="79"/>
      <c r="GD39" s="79"/>
      <c r="GE39" s="80"/>
      <c r="GF39" s="81"/>
      <c r="GG39" s="82"/>
      <c r="GH39" s="81"/>
      <c r="GI39" s="83"/>
      <c r="GJ39" s="83"/>
      <c r="GK39" s="83"/>
      <c r="GL39" s="83"/>
      <c r="GM39" s="84"/>
      <c r="GN39" s="79"/>
      <c r="GO39" s="79"/>
      <c r="GP39" s="80"/>
      <c r="GQ39" s="81"/>
      <c r="GR39" s="82"/>
      <c r="GS39" s="81"/>
      <c r="GT39" s="83"/>
      <c r="GU39" s="83"/>
      <c r="GV39" s="83"/>
      <c r="GW39" s="83"/>
      <c r="GX39" s="84"/>
      <c r="GY39" s="79"/>
      <c r="GZ39" s="79"/>
      <c r="HA39" s="80"/>
      <c r="HB39" s="81"/>
      <c r="HC39" s="82"/>
      <c r="HD39" s="81"/>
      <c r="HE39" s="83"/>
      <c r="HF39" s="83"/>
      <c r="HG39" s="83"/>
      <c r="HH39" s="83"/>
      <c r="HI39" s="84"/>
      <c r="HJ39" s="79"/>
      <c r="HK39" s="79"/>
      <c r="HL39" s="80"/>
      <c r="HM39" s="81"/>
      <c r="HN39" s="82"/>
      <c r="HO39" s="81"/>
      <c r="HP39" s="83"/>
      <c r="HQ39" s="83"/>
      <c r="HR39" s="83"/>
      <c r="HS39" s="83"/>
      <c r="HT39" s="84"/>
      <c r="HU39" s="79"/>
      <c r="HV39" s="79"/>
      <c r="HW39" s="80"/>
      <c r="HX39" s="81"/>
      <c r="HY39" s="82"/>
      <c r="HZ39" s="81"/>
      <c r="IA39" s="83"/>
      <c r="IB39" s="83"/>
      <c r="IC39" s="83"/>
      <c r="ID39" s="83"/>
      <c r="IE39" s="84"/>
      <c r="IF39" s="79"/>
      <c r="IG39" s="79"/>
    </row>
    <row r="40" spans="1:241" s="85" customFormat="1" ht="25.5">
      <c r="A40" s="502" t="s">
        <v>3005</v>
      </c>
      <c r="B40" s="517" t="s">
        <v>3052</v>
      </c>
      <c r="C40" s="504" t="s">
        <v>132</v>
      </c>
      <c r="D40" s="505">
        <v>9</v>
      </c>
      <c r="E40" s="260"/>
      <c r="F40" s="260"/>
      <c r="G40" s="88">
        <f t="shared" si="2"/>
        <v>0</v>
      </c>
      <c r="H40" s="89">
        <f t="shared" si="3"/>
        <v>0</v>
      </c>
      <c r="I40" s="79"/>
      <c r="J40" s="79"/>
      <c r="K40" s="80"/>
      <c r="L40" s="81"/>
      <c r="M40" s="82"/>
      <c r="N40" s="81"/>
      <c r="O40" s="83"/>
      <c r="P40" s="83"/>
      <c r="Q40" s="83"/>
      <c r="R40" s="83"/>
      <c r="S40" s="84"/>
      <c r="T40" s="79"/>
      <c r="U40" s="79"/>
      <c r="V40" s="80"/>
      <c r="W40" s="81"/>
      <c r="X40" s="82"/>
      <c r="Y40" s="81"/>
      <c r="Z40" s="83"/>
      <c r="AA40" s="83"/>
      <c r="AB40" s="83"/>
      <c r="AC40" s="83"/>
      <c r="AD40" s="84"/>
      <c r="AE40" s="79"/>
      <c r="AF40" s="79"/>
      <c r="AG40" s="80"/>
      <c r="AH40" s="81"/>
      <c r="AI40" s="82"/>
      <c r="AJ40" s="81"/>
      <c r="AK40" s="83"/>
      <c r="AL40" s="83"/>
      <c r="AM40" s="83"/>
      <c r="AN40" s="83"/>
      <c r="AO40" s="84"/>
      <c r="AP40" s="79"/>
      <c r="AQ40" s="79"/>
      <c r="AR40" s="80"/>
      <c r="AS40" s="81"/>
      <c r="AT40" s="82"/>
      <c r="AU40" s="81"/>
      <c r="AV40" s="83"/>
      <c r="AW40" s="83"/>
      <c r="AX40" s="83"/>
      <c r="AY40" s="83"/>
      <c r="AZ40" s="84"/>
      <c r="BA40" s="79"/>
      <c r="BB40" s="79"/>
      <c r="BC40" s="80"/>
      <c r="BD40" s="81"/>
      <c r="BE40" s="82"/>
      <c r="BF40" s="81"/>
      <c r="BG40" s="83"/>
      <c r="BH40" s="83"/>
      <c r="BI40" s="83"/>
      <c r="BJ40" s="83"/>
      <c r="BK40" s="84"/>
      <c r="BL40" s="79"/>
      <c r="BM40" s="79"/>
      <c r="BN40" s="80"/>
      <c r="BO40" s="81"/>
      <c r="BP40" s="82"/>
      <c r="BQ40" s="81"/>
      <c r="BR40" s="83"/>
      <c r="BS40" s="83"/>
      <c r="BT40" s="83"/>
      <c r="BU40" s="83"/>
      <c r="BV40" s="84"/>
      <c r="BW40" s="79"/>
      <c r="BX40" s="79"/>
      <c r="BY40" s="80"/>
      <c r="BZ40" s="81"/>
      <c r="CA40" s="82"/>
      <c r="CB40" s="81"/>
      <c r="CC40" s="83"/>
      <c r="CD40" s="83"/>
      <c r="CE40" s="83"/>
      <c r="CF40" s="83"/>
      <c r="CG40" s="84"/>
      <c r="CH40" s="79"/>
      <c r="CI40" s="79"/>
      <c r="CJ40" s="80"/>
      <c r="CK40" s="81"/>
      <c r="CL40" s="82"/>
      <c r="CM40" s="81"/>
      <c r="CN40" s="83"/>
      <c r="CO40" s="83"/>
      <c r="CP40" s="83"/>
      <c r="CQ40" s="83"/>
      <c r="CR40" s="84"/>
      <c r="CS40" s="79"/>
      <c r="CT40" s="79"/>
      <c r="CU40" s="80"/>
      <c r="CV40" s="81"/>
      <c r="CW40" s="82"/>
      <c r="CX40" s="81"/>
      <c r="CY40" s="83"/>
      <c r="CZ40" s="83"/>
      <c r="DA40" s="83"/>
      <c r="DB40" s="83"/>
      <c r="DC40" s="84"/>
      <c r="DD40" s="79"/>
      <c r="DE40" s="79"/>
      <c r="DF40" s="80"/>
      <c r="DG40" s="81"/>
      <c r="DH40" s="82"/>
      <c r="DI40" s="81"/>
      <c r="DJ40" s="83"/>
      <c r="DK40" s="83"/>
      <c r="DL40" s="83"/>
      <c r="DM40" s="83"/>
      <c r="DN40" s="84"/>
      <c r="DO40" s="79"/>
      <c r="DP40" s="79"/>
      <c r="DQ40" s="80"/>
      <c r="DR40" s="81"/>
      <c r="DS40" s="82"/>
      <c r="DT40" s="81"/>
      <c r="DU40" s="83"/>
      <c r="DV40" s="83"/>
      <c r="DW40" s="83"/>
      <c r="DX40" s="83"/>
      <c r="DY40" s="84"/>
      <c r="DZ40" s="79"/>
      <c r="EA40" s="79"/>
      <c r="EB40" s="80"/>
      <c r="EC40" s="81"/>
      <c r="ED40" s="82"/>
      <c r="EE40" s="81"/>
      <c r="EF40" s="83"/>
      <c r="EG40" s="83"/>
      <c r="EH40" s="83"/>
      <c r="EI40" s="83"/>
      <c r="EJ40" s="84"/>
      <c r="EK40" s="79"/>
      <c r="EL40" s="79"/>
      <c r="EM40" s="80"/>
      <c r="EN40" s="81"/>
      <c r="EO40" s="82"/>
      <c r="EP40" s="81"/>
      <c r="EQ40" s="83"/>
      <c r="ER40" s="83"/>
      <c r="ES40" s="83"/>
      <c r="ET40" s="83"/>
      <c r="EU40" s="84"/>
      <c r="EV40" s="79"/>
      <c r="EW40" s="79"/>
      <c r="EX40" s="80"/>
      <c r="EY40" s="81"/>
      <c r="EZ40" s="82"/>
      <c r="FA40" s="81"/>
      <c r="FB40" s="83"/>
      <c r="FC40" s="83"/>
      <c r="FD40" s="83"/>
      <c r="FE40" s="83"/>
      <c r="FF40" s="84"/>
      <c r="FG40" s="79"/>
      <c r="FH40" s="79"/>
      <c r="FI40" s="80"/>
      <c r="FJ40" s="81"/>
      <c r="FK40" s="82"/>
      <c r="FL40" s="81"/>
      <c r="FM40" s="83"/>
      <c r="FN40" s="83"/>
      <c r="FO40" s="83"/>
      <c r="FP40" s="83"/>
      <c r="FQ40" s="84"/>
      <c r="FR40" s="79"/>
      <c r="FS40" s="79"/>
      <c r="FT40" s="80"/>
      <c r="FU40" s="81"/>
      <c r="FV40" s="82"/>
      <c r="FW40" s="81"/>
      <c r="FX40" s="83"/>
      <c r="FY40" s="83"/>
      <c r="FZ40" s="83"/>
      <c r="GA40" s="83"/>
      <c r="GB40" s="84"/>
      <c r="GC40" s="79"/>
      <c r="GD40" s="79"/>
      <c r="GE40" s="80"/>
      <c r="GF40" s="81"/>
      <c r="GG40" s="82"/>
      <c r="GH40" s="81"/>
      <c r="GI40" s="83"/>
      <c r="GJ40" s="83"/>
      <c r="GK40" s="83"/>
      <c r="GL40" s="83"/>
      <c r="GM40" s="84"/>
      <c r="GN40" s="79"/>
      <c r="GO40" s="79"/>
      <c r="GP40" s="80"/>
      <c r="GQ40" s="81"/>
      <c r="GR40" s="82"/>
      <c r="GS40" s="81"/>
      <c r="GT40" s="83"/>
      <c r="GU40" s="83"/>
      <c r="GV40" s="83"/>
      <c r="GW40" s="83"/>
      <c r="GX40" s="84"/>
      <c r="GY40" s="79"/>
      <c r="GZ40" s="79"/>
      <c r="HA40" s="80"/>
      <c r="HB40" s="81"/>
      <c r="HC40" s="82"/>
      <c r="HD40" s="81"/>
      <c r="HE40" s="83"/>
      <c r="HF40" s="83"/>
      <c r="HG40" s="83"/>
      <c r="HH40" s="83"/>
      <c r="HI40" s="84"/>
      <c r="HJ40" s="79"/>
      <c r="HK40" s="79"/>
      <c r="HL40" s="80"/>
      <c r="HM40" s="81"/>
      <c r="HN40" s="82"/>
      <c r="HO40" s="81"/>
      <c r="HP40" s="83"/>
      <c r="HQ40" s="83"/>
      <c r="HR40" s="83"/>
      <c r="HS40" s="83"/>
      <c r="HT40" s="84"/>
      <c r="HU40" s="79"/>
      <c r="HV40" s="79"/>
      <c r="HW40" s="80"/>
      <c r="HX40" s="81"/>
      <c r="HY40" s="82"/>
      <c r="HZ40" s="81"/>
      <c r="IA40" s="83"/>
      <c r="IB40" s="83"/>
      <c r="IC40" s="83"/>
      <c r="ID40" s="83"/>
      <c r="IE40" s="84"/>
      <c r="IF40" s="79"/>
      <c r="IG40" s="79"/>
    </row>
    <row r="41" spans="1:241" s="85" customFormat="1" ht="25.5">
      <c r="A41" s="502" t="s">
        <v>3003</v>
      </c>
      <c r="B41" s="517" t="s">
        <v>3051</v>
      </c>
      <c r="C41" s="504" t="s">
        <v>132</v>
      </c>
      <c r="D41" s="505">
        <v>11</v>
      </c>
      <c r="E41" s="260"/>
      <c r="F41" s="260"/>
      <c r="G41" s="88">
        <f t="shared" si="2"/>
        <v>0</v>
      </c>
      <c r="H41" s="89">
        <f t="shared" si="3"/>
        <v>0</v>
      </c>
      <c r="I41" s="79"/>
      <c r="J41" s="79"/>
      <c r="K41" s="80"/>
      <c r="L41" s="81"/>
      <c r="M41" s="82"/>
      <c r="N41" s="81"/>
      <c r="O41" s="83"/>
      <c r="P41" s="83"/>
      <c r="Q41" s="83"/>
      <c r="R41" s="83"/>
      <c r="S41" s="84"/>
      <c r="T41" s="79"/>
      <c r="U41" s="79"/>
      <c r="V41" s="80"/>
      <c r="W41" s="81"/>
      <c r="X41" s="82"/>
      <c r="Y41" s="81"/>
      <c r="Z41" s="83"/>
      <c r="AA41" s="83"/>
      <c r="AB41" s="83"/>
      <c r="AC41" s="83"/>
      <c r="AD41" s="84"/>
      <c r="AE41" s="79"/>
      <c r="AF41" s="79"/>
      <c r="AG41" s="80"/>
      <c r="AH41" s="81"/>
      <c r="AI41" s="82"/>
      <c r="AJ41" s="81"/>
      <c r="AK41" s="83"/>
      <c r="AL41" s="83"/>
      <c r="AM41" s="83"/>
      <c r="AN41" s="83"/>
      <c r="AO41" s="84"/>
      <c r="AP41" s="79"/>
      <c r="AQ41" s="79"/>
      <c r="AR41" s="80"/>
      <c r="AS41" s="81"/>
      <c r="AT41" s="82"/>
      <c r="AU41" s="81"/>
      <c r="AV41" s="83"/>
      <c r="AW41" s="83"/>
      <c r="AX41" s="83"/>
      <c r="AY41" s="83"/>
      <c r="AZ41" s="84"/>
      <c r="BA41" s="79"/>
      <c r="BB41" s="79"/>
      <c r="BC41" s="80"/>
      <c r="BD41" s="81"/>
      <c r="BE41" s="82"/>
      <c r="BF41" s="81"/>
      <c r="BG41" s="83"/>
      <c r="BH41" s="83"/>
      <c r="BI41" s="83"/>
      <c r="BJ41" s="83"/>
      <c r="BK41" s="84"/>
      <c r="BL41" s="79"/>
      <c r="BM41" s="79"/>
      <c r="BN41" s="80"/>
      <c r="BO41" s="81"/>
      <c r="BP41" s="82"/>
      <c r="BQ41" s="81"/>
      <c r="BR41" s="83"/>
      <c r="BS41" s="83"/>
      <c r="BT41" s="83"/>
      <c r="BU41" s="83"/>
      <c r="BV41" s="84"/>
      <c r="BW41" s="79"/>
      <c r="BX41" s="79"/>
      <c r="BY41" s="80"/>
      <c r="BZ41" s="81"/>
      <c r="CA41" s="82"/>
      <c r="CB41" s="81"/>
      <c r="CC41" s="83"/>
      <c r="CD41" s="83"/>
      <c r="CE41" s="83"/>
      <c r="CF41" s="83"/>
      <c r="CG41" s="84"/>
      <c r="CH41" s="79"/>
      <c r="CI41" s="79"/>
      <c r="CJ41" s="80"/>
      <c r="CK41" s="81"/>
      <c r="CL41" s="82"/>
      <c r="CM41" s="81"/>
      <c r="CN41" s="83"/>
      <c r="CO41" s="83"/>
      <c r="CP41" s="83"/>
      <c r="CQ41" s="83"/>
      <c r="CR41" s="84"/>
      <c r="CS41" s="79"/>
      <c r="CT41" s="79"/>
      <c r="CU41" s="80"/>
      <c r="CV41" s="81"/>
      <c r="CW41" s="82"/>
      <c r="CX41" s="81"/>
      <c r="CY41" s="83"/>
      <c r="CZ41" s="83"/>
      <c r="DA41" s="83"/>
      <c r="DB41" s="83"/>
      <c r="DC41" s="84"/>
      <c r="DD41" s="79"/>
      <c r="DE41" s="79"/>
      <c r="DF41" s="80"/>
      <c r="DG41" s="81"/>
      <c r="DH41" s="82"/>
      <c r="DI41" s="81"/>
      <c r="DJ41" s="83"/>
      <c r="DK41" s="83"/>
      <c r="DL41" s="83"/>
      <c r="DM41" s="83"/>
      <c r="DN41" s="84"/>
      <c r="DO41" s="79"/>
      <c r="DP41" s="79"/>
      <c r="DQ41" s="80"/>
      <c r="DR41" s="81"/>
      <c r="DS41" s="82"/>
      <c r="DT41" s="81"/>
      <c r="DU41" s="83"/>
      <c r="DV41" s="83"/>
      <c r="DW41" s="83"/>
      <c r="DX41" s="83"/>
      <c r="DY41" s="84"/>
      <c r="DZ41" s="79"/>
      <c r="EA41" s="79"/>
      <c r="EB41" s="80"/>
      <c r="EC41" s="81"/>
      <c r="ED41" s="82"/>
      <c r="EE41" s="81"/>
      <c r="EF41" s="83"/>
      <c r="EG41" s="83"/>
      <c r="EH41" s="83"/>
      <c r="EI41" s="83"/>
      <c r="EJ41" s="84"/>
      <c r="EK41" s="79"/>
      <c r="EL41" s="79"/>
      <c r="EM41" s="80"/>
      <c r="EN41" s="81"/>
      <c r="EO41" s="82"/>
      <c r="EP41" s="81"/>
      <c r="EQ41" s="83"/>
      <c r="ER41" s="83"/>
      <c r="ES41" s="83"/>
      <c r="ET41" s="83"/>
      <c r="EU41" s="84"/>
      <c r="EV41" s="79"/>
      <c r="EW41" s="79"/>
      <c r="EX41" s="80"/>
      <c r="EY41" s="81"/>
      <c r="EZ41" s="82"/>
      <c r="FA41" s="81"/>
      <c r="FB41" s="83"/>
      <c r="FC41" s="83"/>
      <c r="FD41" s="83"/>
      <c r="FE41" s="83"/>
      <c r="FF41" s="84"/>
      <c r="FG41" s="79"/>
      <c r="FH41" s="79"/>
      <c r="FI41" s="80"/>
      <c r="FJ41" s="81"/>
      <c r="FK41" s="82"/>
      <c r="FL41" s="81"/>
      <c r="FM41" s="83"/>
      <c r="FN41" s="83"/>
      <c r="FO41" s="83"/>
      <c r="FP41" s="83"/>
      <c r="FQ41" s="84"/>
      <c r="FR41" s="79"/>
      <c r="FS41" s="79"/>
      <c r="FT41" s="80"/>
      <c r="FU41" s="81"/>
      <c r="FV41" s="82"/>
      <c r="FW41" s="81"/>
      <c r="FX41" s="83"/>
      <c r="FY41" s="83"/>
      <c r="FZ41" s="83"/>
      <c r="GA41" s="83"/>
      <c r="GB41" s="84"/>
      <c r="GC41" s="79"/>
      <c r="GD41" s="79"/>
      <c r="GE41" s="80"/>
      <c r="GF41" s="81"/>
      <c r="GG41" s="82"/>
      <c r="GH41" s="81"/>
      <c r="GI41" s="83"/>
      <c r="GJ41" s="83"/>
      <c r="GK41" s="83"/>
      <c r="GL41" s="83"/>
      <c r="GM41" s="84"/>
      <c r="GN41" s="79"/>
      <c r="GO41" s="79"/>
      <c r="GP41" s="80"/>
      <c r="GQ41" s="81"/>
      <c r="GR41" s="82"/>
      <c r="GS41" s="81"/>
      <c r="GT41" s="83"/>
      <c r="GU41" s="83"/>
      <c r="GV41" s="83"/>
      <c r="GW41" s="83"/>
      <c r="GX41" s="84"/>
      <c r="GY41" s="79"/>
      <c r="GZ41" s="79"/>
      <c r="HA41" s="80"/>
      <c r="HB41" s="81"/>
      <c r="HC41" s="82"/>
      <c r="HD41" s="81"/>
      <c r="HE41" s="83"/>
      <c r="HF41" s="83"/>
      <c r="HG41" s="83"/>
      <c r="HH41" s="83"/>
      <c r="HI41" s="84"/>
      <c r="HJ41" s="79"/>
      <c r="HK41" s="79"/>
      <c r="HL41" s="80"/>
      <c r="HM41" s="81"/>
      <c r="HN41" s="82"/>
      <c r="HO41" s="81"/>
      <c r="HP41" s="83"/>
      <c r="HQ41" s="83"/>
      <c r="HR41" s="83"/>
      <c r="HS41" s="83"/>
      <c r="HT41" s="84"/>
      <c r="HU41" s="79"/>
      <c r="HV41" s="79"/>
      <c r="HW41" s="80"/>
      <c r="HX41" s="81"/>
      <c r="HY41" s="82"/>
      <c r="HZ41" s="81"/>
      <c r="IA41" s="83"/>
      <c r="IB41" s="83"/>
      <c r="IC41" s="83"/>
      <c r="ID41" s="83"/>
      <c r="IE41" s="84"/>
      <c r="IF41" s="79"/>
      <c r="IG41" s="79"/>
    </row>
    <row r="42" spans="1:241" s="85" customFormat="1" ht="25.5">
      <c r="A42" s="502" t="s">
        <v>3005</v>
      </c>
      <c r="B42" s="517" t="s">
        <v>3050</v>
      </c>
      <c r="C42" s="504" t="s">
        <v>132</v>
      </c>
      <c r="D42" s="505">
        <v>2</v>
      </c>
      <c r="E42" s="260"/>
      <c r="F42" s="260"/>
      <c r="G42" s="88">
        <f t="shared" si="2"/>
        <v>0</v>
      </c>
      <c r="H42" s="89">
        <f t="shared" si="3"/>
        <v>0</v>
      </c>
      <c r="I42" s="79"/>
      <c r="J42" s="79"/>
      <c r="K42" s="80"/>
      <c r="L42" s="81"/>
      <c r="M42" s="82"/>
      <c r="N42" s="81"/>
      <c r="O42" s="83"/>
      <c r="P42" s="83"/>
      <c r="Q42" s="83"/>
      <c r="R42" s="83"/>
      <c r="S42" s="84"/>
      <c r="T42" s="79"/>
      <c r="U42" s="79"/>
      <c r="V42" s="80"/>
      <c r="W42" s="81"/>
      <c r="X42" s="82"/>
      <c r="Y42" s="81"/>
      <c r="Z42" s="83"/>
      <c r="AA42" s="83"/>
      <c r="AB42" s="83"/>
      <c r="AC42" s="83"/>
      <c r="AD42" s="84"/>
      <c r="AE42" s="79"/>
      <c r="AF42" s="79"/>
      <c r="AG42" s="80"/>
      <c r="AH42" s="81"/>
      <c r="AI42" s="82"/>
      <c r="AJ42" s="81"/>
      <c r="AK42" s="83"/>
      <c r="AL42" s="83"/>
      <c r="AM42" s="83"/>
      <c r="AN42" s="83"/>
      <c r="AO42" s="84"/>
      <c r="AP42" s="79"/>
      <c r="AQ42" s="79"/>
      <c r="AR42" s="80"/>
      <c r="AS42" s="81"/>
      <c r="AT42" s="82"/>
      <c r="AU42" s="81"/>
      <c r="AV42" s="83"/>
      <c r="AW42" s="83"/>
      <c r="AX42" s="83"/>
      <c r="AY42" s="83"/>
      <c r="AZ42" s="84"/>
      <c r="BA42" s="79"/>
      <c r="BB42" s="79"/>
      <c r="BC42" s="80"/>
      <c r="BD42" s="81"/>
      <c r="BE42" s="82"/>
      <c r="BF42" s="81"/>
      <c r="BG42" s="83"/>
      <c r="BH42" s="83"/>
      <c r="BI42" s="83"/>
      <c r="BJ42" s="83"/>
      <c r="BK42" s="84"/>
      <c r="BL42" s="79"/>
      <c r="BM42" s="79"/>
      <c r="BN42" s="80"/>
      <c r="BO42" s="81"/>
      <c r="BP42" s="82"/>
      <c r="BQ42" s="81"/>
      <c r="BR42" s="83"/>
      <c r="BS42" s="83"/>
      <c r="BT42" s="83"/>
      <c r="BU42" s="83"/>
      <c r="BV42" s="84"/>
      <c r="BW42" s="79"/>
      <c r="BX42" s="79"/>
      <c r="BY42" s="80"/>
      <c r="BZ42" s="81"/>
      <c r="CA42" s="82"/>
      <c r="CB42" s="81"/>
      <c r="CC42" s="83"/>
      <c r="CD42" s="83"/>
      <c r="CE42" s="83"/>
      <c r="CF42" s="83"/>
      <c r="CG42" s="84"/>
      <c r="CH42" s="79"/>
      <c r="CI42" s="79"/>
      <c r="CJ42" s="80"/>
      <c r="CK42" s="81"/>
      <c r="CL42" s="82"/>
      <c r="CM42" s="81"/>
      <c r="CN42" s="83"/>
      <c r="CO42" s="83"/>
      <c r="CP42" s="83"/>
      <c r="CQ42" s="83"/>
      <c r="CR42" s="84"/>
      <c r="CS42" s="79"/>
      <c r="CT42" s="79"/>
      <c r="CU42" s="80"/>
      <c r="CV42" s="81"/>
      <c r="CW42" s="82"/>
      <c r="CX42" s="81"/>
      <c r="CY42" s="83"/>
      <c r="CZ42" s="83"/>
      <c r="DA42" s="83"/>
      <c r="DB42" s="83"/>
      <c r="DC42" s="84"/>
      <c r="DD42" s="79"/>
      <c r="DE42" s="79"/>
      <c r="DF42" s="80"/>
      <c r="DG42" s="81"/>
      <c r="DH42" s="82"/>
      <c r="DI42" s="81"/>
      <c r="DJ42" s="83"/>
      <c r="DK42" s="83"/>
      <c r="DL42" s="83"/>
      <c r="DM42" s="83"/>
      <c r="DN42" s="84"/>
      <c r="DO42" s="79"/>
      <c r="DP42" s="79"/>
      <c r="DQ42" s="80"/>
      <c r="DR42" s="81"/>
      <c r="DS42" s="82"/>
      <c r="DT42" s="81"/>
      <c r="DU42" s="83"/>
      <c r="DV42" s="83"/>
      <c r="DW42" s="83"/>
      <c r="DX42" s="83"/>
      <c r="DY42" s="84"/>
      <c r="DZ42" s="79"/>
      <c r="EA42" s="79"/>
      <c r="EB42" s="80"/>
      <c r="EC42" s="81"/>
      <c r="ED42" s="82"/>
      <c r="EE42" s="81"/>
      <c r="EF42" s="83"/>
      <c r="EG42" s="83"/>
      <c r="EH42" s="83"/>
      <c r="EI42" s="83"/>
      <c r="EJ42" s="84"/>
      <c r="EK42" s="79"/>
      <c r="EL42" s="79"/>
      <c r="EM42" s="80"/>
      <c r="EN42" s="81"/>
      <c r="EO42" s="82"/>
      <c r="EP42" s="81"/>
      <c r="EQ42" s="83"/>
      <c r="ER42" s="83"/>
      <c r="ES42" s="83"/>
      <c r="ET42" s="83"/>
      <c r="EU42" s="84"/>
      <c r="EV42" s="79"/>
      <c r="EW42" s="79"/>
      <c r="EX42" s="80"/>
      <c r="EY42" s="81"/>
      <c r="EZ42" s="82"/>
      <c r="FA42" s="81"/>
      <c r="FB42" s="83"/>
      <c r="FC42" s="83"/>
      <c r="FD42" s="83"/>
      <c r="FE42" s="83"/>
      <c r="FF42" s="84"/>
      <c r="FG42" s="79"/>
      <c r="FH42" s="79"/>
      <c r="FI42" s="80"/>
      <c r="FJ42" s="81"/>
      <c r="FK42" s="82"/>
      <c r="FL42" s="81"/>
      <c r="FM42" s="83"/>
      <c r="FN42" s="83"/>
      <c r="FO42" s="83"/>
      <c r="FP42" s="83"/>
      <c r="FQ42" s="84"/>
      <c r="FR42" s="79"/>
      <c r="FS42" s="79"/>
      <c r="FT42" s="80"/>
      <c r="FU42" s="81"/>
      <c r="FV42" s="82"/>
      <c r="FW42" s="81"/>
      <c r="FX42" s="83"/>
      <c r="FY42" s="83"/>
      <c r="FZ42" s="83"/>
      <c r="GA42" s="83"/>
      <c r="GB42" s="84"/>
      <c r="GC42" s="79"/>
      <c r="GD42" s="79"/>
      <c r="GE42" s="80"/>
      <c r="GF42" s="81"/>
      <c r="GG42" s="82"/>
      <c r="GH42" s="81"/>
      <c r="GI42" s="83"/>
      <c r="GJ42" s="83"/>
      <c r="GK42" s="83"/>
      <c r="GL42" s="83"/>
      <c r="GM42" s="84"/>
      <c r="GN42" s="79"/>
      <c r="GO42" s="79"/>
      <c r="GP42" s="80"/>
      <c r="GQ42" s="81"/>
      <c r="GR42" s="82"/>
      <c r="GS42" s="81"/>
      <c r="GT42" s="83"/>
      <c r="GU42" s="83"/>
      <c r="GV42" s="83"/>
      <c r="GW42" s="83"/>
      <c r="GX42" s="84"/>
      <c r="GY42" s="79"/>
      <c r="GZ42" s="79"/>
      <c r="HA42" s="80"/>
      <c r="HB42" s="81"/>
      <c r="HC42" s="82"/>
      <c r="HD42" s="81"/>
      <c r="HE42" s="83"/>
      <c r="HF42" s="83"/>
      <c r="HG42" s="83"/>
      <c r="HH42" s="83"/>
      <c r="HI42" s="84"/>
      <c r="HJ42" s="79"/>
      <c r="HK42" s="79"/>
      <c r="HL42" s="80"/>
      <c r="HM42" s="81"/>
      <c r="HN42" s="82"/>
      <c r="HO42" s="81"/>
      <c r="HP42" s="83"/>
      <c r="HQ42" s="83"/>
      <c r="HR42" s="83"/>
      <c r="HS42" s="83"/>
      <c r="HT42" s="84"/>
      <c r="HU42" s="79"/>
      <c r="HV42" s="79"/>
      <c r="HW42" s="80"/>
      <c r="HX42" s="81"/>
      <c r="HY42" s="82"/>
      <c r="HZ42" s="81"/>
      <c r="IA42" s="83"/>
      <c r="IB42" s="83"/>
      <c r="IC42" s="83"/>
      <c r="ID42" s="83"/>
      <c r="IE42" s="84"/>
      <c r="IF42" s="79"/>
      <c r="IG42" s="79"/>
    </row>
    <row r="43" spans="1:241" s="85" customFormat="1" ht="14.25">
      <c r="A43" s="502" t="s">
        <v>3007</v>
      </c>
      <c r="B43" s="517" t="s">
        <v>3049</v>
      </c>
      <c r="C43" s="504" t="s">
        <v>132</v>
      </c>
      <c r="D43" s="505">
        <v>13</v>
      </c>
      <c r="E43" s="260"/>
      <c r="F43" s="260"/>
      <c r="G43" s="88">
        <f t="shared" si="2"/>
        <v>0</v>
      </c>
      <c r="H43" s="89">
        <f t="shared" si="3"/>
        <v>0</v>
      </c>
      <c r="I43" s="79"/>
      <c r="J43" s="79"/>
      <c r="K43" s="80"/>
      <c r="L43" s="81"/>
      <c r="M43" s="82"/>
      <c r="N43" s="81"/>
      <c r="O43" s="83"/>
      <c r="P43" s="83"/>
      <c r="Q43" s="83"/>
      <c r="R43" s="83"/>
      <c r="S43" s="84"/>
      <c r="T43" s="79"/>
      <c r="U43" s="79"/>
      <c r="V43" s="80"/>
      <c r="W43" s="81"/>
      <c r="X43" s="82"/>
      <c r="Y43" s="81"/>
      <c r="Z43" s="83"/>
      <c r="AA43" s="83"/>
      <c r="AB43" s="83"/>
      <c r="AC43" s="83"/>
      <c r="AD43" s="84"/>
      <c r="AE43" s="79"/>
      <c r="AF43" s="79"/>
      <c r="AG43" s="80"/>
      <c r="AH43" s="81"/>
      <c r="AI43" s="82"/>
      <c r="AJ43" s="81"/>
      <c r="AK43" s="83"/>
      <c r="AL43" s="83"/>
      <c r="AM43" s="83"/>
      <c r="AN43" s="83"/>
      <c r="AO43" s="84"/>
      <c r="AP43" s="79"/>
      <c r="AQ43" s="79"/>
      <c r="AR43" s="80"/>
      <c r="AS43" s="81"/>
      <c r="AT43" s="82"/>
      <c r="AU43" s="81"/>
      <c r="AV43" s="83"/>
      <c r="AW43" s="83"/>
      <c r="AX43" s="83"/>
      <c r="AY43" s="83"/>
      <c r="AZ43" s="84"/>
      <c r="BA43" s="79"/>
      <c r="BB43" s="79"/>
      <c r="BC43" s="80"/>
      <c r="BD43" s="81"/>
      <c r="BE43" s="82"/>
      <c r="BF43" s="81"/>
      <c r="BG43" s="83"/>
      <c r="BH43" s="83"/>
      <c r="BI43" s="83"/>
      <c r="BJ43" s="83"/>
      <c r="BK43" s="84"/>
      <c r="BL43" s="79"/>
      <c r="BM43" s="79"/>
      <c r="BN43" s="80"/>
      <c r="BO43" s="81"/>
      <c r="BP43" s="82"/>
      <c r="BQ43" s="81"/>
      <c r="BR43" s="83"/>
      <c r="BS43" s="83"/>
      <c r="BT43" s="83"/>
      <c r="BU43" s="83"/>
      <c r="BV43" s="84"/>
      <c r="BW43" s="79"/>
      <c r="BX43" s="79"/>
      <c r="BY43" s="80"/>
      <c r="BZ43" s="81"/>
      <c r="CA43" s="82"/>
      <c r="CB43" s="81"/>
      <c r="CC43" s="83"/>
      <c r="CD43" s="83"/>
      <c r="CE43" s="83"/>
      <c r="CF43" s="83"/>
      <c r="CG43" s="84"/>
      <c r="CH43" s="79"/>
      <c r="CI43" s="79"/>
      <c r="CJ43" s="80"/>
      <c r="CK43" s="81"/>
      <c r="CL43" s="82"/>
      <c r="CM43" s="81"/>
      <c r="CN43" s="83"/>
      <c r="CO43" s="83"/>
      <c r="CP43" s="83"/>
      <c r="CQ43" s="83"/>
      <c r="CR43" s="84"/>
      <c r="CS43" s="79"/>
      <c r="CT43" s="79"/>
      <c r="CU43" s="80"/>
      <c r="CV43" s="81"/>
      <c r="CW43" s="82"/>
      <c r="CX43" s="81"/>
      <c r="CY43" s="83"/>
      <c r="CZ43" s="83"/>
      <c r="DA43" s="83"/>
      <c r="DB43" s="83"/>
      <c r="DC43" s="84"/>
      <c r="DD43" s="79"/>
      <c r="DE43" s="79"/>
      <c r="DF43" s="80"/>
      <c r="DG43" s="81"/>
      <c r="DH43" s="82"/>
      <c r="DI43" s="81"/>
      <c r="DJ43" s="83"/>
      <c r="DK43" s="83"/>
      <c r="DL43" s="83"/>
      <c r="DM43" s="83"/>
      <c r="DN43" s="84"/>
      <c r="DO43" s="79"/>
      <c r="DP43" s="79"/>
      <c r="DQ43" s="80"/>
      <c r="DR43" s="81"/>
      <c r="DS43" s="82"/>
      <c r="DT43" s="81"/>
      <c r="DU43" s="83"/>
      <c r="DV43" s="83"/>
      <c r="DW43" s="83"/>
      <c r="DX43" s="83"/>
      <c r="DY43" s="84"/>
      <c r="DZ43" s="79"/>
      <c r="EA43" s="79"/>
      <c r="EB43" s="80"/>
      <c r="EC43" s="81"/>
      <c r="ED43" s="82"/>
      <c r="EE43" s="81"/>
      <c r="EF43" s="83"/>
      <c r="EG43" s="83"/>
      <c r="EH43" s="83"/>
      <c r="EI43" s="83"/>
      <c r="EJ43" s="84"/>
      <c r="EK43" s="79"/>
      <c r="EL43" s="79"/>
      <c r="EM43" s="80"/>
      <c r="EN43" s="81"/>
      <c r="EO43" s="82"/>
      <c r="EP43" s="81"/>
      <c r="EQ43" s="83"/>
      <c r="ER43" s="83"/>
      <c r="ES43" s="83"/>
      <c r="ET43" s="83"/>
      <c r="EU43" s="84"/>
      <c r="EV43" s="79"/>
      <c r="EW43" s="79"/>
      <c r="EX43" s="80"/>
      <c r="EY43" s="81"/>
      <c r="EZ43" s="82"/>
      <c r="FA43" s="81"/>
      <c r="FB43" s="83"/>
      <c r="FC43" s="83"/>
      <c r="FD43" s="83"/>
      <c r="FE43" s="83"/>
      <c r="FF43" s="84"/>
      <c r="FG43" s="79"/>
      <c r="FH43" s="79"/>
      <c r="FI43" s="80"/>
      <c r="FJ43" s="81"/>
      <c r="FK43" s="82"/>
      <c r="FL43" s="81"/>
      <c r="FM43" s="83"/>
      <c r="FN43" s="83"/>
      <c r="FO43" s="83"/>
      <c r="FP43" s="83"/>
      <c r="FQ43" s="84"/>
      <c r="FR43" s="79"/>
      <c r="FS43" s="79"/>
      <c r="FT43" s="80"/>
      <c r="FU43" s="81"/>
      <c r="FV43" s="82"/>
      <c r="FW43" s="81"/>
      <c r="FX43" s="83"/>
      <c r="FY43" s="83"/>
      <c r="FZ43" s="83"/>
      <c r="GA43" s="83"/>
      <c r="GB43" s="84"/>
      <c r="GC43" s="79"/>
      <c r="GD43" s="79"/>
      <c r="GE43" s="80"/>
      <c r="GF43" s="81"/>
      <c r="GG43" s="82"/>
      <c r="GH43" s="81"/>
      <c r="GI43" s="83"/>
      <c r="GJ43" s="83"/>
      <c r="GK43" s="83"/>
      <c r="GL43" s="83"/>
      <c r="GM43" s="84"/>
      <c r="GN43" s="79"/>
      <c r="GO43" s="79"/>
      <c r="GP43" s="80"/>
      <c r="GQ43" s="81"/>
      <c r="GR43" s="82"/>
      <c r="GS43" s="81"/>
      <c r="GT43" s="83"/>
      <c r="GU43" s="83"/>
      <c r="GV43" s="83"/>
      <c r="GW43" s="83"/>
      <c r="GX43" s="84"/>
      <c r="GY43" s="79"/>
      <c r="GZ43" s="79"/>
      <c r="HA43" s="80"/>
      <c r="HB43" s="81"/>
      <c r="HC43" s="82"/>
      <c r="HD43" s="81"/>
      <c r="HE43" s="83"/>
      <c r="HF43" s="83"/>
      <c r="HG43" s="83"/>
      <c r="HH43" s="83"/>
      <c r="HI43" s="84"/>
      <c r="HJ43" s="79"/>
      <c r="HK43" s="79"/>
      <c r="HL43" s="80"/>
      <c r="HM43" s="81"/>
      <c r="HN43" s="82"/>
      <c r="HO43" s="81"/>
      <c r="HP43" s="83"/>
      <c r="HQ43" s="83"/>
      <c r="HR43" s="83"/>
      <c r="HS43" s="83"/>
      <c r="HT43" s="84"/>
      <c r="HU43" s="79"/>
      <c r="HV43" s="79"/>
      <c r="HW43" s="80"/>
      <c r="HX43" s="81"/>
      <c r="HY43" s="82"/>
      <c r="HZ43" s="81"/>
      <c r="IA43" s="83"/>
      <c r="IB43" s="83"/>
      <c r="IC43" s="83"/>
      <c r="ID43" s="83"/>
      <c r="IE43" s="84"/>
      <c r="IF43" s="79"/>
      <c r="IG43" s="79"/>
    </row>
    <row r="44" spans="1:241" s="85" customFormat="1" ht="14.25">
      <c r="A44" s="502" t="s">
        <v>3009</v>
      </c>
      <c r="B44" s="517" t="s">
        <v>3048</v>
      </c>
      <c r="C44" s="504" t="s">
        <v>132</v>
      </c>
      <c r="D44" s="505">
        <v>2</v>
      </c>
      <c r="E44" s="260"/>
      <c r="F44" s="260"/>
      <c r="G44" s="88">
        <f t="shared" si="2"/>
        <v>0</v>
      </c>
      <c r="H44" s="89">
        <f t="shared" si="3"/>
        <v>0</v>
      </c>
      <c r="I44" s="79"/>
      <c r="J44" s="79"/>
      <c r="K44" s="80"/>
      <c r="L44" s="81"/>
      <c r="M44" s="82"/>
      <c r="N44" s="81"/>
      <c r="O44" s="83"/>
      <c r="P44" s="83"/>
      <c r="Q44" s="83"/>
      <c r="R44" s="83"/>
      <c r="S44" s="84"/>
      <c r="T44" s="79"/>
      <c r="U44" s="79"/>
      <c r="V44" s="80"/>
      <c r="W44" s="81"/>
      <c r="X44" s="82"/>
      <c r="Y44" s="81"/>
      <c r="Z44" s="83"/>
      <c r="AA44" s="83"/>
      <c r="AB44" s="83"/>
      <c r="AC44" s="83"/>
      <c r="AD44" s="84"/>
      <c r="AE44" s="79"/>
      <c r="AF44" s="79"/>
      <c r="AG44" s="80"/>
      <c r="AH44" s="81"/>
      <c r="AI44" s="82"/>
      <c r="AJ44" s="81"/>
      <c r="AK44" s="83"/>
      <c r="AL44" s="83"/>
      <c r="AM44" s="83"/>
      <c r="AN44" s="83"/>
      <c r="AO44" s="84"/>
      <c r="AP44" s="79"/>
      <c r="AQ44" s="79"/>
      <c r="AR44" s="80"/>
      <c r="AS44" s="81"/>
      <c r="AT44" s="82"/>
      <c r="AU44" s="81"/>
      <c r="AV44" s="83"/>
      <c r="AW44" s="83"/>
      <c r="AX44" s="83"/>
      <c r="AY44" s="83"/>
      <c r="AZ44" s="84"/>
      <c r="BA44" s="79"/>
      <c r="BB44" s="79"/>
      <c r="BC44" s="80"/>
      <c r="BD44" s="81"/>
      <c r="BE44" s="82"/>
      <c r="BF44" s="81"/>
      <c r="BG44" s="83"/>
      <c r="BH44" s="83"/>
      <c r="BI44" s="83"/>
      <c r="BJ44" s="83"/>
      <c r="BK44" s="84"/>
      <c r="BL44" s="79"/>
      <c r="BM44" s="79"/>
      <c r="BN44" s="80"/>
      <c r="BO44" s="81"/>
      <c r="BP44" s="82"/>
      <c r="BQ44" s="81"/>
      <c r="BR44" s="83"/>
      <c r="BS44" s="83"/>
      <c r="BT44" s="83"/>
      <c r="BU44" s="83"/>
      <c r="BV44" s="84"/>
      <c r="BW44" s="79"/>
      <c r="BX44" s="79"/>
      <c r="BY44" s="80"/>
      <c r="BZ44" s="81"/>
      <c r="CA44" s="82"/>
      <c r="CB44" s="81"/>
      <c r="CC44" s="83"/>
      <c r="CD44" s="83"/>
      <c r="CE44" s="83"/>
      <c r="CF44" s="83"/>
      <c r="CG44" s="84"/>
      <c r="CH44" s="79"/>
      <c r="CI44" s="79"/>
      <c r="CJ44" s="80"/>
      <c r="CK44" s="81"/>
      <c r="CL44" s="82"/>
      <c r="CM44" s="81"/>
      <c r="CN44" s="83"/>
      <c r="CO44" s="83"/>
      <c r="CP44" s="83"/>
      <c r="CQ44" s="83"/>
      <c r="CR44" s="84"/>
      <c r="CS44" s="79"/>
      <c r="CT44" s="79"/>
      <c r="CU44" s="80"/>
      <c r="CV44" s="81"/>
      <c r="CW44" s="82"/>
      <c r="CX44" s="81"/>
      <c r="CY44" s="83"/>
      <c r="CZ44" s="83"/>
      <c r="DA44" s="83"/>
      <c r="DB44" s="83"/>
      <c r="DC44" s="84"/>
      <c r="DD44" s="79"/>
      <c r="DE44" s="79"/>
      <c r="DF44" s="80"/>
      <c r="DG44" s="81"/>
      <c r="DH44" s="82"/>
      <c r="DI44" s="81"/>
      <c r="DJ44" s="83"/>
      <c r="DK44" s="83"/>
      <c r="DL44" s="83"/>
      <c r="DM44" s="83"/>
      <c r="DN44" s="84"/>
      <c r="DO44" s="79"/>
      <c r="DP44" s="79"/>
      <c r="DQ44" s="80"/>
      <c r="DR44" s="81"/>
      <c r="DS44" s="82"/>
      <c r="DT44" s="81"/>
      <c r="DU44" s="83"/>
      <c r="DV44" s="83"/>
      <c r="DW44" s="83"/>
      <c r="DX44" s="83"/>
      <c r="DY44" s="84"/>
      <c r="DZ44" s="79"/>
      <c r="EA44" s="79"/>
      <c r="EB44" s="80"/>
      <c r="EC44" s="81"/>
      <c r="ED44" s="82"/>
      <c r="EE44" s="81"/>
      <c r="EF44" s="83"/>
      <c r="EG44" s="83"/>
      <c r="EH44" s="83"/>
      <c r="EI44" s="83"/>
      <c r="EJ44" s="84"/>
      <c r="EK44" s="79"/>
      <c r="EL44" s="79"/>
      <c r="EM44" s="80"/>
      <c r="EN44" s="81"/>
      <c r="EO44" s="82"/>
      <c r="EP44" s="81"/>
      <c r="EQ44" s="83"/>
      <c r="ER44" s="83"/>
      <c r="ES44" s="83"/>
      <c r="ET44" s="83"/>
      <c r="EU44" s="84"/>
      <c r="EV44" s="79"/>
      <c r="EW44" s="79"/>
      <c r="EX44" s="80"/>
      <c r="EY44" s="81"/>
      <c r="EZ44" s="82"/>
      <c r="FA44" s="81"/>
      <c r="FB44" s="83"/>
      <c r="FC44" s="83"/>
      <c r="FD44" s="83"/>
      <c r="FE44" s="83"/>
      <c r="FF44" s="84"/>
      <c r="FG44" s="79"/>
      <c r="FH44" s="79"/>
      <c r="FI44" s="80"/>
      <c r="FJ44" s="81"/>
      <c r="FK44" s="82"/>
      <c r="FL44" s="81"/>
      <c r="FM44" s="83"/>
      <c r="FN44" s="83"/>
      <c r="FO44" s="83"/>
      <c r="FP44" s="83"/>
      <c r="FQ44" s="84"/>
      <c r="FR44" s="79"/>
      <c r="FS44" s="79"/>
      <c r="FT44" s="80"/>
      <c r="FU44" s="81"/>
      <c r="FV44" s="82"/>
      <c r="FW44" s="81"/>
      <c r="FX44" s="83"/>
      <c r="FY44" s="83"/>
      <c r="FZ44" s="83"/>
      <c r="GA44" s="83"/>
      <c r="GB44" s="84"/>
      <c r="GC44" s="79"/>
      <c r="GD44" s="79"/>
      <c r="GE44" s="80"/>
      <c r="GF44" s="81"/>
      <c r="GG44" s="82"/>
      <c r="GH44" s="81"/>
      <c r="GI44" s="83"/>
      <c r="GJ44" s="83"/>
      <c r="GK44" s="83"/>
      <c r="GL44" s="83"/>
      <c r="GM44" s="84"/>
      <c r="GN44" s="79"/>
      <c r="GO44" s="79"/>
      <c r="GP44" s="80"/>
      <c r="GQ44" s="81"/>
      <c r="GR44" s="82"/>
      <c r="GS44" s="81"/>
      <c r="GT44" s="83"/>
      <c r="GU44" s="83"/>
      <c r="GV44" s="83"/>
      <c r="GW44" s="83"/>
      <c r="GX44" s="84"/>
      <c r="GY44" s="79"/>
      <c r="GZ44" s="79"/>
      <c r="HA44" s="80"/>
      <c r="HB44" s="81"/>
      <c r="HC44" s="82"/>
      <c r="HD44" s="81"/>
      <c r="HE44" s="83"/>
      <c r="HF44" s="83"/>
      <c r="HG44" s="83"/>
      <c r="HH44" s="83"/>
      <c r="HI44" s="84"/>
      <c r="HJ44" s="79"/>
      <c r="HK44" s="79"/>
      <c r="HL44" s="80"/>
      <c r="HM44" s="81"/>
      <c r="HN44" s="82"/>
      <c r="HO44" s="81"/>
      <c r="HP44" s="83"/>
      <c r="HQ44" s="83"/>
      <c r="HR44" s="83"/>
      <c r="HS44" s="83"/>
      <c r="HT44" s="84"/>
      <c r="HU44" s="79"/>
      <c r="HV44" s="79"/>
      <c r="HW44" s="80"/>
      <c r="HX44" s="81"/>
      <c r="HY44" s="82"/>
      <c r="HZ44" s="81"/>
      <c r="IA44" s="83"/>
      <c r="IB44" s="83"/>
      <c r="IC44" s="83"/>
      <c r="ID44" s="83"/>
      <c r="IE44" s="84"/>
      <c r="IF44" s="79"/>
      <c r="IG44" s="79"/>
    </row>
    <row r="45" spans="1:241" s="85" customFormat="1" ht="25.5">
      <c r="A45" s="502" t="s">
        <v>3011</v>
      </c>
      <c r="B45" s="517" t="s">
        <v>3047</v>
      </c>
      <c r="C45" s="504" t="s">
        <v>132</v>
      </c>
      <c r="D45" s="505">
        <v>38</v>
      </c>
      <c r="E45" s="260"/>
      <c r="F45" s="260"/>
      <c r="G45" s="88">
        <f t="shared" si="2"/>
        <v>0</v>
      </c>
      <c r="H45" s="89">
        <f t="shared" si="3"/>
        <v>0</v>
      </c>
      <c r="I45" s="79"/>
      <c r="J45" s="79"/>
      <c r="K45" s="80"/>
      <c r="L45" s="81"/>
      <c r="M45" s="82"/>
      <c r="N45" s="81"/>
      <c r="O45" s="83"/>
      <c r="P45" s="83"/>
      <c r="Q45" s="83"/>
      <c r="R45" s="83"/>
      <c r="S45" s="84"/>
      <c r="T45" s="79"/>
      <c r="U45" s="79"/>
      <c r="V45" s="80"/>
      <c r="W45" s="81"/>
      <c r="X45" s="82"/>
      <c r="Y45" s="81"/>
      <c r="Z45" s="83"/>
      <c r="AA45" s="83"/>
      <c r="AB45" s="83"/>
      <c r="AC45" s="83"/>
      <c r="AD45" s="84"/>
      <c r="AE45" s="79"/>
      <c r="AF45" s="79"/>
      <c r="AG45" s="80"/>
      <c r="AH45" s="81"/>
      <c r="AI45" s="82"/>
      <c r="AJ45" s="81"/>
      <c r="AK45" s="83"/>
      <c r="AL45" s="83"/>
      <c r="AM45" s="83"/>
      <c r="AN45" s="83"/>
      <c r="AO45" s="84"/>
      <c r="AP45" s="79"/>
      <c r="AQ45" s="79"/>
      <c r="AR45" s="80"/>
      <c r="AS45" s="81"/>
      <c r="AT45" s="82"/>
      <c r="AU45" s="81"/>
      <c r="AV45" s="83"/>
      <c r="AW45" s="83"/>
      <c r="AX45" s="83"/>
      <c r="AY45" s="83"/>
      <c r="AZ45" s="84"/>
      <c r="BA45" s="79"/>
      <c r="BB45" s="79"/>
      <c r="BC45" s="80"/>
      <c r="BD45" s="81"/>
      <c r="BE45" s="82"/>
      <c r="BF45" s="81"/>
      <c r="BG45" s="83"/>
      <c r="BH45" s="83"/>
      <c r="BI45" s="83"/>
      <c r="BJ45" s="83"/>
      <c r="BK45" s="84"/>
      <c r="BL45" s="79"/>
      <c r="BM45" s="79"/>
      <c r="BN45" s="80"/>
      <c r="BO45" s="81"/>
      <c r="BP45" s="82"/>
      <c r="BQ45" s="81"/>
      <c r="BR45" s="83"/>
      <c r="BS45" s="83"/>
      <c r="BT45" s="83"/>
      <c r="BU45" s="83"/>
      <c r="BV45" s="84"/>
      <c r="BW45" s="79"/>
      <c r="BX45" s="79"/>
      <c r="BY45" s="80"/>
      <c r="BZ45" s="81"/>
      <c r="CA45" s="82"/>
      <c r="CB45" s="81"/>
      <c r="CC45" s="83"/>
      <c r="CD45" s="83"/>
      <c r="CE45" s="83"/>
      <c r="CF45" s="83"/>
      <c r="CG45" s="84"/>
      <c r="CH45" s="79"/>
      <c r="CI45" s="79"/>
      <c r="CJ45" s="80"/>
      <c r="CK45" s="81"/>
      <c r="CL45" s="82"/>
      <c r="CM45" s="81"/>
      <c r="CN45" s="83"/>
      <c r="CO45" s="83"/>
      <c r="CP45" s="83"/>
      <c r="CQ45" s="83"/>
      <c r="CR45" s="84"/>
      <c r="CS45" s="79"/>
      <c r="CT45" s="79"/>
      <c r="CU45" s="80"/>
      <c r="CV45" s="81"/>
      <c r="CW45" s="82"/>
      <c r="CX45" s="81"/>
      <c r="CY45" s="83"/>
      <c r="CZ45" s="83"/>
      <c r="DA45" s="83"/>
      <c r="DB45" s="83"/>
      <c r="DC45" s="84"/>
      <c r="DD45" s="79"/>
      <c r="DE45" s="79"/>
      <c r="DF45" s="80"/>
      <c r="DG45" s="81"/>
      <c r="DH45" s="82"/>
      <c r="DI45" s="81"/>
      <c r="DJ45" s="83"/>
      <c r="DK45" s="83"/>
      <c r="DL45" s="83"/>
      <c r="DM45" s="83"/>
      <c r="DN45" s="84"/>
      <c r="DO45" s="79"/>
      <c r="DP45" s="79"/>
      <c r="DQ45" s="80"/>
      <c r="DR45" s="81"/>
      <c r="DS45" s="82"/>
      <c r="DT45" s="81"/>
      <c r="DU45" s="83"/>
      <c r="DV45" s="83"/>
      <c r="DW45" s="83"/>
      <c r="DX45" s="83"/>
      <c r="DY45" s="84"/>
      <c r="DZ45" s="79"/>
      <c r="EA45" s="79"/>
      <c r="EB45" s="80"/>
      <c r="EC45" s="81"/>
      <c r="ED45" s="82"/>
      <c r="EE45" s="81"/>
      <c r="EF45" s="83"/>
      <c r="EG45" s="83"/>
      <c r="EH45" s="83"/>
      <c r="EI45" s="83"/>
      <c r="EJ45" s="84"/>
      <c r="EK45" s="79"/>
      <c r="EL45" s="79"/>
      <c r="EM45" s="80"/>
      <c r="EN45" s="81"/>
      <c r="EO45" s="82"/>
      <c r="EP45" s="81"/>
      <c r="EQ45" s="83"/>
      <c r="ER45" s="83"/>
      <c r="ES45" s="83"/>
      <c r="ET45" s="83"/>
      <c r="EU45" s="84"/>
      <c r="EV45" s="79"/>
      <c r="EW45" s="79"/>
      <c r="EX45" s="80"/>
      <c r="EY45" s="81"/>
      <c r="EZ45" s="82"/>
      <c r="FA45" s="81"/>
      <c r="FB45" s="83"/>
      <c r="FC45" s="83"/>
      <c r="FD45" s="83"/>
      <c r="FE45" s="83"/>
      <c r="FF45" s="84"/>
      <c r="FG45" s="79"/>
      <c r="FH45" s="79"/>
      <c r="FI45" s="80"/>
      <c r="FJ45" s="81"/>
      <c r="FK45" s="82"/>
      <c r="FL45" s="81"/>
      <c r="FM45" s="83"/>
      <c r="FN45" s="83"/>
      <c r="FO45" s="83"/>
      <c r="FP45" s="83"/>
      <c r="FQ45" s="84"/>
      <c r="FR45" s="79"/>
      <c r="FS45" s="79"/>
      <c r="FT45" s="80"/>
      <c r="FU45" s="81"/>
      <c r="FV45" s="82"/>
      <c r="FW45" s="81"/>
      <c r="FX45" s="83"/>
      <c r="FY45" s="83"/>
      <c r="FZ45" s="83"/>
      <c r="GA45" s="83"/>
      <c r="GB45" s="84"/>
      <c r="GC45" s="79"/>
      <c r="GD45" s="79"/>
      <c r="GE45" s="80"/>
      <c r="GF45" s="81"/>
      <c r="GG45" s="82"/>
      <c r="GH45" s="81"/>
      <c r="GI45" s="83"/>
      <c r="GJ45" s="83"/>
      <c r="GK45" s="83"/>
      <c r="GL45" s="83"/>
      <c r="GM45" s="84"/>
      <c r="GN45" s="79"/>
      <c r="GO45" s="79"/>
      <c r="GP45" s="80"/>
      <c r="GQ45" s="81"/>
      <c r="GR45" s="82"/>
      <c r="GS45" s="81"/>
      <c r="GT45" s="83"/>
      <c r="GU45" s="83"/>
      <c r="GV45" s="83"/>
      <c r="GW45" s="83"/>
      <c r="GX45" s="84"/>
      <c r="GY45" s="79"/>
      <c r="GZ45" s="79"/>
      <c r="HA45" s="80"/>
      <c r="HB45" s="81"/>
      <c r="HC45" s="82"/>
      <c r="HD45" s="81"/>
      <c r="HE45" s="83"/>
      <c r="HF45" s="83"/>
      <c r="HG45" s="83"/>
      <c r="HH45" s="83"/>
      <c r="HI45" s="84"/>
      <c r="HJ45" s="79"/>
      <c r="HK45" s="79"/>
      <c r="HL45" s="80"/>
      <c r="HM45" s="81"/>
      <c r="HN45" s="82"/>
      <c r="HO45" s="81"/>
      <c r="HP45" s="83"/>
      <c r="HQ45" s="83"/>
      <c r="HR45" s="83"/>
      <c r="HS45" s="83"/>
      <c r="HT45" s="84"/>
      <c r="HU45" s="79"/>
      <c r="HV45" s="79"/>
      <c r="HW45" s="80"/>
      <c r="HX45" s="81"/>
      <c r="HY45" s="82"/>
      <c r="HZ45" s="81"/>
      <c r="IA45" s="83"/>
      <c r="IB45" s="83"/>
      <c r="IC45" s="83"/>
      <c r="ID45" s="83"/>
      <c r="IE45" s="84"/>
      <c r="IF45" s="79"/>
      <c r="IG45" s="79"/>
    </row>
    <row r="46" spans="1:241" s="85" customFormat="1" ht="25.5">
      <c r="A46" s="502" t="s">
        <v>3013</v>
      </c>
      <c r="B46" s="517" t="s">
        <v>3046</v>
      </c>
      <c r="C46" s="504" t="s">
        <v>132</v>
      </c>
      <c r="D46" s="505">
        <v>15</v>
      </c>
      <c r="E46" s="260"/>
      <c r="F46" s="260"/>
      <c r="G46" s="88">
        <f t="shared" si="2"/>
        <v>0</v>
      </c>
      <c r="H46" s="89">
        <f t="shared" si="3"/>
        <v>0</v>
      </c>
      <c r="I46" s="79"/>
      <c r="J46" s="79"/>
      <c r="K46" s="80"/>
      <c r="L46" s="81"/>
      <c r="M46" s="82"/>
      <c r="N46" s="81"/>
      <c r="O46" s="83"/>
      <c r="P46" s="83"/>
      <c r="Q46" s="83"/>
      <c r="R46" s="83"/>
      <c r="S46" s="84"/>
      <c r="T46" s="79"/>
      <c r="U46" s="79"/>
      <c r="V46" s="80"/>
      <c r="W46" s="81"/>
      <c r="X46" s="82"/>
      <c r="Y46" s="81"/>
      <c r="Z46" s="83"/>
      <c r="AA46" s="83"/>
      <c r="AB46" s="83"/>
      <c r="AC46" s="83"/>
      <c r="AD46" s="84"/>
      <c r="AE46" s="79"/>
      <c r="AF46" s="79"/>
      <c r="AG46" s="80"/>
      <c r="AH46" s="81"/>
      <c r="AI46" s="82"/>
      <c r="AJ46" s="81"/>
      <c r="AK46" s="83"/>
      <c r="AL46" s="83"/>
      <c r="AM46" s="83"/>
      <c r="AN46" s="83"/>
      <c r="AO46" s="84"/>
      <c r="AP46" s="79"/>
      <c r="AQ46" s="79"/>
      <c r="AR46" s="80"/>
      <c r="AS46" s="81"/>
      <c r="AT46" s="82"/>
      <c r="AU46" s="81"/>
      <c r="AV46" s="83"/>
      <c r="AW46" s="83"/>
      <c r="AX46" s="83"/>
      <c r="AY46" s="83"/>
      <c r="AZ46" s="84"/>
      <c r="BA46" s="79"/>
      <c r="BB46" s="79"/>
      <c r="BC46" s="80"/>
      <c r="BD46" s="81"/>
      <c r="BE46" s="82"/>
      <c r="BF46" s="81"/>
      <c r="BG46" s="83"/>
      <c r="BH46" s="83"/>
      <c r="BI46" s="83"/>
      <c r="BJ46" s="83"/>
      <c r="BK46" s="84"/>
      <c r="BL46" s="79"/>
      <c r="BM46" s="79"/>
      <c r="BN46" s="80"/>
      <c r="BO46" s="81"/>
      <c r="BP46" s="82"/>
      <c r="BQ46" s="81"/>
      <c r="BR46" s="83"/>
      <c r="BS46" s="83"/>
      <c r="BT46" s="83"/>
      <c r="BU46" s="83"/>
      <c r="BV46" s="84"/>
      <c r="BW46" s="79"/>
      <c r="BX46" s="79"/>
      <c r="BY46" s="80"/>
      <c r="BZ46" s="81"/>
      <c r="CA46" s="82"/>
      <c r="CB46" s="81"/>
      <c r="CC46" s="83"/>
      <c r="CD46" s="83"/>
      <c r="CE46" s="83"/>
      <c r="CF46" s="83"/>
      <c r="CG46" s="84"/>
      <c r="CH46" s="79"/>
      <c r="CI46" s="79"/>
      <c r="CJ46" s="80"/>
      <c r="CK46" s="81"/>
      <c r="CL46" s="82"/>
      <c r="CM46" s="81"/>
      <c r="CN46" s="83"/>
      <c r="CO46" s="83"/>
      <c r="CP46" s="83"/>
      <c r="CQ46" s="83"/>
      <c r="CR46" s="84"/>
      <c r="CS46" s="79"/>
      <c r="CT46" s="79"/>
      <c r="CU46" s="80"/>
      <c r="CV46" s="81"/>
      <c r="CW46" s="82"/>
      <c r="CX46" s="81"/>
      <c r="CY46" s="83"/>
      <c r="CZ46" s="83"/>
      <c r="DA46" s="83"/>
      <c r="DB46" s="83"/>
      <c r="DC46" s="84"/>
      <c r="DD46" s="79"/>
      <c r="DE46" s="79"/>
      <c r="DF46" s="80"/>
      <c r="DG46" s="81"/>
      <c r="DH46" s="82"/>
      <c r="DI46" s="81"/>
      <c r="DJ46" s="83"/>
      <c r="DK46" s="83"/>
      <c r="DL46" s="83"/>
      <c r="DM46" s="83"/>
      <c r="DN46" s="84"/>
      <c r="DO46" s="79"/>
      <c r="DP46" s="79"/>
      <c r="DQ46" s="80"/>
      <c r="DR46" s="81"/>
      <c r="DS46" s="82"/>
      <c r="DT46" s="81"/>
      <c r="DU46" s="83"/>
      <c r="DV46" s="83"/>
      <c r="DW46" s="83"/>
      <c r="DX46" s="83"/>
      <c r="DY46" s="84"/>
      <c r="DZ46" s="79"/>
      <c r="EA46" s="79"/>
      <c r="EB46" s="80"/>
      <c r="EC46" s="81"/>
      <c r="ED46" s="82"/>
      <c r="EE46" s="81"/>
      <c r="EF46" s="83"/>
      <c r="EG46" s="83"/>
      <c r="EH46" s="83"/>
      <c r="EI46" s="83"/>
      <c r="EJ46" s="84"/>
      <c r="EK46" s="79"/>
      <c r="EL46" s="79"/>
      <c r="EM46" s="80"/>
      <c r="EN46" s="81"/>
      <c r="EO46" s="82"/>
      <c r="EP46" s="81"/>
      <c r="EQ46" s="83"/>
      <c r="ER46" s="83"/>
      <c r="ES46" s="83"/>
      <c r="ET46" s="83"/>
      <c r="EU46" s="84"/>
      <c r="EV46" s="79"/>
      <c r="EW46" s="79"/>
      <c r="EX46" s="80"/>
      <c r="EY46" s="81"/>
      <c r="EZ46" s="82"/>
      <c r="FA46" s="81"/>
      <c r="FB46" s="83"/>
      <c r="FC46" s="83"/>
      <c r="FD46" s="83"/>
      <c r="FE46" s="83"/>
      <c r="FF46" s="84"/>
      <c r="FG46" s="79"/>
      <c r="FH46" s="79"/>
      <c r="FI46" s="80"/>
      <c r="FJ46" s="81"/>
      <c r="FK46" s="82"/>
      <c r="FL46" s="81"/>
      <c r="FM46" s="83"/>
      <c r="FN46" s="83"/>
      <c r="FO46" s="83"/>
      <c r="FP46" s="83"/>
      <c r="FQ46" s="84"/>
      <c r="FR46" s="79"/>
      <c r="FS46" s="79"/>
      <c r="FT46" s="80"/>
      <c r="FU46" s="81"/>
      <c r="FV46" s="82"/>
      <c r="FW46" s="81"/>
      <c r="FX46" s="83"/>
      <c r="FY46" s="83"/>
      <c r="FZ46" s="83"/>
      <c r="GA46" s="83"/>
      <c r="GB46" s="84"/>
      <c r="GC46" s="79"/>
      <c r="GD46" s="79"/>
      <c r="GE46" s="80"/>
      <c r="GF46" s="81"/>
      <c r="GG46" s="82"/>
      <c r="GH46" s="81"/>
      <c r="GI46" s="83"/>
      <c r="GJ46" s="83"/>
      <c r="GK46" s="83"/>
      <c r="GL46" s="83"/>
      <c r="GM46" s="84"/>
      <c r="GN46" s="79"/>
      <c r="GO46" s="79"/>
      <c r="GP46" s="80"/>
      <c r="GQ46" s="81"/>
      <c r="GR46" s="82"/>
      <c r="GS46" s="81"/>
      <c r="GT46" s="83"/>
      <c r="GU46" s="83"/>
      <c r="GV46" s="83"/>
      <c r="GW46" s="83"/>
      <c r="GX46" s="84"/>
      <c r="GY46" s="79"/>
      <c r="GZ46" s="79"/>
      <c r="HA46" s="80"/>
      <c r="HB46" s="81"/>
      <c r="HC46" s="82"/>
      <c r="HD46" s="81"/>
      <c r="HE46" s="83"/>
      <c r="HF46" s="83"/>
      <c r="HG46" s="83"/>
      <c r="HH46" s="83"/>
      <c r="HI46" s="84"/>
      <c r="HJ46" s="79"/>
      <c r="HK46" s="79"/>
      <c r="HL46" s="80"/>
      <c r="HM46" s="81"/>
      <c r="HN46" s="82"/>
      <c r="HO46" s="81"/>
      <c r="HP46" s="83"/>
      <c r="HQ46" s="83"/>
      <c r="HR46" s="83"/>
      <c r="HS46" s="83"/>
      <c r="HT46" s="84"/>
      <c r="HU46" s="79"/>
      <c r="HV46" s="79"/>
      <c r="HW46" s="80"/>
      <c r="HX46" s="81"/>
      <c r="HY46" s="82"/>
      <c r="HZ46" s="81"/>
      <c r="IA46" s="83"/>
      <c r="IB46" s="83"/>
      <c r="IC46" s="83"/>
      <c r="ID46" s="83"/>
      <c r="IE46" s="84"/>
      <c r="IF46" s="79"/>
      <c r="IG46" s="79"/>
    </row>
    <row r="47" spans="1:241" s="85" customFormat="1" ht="25.5">
      <c r="A47" s="502" t="s">
        <v>3015</v>
      </c>
      <c r="B47" s="517" t="s">
        <v>3045</v>
      </c>
      <c r="C47" s="504" t="s">
        <v>132</v>
      </c>
      <c r="D47" s="505">
        <v>41</v>
      </c>
      <c r="E47" s="260"/>
      <c r="F47" s="260"/>
      <c r="G47" s="88">
        <f t="shared" si="2"/>
        <v>0</v>
      </c>
      <c r="H47" s="89">
        <f t="shared" si="3"/>
        <v>0</v>
      </c>
      <c r="I47" s="79"/>
      <c r="J47" s="79"/>
      <c r="K47" s="80"/>
      <c r="L47" s="81"/>
      <c r="M47" s="82"/>
      <c r="N47" s="81"/>
      <c r="O47" s="83"/>
      <c r="P47" s="83"/>
      <c r="Q47" s="83"/>
      <c r="R47" s="83"/>
      <c r="S47" s="84"/>
      <c r="T47" s="79"/>
      <c r="U47" s="79"/>
      <c r="V47" s="80"/>
      <c r="W47" s="81"/>
      <c r="X47" s="82"/>
      <c r="Y47" s="81"/>
      <c r="Z47" s="83"/>
      <c r="AA47" s="83"/>
      <c r="AB47" s="83"/>
      <c r="AC47" s="83"/>
      <c r="AD47" s="84"/>
      <c r="AE47" s="79"/>
      <c r="AF47" s="79"/>
      <c r="AG47" s="80"/>
      <c r="AH47" s="81"/>
      <c r="AI47" s="82"/>
      <c r="AJ47" s="81"/>
      <c r="AK47" s="83"/>
      <c r="AL47" s="83"/>
      <c r="AM47" s="83"/>
      <c r="AN47" s="83"/>
      <c r="AO47" s="84"/>
      <c r="AP47" s="79"/>
      <c r="AQ47" s="79"/>
      <c r="AR47" s="80"/>
      <c r="AS47" s="81"/>
      <c r="AT47" s="82"/>
      <c r="AU47" s="81"/>
      <c r="AV47" s="83"/>
      <c r="AW47" s="83"/>
      <c r="AX47" s="83"/>
      <c r="AY47" s="83"/>
      <c r="AZ47" s="84"/>
      <c r="BA47" s="79"/>
      <c r="BB47" s="79"/>
      <c r="BC47" s="80"/>
      <c r="BD47" s="81"/>
      <c r="BE47" s="82"/>
      <c r="BF47" s="81"/>
      <c r="BG47" s="83"/>
      <c r="BH47" s="83"/>
      <c r="BI47" s="83"/>
      <c r="BJ47" s="83"/>
      <c r="BK47" s="84"/>
      <c r="BL47" s="79"/>
      <c r="BM47" s="79"/>
      <c r="BN47" s="80"/>
      <c r="BO47" s="81"/>
      <c r="BP47" s="82"/>
      <c r="BQ47" s="81"/>
      <c r="BR47" s="83"/>
      <c r="BS47" s="83"/>
      <c r="BT47" s="83"/>
      <c r="BU47" s="83"/>
      <c r="BV47" s="84"/>
      <c r="BW47" s="79"/>
      <c r="BX47" s="79"/>
      <c r="BY47" s="80"/>
      <c r="BZ47" s="81"/>
      <c r="CA47" s="82"/>
      <c r="CB47" s="81"/>
      <c r="CC47" s="83"/>
      <c r="CD47" s="83"/>
      <c r="CE47" s="83"/>
      <c r="CF47" s="83"/>
      <c r="CG47" s="84"/>
      <c r="CH47" s="79"/>
      <c r="CI47" s="79"/>
      <c r="CJ47" s="80"/>
      <c r="CK47" s="81"/>
      <c r="CL47" s="82"/>
      <c r="CM47" s="81"/>
      <c r="CN47" s="83"/>
      <c r="CO47" s="83"/>
      <c r="CP47" s="83"/>
      <c r="CQ47" s="83"/>
      <c r="CR47" s="84"/>
      <c r="CS47" s="79"/>
      <c r="CT47" s="79"/>
      <c r="CU47" s="80"/>
      <c r="CV47" s="81"/>
      <c r="CW47" s="82"/>
      <c r="CX47" s="81"/>
      <c r="CY47" s="83"/>
      <c r="CZ47" s="83"/>
      <c r="DA47" s="83"/>
      <c r="DB47" s="83"/>
      <c r="DC47" s="84"/>
      <c r="DD47" s="79"/>
      <c r="DE47" s="79"/>
      <c r="DF47" s="80"/>
      <c r="DG47" s="81"/>
      <c r="DH47" s="82"/>
      <c r="DI47" s="81"/>
      <c r="DJ47" s="83"/>
      <c r="DK47" s="83"/>
      <c r="DL47" s="83"/>
      <c r="DM47" s="83"/>
      <c r="DN47" s="84"/>
      <c r="DO47" s="79"/>
      <c r="DP47" s="79"/>
      <c r="DQ47" s="80"/>
      <c r="DR47" s="81"/>
      <c r="DS47" s="82"/>
      <c r="DT47" s="81"/>
      <c r="DU47" s="83"/>
      <c r="DV47" s="83"/>
      <c r="DW47" s="83"/>
      <c r="DX47" s="83"/>
      <c r="DY47" s="84"/>
      <c r="DZ47" s="79"/>
      <c r="EA47" s="79"/>
      <c r="EB47" s="80"/>
      <c r="EC47" s="81"/>
      <c r="ED47" s="82"/>
      <c r="EE47" s="81"/>
      <c r="EF47" s="83"/>
      <c r="EG47" s="83"/>
      <c r="EH47" s="83"/>
      <c r="EI47" s="83"/>
      <c r="EJ47" s="84"/>
      <c r="EK47" s="79"/>
      <c r="EL47" s="79"/>
      <c r="EM47" s="80"/>
      <c r="EN47" s="81"/>
      <c r="EO47" s="82"/>
      <c r="EP47" s="81"/>
      <c r="EQ47" s="83"/>
      <c r="ER47" s="83"/>
      <c r="ES47" s="83"/>
      <c r="ET47" s="83"/>
      <c r="EU47" s="84"/>
      <c r="EV47" s="79"/>
      <c r="EW47" s="79"/>
      <c r="EX47" s="80"/>
      <c r="EY47" s="81"/>
      <c r="EZ47" s="82"/>
      <c r="FA47" s="81"/>
      <c r="FB47" s="83"/>
      <c r="FC47" s="83"/>
      <c r="FD47" s="83"/>
      <c r="FE47" s="83"/>
      <c r="FF47" s="84"/>
      <c r="FG47" s="79"/>
      <c r="FH47" s="79"/>
      <c r="FI47" s="80"/>
      <c r="FJ47" s="81"/>
      <c r="FK47" s="82"/>
      <c r="FL47" s="81"/>
      <c r="FM47" s="83"/>
      <c r="FN47" s="83"/>
      <c r="FO47" s="83"/>
      <c r="FP47" s="83"/>
      <c r="FQ47" s="84"/>
      <c r="FR47" s="79"/>
      <c r="FS47" s="79"/>
      <c r="FT47" s="80"/>
      <c r="FU47" s="81"/>
      <c r="FV47" s="82"/>
      <c r="FW47" s="81"/>
      <c r="FX47" s="83"/>
      <c r="FY47" s="83"/>
      <c r="FZ47" s="83"/>
      <c r="GA47" s="83"/>
      <c r="GB47" s="84"/>
      <c r="GC47" s="79"/>
      <c r="GD47" s="79"/>
      <c r="GE47" s="80"/>
      <c r="GF47" s="81"/>
      <c r="GG47" s="82"/>
      <c r="GH47" s="81"/>
      <c r="GI47" s="83"/>
      <c r="GJ47" s="83"/>
      <c r="GK47" s="83"/>
      <c r="GL47" s="83"/>
      <c r="GM47" s="84"/>
      <c r="GN47" s="79"/>
      <c r="GO47" s="79"/>
      <c r="GP47" s="80"/>
      <c r="GQ47" s="81"/>
      <c r="GR47" s="82"/>
      <c r="GS47" s="81"/>
      <c r="GT47" s="83"/>
      <c r="GU47" s="83"/>
      <c r="GV47" s="83"/>
      <c r="GW47" s="83"/>
      <c r="GX47" s="84"/>
      <c r="GY47" s="79"/>
      <c r="GZ47" s="79"/>
      <c r="HA47" s="80"/>
      <c r="HB47" s="81"/>
      <c r="HC47" s="82"/>
      <c r="HD47" s="81"/>
      <c r="HE47" s="83"/>
      <c r="HF47" s="83"/>
      <c r="HG47" s="83"/>
      <c r="HH47" s="83"/>
      <c r="HI47" s="84"/>
      <c r="HJ47" s="79"/>
      <c r="HK47" s="79"/>
      <c r="HL47" s="80"/>
      <c r="HM47" s="81"/>
      <c r="HN47" s="82"/>
      <c r="HO47" s="81"/>
      <c r="HP47" s="83"/>
      <c r="HQ47" s="83"/>
      <c r="HR47" s="83"/>
      <c r="HS47" s="83"/>
      <c r="HT47" s="84"/>
      <c r="HU47" s="79"/>
      <c r="HV47" s="79"/>
      <c r="HW47" s="80"/>
      <c r="HX47" s="81"/>
      <c r="HY47" s="82"/>
      <c r="HZ47" s="81"/>
      <c r="IA47" s="83"/>
      <c r="IB47" s="83"/>
      <c r="IC47" s="83"/>
      <c r="ID47" s="83"/>
      <c r="IE47" s="84"/>
      <c r="IF47" s="79"/>
      <c r="IG47" s="79"/>
    </row>
    <row r="48" spans="1:241" s="85" customFormat="1" ht="25.5">
      <c r="A48" s="502" t="s">
        <v>3017</v>
      </c>
      <c r="B48" s="517" t="s">
        <v>3044</v>
      </c>
      <c r="C48" s="504" t="s">
        <v>132</v>
      </c>
      <c r="D48" s="505">
        <v>11</v>
      </c>
      <c r="E48" s="260"/>
      <c r="F48" s="260"/>
      <c r="G48" s="88">
        <f t="shared" si="2"/>
        <v>0</v>
      </c>
      <c r="H48" s="89">
        <f t="shared" si="3"/>
        <v>0</v>
      </c>
      <c r="I48" s="79"/>
      <c r="J48" s="79"/>
      <c r="K48" s="80"/>
      <c r="L48" s="81"/>
      <c r="M48" s="82"/>
      <c r="N48" s="81"/>
      <c r="O48" s="83"/>
      <c r="P48" s="83"/>
      <c r="Q48" s="83"/>
      <c r="R48" s="83"/>
      <c r="S48" s="84"/>
      <c r="T48" s="79"/>
      <c r="U48" s="79"/>
      <c r="V48" s="80"/>
      <c r="W48" s="81"/>
      <c r="X48" s="82"/>
      <c r="Y48" s="81"/>
      <c r="Z48" s="83"/>
      <c r="AA48" s="83"/>
      <c r="AB48" s="83"/>
      <c r="AC48" s="83"/>
      <c r="AD48" s="84"/>
      <c r="AE48" s="79"/>
      <c r="AF48" s="79"/>
      <c r="AG48" s="80"/>
      <c r="AH48" s="81"/>
      <c r="AI48" s="82"/>
      <c r="AJ48" s="81"/>
      <c r="AK48" s="83"/>
      <c r="AL48" s="83"/>
      <c r="AM48" s="83"/>
      <c r="AN48" s="83"/>
      <c r="AO48" s="84"/>
      <c r="AP48" s="79"/>
      <c r="AQ48" s="79"/>
      <c r="AR48" s="80"/>
      <c r="AS48" s="81"/>
      <c r="AT48" s="82"/>
      <c r="AU48" s="81"/>
      <c r="AV48" s="83"/>
      <c r="AW48" s="83"/>
      <c r="AX48" s="83"/>
      <c r="AY48" s="83"/>
      <c r="AZ48" s="84"/>
      <c r="BA48" s="79"/>
      <c r="BB48" s="79"/>
      <c r="BC48" s="80"/>
      <c r="BD48" s="81"/>
      <c r="BE48" s="82"/>
      <c r="BF48" s="81"/>
      <c r="BG48" s="83"/>
      <c r="BH48" s="83"/>
      <c r="BI48" s="83"/>
      <c r="BJ48" s="83"/>
      <c r="BK48" s="84"/>
      <c r="BL48" s="79"/>
      <c r="BM48" s="79"/>
      <c r="BN48" s="80"/>
      <c r="BO48" s="81"/>
      <c r="BP48" s="82"/>
      <c r="BQ48" s="81"/>
      <c r="BR48" s="83"/>
      <c r="BS48" s="83"/>
      <c r="BT48" s="83"/>
      <c r="BU48" s="83"/>
      <c r="BV48" s="84"/>
      <c r="BW48" s="79"/>
      <c r="BX48" s="79"/>
      <c r="BY48" s="80"/>
      <c r="BZ48" s="81"/>
      <c r="CA48" s="82"/>
      <c r="CB48" s="81"/>
      <c r="CC48" s="83"/>
      <c r="CD48" s="83"/>
      <c r="CE48" s="83"/>
      <c r="CF48" s="83"/>
      <c r="CG48" s="84"/>
      <c r="CH48" s="79"/>
      <c r="CI48" s="79"/>
      <c r="CJ48" s="80"/>
      <c r="CK48" s="81"/>
      <c r="CL48" s="82"/>
      <c r="CM48" s="81"/>
      <c r="CN48" s="83"/>
      <c r="CO48" s="83"/>
      <c r="CP48" s="83"/>
      <c r="CQ48" s="83"/>
      <c r="CR48" s="84"/>
      <c r="CS48" s="79"/>
      <c r="CT48" s="79"/>
      <c r="CU48" s="80"/>
      <c r="CV48" s="81"/>
      <c r="CW48" s="82"/>
      <c r="CX48" s="81"/>
      <c r="CY48" s="83"/>
      <c r="CZ48" s="83"/>
      <c r="DA48" s="83"/>
      <c r="DB48" s="83"/>
      <c r="DC48" s="84"/>
      <c r="DD48" s="79"/>
      <c r="DE48" s="79"/>
      <c r="DF48" s="80"/>
      <c r="DG48" s="81"/>
      <c r="DH48" s="82"/>
      <c r="DI48" s="81"/>
      <c r="DJ48" s="83"/>
      <c r="DK48" s="83"/>
      <c r="DL48" s="83"/>
      <c r="DM48" s="83"/>
      <c r="DN48" s="84"/>
      <c r="DO48" s="79"/>
      <c r="DP48" s="79"/>
      <c r="DQ48" s="80"/>
      <c r="DR48" s="81"/>
      <c r="DS48" s="82"/>
      <c r="DT48" s="81"/>
      <c r="DU48" s="83"/>
      <c r="DV48" s="83"/>
      <c r="DW48" s="83"/>
      <c r="DX48" s="83"/>
      <c r="DY48" s="84"/>
      <c r="DZ48" s="79"/>
      <c r="EA48" s="79"/>
      <c r="EB48" s="80"/>
      <c r="EC48" s="81"/>
      <c r="ED48" s="82"/>
      <c r="EE48" s="81"/>
      <c r="EF48" s="83"/>
      <c r="EG48" s="83"/>
      <c r="EH48" s="83"/>
      <c r="EI48" s="83"/>
      <c r="EJ48" s="84"/>
      <c r="EK48" s="79"/>
      <c r="EL48" s="79"/>
      <c r="EM48" s="80"/>
      <c r="EN48" s="81"/>
      <c r="EO48" s="82"/>
      <c r="EP48" s="81"/>
      <c r="EQ48" s="83"/>
      <c r="ER48" s="83"/>
      <c r="ES48" s="83"/>
      <c r="ET48" s="83"/>
      <c r="EU48" s="84"/>
      <c r="EV48" s="79"/>
      <c r="EW48" s="79"/>
      <c r="EX48" s="80"/>
      <c r="EY48" s="81"/>
      <c r="EZ48" s="82"/>
      <c r="FA48" s="81"/>
      <c r="FB48" s="83"/>
      <c r="FC48" s="83"/>
      <c r="FD48" s="83"/>
      <c r="FE48" s="83"/>
      <c r="FF48" s="84"/>
      <c r="FG48" s="79"/>
      <c r="FH48" s="79"/>
      <c r="FI48" s="80"/>
      <c r="FJ48" s="81"/>
      <c r="FK48" s="82"/>
      <c r="FL48" s="81"/>
      <c r="FM48" s="83"/>
      <c r="FN48" s="83"/>
      <c r="FO48" s="83"/>
      <c r="FP48" s="83"/>
      <c r="FQ48" s="84"/>
      <c r="FR48" s="79"/>
      <c r="FS48" s="79"/>
      <c r="FT48" s="80"/>
      <c r="FU48" s="81"/>
      <c r="FV48" s="82"/>
      <c r="FW48" s="81"/>
      <c r="FX48" s="83"/>
      <c r="FY48" s="83"/>
      <c r="FZ48" s="83"/>
      <c r="GA48" s="83"/>
      <c r="GB48" s="84"/>
      <c r="GC48" s="79"/>
      <c r="GD48" s="79"/>
      <c r="GE48" s="80"/>
      <c r="GF48" s="81"/>
      <c r="GG48" s="82"/>
      <c r="GH48" s="81"/>
      <c r="GI48" s="83"/>
      <c r="GJ48" s="83"/>
      <c r="GK48" s="83"/>
      <c r="GL48" s="83"/>
      <c r="GM48" s="84"/>
      <c r="GN48" s="79"/>
      <c r="GO48" s="79"/>
      <c r="GP48" s="80"/>
      <c r="GQ48" s="81"/>
      <c r="GR48" s="82"/>
      <c r="GS48" s="81"/>
      <c r="GT48" s="83"/>
      <c r="GU48" s="83"/>
      <c r="GV48" s="83"/>
      <c r="GW48" s="83"/>
      <c r="GX48" s="84"/>
      <c r="GY48" s="79"/>
      <c r="GZ48" s="79"/>
      <c r="HA48" s="80"/>
      <c r="HB48" s="81"/>
      <c r="HC48" s="82"/>
      <c r="HD48" s="81"/>
      <c r="HE48" s="83"/>
      <c r="HF48" s="83"/>
      <c r="HG48" s="83"/>
      <c r="HH48" s="83"/>
      <c r="HI48" s="84"/>
      <c r="HJ48" s="79"/>
      <c r="HK48" s="79"/>
      <c r="HL48" s="80"/>
      <c r="HM48" s="81"/>
      <c r="HN48" s="82"/>
      <c r="HO48" s="81"/>
      <c r="HP48" s="83"/>
      <c r="HQ48" s="83"/>
      <c r="HR48" s="83"/>
      <c r="HS48" s="83"/>
      <c r="HT48" s="84"/>
      <c r="HU48" s="79"/>
      <c r="HV48" s="79"/>
      <c r="HW48" s="80"/>
      <c r="HX48" s="81"/>
      <c r="HY48" s="82"/>
      <c r="HZ48" s="81"/>
      <c r="IA48" s="83"/>
      <c r="IB48" s="83"/>
      <c r="IC48" s="83"/>
      <c r="ID48" s="83"/>
      <c r="IE48" s="84"/>
      <c r="IF48" s="79"/>
      <c r="IG48" s="79"/>
    </row>
    <row r="49" spans="1:241" s="85" customFormat="1" ht="25.5">
      <c r="A49" s="502" t="s">
        <v>3019</v>
      </c>
      <c r="B49" s="517" t="s">
        <v>3043</v>
      </c>
      <c r="C49" s="504" t="s">
        <v>132</v>
      </c>
      <c r="D49" s="505">
        <v>31</v>
      </c>
      <c r="E49" s="260"/>
      <c r="F49" s="260"/>
      <c r="G49" s="88">
        <f t="shared" si="2"/>
        <v>0</v>
      </c>
      <c r="H49" s="89">
        <f t="shared" si="3"/>
        <v>0</v>
      </c>
      <c r="I49" s="79"/>
      <c r="J49" s="79"/>
      <c r="K49" s="80"/>
      <c r="L49" s="81"/>
      <c r="M49" s="82"/>
      <c r="N49" s="81"/>
      <c r="O49" s="83"/>
      <c r="P49" s="83"/>
      <c r="Q49" s="83"/>
      <c r="R49" s="83"/>
      <c r="S49" s="84"/>
      <c r="T49" s="79"/>
      <c r="U49" s="79"/>
      <c r="V49" s="80"/>
      <c r="W49" s="81"/>
      <c r="X49" s="82"/>
      <c r="Y49" s="81"/>
      <c r="Z49" s="83"/>
      <c r="AA49" s="83"/>
      <c r="AB49" s="83"/>
      <c r="AC49" s="83"/>
      <c r="AD49" s="84"/>
      <c r="AE49" s="79"/>
      <c r="AF49" s="79"/>
      <c r="AG49" s="80"/>
      <c r="AH49" s="81"/>
      <c r="AI49" s="82"/>
      <c r="AJ49" s="81"/>
      <c r="AK49" s="83"/>
      <c r="AL49" s="83"/>
      <c r="AM49" s="83"/>
      <c r="AN49" s="83"/>
      <c r="AO49" s="84"/>
      <c r="AP49" s="79"/>
      <c r="AQ49" s="79"/>
      <c r="AR49" s="80"/>
      <c r="AS49" s="81"/>
      <c r="AT49" s="82"/>
      <c r="AU49" s="81"/>
      <c r="AV49" s="83"/>
      <c r="AW49" s="83"/>
      <c r="AX49" s="83"/>
      <c r="AY49" s="83"/>
      <c r="AZ49" s="84"/>
      <c r="BA49" s="79"/>
      <c r="BB49" s="79"/>
      <c r="BC49" s="80"/>
      <c r="BD49" s="81"/>
      <c r="BE49" s="82"/>
      <c r="BF49" s="81"/>
      <c r="BG49" s="83"/>
      <c r="BH49" s="83"/>
      <c r="BI49" s="83"/>
      <c r="BJ49" s="83"/>
      <c r="BK49" s="84"/>
      <c r="BL49" s="79"/>
      <c r="BM49" s="79"/>
      <c r="BN49" s="80"/>
      <c r="BO49" s="81"/>
      <c r="BP49" s="82"/>
      <c r="BQ49" s="81"/>
      <c r="BR49" s="83"/>
      <c r="BS49" s="83"/>
      <c r="BT49" s="83"/>
      <c r="BU49" s="83"/>
      <c r="BV49" s="84"/>
      <c r="BW49" s="79"/>
      <c r="BX49" s="79"/>
      <c r="BY49" s="80"/>
      <c r="BZ49" s="81"/>
      <c r="CA49" s="82"/>
      <c r="CB49" s="81"/>
      <c r="CC49" s="83"/>
      <c r="CD49" s="83"/>
      <c r="CE49" s="83"/>
      <c r="CF49" s="83"/>
      <c r="CG49" s="84"/>
      <c r="CH49" s="79"/>
      <c r="CI49" s="79"/>
      <c r="CJ49" s="80"/>
      <c r="CK49" s="81"/>
      <c r="CL49" s="82"/>
      <c r="CM49" s="81"/>
      <c r="CN49" s="83"/>
      <c r="CO49" s="83"/>
      <c r="CP49" s="83"/>
      <c r="CQ49" s="83"/>
      <c r="CR49" s="84"/>
      <c r="CS49" s="79"/>
      <c r="CT49" s="79"/>
      <c r="CU49" s="80"/>
      <c r="CV49" s="81"/>
      <c r="CW49" s="82"/>
      <c r="CX49" s="81"/>
      <c r="CY49" s="83"/>
      <c r="CZ49" s="83"/>
      <c r="DA49" s="83"/>
      <c r="DB49" s="83"/>
      <c r="DC49" s="84"/>
      <c r="DD49" s="79"/>
      <c r="DE49" s="79"/>
      <c r="DF49" s="80"/>
      <c r="DG49" s="81"/>
      <c r="DH49" s="82"/>
      <c r="DI49" s="81"/>
      <c r="DJ49" s="83"/>
      <c r="DK49" s="83"/>
      <c r="DL49" s="83"/>
      <c r="DM49" s="83"/>
      <c r="DN49" s="84"/>
      <c r="DO49" s="79"/>
      <c r="DP49" s="79"/>
      <c r="DQ49" s="80"/>
      <c r="DR49" s="81"/>
      <c r="DS49" s="82"/>
      <c r="DT49" s="81"/>
      <c r="DU49" s="83"/>
      <c r="DV49" s="83"/>
      <c r="DW49" s="83"/>
      <c r="DX49" s="83"/>
      <c r="DY49" s="84"/>
      <c r="DZ49" s="79"/>
      <c r="EA49" s="79"/>
      <c r="EB49" s="80"/>
      <c r="EC49" s="81"/>
      <c r="ED49" s="82"/>
      <c r="EE49" s="81"/>
      <c r="EF49" s="83"/>
      <c r="EG49" s="83"/>
      <c r="EH49" s="83"/>
      <c r="EI49" s="83"/>
      <c r="EJ49" s="84"/>
      <c r="EK49" s="79"/>
      <c r="EL49" s="79"/>
      <c r="EM49" s="80"/>
      <c r="EN49" s="81"/>
      <c r="EO49" s="82"/>
      <c r="EP49" s="81"/>
      <c r="EQ49" s="83"/>
      <c r="ER49" s="83"/>
      <c r="ES49" s="83"/>
      <c r="ET49" s="83"/>
      <c r="EU49" s="84"/>
      <c r="EV49" s="79"/>
      <c r="EW49" s="79"/>
      <c r="EX49" s="80"/>
      <c r="EY49" s="81"/>
      <c r="EZ49" s="82"/>
      <c r="FA49" s="81"/>
      <c r="FB49" s="83"/>
      <c r="FC49" s="83"/>
      <c r="FD49" s="83"/>
      <c r="FE49" s="83"/>
      <c r="FF49" s="84"/>
      <c r="FG49" s="79"/>
      <c r="FH49" s="79"/>
      <c r="FI49" s="80"/>
      <c r="FJ49" s="81"/>
      <c r="FK49" s="82"/>
      <c r="FL49" s="81"/>
      <c r="FM49" s="83"/>
      <c r="FN49" s="83"/>
      <c r="FO49" s="83"/>
      <c r="FP49" s="83"/>
      <c r="FQ49" s="84"/>
      <c r="FR49" s="79"/>
      <c r="FS49" s="79"/>
      <c r="FT49" s="80"/>
      <c r="FU49" s="81"/>
      <c r="FV49" s="82"/>
      <c r="FW49" s="81"/>
      <c r="FX49" s="83"/>
      <c r="FY49" s="83"/>
      <c r="FZ49" s="83"/>
      <c r="GA49" s="83"/>
      <c r="GB49" s="84"/>
      <c r="GC49" s="79"/>
      <c r="GD49" s="79"/>
      <c r="GE49" s="80"/>
      <c r="GF49" s="81"/>
      <c r="GG49" s="82"/>
      <c r="GH49" s="81"/>
      <c r="GI49" s="83"/>
      <c r="GJ49" s="83"/>
      <c r="GK49" s="83"/>
      <c r="GL49" s="83"/>
      <c r="GM49" s="84"/>
      <c r="GN49" s="79"/>
      <c r="GO49" s="79"/>
      <c r="GP49" s="80"/>
      <c r="GQ49" s="81"/>
      <c r="GR49" s="82"/>
      <c r="GS49" s="81"/>
      <c r="GT49" s="83"/>
      <c r="GU49" s="83"/>
      <c r="GV49" s="83"/>
      <c r="GW49" s="83"/>
      <c r="GX49" s="84"/>
      <c r="GY49" s="79"/>
      <c r="GZ49" s="79"/>
      <c r="HA49" s="80"/>
      <c r="HB49" s="81"/>
      <c r="HC49" s="82"/>
      <c r="HD49" s="81"/>
      <c r="HE49" s="83"/>
      <c r="HF49" s="83"/>
      <c r="HG49" s="83"/>
      <c r="HH49" s="83"/>
      <c r="HI49" s="84"/>
      <c r="HJ49" s="79"/>
      <c r="HK49" s="79"/>
      <c r="HL49" s="80"/>
      <c r="HM49" s="81"/>
      <c r="HN49" s="82"/>
      <c r="HO49" s="81"/>
      <c r="HP49" s="83"/>
      <c r="HQ49" s="83"/>
      <c r="HR49" s="83"/>
      <c r="HS49" s="83"/>
      <c r="HT49" s="84"/>
      <c r="HU49" s="79"/>
      <c r="HV49" s="79"/>
      <c r="HW49" s="80"/>
      <c r="HX49" s="81"/>
      <c r="HY49" s="82"/>
      <c r="HZ49" s="81"/>
      <c r="IA49" s="83"/>
      <c r="IB49" s="83"/>
      <c r="IC49" s="83"/>
      <c r="ID49" s="83"/>
      <c r="IE49" s="84"/>
      <c r="IF49" s="79"/>
      <c r="IG49" s="79"/>
    </row>
    <row r="50" spans="1:241" s="85" customFormat="1" ht="25.5">
      <c r="A50" s="502" t="s">
        <v>3022</v>
      </c>
      <c r="B50" s="517" t="s">
        <v>3042</v>
      </c>
      <c r="C50" s="504" t="s">
        <v>132</v>
      </c>
      <c r="D50" s="505">
        <v>8</v>
      </c>
      <c r="E50" s="260"/>
      <c r="F50" s="260"/>
      <c r="G50" s="88">
        <f t="shared" si="2"/>
        <v>0</v>
      </c>
      <c r="H50" s="89">
        <f t="shared" si="3"/>
        <v>0</v>
      </c>
      <c r="I50" s="79"/>
      <c r="J50" s="79"/>
      <c r="K50" s="80"/>
      <c r="L50" s="81"/>
      <c r="M50" s="82"/>
      <c r="N50" s="81"/>
      <c r="O50" s="83"/>
      <c r="P50" s="83"/>
      <c r="Q50" s="83"/>
      <c r="R50" s="83"/>
      <c r="S50" s="84"/>
      <c r="T50" s="79"/>
      <c r="U50" s="79"/>
      <c r="V50" s="80"/>
      <c r="W50" s="81"/>
      <c r="X50" s="82"/>
      <c r="Y50" s="81"/>
      <c r="Z50" s="83"/>
      <c r="AA50" s="83"/>
      <c r="AB50" s="83"/>
      <c r="AC50" s="83"/>
      <c r="AD50" s="84"/>
      <c r="AE50" s="79"/>
      <c r="AF50" s="79"/>
      <c r="AG50" s="80"/>
      <c r="AH50" s="81"/>
      <c r="AI50" s="82"/>
      <c r="AJ50" s="81"/>
      <c r="AK50" s="83"/>
      <c r="AL50" s="83"/>
      <c r="AM50" s="83"/>
      <c r="AN50" s="83"/>
      <c r="AO50" s="84"/>
      <c r="AP50" s="79"/>
      <c r="AQ50" s="79"/>
      <c r="AR50" s="80"/>
      <c r="AS50" s="81"/>
      <c r="AT50" s="82"/>
      <c r="AU50" s="81"/>
      <c r="AV50" s="83"/>
      <c r="AW50" s="83"/>
      <c r="AX50" s="83"/>
      <c r="AY50" s="83"/>
      <c r="AZ50" s="84"/>
      <c r="BA50" s="79"/>
      <c r="BB50" s="79"/>
      <c r="BC50" s="80"/>
      <c r="BD50" s="81"/>
      <c r="BE50" s="82"/>
      <c r="BF50" s="81"/>
      <c r="BG50" s="83"/>
      <c r="BH50" s="83"/>
      <c r="BI50" s="83"/>
      <c r="BJ50" s="83"/>
      <c r="BK50" s="84"/>
      <c r="BL50" s="79"/>
      <c r="BM50" s="79"/>
      <c r="BN50" s="80"/>
      <c r="BO50" s="81"/>
      <c r="BP50" s="82"/>
      <c r="BQ50" s="81"/>
      <c r="BR50" s="83"/>
      <c r="BS50" s="83"/>
      <c r="BT50" s="83"/>
      <c r="BU50" s="83"/>
      <c r="BV50" s="84"/>
      <c r="BW50" s="79"/>
      <c r="BX50" s="79"/>
      <c r="BY50" s="80"/>
      <c r="BZ50" s="81"/>
      <c r="CA50" s="82"/>
      <c r="CB50" s="81"/>
      <c r="CC50" s="83"/>
      <c r="CD50" s="83"/>
      <c r="CE50" s="83"/>
      <c r="CF50" s="83"/>
      <c r="CG50" s="84"/>
      <c r="CH50" s="79"/>
      <c r="CI50" s="79"/>
      <c r="CJ50" s="80"/>
      <c r="CK50" s="81"/>
      <c r="CL50" s="82"/>
      <c r="CM50" s="81"/>
      <c r="CN50" s="83"/>
      <c r="CO50" s="83"/>
      <c r="CP50" s="83"/>
      <c r="CQ50" s="83"/>
      <c r="CR50" s="84"/>
      <c r="CS50" s="79"/>
      <c r="CT50" s="79"/>
      <c r="CU50" s="80"/>
      <c r="CV50" s="81"/>
      <c r="CW50" s="82"/>
      <c r="CX50" s="81"/>
      <c r="CY50" s="83"/>
      <c r="CZ50" s="83"/>
      <c r="DA50" s="83"/>
      <c r="DB50" s="83"/>
      <c r="DC50" s="84"/>
      <c r="DD50" s="79"/>
      <c r="DE50" s="79"/>
      <c r="DF50" s="80"/>
      <c r="DG50" s="81"/>
      <c r="DH50" s="82"/>
      <c r="DI50" s="81"/>
      <c r="DJ50" s="83"/>
      <c r="DK50" s="83"/>
      <c r="DL50" s="83"/>
      <c r="DM50" s="83"/>
      <c r="DN50" s="84"/>
      <c r="DO50" s="79"/>
      <c r="DP50" s="79"/>
      <c r="DQ50" s="80"/>
      <c r="DR50" s="81"/>
      <c r="DS50" s="82"/>
      <c r="DT50" s="81"/>
      <c r="DU50" s="83"/>
      <c r="DV50" s="83"/>
      <c r="DW50" s="83"/>
      <c r="DX50" s="83"/>
      <c r="DY50" s="84"/>
      <c r="DZ50" s="79"/>
      <c r="EA50" s="79"/>
      <c r="EB50" s="80"/>
      <c r="EC50" s="81"/>
      <c r="ED50" s="82"/>
      <c r="EE50" s="81"/>
      <c r="EF50" s="83"/>
      <c r="EG50" s="83"/>
      <c r="EH50" s="83"/>
      <c r="EI50" s="83"/>
      <c r="EJ50" s="84"/>
      <c r="EK50" s="79"/>
      <c r="EL50" s="79"/>
      <c r="EM50" s="80"/>
      <c r="EN50" s="81"/>
      <c r="EO50" s="82"/>
      <c r="EP50" s="81"/>
      <c r="EQ50" s="83"/>
      <c r="ER50" s="83"/>
      <c r="ES50" s="83"/>
      <c r="ET50" s="83"/>
      <c r="EU50" s="84"/>
      <c r="EV50" s="79"/>
      <c r="EW50" s="79"/>
      <c r="EX50" s="80"/>
      <c r="EY50" s="81"/>
      <c r="EZ50" s="82"/>
      <c r="FA50" s="81"/>
      <c r="FB50" s="83"/>
      <c r="FC50" s="83"/>
      <c r="FD50" s="83"/>
      <c r="FE50" s="83"/>
      <c r="FF50" s="84"/>
      <c r="FG50" s="79"/>
      <c r="FH50" s="79"/>
      <c r="FI50" s="80"/>
      <c r="FJ50" s="81"/>
      <c r="FK50" s="82"/>
      <c r="FL50" s="81"/>
      <c r="FM50" s="83"/>
      <c r="FN50" s="83"/>
      <c r="FO50" s="83"/>
      <c r="FP50" s="83"/>
      <c r="FQ50" s="84"/>
      <c r="FR50" s="79"/>
      <c r="FS50" s="79"/>
      <c r="FT50" s="80"/>
      <c r="FU50" s="81"/>
      <c r="FV50" s="82"/>
      <c r="FW50" s="81"/>
      <c r="FX50" s="83"/>
      <c r="FY50" s="83"/>
      <c r="FZ50" s="83"/>
      <c r="GA50" s="83"/>
      <c r="GB50" s="84"/>
      <c r="GC50" s="79"/>
      <c r="GD50" s="79"/>
      <c r="GE50" s="80"/>
      <c r="GF50" s="81"/>
      <c r="GG50" s="82"/>
      <c r="GH50" s="81"/>
      <c r="GI50" s="83"/>
      <c r="GJ50" s="83"/>
      <c r="GK50" s="83"/>
      <c r="GL50" s="83"/>
      <c r="GM50" s="84"/>
      <c r="GN50" s="79"/>
      <c r="GO50" s="79"/>
      <c r="GP50" s="80"/>
      <c r="GQ50" s="81"/>
      <c r="GR50" s="82"/>
      <c r="GS50" s="81"/>
      <c r="GT50" s="83"/>
      <c r="GU50" s="83"/>
      <c r="GV50" s="83"/>
      <c r="GW50" s="83"/>
      <c r="GX50" s="84"/>
      <c r="GY50" s="79"/>
      <c r="GZ50" s="79"/>
      <c r="HA50" s="80"/>
      <c r="HB50" s="81"/>
      <c r="HC50" s="82"/>
      <c r="HD50" s="81"/>
      <c r="HE50" s="83"/>
      <c r="HF50" s="83"/>
      <c r="HG50" s="83"/>
      <c r="HH50" s="83"/>
      <c r="HI50" s="84"/>
      <c r="HJ50" s="79"/>
      <c r="HK50" s="79"/>
      <c r="HL50" s="80"/>
      <c r="HM50" s="81"/>
      <c r="HN50" s="82"/>
      <c r="HO50" s="81"/>
      <c r="HP50" s="83"/>
      <c r="HQ50" s="83"/>
      <c r="HR50" s="83"/>
      <c r="HS50" s="83"/>
      <c r="HT50" s="84"/>
      <c r="HU50" s="79"/>
      <c r="HV50" s="79"/>
      <c r="HW50" s="80"/>
      <c r="HX50" s="81"/>
      <c r="HY50" s="82"/>
      <c r="HZ50" s="81"/>
      <c r="IA50" s="83"/>
      <c r="IB50" s="83"/>
      <c r="IC50" s="83"/>
      <c r="ID50" s="83"/>
      <c r="IE50" s="84"/>
      <c r="IF50" s="79"/>
      <c r="IG50" s="79"/>
    </row>
    <row r="51" spans="1:241" s="85" customFormat="1" ht="25.5">
      <c r="A51" s="502" t="s">
        <v>3024</v>
      </c>
      <c r="B51" s="517" t="s">
        <v>3041</v>
      </c>
      <c r="C51" s="504" t="s">
        <v>132</v>
      </c>
      <c r="D51" s="505">
        <v>5</v>
      </c>
      <c r="E51" s="260"/>
      <c r="F51" s="260"/>
      <c r="G51" s="88">
        <f t="shared" si="2"/>
        <v>0</v>
      </c>
      <c r="H51" s="89">
        <f t="shared" si="3"/>
        <v>0</v>
      </c>
      <c r="I51" s="79"/>
      <c r="J51" s="79"/>
      <c r="K51" s="80"/>
      <c r="L51" s="81"/>
      <c r="M51" s="82"/>
      <c r="N51" s="81"/>
      <c r="O51" s="83"/>
      <c r="P51" s="83"/>
      <c r="Q51" s="83"/>
      <c r="R51" s="83"/>
      <c r="S51" s="84"/>
      <c r="T51" s="79"/>
      <c r="U51" s="79"/>
      <c r="V51" s="80"/>
      <c r="W51" s="81"/>
      <c r="X51" s="82"/>
      <c r="Y51" s="81"/>
      <c r="Z51" s="83"/>
      <c r="AA51" s="83"/>
      <c r="AB51" s="83"/>
      <c r="AC51" s="83"/>
      <c r="AD51" s="84"/>
      <c r="AE51" s="79"/>
      <c r="AF51" s="79"/>
      <c r="AG51" s="80"/>
      <c r="AH51" s="81"/>
      <c r="AI51" s="82"/>
      <c r="AJ51" s="81"/>
      <c r="AK51" s="83"/>
      <c r="AL51" s="83"/>
      <c r="AM51" s="83"/>
      <c r="AN51" s="83"/>
      <c r="AO51" s="84"/>
      <c r="AP51" s="79"/>
      <c r="AQ51" s="79"/>
      <c r="AR51" s="80"/>
      <c r="AS51" s="81"/>
      <c r="AT51" s="82"/>
      <c r="AU51" s="81"/>
      <c r="AV51" s="83"/>
      <c r="AW51" s="83"/>
      <c r="AX51" s="83"/>
      <c r="AY51" s="83"/>
      <c r="AZ51" s="84"/>
      <c r="BA51" s="79"/>
      <c r="BB51" s="79"/>
      <c r="BC51" s="80"/>
      <c r="BD51" s="81"/>
      <c r="BE51" s="82"/>
      <c r="BF51" s="81"/>
      <c r="BG51" s="83"/>
      <c r="BH51" s="83"/>
      <c r="BI51" s="83"/>
      <c r="BJ51" s="83"/>
      <c r="BK51" s="84"/>
      <c r="BL51" s="79"/>
      <c r="BM51" s="79"/>
      <c r="BN51" s="80"/>
      <c r="BO51" s="81"/>
      <c r="BP51" s="82"/>
      <c r="BQ51" s="81"/>
      <c r="BR51" s="83"/>
      <c r="BS51" s="83"/>
      <c r="BT51" s="83"/>
      <c r="BU51" s="83"/>
      <c r="BV51" s="84"/>
      <c r="BW51" s="79"/>
      <c r="BX51" s="79"/>
      <c r="BY51" s="80"/>
      <c r="BZ51" s="81"/>
      <c r="CA51" s="82"/>
      <c r="CB51" s="81"/>
      <c r="CC51" s="83"/>
      <c r="CD51" s="83"/>
      <c r="CE51" s="83"/>
      <c r="CF51" s="83"/>
      <c r="CG51" s="84"/>
      <c r="CH51" s="79"/>
      <c r="CI51" s="79"/>
      <c r="CJ51" s="80"/>
      <c r="CK51" s="81"/>
      <c r="CL51" s="82"/>
      <c r="CM51" s="81"/>
      <c r="CN51" s="83"/>
      <c r="CO51" s="83"/>
      <c r="CP51" s="83"/>
      <c r="CQ51" s="83"/>
      <c r="CR51" s="84"/>
      <c r="CS51" s="79"/>
      <c r="CT51" s="79"/>
      <c r="CU51" s="80"/>
      <c r="CV51" s="81"/>
      <c r="CW51" s="82"/>
      <c r="CX51" s="81"/>
      <c r="CY51" s="83"/>
      <c r="CZ51" s="83"/>
      <c r="DA51" s="83"/>
      <c r="DB51" s="83"/>
      <c r="DC51" s="84"/>
      <c r="DD51" s="79"/>
      <c r="DE51" s="79"/>
      <c r="DF51" s="80"/>
      <c r="DG51" s="81"/>
      <c r="DH51" s="82"/>
      <c r="DI51" s="81"/>
      <c r="DJ51" s="83"/>
      <c r="DK51" s="83"/>
      <c r="DL51" s="83"/>
      <c r="DM51" s="83"/>
      <c r="DN51" s="84"/>
      <c r="DO51" s="79"/>
      <c r="DP51" s="79"/>
      <c r="DQ51" s="80"/>
      <c r="DR51" s="81"/>
      <c r="DS51" s="82"/>
      <c r="DT51" s="81"/>
      <c r="DU51" s="83"/>
      <c r="DV51" s="83"/>
      <c r="DW51" s="83"/>
      <c r="DX51" s="83"/>
      <c r="DY51" s="84"/>
      <c r="DZ51" s="79"/>
      <c r="EA51" s="79"/>
      <c r="EB51" s="80"/>
      <c r="EC51" s="81"/>
      <c r="ED51" s="82"/>
      <c r="EE51" s="81"/>
      <c r="EF51" s="83"/>
      <c r="EG51" s="83"/>
      <c r="EH51" s="83"/>
      <c r="EI51" s="83"/>
      <c r="EJ51" s="84"/>
      <c r="EK51" s="79"/>
      <c r="EL51" s="79"/>
      <c r="EM51" s="80"/>
      <c r="EN51" s="81"/>
      <c r="EO51" s="82"/>
      <c r="EP51" s="81"/>
      <c r="EQ51" s="83"/>
      <c r="ER51" s="83"/>
      <c r="ES51" s="83"/>
      <c r="ET51" s="83"/>
      <c r="EU51" s="84"/>
      <c r="EV51" s="79"/>
      <c r="EW51" s="79"/>
      <c r="EX51" s="80"/>
      <c r="EY51" s="81"/>
      <c r="EZ51" s="82"/>
      <c r="FA51" s="81"/>
      <c r="FB51" s="83"/>
      <c r="FC51" s="83"/>
      <c r="FD51" s="83"/>
      <c r="FE51" s="83"/>
      <c r="FF51" s="84"/>
      <c r="FG51" s="79"/>
      <c r="FH51" s="79"/>
      <c r="FI51" s="80"/>
      <c r="FJ51" s="81"/>
      <c r="FK51" s="82"/>
      <c r="FL51" s="81"/>
      <c r="FM51" s="83"/>
      <c r="FN51" s="83"/>
      <c r="FO51" s="83"/>
      <c r="FP51" s="83"/>
      <c r="FQ51" s="84"/>
      <c r="FR51" s="79"/>
      <c r="FS51" s="79"/>
      <c r="FT51" s="80"/>
      <c r="FU51" s="81"/>
      <c r="FV51" s="82"/>
      <c r="FW51" s="81"/>
      <c r="FX51" s="83"/>
      <c r="FY51" s="83"/>
      <c r="FZ51" s="83"/>
      <c r="GA51" s="83"/>
      <c r="GB51" s="84"/>
      <c r="GC51" s="79"/>
      <c r="GD51" s="79"/>
      <c r="GE51" s="80"/>
      <c r="GF51" s="81"/>
      <c r="GG51" s="82"/>
      <c r="GH51" s="81"/>
      <c r="GI51" s="83"/>
      <c r="GJ51" s="83"/>
      <c r="GK51" s="83"/>
      <c r="GL51" s="83"/>
      <c r="GM51" s="84"/>
      <c r="GN51" s="79"/>
      <c r="GO51" s="79"/>
      <c r="GP51" s="80"/>
      <c r="GQ51" s="81"/>
      <c r="GR51" s="82"/>
      <c r="GS51" s="81"/>
      <c r="GT51" s="83"/>
      <c r="GU51" s="83"/>
      <c r="GV51" s="83"/>
      <c r="GW51" s="83"/>
      <c r="GX51" s="84"/>
      <c r="GY51" s="79"/>
      <c r="GZ51" s="79"/>
      <c r="HA51" s="80"/>
      <c r="HB51" s="81"/>
      <c r="HC51" s="82"/>
      <c r="HD51" s="81"/>
      <c r="HE51" s="83"/>
      <c r="HF51" s="83"/>
      <c r="HG51" s="83"/>
      <c r="HH51" s="83"/>
      <c r="HI51" s="84"/>
      <c r="HJ51" s="79"/>
      <c r="HK51" s="79"/>
      <c r="HL51" s="80"/>
      <c r="HM51" s="81"/>
      <c r="HN51" s="82"/>
      <c r="HO51" s="81"/>
      <c r="HP51" s="83"/>
      <c r="HQ51" s="83"/>
      <c r="HR51" s="83"/>
      <c r="HS51" s="83"/>
      <c r="HT51" s="84"/>
      <c r="HU51" s="79"/>
      <c r="HV51" s="79"/>
      <c r="HW51" s="80"/>
      <c r="HX51" s="81"/>
      <c r="HY51" s="82"/>
      <c r="HZ51" s="81"/>
      <c r="IA51" s="83"/>
      <c r="IB51" s="83"/>
      <c r="IC51" s="83"/>
      <c r="ID51" s="83"/>
      <c r="IE51" s="84"/>
      <c r="IF51" s="79"/>
      <c r="IG51" s="79"/>
    </row>
    <row r="52" spans="1:241" s="85" customFormat="1" ht="25.5">
      <c r="A52" s="502" t="s">
        <v>3026</v>
      </c>
      <c r="B52" s="517" t="s">
        <v>3040</v>
      </c>
      <c r="C52" s="504" t="s">
        <v>132</v>
      </c>
      <c r="D52" s="505">
        <v>27</v>
      </c>
      <c r="E52" s="260"/>
      <c r="F52" s="260"/>
      <c r="G52" s="88">
        <f t="shared" si="2"/>
        <v>0</v>
      </c>
      <c r="H52" s="89">
        <f t="shared" si="3"/>
        <v>0</v>
      </c>
      <c r="I52" s="79"/>
      <c r="J52" s="79"/>
      <c r="K52" s="80"/>
      <c r="L52" s="81"/>
      <c r="M52" s="82"/>
      <c r="N52" s="81"/>
      <c r="O52" s="83"/>
      <c r="P52" s="83"/>
      <c r="Q52" s="83"/>
      <c r="R52" s="83"/>
      <c r="S52" s="84"/>
      <c r="T52" s="79"/>
      <c r="U52" s="79"/>
      <c r="V52" s="80"/>
      <c r="W52" s="81"/>
      <c r="X52" s="82"/>
      <c r="Y52" s="81"/>
      <c r="Z52" s="83"/>
      <c r="AA52" s="83"/>
      <c r="AB52" s="83"/>
      <c r="AC52" s="83"/>
      <c r="AD52" s="84"/>
      <c r="AE52" s="79"/>
      <c r="AF52" s="79"/>
      <c r="AG52" s="80"/>
      <c r="AH52" s="81"/>
      <c r="AI52" s="82"/>
      <c r="AJ52" s="81"/>
      <c r="AK52" s="83"/>
      <c r="AL52" s="83"/>
      <c r="AM52" s="83"/>
      <c r="AN52" s="83"/>
      <c r="AO52" s="84"/>
      <c r="AP52" s="79"/>
      <c r="AQ52" s="79"/>
      <c r="AR52" s="80"/>
      <c r="AS52" s="81"/>
      <c r="AT52" s="82"/>
      <c r="AU52" s="81"/>
      <c r="AV52" s="83"/>
      <c r="AW52" s="83"/>
      <c r="AX52" s="83"/>
      <c r="AY52" s="83"/>
      <c r="AZ52" s="84"/>
      <c r="BA52" s="79"/>
      <c r="BB52" s="79"/>
      <c r="BC52" s="80"/>
      <c r="BD52" s="81"/>
      <c r="BE52" s="82"/>
      <c r="BF52" s="81"/>
      <c r="BG52" s="83"/>
      <c r="BH52" s="83"/>
      <c r="BI52" s="83"/>
      <c r="BJ52" s="83"/>
      <c r="BK52" s="84"/>
      <c r="BL52" s="79"/>
      <c r="BM52" s="79"/>
      <c r="BN52" s="80"/>
      <c r="BO52" s="81"/>
      <c r="BP52" s="82"/>
      <c r="BQ52" s="81"/>
      <c r="BR52" s="83"/>
      <c r="BS52" s="83"/>
      <c r="BT52" s="83"/>
      <c r="BU52" s="83"/>
      <c r="BV52" s="84"/>
      <c r="BW52" s="79"/>
      <c r="BX52" s="79"/>
      <c r="BY52" s="80"/>
      <c r="BZ52" s="81"/>
      <c r="CA52" s="82"/>
      <c r="CB52" s="81"/>
      <c r="CC52" s="83"/>
      <c r="CD52" s="83"/>
      <c r="CE52" s="83"/>
      <c r="CF52" s="83"/>
      <c r="CG52" s="84"/>
      <c r="CH52" s="79"/>
      <c r="CI52" s="79"/>
      <c r="CJ52" s="80"/>
      <c r="CK52" s="81"/>
      <c r="CL52" s="82"/>
      <c r="CM52" s="81"/>
      <c r="CN52" s="83"/>
      <c r="CO52" s="83"/>
      <c r="CP52" s="83"/>
      <c r="CQ52" s="83"/>
      <c r="CR52" s="84"/>
      <c r="CS52" s="79"/>
      <c r="CT52" s="79"/>
      <c r="CU52" s="80"/>
      <c r="CV52" s="81"/>
      <c r="CW52" s="82"/>
      <c r="CX52" s="81"/>
      <c r="CY52" s="83"/>
      <c r="CZ52" s="83"/>
      <c r="DA52" s="83"/>
      <c r="DB52" s="83"/>
      <c r="DC52" s="84"/>
      <c r="DD52" s="79"/>
      <c r="DE52" s="79"/>
      <c r="DF52" s="80"/>
      <c r="DG52" s="81"/>
      <c r="DH52" s="82"/>
      <c r="DI52" s="81"/>
      <c r="DJ52" s="83"/>
      <c r="DK52" s="83"/>
      <c r="DL52" s="83"/>
      <c r="DM52" s="83"/>
      <c r="DN52" s="84"/>
      <c r="DO52" s="79"/>
      <c r="DP52" s="79"/>
      <c r="DQ52" s="80"/>
      <c r="DR52" s="81"/>
      <c r="DS52" s="82"/>
      <c r="DT52" s="81"/>
      <c r="DU52" s="83"/>
      <c r="DV52" s="83"/>
      <c r="DW52" s="83"/>
      <c r="DX52" s="83"/>
      <c r="DY52" s="84"/>
      <c r="DZ52" s="79"/>
      <c r="EA52" s="79"/>
      <c r="EB52" s="80"/>
      <c r="EC52" s="81"/>
      <c r="ED52" s="82"/>
      <c r="EE52" s="81"/>
      <c r="EF52" s="83"/>
      <c r="EG52" s="83"/>
      <c r="EH52" s="83"/>
      <c r="EI52" s="83"/>
      <c r="EJ52" s="84"/>
      <c r="EK52" s="79"/>
      <c r="EL52" s="79"/>
      <c r="EM52" s="80"/>
      <c r="EN52" s="81"/>
      <c r="EO52" s="82"/>
      <c r="EP52" s="81"/>
      <c r="EQ52" s="83"/>
      <c r="ER52" s="83"/>
      <c r="ES52" s="83"/>
      <c r="ET52" s="83"/>
      <c r="EU52" s="84"/>
      <c r="EV52" s="79"/>
      <c r="EW52" s="79"/>
      <c r="EX52" s="80"/>
      <c r="EY52" s="81"/>
      <c r="EZ52" s="82"/>
      <c r="FA52" s="81"/>
      <c r="FB52" s="83"/>
      <c r="FC52" s="83"/>
      <c r="FD52" s="83"/>
      <c r="FE52" s="83"/>
      <c r="FF52" s="84"/>
      <c r="FG52" s="79"/>
      <c r="FH52" s="79"/>
      <c r="FI52" s="80"/>
      <c r="FJ52" s="81"/>
      <c r="FK52" s="82"/>
      <c r="FL52" s="81"/>
      <c r="FM52" s="83"/>
      <c r="FN52" s="83"/>
      <c r="FO52" s="83"/>
      <c r="FP52" s="83"/>
      <c r="FQ52" s="84"/>
      <c r="FR52" s="79"/>
      <c r="FS52" s="79"/>
      <c r="FT52" s="80"/>
      <c r="FU52" s="81"/>
      <c r="FV52" s="82"/>
      <c r="FW52" s="81"/>
      <c r="FX52" s="83"/>
      <c r="FY52" s="83"/>
      <c r="FZ52" s="83"/>
      <c r="GA52" s="83"/>
      <c r="GB52" s="84"/>
      <c r="GC52" s="79"/>
      <c r="GD52" s="79"/>
      <c r="GE52" s="80"/>
      <c r="GF52" s="81"/>
      <c r="GG52" s="82"/>
      <c r="GH52" s="81"/>
      <c r="GI52" s="83"/>
      <c r="GJ52" s="83"/>
      <c r="GK52" s="83"/>
      <c r="GL52" s="83"/>
      <c r="GM52" s="84"/>
      <c r="GN52" s="79"/>
      <c r="GO52" s="79"/>
      <c r="GP52" s="80"/>
      <c r="GQ52" s="81"/>
      <c r="GR52" s="82"/>
      <c r="GS52" s="81"/>
      <c r="GT52" s="83"/>
      <c r="GU52" s="83"/>
      <c r="GV52" s="83"/>
      <c r="GW52" s="83"/>
      <c r="GX52" s="84"/>
      <c r="GY52" s="79"/>
      <c r="GZ52" s="79"/>
      <c r="HA52" s="80"/>
      <c r="HB52" s="81"/>
      <c r="HC52" s="82"/>
      <c r="HD52" s="81"/>
      <c r="HE52" s="83"/>
      <c r="HF52" s="83"/>
      <c r="HG52" s="83"/>
      <c r="HH52" s="83"/>
      <c r="HI52" s="84"/>
      <c r="HJ52" s="79"/>
      <c r="HK52" s="79"/>
      <c r="HL52" s="80"/>
      <c r="HM52" s="81"/>
      <c r="HN52" s="82"/>
      <c r="HO52" s="81"/>
      <c r="HP52" s="83"/>
      <c r="HQ52" s="83"/>
      <c r="HR52" s="83"/>
      <c r="HS52" s="83"/>
      <c r="HT52" s="84"/>
      <c r="HU52" s="79"/>
      <c r="HV52" s="79"/>
      <c r="HW52" s="80"/>
      <c r="HX52" s="81"/>
      <c r="HY52" s="82"/>
      <c r="HZ52" s="81"/>
      <c r="IA52" s="83"/>
      <c r="IB52" s="83"/>
      <c r="IC52" s="83"/>
      <c r="ID52" s="83"/>
      <c r="IE52" s="84"/>
      <c r="IF52" s="79"/>
      <c r="IG52" s="79"/>
    </row>
    <row r="53" spans="1:241" s="85" customFormat="1" ht="25.5">
      <c r="A53" s="502" t="s">
        <v>3028</v>
      </c>
      <c r="B53" s="517" t="s">
        <v>3039</v>
      </c>
      <c r="C53" s="504" t="s">
        <v>132</v>
      </c>
      <c r="D53" s="505">
        <v>5</v>
      </c>
      <c r="E53" s="260"/>
      <c r="F53" s="260"/>
      <c r="G53" s="88">
        <f t="shared" si="2"/>
        <v>0</v>
      </c>
      <c r="H53" s="89">
        <f t="shared" si="3"/>
        <v>0</v>
      </c>
      <c r="I53" s="79"/>
      <c r="J53" s="79"/>
      <c r="K53" s="80"/>
      <c r="L53" s="81"/>
      <c r="M53" s="82"/>
      <c r="N53" s="81"/>
      <c r="O53" s="83"/>
      <c r="P53" s="83"/>
      <c r="Q53" s="83"/>
      <c r="R53" s="83"/>
      <c r="S53" s="84"/>
      <c r="T53" s="79"/>
      <c r="U53" s="79"/>
      <c r="V53" s="80"/>
      <c r="W53" s="81"/>
      <c r="X53" s="82"/>
      <c r="Y53" s="81"/>
      <c r="Z53" s="83"/>
      <c r="AA53" s="83"/>
      <c r="AB53" s="83"/>
      <c r="AC53" s="83"/>
      <c r="AD53" s="84"/>
      <c r="AE53" s="79"/>
      <c r="AF53" s="79"/>
      <c r="AG53" s="80"/>
      <c r="AH53" s="81"/>
      <c r="AI53" s="82"/>
      <c r="AJ53" s="81"/>
      <c r="AK53" s="83"/>
      <c r="AL53" s="83"/>
      <c r="AM53" s="83"/>
      <c r="AN53" s="83"/>
      <c r="AO53" s="84"/>
      <c r="AP53" s="79"/>
      <c r="AQ53" s="79"/>
      <c r="AR53" s="80"/>
      <c r="AS53" s="81"/>
      <c r="AT53" s="82"/>
      <c r="AU53" s="81"/>
      <c r="AV53" s="83"/>
      <c r="AW53" s="83"/>
      <c r="AX53" s="83"/>
      <c r="AY53" s="83"/>
      <c r="AZ53" s="84"/>
      <c r="BA53" s="79"/>
      <c r="BB53" s="79"/>
      <c r="BC53" s="80"/>
      <c r="BD53" s="81"/>
      <c r="BE53" s="82"/>
      <c r="BF53" s="81"/>
      <c r="BG53" s="83"/>
      <c r="BH53" s="83"/>
      <c r="BI53" s="83"/>
      <c r="BJ53" s="83"/>
      <c r="BK53" s="84"/>
      <c r="BL53" s="79"/>
      <c r="BM53" s="79"/>
      <c r="BN53" s="80"/>
      <c r="BO53" s="81"/>
      <c r="BP53" s="82"/>
      <c r="BQ53" s="81"/>
      <c r="BR53" s="83"/>
      <c r="BS53" s="83"/>
      <c r="BT53" s="83"/>
      <c r="BU53" s="83"/>
      <c r="BV53" s="84"/>
      <c r="BW53" s="79"/>
      <c r="BX53" s="79"/>
      <c r="BY53" s="80"/>
      <c r="BZ53" s="81"/>
      <c r="CA53" s="82"/>
      <c r="CB53" s="81"/>
      <c r="CC53" s="83"/>
      <c r="CD53" s="83"/>
      <c r="CE53" s="83"/>
      <c r="CF53" s="83"/>
      <c r="CG53" s="84"/>
      <c r="CH53" s="79"/>
      <c r="CI53" s="79"/>
      <c r="CJ53" s="80"/>
      <c r="CK53" s="81"/>
      <c r="CL53" s="82"/>
      <c r="CM53" s="81"/>
      <c r="CN53" s="83"/>
      <c r="CO53" s="83"/>
      <c r="CP53" s="83"/>
      <c r="CQ53" s="83"/>
      <c r="CR53" s="84"/>
      <c r="CS53" s="79"/>
      <c r="CT53" s="79"/>
      <c r="CU53" s="80"/>
      <c r="CV53" s="81"/>
      <c r="CW53" s="82"/>
      <c r="CX53" s="81"/>
      <c r="CY53" s="83"/>
      <c r="CZ53" s="83"/>
      <c r="DA53" s="83"/>
      <c r="DB53" s="83"/>
      <c r="DC53" s="84"/>
      <c r="DD53" s="79"/>
      <c r="DE53" s="79"/>
      <c r="DF53" s="80"/>
      <c r="DG53" s="81"/>
      <c r="DH53" s="82"/>
      <c r="DI53" s="81"/>
      <c r="DJ53" s="83"/>
      <c r="DK53" s="83"/>
      <c r="DL53" s="83"/>
      <c r="DM53" s="83"/>
      <c r="DN53" s="84"/>
      <c r="DO53" s="79"/>
      <c r="DP53" s="79"/>
      <c r="DQ53" s="80"/>
      <c r="DR53" s="81"/>
      <c r="DS53" s="82"/>
      <c r="DT53" s="81"/>
      <c r="DU53" s="83"/>
      <c r="DV53" s="83"/>
      <c r="DW53" s="83"/>
      <c r="DX53" s="83"/>
      <c r="DY53" s="84"/>
      <c r="DZ53" s="79"/>
      <c r="EA53" s="79"/>
      <c r="EB53" s="80"/>
      <c r="EC53" s="81"/>
      <c r="ED53" s="82"/>
      <c r="EE53" s="81"/>
      <c r="EF53" s="83"/>
      <c r="EG53" s="83"/>
      <c r="EH53" s="83"/>
      <c r="EI53" s="83"/>
      <c r="EJ53" s="84"/>
      <c r="EK53" s="79"/>
      <c r="EL53" s="79"/>
      <c r="EM53" s="80"/>
      <c r="EN53" s="81"/>
      <c r="EO53" s="82"/>
      <c r="EP53" s="81"/>
      <c r="EQ53" s="83"/>
      <c r="ER53" s="83"/>
      <c r="ES53" s="83"/>
      <c r="ET53" s="83"/>
      <c r="EU53" s="84"/>
      <c r="EV53" s="79"/>
      <c r="EW53" s="79"/>
      <c r="EX53" s="80"/>
      <c r="EY53" s="81"/>
      <c r="EZ53" s="82"/>
      <c r="FA53" s="81"/>
      <c r="FB53" s="83"/>
      <c r="FC53" s="83"/>
      <c r="FD53" s="83"/>
      <c r="FE53" s="83"/>
      <c r="FF53" s="84"/>
      <c r="FG53" s="79"/>
      <c r="FH53" s="79"/>
      <c r="FI53" s="80"/>
      <c r="FJ53" s="81"/>
      <c r="FK53" s="82"/>
      <c r="FL53" s="81"/>
      <c r="FM53" s="83"/>
      <c r="FN53" s="83"/>
      <c r="FO53" s="83"/>
      <c r="FP53" s="83"/>
      <c r="FQ53" s="84"/>
      <c r="FR53" s="79"/>
      <c r="FS53" s="79"/>
      <c r="FT53" s="80"/>
      <c r="FU53" s="81"/>
      <c r="FV53" s="82"/>
      <c r="FW53" s="81"/>
      <c r="FX53" s="83"/>
      <c r="FY53" s="83"/>
      <c r="FZ53" s="83"/>
      <c r="GA53" s="83"/>
      <c r="GB53" s="84"/>
      <c r="GC53" s="79"/>
      <c r="GD53" s="79"/>
      <c r="GE53" s="80"/>
      <c r="GF53" s="81"/>
      <c r="GG53" s="82"/>
      <c r="GH53" s="81"/>
      <c r="GI53" s="83"/>
      <c r="GJ53" s="83"/>
      <c r="GK53" s="83"/>
      <c r="GL53" s="83"/>
      <c r="GM53" s="84"/>
      <c r="GN53" s="79"/>
      <c r="GO53" s="79"/>
      <c r="GP53" s="80"/>
      <c r="GQ53" s="81"/>
      <c r="GR53" s="82"/>
      <c r="GS53" s="81"/>
      <c r="GT53" s="83"/>
      <c r="GU53" s="83"/>
      <c r="GV53" s="83"/>
      <c r="GW53" s="83"/>
      <c r="GX53" s="84"/>
      <c r="GY53" s="79"/>
      <c r="GZ53" s="79"/>
      <c r="HA53" s="80"/>
      <c r="HB53" s="81"/>
      <c r="HC53" s="82"/>
      <c r="HD53" s="81"/>
      <c r="HE53" s="83"/>
      <c r="HF53" s="83"/>
      <c r="HG53" s="83"/>
      <c r="HH53" s="83"/>
      <c r="HI53" s="84"/>
      <c r="HJ53" s="79"/>
      <c r="HK53" s="79"/>
      <c r="HL53" s="80"/>
      <c r="HM53" s="81"/>
      <c r="HN53" s="82"/>
      <c r="HO53" s="81"/>
      <c r="HP53" s="83"/>
      <c r="HQ53" s="83"/>
      <c r="HR53" s="83"/>
      <c r="HS53" s="83"/>
      <c r="HT53" s="84"/>
      <c r="HU53" s="79"/>
      <c r="HV53" s="79"/>
      <c r="HW53" s="80"/>
      <c r="HX53" s="81"/>
      <c r="HY53" s="82"/>
      <c r="HZ53" s="81"/>
      <c r="IA53" s="83"/>
      <c r="IB53" s="83"/>
      <c r="IC53" s="83"/>
      <c r="ID53" s="83"/>
      <c r="IE53" s="84"/>
      <c r="IF53" s="79"/>
      <c r="IG53" s="79"/>
    </row>
    <row r="54" spans="1:241" s="85" customFormat="1" ht="25.5">
      <c r="A54" s="502" t="s">
        <v>3032</v>
      </c>
      <c r="B54" s="517" t="s">
        <v>3038</v>
      </c>
      <c r="C54" s="504" t="s">
        <v>132</v>
      </c>
      <c r="D54" s="505">
        <v>33</v>
      </c>
      <c r="E54" s="260"/>
      <c r="F54" s="260"/>
      <c r="G54" s="88">
        <f t="shared" si="2"/>
        <v>0</v>
      </c>
      <c r="H54" s="89">
        <f t="shared" si="3"/>
        <v>0</v>
      </c>
      <c r="I54" s="79"/>
      <c r="J54" s="79"/>
      <c r="K54" s="80"/>
      <c r="L54" s="81"/>
      <c r="M54" s="82"/>
      <c r="N54" s="81"/>
      <c r="O54" s="83"/>
      <c r="P54" s="83"/>
      <c r="Q54" s="83"/>
      <c r="R54" s="83"/>
      <c r="S54" s="84"/>
      <c r="T54" s="79"/>
      <c r="U54" s="79"/>
      <c r="V54" s="80"/>
      <c r="W54" s="81"/>
      <c r="X54" s="82"/>
      <c r="Y54" s="81"/>
      <c r="Z54" s="83"/>
      <c r="AA54" s="83"/>
      <c r="AB54" s="83"/>
      <c r="AC54" s="83"/>
      <c r="AD54" s="84"/>
      <c r="AE54" s="79"/>
      <c r="AF54" s="79"/>
      <c r="AG54" s="80"/>
      <c r="AH54" s="81"/>
      <c r="AI54" s="82"/>
      <c r="AJ54" s="81"/>
      <c r="AK54" s="83"/>
      <c r="AL54" s="83"/>
      <c r="AM54" s="83"/>
      <c r="AN54" s="83"/>
      <c r="AO54" s="84"/>
      <c r="AP54" s="79"/>
      <c r="AQ54" s="79"/>
      <c r="AR54" s="80"/>
      <c r="AS54" s="81"/>
      <c r="AT54" s="82"/>
      <c r="AU54" s="81"/>
      <c r="AV54" s="83"/>
      <c r="AW54" s="83"/>
      <c r="AX54" s="83"/>
      <c r="AY54" s="83"/>
      <c r="AZ54" s="84"/>
      <c r="BA54" s="79"/>
      <c r="BB54" s="79"/>
      <c r="BC54" s="80"/>
      <c r="BD54" s="81"/>
      <c r="BE54" s="82"/>
      <c r="BF54" s="81"/>
      <c r="BG54" s="83"/>
      <c r="BH54" s="83"/>
      <c r="BI54" s="83"/>
      <c r="BJ54" s="83"/>
      <c r="BK54" s="84"/>
      <c r="BL54" s="79"/>
      <c r="BM54" s="79"/>
      <c r="BN54" s="80"/>
      <c r="BO54" s="81"/>
      <c r="BP54" s="82"/>
      <c r="BQ54" s="81"/>
      <c r="BR54" s="83"/>
      <c r="BS54" s="83"/>
      <c r="BT54" s="83"/>
      <c r="BU54" s="83"/>
      <c r="BV54" s="84"/>
      <c r="BW54" s="79"/>
      <c r="BX54" s="79"/>
      <c r="BY54" s="80"/>
      <c r="BZ54" s="81"/>
      <c r="CA54" s="82"/>
      <c r="CB54" s="81"/>
      <c r="CC54" s="83"/>
      <c r="CD54" s="83"/>
      <c r="CE54" s="83"/>
      <c r="CF54" s="83"/>
      <c r="CG54" s="84"/>
      <c r="CH54" s="79"/>
      <c r="CI54" s="79"/>
      <c r="CJ54" s="80"/>
      <c r="CK54" s="81"/>
      <c r="CL54" s="82"/>
      <c r="CM54" s="81"/>
      <c r="CN54" s="83"/>
      <c r="CO54" s="83"/>
      <c r="CP54" s="83"/>
      <c r="CQ54" s="83"/>
      <c r="CR54" s="84"/>
      <c r="CS54" s="79"/>
      <c r="CT54" s="79"/>
      <c r="CU54" s="80"/>
      <c r="CV54" s="81"/>
      <c r="CW54" s="82"/>
      <c r="CX54" s="81"/>
      <c r="CY54" s="83"/>
      <c r="CZ54" s="83"/>
      <c r="DA54" s="83"/>
      <c r="DB54" s="83"/>
      <c r="DC54" s="84"/>
      <c r="DD54" s="79"/>
      <c r="DE54" s="79"/>
      <c r="DF54" s="80"/>
      <c r="DG54" s="81"/>
      <c r="DH54" s="82"/>
      <c r="DI54" s="81"/>
      <c r="DJ54" s="83"/>
      <c r="DK54" s="83"/>
      <c r="DL54" s="83"/>
      <c r="DM54" s="83"/>
      <c r="DN54" s="84"/>
      <c r="DO54" s="79"/>
      <c r="DP54" s="79"/>
      <c r="DQ54" s="80"/>
      <c r="DR54" s="81"/>
      <c r="DS54" s="82"/>
      <c r="DT54" s="81"/>
      <c r="DU54" s="83"/>
      <c r="DV54" s="83"/>
      <c r="DW54" s="83"/>
      <c r="DX54" s="83"/>
      <c r="DY54" s="84"/>
      <c r="DZ54" s="79"/>
      <c r="EA54" s="79"/>
      <c r="EB54" s="80"/>
      <c r="EC54" s="81"/>
      <c r="ED54" s="82"/>
      <c r="EE54" s="81"/>
      <c r="EF54" s="83"/>
      <c r="EG54" s="83"/>
      <c r="EH54" s="83"/>
      <c r="EI54" s="83"/>
      <c r="EJ54" s="84"/>
      <c r="EK54" s="79"/>
      <c r="EL54" s="79"/>
      <c r="EM54" s="80"/>
      <c r="EN54" s="81"/>
      <c r="EO54" s="82"/>
      <c r="EP54" s="81"/>
      <c r="EQ54" s="83"/>
      <c r="ER54" s="83"/>
      <c r="ES54" s="83"/>
      <c r="ET54" s="83"/>
      <c r="EU54" s="84"/>
      <c r="EV54" s="79"/>
      <c r="EW54" s="79"/>
      <c r="EX54" s="80"/>
      <c r="EY54" s="81"/>
      <c r="EZ54" s="82"/>
      <c r="FA54" s="81"/>
      <c r="FB54" s="83"/>
      <c r="FC54" s="83"/>
      <c r="FD54" s="83"/>
      <c r="FE54" s="83"/>
      <c r="FF54" s="84"/>
      <c r="FG54" s="79"/>
      <c r="FH54" s="79"/>
      <c r="FI54" s="80"/>
      <c r="FJ54" s="81"/>
      <c r="FK54" s="82"/>
      <c r="FL54" s="81"/>
      <c r="FM54" s="83"/>
      <c r="FN54" s="83"/>
      <c r="FO54" s="83"/>
      <c r="FP54" s="83"/>
      <c r="FQ54" s="84"/>
      <c r="FR54" s="79"/>
      <c r="FS54" s="79"/>
      <c r="FT54" s="80"/>
      <c r="FU54" s="81"/>
      <c r="FV54" s="82"/>
      <c r="FW54" s="81"/>
      <c r="FX54" s="83"/>
      <c r="FY54" s="83"/>
      <c r="FZ54" s="83"/>
      <c r="GA54" s="83"/>
      <c r="GB54" s="84"/>
      <c r="GC54" s="79"/>
      <c r="GD54" s="79"/>
      <c r="GE54" s="80"/>
      <c r="GF54" s="81"/>
      <c r="GG54" s="82"/>
      <c r="GH54" s="81"/>
      <c r="GI54" s="83"/>
      <c r="GJ54" s="83"/>
      <c r="GK54" s="83"/>
      <c r="GL54" s="83"/>
      <c r="GM54" s="84"/>
      <c r="GN54" s="79"/>
      <c r="GO54" s="79"/>
      <c r="GP54" s="80"/>
      <c r="GQ54" s="81"/>
      <c r="GR54" s="82"/>
      <c r="GS54" s="81"/>
      <c r="GT54" s="83"/>
      <c r="GU54" s="83"/>
      <c r="GV54" s="83"/>
      <c r="GW54" s="83"/>
      <c r="GX54" s="84"/>
      <c r="GY54" s="79"/>
      <c r="GZ54" s="79"/>
      <c r="HA54" s="80"/>
      <c r="HB54" s="81"/>
      <c r="HC54" s="82"/>
      <c r="HD54" s="81"/>
      <c r="HE54" s="83"/>
      <c r="HF54" s="83"/>
      <c r="HG54" s="83"/>
      <c r="HH54" s="83"/>
      <c r="HI54" s="84"/>
      <c r="HJ54" s="79"/>
      <c r="HK54" s="79"/>
      <c r="HL54" s="80"/>
      <c r="HM54" s="81"/>
      <c r="HN54" s="82"/>
      <c r="HO54" s="81"/>
      <c r="HP54" s="83"/>
      <c r="HQ54" s="83"/>
      <c r="HR54" s="83"/>
      <c r="HS54" s="83"/>
      <c r="HT54" s="84"/>
      <c r="HU54" s="79"/>
      <c r="HV54" s="79"/>
      <c r="HW54" s="80"/>
      <c r="HX54" s="81"/>
      <c r="HY54" s="82"/>
      <c r="HZ54" s="81"/>
      <c r="IA54" s="83"/>
      <c r="IB54" s="83"/>
      <c r="IC54" s="83"/>
      <c r="ID54" s="83"/>
      <c r="IE54" s="84"/>
      <c r="IF54" s="79"/>
      <c r="IG54" s="79"/>
    </row>
    <row r="55" spans="1:241" s="85" customFormat="1" ht="25.5">
      <c r="A55" s="502" t="s">
        <v>3034</v>
      </c>
      <c r="B55" s="517" t="s">
        <v>3037</v>
      </c>
      <c r="C55" s="504" t="s">
        <v>132</v>
      </c>
      <c r="D55" s="505">
        <v>78</v>
      </c>
      <c r="E55" s="260"/>
      <c r="F55" s="260"/>
      <c r="G55" s="88">
        <f t="shared" si="2"/>
        <v>0</v>
      </c>
      <c r="H55" s="89">
        <f t="shared" si="3"/>
        <v>0</v>
      </c>
      <c r="I55" s="79"/>
      <c r="J55" s="79"/>
      <c r="K55" s="80"/>
      <c r="L55" s="81"/>
      <c r="M55" s="82"/>
      <c r="N55" s="81"/>
      <c r="O55" s="83"/>
      <c r="P55" s="83"/>
      <c r="Q55" s="83"/>
      <c r="R55" s="83"/>
      <c r="S55" s="84"/>
      <c r="T55" s="79"/>
      <c r="U55" s="79"/>
      <c r="V55" s="80"/>
      <c r="W55" s="81"/>
      <c r="X55" s="82"/>
      <c r="Y55" s="81"/>
      <c r="Z55" s="83"/>
      <c r="AA55" s="83"/>
      <c r="AB55" s="83"/>
      <c r="AC55" s="83"/>
      <c r="AD55" s="84"/>
      <c r="AE55" s="79"/>
      <c r="AF55" s="79"/>
      <c r="AG55" s="80"/>
      <c r="AH55" s="81"/>
      <c r="AI55" s="82"/>
      <c r="AJ55" s="81"/>
      <c r="AK55" s="83"/>
      <c r="AL55" s="83"/>
      <c r="AM55" s="83"/>
      <c r="AN55" s="83"/>
      <c r="AO55" s="84"/>
      <c r="AP55" s="79"/>
      <c r="AQ55" s="79"/>
      <c r="AR55" s="80"/>
      <c r="AS55" s="81"/>
      <c r="AT55" s="82"/>
      <c r="AU55" s="81"/>
      <c r="AV55" s="83"/>
      <c r="AW55" s="83"/>
      <c r="AX55" s="83"/>
      <c r="AY55" s="83"/>
      <c r="AZ55" s="84"/>
      <c r="BA55" s="79"/>
      <c r="BB55" s="79"/>
      <c r="BC55" s="80"/>
      <c r="BD55" s="81"/>
      <c r="BE55" s="82"/>
      <c r="BF55" s="81"/>
      <c r="BG55" s="83"/>
      <c r="BH55" s="83"/>
      <c r="BI55" s="83"/>
      <c r="BJ55" s="83"/>
      <c r="BK55" s="84"/>
      <c r="BL55" s="79"/>
      <c r="BM55" s="79"/>
      <c r="BN55" s="80"/>
      <c r="BO55" s="81"/>
      <c r="BP55" s="82"/>
      <c r="BQ55" s="81"/>
      <c r="BR55" s="83"/>
      <c r="BS55" s="83"/>
      <c r="BT55" s="83"/>
      <c r="BU55" s="83"/>
      <c r="BV55" s="84"/>
      <c r="BW55" s="79"/>
      <c r="BX55" s="79"/>
      <c r="BY55" s="80"/>
      <c r="BZ55" s="81"/>
      <c r="CA55" s="82"/>
      <c r="CB55" s="81"/>
      <c r="CC55" s="83"/>
      <c r="CD55" s="83"/>
      <c r="CE55" s="83"/>
      <c r="CF55" s="83"/>
      <c r="CG55" s="84"/>
      <c r="CH55" s="79"/>
      <c r="CI55" s="79"/>
      <c r="CJ55" s="80"/>
      <c r="CK55" s="81"/>
      <c r="CL55" s="82"/>
      <c r="CM55" s="81"/>
      <c r="CN55" s="83"/>
      <c r="CO55" s="83"/>
      <c r="CP55" s="83"/>
      <c r="CQ55" s="83"/>
      <c r="CR55" s="84"/>
      <c r="CS55" s="79"/>
      <c r="CT55" s="79"/>
      <c r="CU55" s="80"/>
      <c r="CV55" s="81"/>
      <c r="CW55" s="82"/>
      <c r="CX55" s="81"/>
      <c r="CY55" s="83"/>
      <c r="CZ55" s="83"/>
      <c r="DA55" s="83"/>
      <c r="DB55" s="83"/>
      <c r="DC55" s="84"/>
      <c r="DD55" s="79"/>
      <c r="DE55" s="79"/>
      <c r="DF55" s="80"/>
      <c r="DG55" s="81"/>
      <c r="DH55" s="82"/>
      <c r="DI55" s="81"/>
      <c r="DJ55" s="83"/>
      <c r="DK55" s="83"/>
      <c r="DL55" s="83"/>
      <c r="DM55" s="83"/>
      <c r="DN55" s="84"/>
      <c r="DO55" s="79"/>
      <c r="DP55" s="79"/>
      <c r="DQ55" s="80"/>
      <c r="DR55" s="81"/>
      <c r="DS55" s="82"/>
      <c r="DT55" s="81"/>
      <c r="DU55" s="83"/>
      <c r="DV55" s="83"/>
      <c r="DW55" s="83"/>
      <c r="DX55" s="83"/>
      <c r="DY55" s="84"/>
      <c r="DZ55" s="79"/>
      <c r="EA55" s="79"/>
      <c r="EB55" s="80"/>
      <c r="EC55" s="81"/>
      <c r="ED55" s="82"/>
      <c r="EE55" s="81"/>
      <c r="EF55" s="83"/>
      <c r="EG55" s="83"/>
      <c r="EH55" s="83"/>
      <c r="EI55" s="83"/>
      <c r="EJ55" s="84"/>
      <c r="EK55" s="79"/>
      <c r="EL55" s="79"/>
      <c r="EM55" s="80"/>
      <c r="EN55" s="81"/>
      <c r="EO55" s="82"/>
      <c r="EP55" s="81"/>
      <c r="EQ55" s="83"/>
      <c r="ER55" s="83"/>
      <c r="ES55" s="83"/>
      <c r="ET55" s="83"/>
      <c r="EU55" s="84"/>
      <c r="EV55" s="79"/>
      <c r="EW55" s="79"/>
      <c r="EX55" s="80"/>
      <c r="EY55" s="81"/>
      <c r="EZ55" s="82"/>
      <c r="FA55" s="81"/>
      <c r="FB55" s="83"/>
      <c r="FC55" s="83"/>
      <c r="FD55" s="83"/>
      <c r="FE55" s="83"/>
      <c r="FF55" s="84"/>
      <c r="FG55" s="79"/>
      <c r="FH55" s="79"/>
      <c r="FI55" s="80"/>
      <c r="FJ55" s="81"/>
      <c r="FK55" s="82"/>
      <c r="FL55" s="81"/>
      <c r="FM55" s="83"/>
      <c r="FN55" s="83"/>
      <c r="FO55" s="83"/>
      <c r="FP55" s="83"/>
      <c r="FQ55" s="84"/>
      <c r="FR55" s="79"/>
      <c r="FS55" s="79"/>
      <c r="FT55" s="80"/>
      <c r="FU55" s="81"/>
      <c r="FV55" s="82"/>
      <c r="FW55" s="81"/>
      <c r="FX55" s="83"/>
      <c r="FY55" s="83"/>
      <c r="FZ55" s="83"/>
      <c r="GA55" s="83"/>
      <c r="GB55" s="84"/>
      <c r="GC55" s="79"/>
      <c r="GD55" s="79"/>
      <c r="GE55" s="80"/>
      <c r="GF55" s="81"/>
      <c r="GG55" s="82"/>
      <c r="GH55" s="81"/>
      <c r="GI55" s="83"/>
      <c r="GJ55" s="83"/>
      <c r="GK55" s="83"/>
      <c r="GL55" s="83"/>
      <c r="GM55" s="84"/>
      <c r="GN55" s="79"/>
      <c r="GO55" s="79"/>
      <c r="GP55" s="80"/>
      <c r="GQ55" s="81"/>
      <c r="GR55" s="82"/>
      <c r="GS55" s="81"/>
      <c r="GT55" s="83"/>
      <c r="GU55" s="83"/>
      <c r="GV55" s="83"/>
      <c r="GW55" s="83"/>
      <c r="GX55" s="84"/>
      <c r="GY55" s="79"/>
      <c r="GZ55" s="79"/>
      <c r="HA55" s="80"/>
      <c r="HB55" s="81"/>
      <c r="HC55" s="82"/>
      <c r="HD55" s="81"/>
      <c r="HE55" s="83"/>
      <c r="HF55" s="83"/>
      <c r="HG55" s="83"/>
      <c r="HH55" s="83"/>
      <c r="HI55" s="84"/>
      <c r="HJ55" s="79"/>
      <c r="HK55" s="79"/>
      <c r="HL55" s="80"/>
      <c r="HM55" s="81"/>
      <c r="HN55" s="82"/>
      <c r="HO55" s="81"/>
      <c r="HP55" s="83"/>
      <c r="HQ55" s="83"/>
      <c r="HR55" s="83"/>
      <c r="HS55" s="83"/>
      <c r="HT55" s="84"/>
      <c r="HU55" s="79"/>
      <c r="HV55" s="79"/>
      <c r="HW55" s="80"/>
      <c r="HX55" s="81"/>
      <c r="HY55" s="82"/>
      <c r="HZ55" s="81"/>
      <c r="IA55" s="83"/>
      <c r="IB55" s="83"/>
      <c r="IC55" s="83"/>
      <c r="ID55" s="83"/>
      <c r="IE55" s="84"/>
      <c r="IF55" s="79"/>
      <c r="IG55" s="79"/>
    </row>
    <row r="56" spans="1:241" s="85" customFormat="1" ht="25.5">
      <c r="A56" s="502" t="s">
        <v>3036</v>
      </c>
      <c r="B56" s="517" t="s">
        <v>3035</v>
      </c>
      <c r="C56" s="504" t="s">
        <v>132</v>
      </c>
      <c r="D56" s="505">
        <v>25</v>
      </c>
      <c r="E56" s="260"/>
      <c r="F56" s="260"/>
      <c r="G56" s="88">
        <f t="shared" si="2"/>
        <v>0</v>
      </c>
      <c r="H56" s="89">
        <f t="shared" si="3"/>
        <v>0</v>
      </c>
      <c r="I56" s="79"/>
      <c r="J56" s="79"/>
      <c r="K56" s="80"/>
      <c r="L56" s="81"/>
      <c r="M56" s="82"/>
      <c r="N56" s="81"/>
      <c r="O56" s="83"/>
      <c r="P56" s="83"/>
      <c r="Q56" s="83"/>
      <c r="R56" s="83"/>
      <c r="S56" s="84"/>
      <c r="T56" s="79"/>
      <c r="U56" s="79"/>
      <c r="V56" s="80"/>
      <c r="W56" s="81"/>
      <c r="X56" s="82"/>
      <c r="Y56" s="81"/>
      <c r="Z56" s="83"/>
      <c r="AA56" s="83"/>
      <c r="AB56" s="83"/>
      <c r="AC56" s="83"/>
      <c r="AD56" s="84"/>
      <c r="AE56" s="79"/>
      <c r="AF56" s="79"/>
      <c r="AG56" s="80"/>
      <c r="AH56" s="81"/>
      <c r="AI56" s="82"/>
      <c r="AJ56" s="81"/>
      <c r="AK56" s="83"/>
      <c r="AL56" s="83"/>
      <c r="AM56" s="83"/>
      <c r="AN56" s="83"/>
      <c r="AO56" s="84"/>
      <c r="AP56" s="79"/>
      <c r="AQ56" s="79"/>
      <c r="AR56" s="80"/>
      <c r="AS56" s="81"/>
      <c r="AT56" s="82"/>
      <c r="AU56" s="81"/>
      <c r="AV56" s="83"/>
      <c r="AW56" s="83"/>
      <c r="AX56" s="83"/>
      <c r="AY56" s="83"/>
      <c r="AZ56" s="84"/>
      <c r="BA56" s="79"/>
      <c r="BB56" s="79"/>
      <c r="BC56" s="80"/>
      <c r="BD56" s="81"/>
      <c r="BE56" s="82"/>
      <c r="BF56" s="81"/>
      <c r="BG56" s="83"/>
      <c r="BH56" s="83"/>
      <c r="BI56" s="83"/>
      <c r="BJ56" s="83"/>
      <c r="BK56" s="84"/>
      <c r="BL56" s="79"/>
      <c r="BM56" s="79"/>
      <c r="BN56" s="80"/>
      <c r="BO56" s="81"/>
      <c r="BP56" s="82"/>
      <c r="BQ56" s="81"/>
      <c r="BR56" s="83"/>
      <c r="BS56" s="83"/>
      <c r="BT56" s="83"/>
      <c r="BU56" s="83"/>
      <c r="BV56" s="84"/>
      <c r="BW56" s="79"/>
      <c r="BX56" s="79"/>
      <c r="BY56" s="80"/>
      <c r="BZ56" s="81"/>
      <c r="CA56" s="82"/>
      <c r="CB56" s="81"/>
      <c r="CC56" s="83"/>
      <c r="CD56" s="83"/>
      <c r="CE56" s="83"/>
      <c r="CF56" s="83"/>
      <c r="CG56" s="84"/>
      <c r="CH56" s="79"/>
      <c r="CI56" s="79"/>
      <c r="CJ56" s="80"/>
      <c r="CK56" s="81"/>
      <c r="CL56" s="82"/>
      <c r="CM56" s="81"/>
      <c r="CN56" s="83"/>
      <c r="CO56" s="83"/>
      <c r="CP56" s="83"/>
      <c r="CQ56" s="83"/>
      <c r="CR56" s="84"/>
      <c r="CS56" s="79"/>
      <c r="CT56" s="79"/>
      <c r="CU56" s="80"/>
      <c r="CV56" s="81"/>
      <c r="CW56" s="82"/>
      <c r="CX56" s="81"/>
      <c r="CY56" s="83"/>
      <c r="CZ56" s="83"/>
      <c r="DA56" s="83"/>
      <c r="DB56" s="83"/>
      <c r="DC56" s="84"/>
      <c r="DD56" s="79"/>
      <c r="DE56" s="79"/>
      <c r="DF56" s="80"/>
      <c r="DG56" s="81"/>
      <c r="DH56" s="82"/>
      <c r="DI56" s="81"/>
      <c r="DJ56" s="83"/>
      <c r="DK56" s="83"/>
      <c r="DL56" s="83"/>
      <c r="DM56" s="83"/>
      <c r="DN56" s="84"/>
      <c r="DO56" s="79"/>
      <c r="DP56" s="79"/>
      <c r="DQ56" s="80"/>
      <c r="DR56" s="81"/>
      <c r="DS56" s="82"/>
      <c r="DT56" s="81"/>
      <c r="DU56" s="83"/>
      <c r="DV56" s="83"/>
      <c r="DW56" s="83"/>
      <c r="DX56" s="83"/>
      <c r="DY56" s="84"/>
      <c r="DZ56" s="79"/>
      <c r="EA56" s="79"/>
      <c r="EB56" s="80"/>
      <c r="EC56" s="81"/>
      <c r="ED56" s="82"/>
      <c r="EE56" s="81"/>
      <c r="EF56" s="83"/>
      <c r="EG56" s="83"/>
      <c r="EH56" s="83"/>
      <c r="EI56" s="83"/>
      <c r="EJ56" s="84"/>
      <c r="EK56" s="79"/>
      <c r="EL56" s="79"/>
      <c r="EM56" s="80"/>
      <c r="EN56" s="81"/>
      <c r="EO56" s="82"/>
      <c r="EP56" s="81"/>
      <c r="EQ56" s="83"/>
      <c r="ER56" s="83"/>
      <c r="ES56" s="83"/>
      <c r="ET56" s="83"/>
      <c r="EU56" s="84"/>
      <c r="EV56" s="79"/>
      <c r="EW56" s="79"/>
      <c r="EX56" s="80"/>
      <c r="EY56" s="81"/>
      <c r="EZ56" s="82"/>
      <c r="FA56" s="81"/>
      <c r="FB56" s="83"/>
      <c r="FC56" s="83"/>
      <c r="FD56" s="83"/>
      <c r="FE56" s="83"/>
      <c r="FF56" s="84"/>
      <c r="FG56" s="79"/>
      <c r="FH56" s="79"/>
      <c r="FI56" s="80"/>
      <c r="FJ56" s="81"/>
      <c r="FK56" s="82"/>
      <c r="FL56" s="81"/>
      <c r="FM56" s="83"/>
      <c r="FN56" s="83"/>
      <c r="FO56" s="83"/>
      <c r="FP56" s="83"/>
      <c r="FQ56" s="84"/>
      <c r="FR56" s="79"/>
      <c r="FS56" s="79"/>
      <c r="FT56" s="80"/>
      <c r="FU56" s="81"/>
      <c r="FV56" s="82"/>
      <c r="FW56" s="81"/>
      <c r="FX56" s="83"/>
      <c r="FY56" s="83"/>
      <c r="FZ56" s="83"/>
      <c r="GA56" s="83"/>
      <c r="GB56" s="84"/>
      <c r="GC56" s="79"/>
      <c r="GD56" s="79"/>
      <c r="GE56" s="80"/>
      <c r="GF56" s="81"/>
      <c r="GG56" s="82"/>
      <c r="GH56" s="81"/>
      <c r="GI56" s="83"/>
      <c r="GJ56" s="83"/>
      <c r="GK56" s="83"/>
      <c r="GL56" s="83"/>
      <c r="GM56" s="84"/>
      <c r="GN56" s="79"/>
      <c r="GO56" s="79"/>
      <c r="GP56" s="80"/>
      <c r="GQ56" s="81"/>
      <c r="GR56" s="82"/>
      <c r="GS56" s="81"/>
      <c r="GT56" s="83"/>
      <c r="GU56" s="83"/>
      <c r="GV56" s="83"/>
      <c r="GW56" s="83"/>
      <c r="GX56" s="84"/>
      <c r="GY56" s="79"/>
      <c r="GZ56" s="79"/>
      <c r="HA56" s="80"/>
      <c r="HB56" s="81"/>
      <c r="HC56" s="82"/>
      <c r="HD56" s="81"/>
      <c r="HE56" s="83"/>
      <c r="HF56" s="83"/>
      <c r="HG56" s="83"/>
      <c r="HH56" s="83"/>
      <c r="HI56" s="84"/>
      <c r="HJ56" s="79"/>
      <c r="HK56" s="79"/>
      <c r="HL56" s="80"/>
      <c r="HM56" s="81"/>
      <c r="HN56" s="82"/>
      <c r="HO56" s="81"/>
      <c r="HP56" s="83"/>
      <c r="HQ56" s="83"/>
      <c r="HR56" s="83"/>
      <c r="HS56" s="83"/>
      <c r="HT56" s="84"/>
      <c r="HU56" s="79"/>
      <c r="HV56" s="79"/>
      <c r="HW56" s="80"/>
      <c r="HX56" s="81"/>
      <c r="HY56" s="82"/>
      <c r="HZ56" s="81"/>
      <c r="IA56" s="83"/>
      <c r="IB56" s="83"/>
      <c r="IC56" s="83"/>
      <c r="ID56" s="83"/>
      <c r="IE56" s="84"/>
      <c r="IF56" s="79"/>
      <c r="IG56" s="79"/>
    </row>
    <row r="57" spans="1:241" s="85" customFormat="1" ht="25.5">
      <c r="A57" s="502" t="s">
        <v>3034</v>
      </c>
      <c r="B57" s="517" t="s">
        <v>3033</v>
      </c>
      <c r="C57" s="504" t="s">
        <v>132</v>
      </c>
      <c r="D57" s="505">
        <v>37</v>
      </c>
      <c r="E57" s="260"/>
      <c r="F57" s="260"/>
      <c r="G57" s="88">
        <f t="shared" si="2"/>
        <v>0</v>
      </c>
      <c r="H57" s="89">
        <f t="shared" si="3"/>
        <v>0</v>
      </c>
      <c r="I57" s="79"/>
      <c r="J57" s="79"/>
      <c r="K57" s="80"/>
      <c r="L57" s="81"/>
      <c r="M57" s="82"/>
      <c r="N57" s="81"/>
      <c r="O57" s="83"/>
      <c r="P57" s="83"/>
      <c r="Q57" s="83"/>
      <c r="R57" s="83"/>
      <c r="S57" s="84"/>
      <c r="T57" s="79"/>
      <c r="U57" s="79"/>
      <c r="V57" s="80"/>
      <c r="W57" s="81"/>
      <c r="X57" s="82"/>
      <c r="Y57" s="81"/>
      <c r="Z57" s="83"/>
      <c r="AA57" s="83"/>
      <c r="AB57" s="83"/>
      <c r="AC57" s="83"/>
      <c r="AD57" s="84"/>
      <c r="AE57" s="79"/>
      <c r="AF57" s="79"/>
      <c r="AG57" s="80"/>
      <c r="AH57" s="81"/>
      <c r="AI57" s="82"/>
      <c r="AJ57" s="81"/>
      <c r="AK57" s="83"/>
      <c r="AL57" s="83"/>
      <c r="AM57" s="83"/>
      <c r="AN57" s="83"/>
      <c r="AO57" s="84"/>
      <c r="AP57" s="79"/>
      <c r="AQ57" s="79"/>
      <c r="AR57" s="80"/>
      <c r="AS57" s="81"/>
      <c r="AT57" s="82"/>
      <c r="AU57" s="81"/>
      <c r="AV57" s="83"/>
      <c r="AW57" s="83"/>
      <c r="AX57" s="83"/>
      <c r="AY57" s="83"/>
      <c r="AZ57" s="84"/>
      <c r="BA57" s="79"/>
      <c r="BB57" s="79"/>
      <c r="BC57" s="80"/>
      <c r="BD57" s="81"/>
      <c r="BE57" s="82"/>
      <c r="BF57" s="81"/>
      <c r="BG57" s="83"/>
      <c r="BH57" s="83"/>
      <c r="BI57" s="83"/>
      <c r="BJ57" s="83"/>
      <c r="BK57" s="84"/>
      <c r="BL57" s="79"/>
      <c r="BM57" s="79"/>
      <c r="BN57" s="80"/>
      <c r="BO57" s="81"/>
      <c r="BP57" s="82"/>
      <c r="BQ57" s="81"/>
      <c r="BR57" s="83"/>
      <c r="BS57" s="83"/>
      <c r="BT57" s="83"/>
      <c r="BU57" s="83"/>
      <c r="BV57" s="84"/>
      <c r="BW57" s="79"/>
      <c r="BX57" s="79"/>
      <c r="BY57" s="80"/>
      <c r="BZ57" s="81"/>
      <c r="CA57" s="82"/>
      <c r="CB57" s="81"/>
      <c r="CC57" s="83"/>
      <c r="CD57" s="83"/>
      <c r="CE57" s="83"/>
      <c r="CF57" s="83"/>
      <c r="CG57" s="84"/>
      <c r="CH57" s="79"/>
      <c r="CI57" s="79"/>
      <c r="CJ57" s="80"/>
      <c r="CK57" s="81"/>
      <c r="CL57" s="82"/>
      <c r="CM57" s="81"/>
      <c r="CN57" s="83"/>
      <c r="CO57" s="83"/>
      <c r="CP57" s="83"/>
      <c r="CQ57" s="83"/>
      <c r="CR57" s="84"/>
      <c r="CS57" s="79"/>
      <c r="CT57" s="79"/>
      <c r="CU57" s="80"/>
      <c r="CV57" s="81"/>
      <c r="CW57" s="82"/>
      <c r="CX57" s="81"/>
      <c r="CY57" s="83"/>
      <c r="CZ57" s="83"/>
      <c r="DA57" s="83"/>
      <c r="DB57" s="83"/>
      <c r="DC57" s="84"/>
      <c r="DD57" s="79"/>
      <c r="DE57" s="79"/>
      <c r="DF57" s="80"/>
      <c r="DG57" s="81"/>
      <c r="DH57" s="82"/>
      <c r="DI57" s="81"/>
      <c r="DJ57" s="83"/>
      <c r="DK57" s="83"/>
      <c r="DL57" s="83"/>
      <c r="DM57" s="83"/>
      <c r="DN57" s="84"/>
      <c r="DO57" s="79"/>
      <c r="DP57" s="79"/>
      <c r="DQ57" s="80"/>
      <c r="DR57" s="81"/>
      <c r="DS57" s="82"/>
      <c r="DT57" s="81"/>
      <c r="DU57" s="83"/>
      <c r="DV57" s="83"/>
      <c r="DW57" s="83"/>
      <c r="DX57" s="83"/>
      <c r="DY57" s="84"/>
      <c r="DZ57" s="79"/>
      <c r="EA57" s="79"/>
      <c r="EB57" s="80"/>
      <c r="EC57" s="81"/>
      <c r="ED57" s="82"/>
      <c r="EE57" s="81"/>
      <c r="EF57" s="83"/>
      <c r="EG57" s="83"/>
      <c r="EH57" s="83"/>
      <c r="EI57" s="83"/>
      <c r="EJ57" s="84"/>
      <c r="EK57" s="79"/>
      <c r="EL57" s="79"/>
      <c r="EM57" s="80"/>
      <c r="EN57" s="81"/>
      <c r="EO57" s="82"/>
      <c r="EP57" s="81"/>
      <c r="EQ57" s="83"/>
      <c r="ER57" s="83"/>
      <c r="ES57" s="83"/>
      <c r="ET57" s="83"/>
      <c r="EU57" s="84"/>
      <c r="EV57" s="79"/>
      <c r="EW57" s="79"/>
      <c r="EX57" s="80"/>
      <c r="EY57" s="81"/>
      <c r="EZ57" s="82"/>
      <c r="FA57" s="81"/>
      <c r="FB57" s="83"/>
      <c r="FC57" s="83"/>
      <c r="FD57" s="83"/>
      <c r="FE57" s="83"/>
      <c r="FF57" s="84"/>
      <c r="FG57" s="79"/>
      <c r="FH57" s="79"/>
      <c r="FI57" s="80"/>
      <c r="FJ57" s="81"/>
      <c r="FK57" s="82"/>
      <c r="FL57" s="81"/>
      <c r="FM57" s="83"/>
      <c r="FN57" s="83"/>
      <c r="FO57" s="83"/>
      <c r="FP57" s="83"/>
      <c r="FQ57" s="84"/>
      <c r="FR57" s="79"/>
      <c r="FS57" s="79"/>
      <c r="FT57" s="80"/>
      <c r="FU57" s="81"/>
      <c r="FV57" s="82"/>
      <c r="FW57" s="81"/>
      <c r="FX57" s="83"/>
      <c r="FY57" s="83"/>
      <c r="FZ57" s="83"/>
      <c r="GA57" s="83"/>
      <c r="GB57" s="84"/>
      <c r="GC57" s="79"/>
      <c r="GD57" s="79"/>
      <c r="GE57" s="80"/>
      <c r="GF57" s="81"/>
      <c r="GG57" s="82"/>
      <c r="GH57" s="81"/>
      <c r="GI57" s="83"/>
      <c r="GJ57" s="83"/>
      <c r="GK57" s="83"/>
      <c r="GL57" s="83"/>
      <c r="GM57" s="84"/>
      <c r="GN57" s="79"/>
      <c r="GO57" s="79"/>
      <c r="GP57" s="80"/>
      <c r="GQ57" s="81"/>
      <c r="GR57" s="82"/>
      <c r="GS57" s="81"/>
      <c r="GT57" s="83"/>
      <c r="GU57" s="83"/>
      <c r="GV57" s="83"/>
      <c r="GW57" s="83"/>
      <c r="GX57" s="84"/>
      <c r="GY57" s="79"/>
      <c r="GZ57" s="79"/>
      <c r="HA57" s="80"/>
      <c r="HB57" s="81"/>
      <c r="HC57" s="82"/>
      <c r="HD57" s="81"/>
      <c r="HE57" s="83"/>
      <c r="HF57" s="83"/>
      <c r="HG57" s="83"/>
      <c r="HH57" s="83"/>
      <c r="HI57" s="84"/>
      <c r="HJ57" s="79"/>
      <c r="HK57" s="79"/>
      <c r="HL57" s="80"/>
      <c r="HM57" s="81"/>
      <c r="HN57" s="82"/>
      <c r="HO57" s="81"/>
      <c r="HP57" s="83"/>
      <c r="HQ57" s="83"/>
      <c r="HR57" s="83"/>
      <c r="HS57" s="83"/>
      <c r="HT57" s="84"/>
      <c r="HU57" s="79"/>
      <c r="HV57" s="79"/>
      <c r="HW57" s="80"/>
      <c r="HX57" s="81"/>
      <c r="HY57" s="82"/>
      <c r="HZ57" s="81"/>
      <c r="IA57" s="83"/>
      <c r="IB57" s="83"/>
      <c r="IC57" s="83"/>
      <c r="ID57" s="83"/>
      <c r="IE57" s="84"/>
      <c r="IF57" s="79"/>
      <c r="IG57" s="79"/>
    </row>
    <row r="58" spans="1:241" s="85" customFormat="1" ht="25.5">
      <c r="A58" s="502" t="s">
        <v>3032</v>
      </c>
      <c r="B58" s="517" t="s">
        <v>3031</v>
      </c>
      <c r="C58" s="504" t="s">
        <v>132</v>
      </c>
      <c r="D58" s="505">
        <v>12</v>
      </c>
      <c r="E58" s="260"/>
      <c r="F58" s="260"/>
      <c r="G58" s="88">
        <f t="shared" si="2"/>
        <v>0</v>
      </c>
      <c r="H58" s="89">
        <f t="shared" si="3"/>
        <v>0</v>
      </c>
      <c r="I58" s="79"/>
      <c r="J58" s="79"/>
      <c r="K58" s="80"/>
      <c r="L58" s="81"/>
      <c r="M58" s="82"/>
      <c r="N58" s="81"/>
      <c r="O58" s="83"/>
      <c r="P58" s="83"/>
      <c r="Q58" s="83"/>
      <c r="R58" s="83"/>
      <c r="S58" s="84"/>
      <c r="T58" s="79"/>
      <c r="U58" s="79"/>
      <c r="V58" s="80"/>
      <c r="W58" s="81"/>
      <c r="X58" s="82"/>
      <c r="Y58" s="81"/>
      <c r="Z58" s="83"/>
      <c r="AA58" s="83"/>
      <c r="AB58" s="83"/>
      <c r="AC58" s="83"/>
      <c r="AD58" s="84"/>
      <c r="AE58" s="79"/>
      <c r="AF58" s="79"/>
      <c r="AG58" s="80"/>
      <c r="AH58" s="81"/>
      <c r="AI58" s="82"/>
      <c r="AJ58" s="81"/>
      <c r="AK58" s="83"/>
      <c r="AL58" s="83"/>
      <c r="AM58" s="83"/>
      <c r="AN58" s="83"/>
      <c r="AO58" s="84"/>
      <c r="AP58" s="79"/>
      <c r="AQ58" s="79"/>
      <c r="AR58" s="80"/>
      <c r="AS58" s="81"/>
      <c r="AT58" s="82"/>
      <c r="AU58" s="81"/>
      <c r="AV58" s="83"/>
      <c r="AW58" s="83"/>
      <c r="AX58" s="83"/>
      <c r="AY58" s="83"/>
      <c r="AZ58" s="84"/>
      <c r="BA58" s="79"/>
      <c r="BB58" s="79"/>
      <c r="BC58" s="80"/>
      <c r="BD58" s="81"/>
      <c r="BE58" s="82"/>
      <c r="BF58" s="81"/>
      <c r="BG58" s="83"/>
      <c r="BH58" s="83"/>
      <c r="BI58" s="83"/>
      <c r="BJ58" s="83"/>
      <c r="BK58" s="84"/>
      <c r="BL58" s="79"/>
      <c r="BM58" s="79"/>
      <c r="BN58" s="80"/>
      <c r="BO58" s="81"/>
      <c r="BP58" s="82"/>
      <c r="BQ58" s="81"/>
      <c r="BR58" s="83"/>
      <c r="BS58" s="83"/>
      <c r="BT58" s="83"/>
      <c r="BU58" s="83"/>
      <c r="BV58" s="84"/>
      <c r="BW58" s="79"/>
      <c r="BX58" s="79"/>
      <c r="BY58" s="80"/>
      <c r="BZ58" s="81"/>
      <c r="CA58" s="82"/>
      <c r="CB58" s="81"/>
      <c r="CC58" s="83"/>
      <c r="CD58" s="83"/>
      <c r="CE58" s="83"/>
      <c r="CF58" s="83"/>
      <c r="CG58" s="84"/>
      <c r="CH58" s="79"/>
      <c r="CI58" s="79"/>
      <c r="CJ58" s="80"/>
      <c r="CK58" s="81"/>
      <c r="CL58" s="82"/>
      <c r="CM58" s="81"/>
      <c r="CN58" s="83"/>
      <c r="CO58" s="83"/>
      <c r="CP58" s="83"/>
      <c r="CQ58" s="83"/>
      <c r="CR58" s="84"/>
      <c r="CS58" s="79"/>
      <c r="CT58" s="79"/>
      <c r="CU58" s="80"/>
      <c r="CV58" s="81"/>
      <c r="CW58" s="82"/>
      <c r="CX58" s="81"/>
      <c r="CY58" s="83"/>
      <c r="CZ58" s="83"/>
      <c r="DA58" s="83"/>
      <c r="DB58" s="83"/>
      <c r="DC58" s="84"/>
      <c r="DD58" s="79"/>
      <c r="DE58" s="79"/>
      <c r="DF58" s="80"/>
      <c r="DG58" s="81"/>
      <c r="DH58" s="82"/>
      <c r="DI58" s="81"/>
      <c r="DJ58" s="83"/>
      <c r="DK58" s="83"/>
      <c r="DL58" s="83"/>
      <c r="DM58" s="83"/>
      <c r="DN58" s="84"/>
      <c r="DO58" s="79"/>
      <c r="DP58" s="79"/>
      <c r="DQ58" s="80"/>
      <c r="DR58" s="81"/>
      <c r="DS58" s="82"/>
      <c r="DT58" s="81"/>
      <c r="DU58" s="83"/>
      <c r="DV58" s="83"/>
      <c r="DW58" s="83"/>
      <c r="DX58" s="83"/>
      <c r="DY58" s="84"/>
      <c r="DZ58" s="79"/>
      <c r="EA58" s="79"/>
      <c r="EB58" s="80"/>
      <c r="EC58" s="81"/>
      <c r="ED58" s="82"/>
      <c r="EE58" s="81"/>
      <c r="EF58" s="83"/>
      <c r="EG58" s="83"/>
      <c r="EH58" s="83"/>
      <c r="EI58" s="83"/>
      <c r="EJ58" s="84"/>
      <c r="EK58" s="79"/>
      <c r="EL58" s="79"/>
      <c r="EM58" s="80"/>
      <c r="EN58" s="81"/>
      <c r="EO58" s="82"/>
      <c r="EP58" s="81"/>
      <c r="EQ58" s="83"/>
      <c r="ER58" s="83"/>
      <c r="ES58" s="83"/>
      <c r="ET58" s="83"/>
      <c r="EU58" s="84"/>
      <c r="EV58" s="79"/>
      <c r="EW58" s="79"/>
      <c r="EX58" s="80"/>
      <c r="EY58" s="81"/>
      <c r="EZ58" s="82"/>
      <c r="FA58" s="81"/>
      <c r="FB58" s="83"/>
      <c r="FC58" s="83"/>
      <c r="FD58" s="83"/>
      <c r="FE58" s="83"/>
      <c r="FF58" s="84"/>
      <c r="FG58" s="79"/>
      <c r="FH58" s="79"/>
      <c r="FI58" s="80"/>
      <c r="FJ58" s="81"/>
      <c r="FK58" s="82"/>
      <c r="FL58" s="81"/>
      <c r="FM58" s="83"/>
      <c r="FN58" s="83"/>
      <c r="FO58" s="83"/>
      <c r="FP58" s="83"/>
      <c r="FQ58" s="84"/>
      <c r="FR58" s="79"/>
      <c r="FS58" s="79"/>
      <c r="FT58" s="80"/>
      <c r="FU58" s="81"/>
      <c r="FV58" s="82"/>
      <c r="FW58" s="81"/>
      <c r="FX58" s="83"/>
      <c r="FY58" s="83"/>
      <c r="FZ58" s="83"/>
      <c r="GA58" s="83"/>
      <c r="GB58" s="84"/>
      <c r="GC58" s="79"/>
      <c r="GD58" s="79"/>
      <c r="GE58" s="80"/>
      <c r="GF58" s="81"/>
      <c r="GG58" s="82"/>
      <c r="GH58" s="81"/>
      <c r="GI58" s="83"/>
      <c r="GJ58" s="83"/>
      <c r="GK58" s="83"/>
      <c r="GL58" s="83"/>
      <c r="GM58" s="84"/>
      <c r="GN58" s="79"/>
      <c r="GO58" s="79"/>
      <c r="GP58" s="80"/>
      <c r="GQ58" s="81"/>
      <c r="GR58" s="82"/>
      <c r="GS58" s="81"/>
      <c r="GT58" s="83"/>
      <c r="GU58" s="83"/>
      <c r="GV58" s="83"/>
      <c r="GW58" s="83"/>
      <c r="GX58" s="84"/>
      <c r="GY58" s="79"/>
      <c r="GZ58" s="79"/>
      <c r="HA58" s="80"/>
      <c r="HB58" s="81"/>
      <c r="HC58" s="82"/>
      <c r="HD58" s="81"/>
      <c r="HE58" s="83"/>
      <c r="HF58" s="83"/>
      <c r="HG58" s="83"/>
      <c r="HH58" s="83"/>
      <c r="HI58" s="84"/>
      <c r="HJ58" s="79"/>
      <c r="HK58" s="79"/>
      <c r="HL58" s="80"/>
      <c r="HM58" s="81"/>
      <c r="HN58" s="82"/>
      <c r="HO58" s="81"/>
      <c r="HP58" s="83"/>
      <c r="HQ58" s="83"/>
      <c r="HR58" s="83"/>
      <c r="HS58" s="83"/>
      <c r="HT58" s="84"/>
      <c r="HU58" s="79"/>
      <c r="HV58" s="79"/>
      <c r="HW58" s="80"/>
      <c r="HX58" s="81"/>
      <c r="HY58" s="82"/>
      <c r="HZ58" s="81"/>
      <c r="IA58" s="83"/>
      <c r="IB58" s="83"/>
      <c r="IC58" s="83"/>
      <c r="ID58" s="83"/>
      <c r="IE58" s="84"/>
      <c r="IF58" s="79"/>
      <c r="IG58" s="79"/>
    </row>
    <row r="59" spans="1:241" s="85" customFormat="1" ht="25.5">
      <c r="A59" s="502" t="s">
        <v>3030</v>
      </c>
      <c r="B59" s="517" t="s">
        <v>3029</v>
      </c>
      <c r="C59" s="504" t="s">
        <v>132</v>
      </c>
      <c r="D59" s="505">
        <v>4</v>
      </c>
      <c r="E59" s="260"/>
      <c r="F59" s="260"/>
      <c r="G59" s="88">
        <f t="shared" si="2"/>
        <v>0</v>
      </c>
      <c r="H59" s="89">
        <f t="shared" si="3"/>
        <v>0</v>
      </c>
      <c r="I59" s="79"/>
      <c r="J59" s="79"/>
      <c r="K59" s="80"/>
      <c r="L59" s="81"/>
      <c r="M59" s="82"/>
      <c r="N59" s="81"/>
      <c r="O59" s="83"/>
      <c r="P59" s="83"/>
      <c r="Q59" s="83"/>
      <c r="R59" s="83"/>
      <c r="S59" s="84"/>
      <c r="T59" s="79"/>
      <c r="U59" s="79"/>
      <c r="V59" s="80"/>
      <c r="W59" s="81"/>
      <c r="X59" s="82"/>
      <c r="Y59" s="81"/>
      <c r="Z59" s="83"/>
      <c r="AA59" s="83"/>
      <c r="AB59" s="83"/>
      <c r="AC59" s="83"/>
      <c r="AD59" s="84"/>
      <c r="AE59" s="79"/>
      <c r="AF59" s="79"/>
      <c r="AG59" s="80"/>
      <c r="AH59" s="81"/>
      <c r="AI59" s="82"/>
      <c r="AJ59" s="81"/>
      <c r="AK59" s="83"/>
      <c r="AL59" s="83"/>
      <c r="AM59" s="83"/>
      <c r="AN59" s="83"/>
      <c r="AO59" s="84"/>
      <c r="AP59" s="79"/>
      <c r="AQ59" s="79"/>
      <c r="AR59" s="80"/>
      <c r="AS59" s="81"/>
      <c r="AT59" s="82"/>
      <c r="AU59" s="81"/>
      <c r="AV59" s="83"/>
      <c r="AW59" s="83"/>
      <c r="AX59" s="83"/>
      <c r="AY59" s="83"/>
      <c r="AZ59" s="84"/>
      <c r="BA59" s="79"/>
      <c r="BB59" s="79"/>
      <c r="BC59" s="80"/>
      <c r="BD59" s="81"/>
      <c r="BE59" s="82"/>
      <c r="BF59" s="81"/>
      <c r="BG59" s="83"/>
      <c r="BH59" s="83"/>
      <c r="BI59" s="83"/>
      <c r="BJ59" s="83"/>
      <c r="BK59" s="84"/>
      <c r="BL59" s="79"/>
      <c r="BM59" s="79"/>
      <c r="BN59" s="80"/>
      <c r="BO59" s="81"/>
      <c r="BP59" s="82"/>
      <c r="BQ59" s="81"/>
      <c r="BR59" s="83"/>
      <c r="BS59" s="83"/>
      <c r="BT59" s="83"/>
      <c r="BU59" s="83"/>
      <c r="BV59" s="84"/>
      <c r="BW59" s="79"/>
      <c r="BX59" s="79"/>
      <c r="BY59" s="80"/>
      <c r="BZ59" s="81"/>
      <c r="CA59" s="82"/>
      <c r="CB59" s="81"/>
      <c r="CC59" s="83"/>
      <c r="CD59" s="83"/>
      <c r="CE59" s="83"/>
      <c r="CF59" s="83"/>
      <c r="CG59" s="84"/>
      <c r="CH59" s="79"/>
      <c r="CI59" s="79"/>
      <c r="CJ59" s="80"/>
      <c r="CK59" s="81"/>
      <c r="CL59" s="82"/>
      <c r="CM59" s="81"/>
      <c r="CN59" s="83"/>
      <c r="CO59" s="83"/>
      <c r="CP59" s="83"/>
      <c r="CQ59" s="83"/>
      <c r="CR59" s="84"/>
      <c r="CS59" s="79"/>
      <c r="CT59" s="79"/>
      <c r="CU59" s="80"/>
      <c r="CV59" s="81"/>
      <c r="CW59" s="82"/>
      <c r="CX59" s="81"/>
      <c r="CY59" s="83"/>
      <c r="CZ59" s="83"/>
      <c r="DA59" s="83"/>
      <c r="DB59" s="83"/>
      <c r="DC59" s="84"/>
      <c r="DD59" s="79"/>
      <c r="DE59" s="79"/>
      <c r="DF59" s="80"/>
      <c r="DG59" s="81"/>
      <c r="DH59" s="82"/>
      <c r="DI59" s="81"/>
      <c r="DJ59" s="83"/>
      <c r="DK59" s="83"/>
      <c r="DL59" s="83"/>
      <c r="DM59" s="83"/>
      <c r="DN59" s="84"/>
      <c r="DO59" s="79"/>
      <c r="DP59" s="79"/>
      <c r="DQ59" s="80"/>
      <c r="DR59" s="81"/>
      <c r="DS59" s="82"/>
      <c r="DT59" s="81"/>
      <c r="DU59" s="83"/>
      <c r="DV59" s="83"/>
      <c r="DW59" s="83"/>
      <c r="DX59" s="83"/>
      <c r="DY59" s="84"/>
      <c r="DZ59" s="79"/>
      <c r="EA59" s="79"/>
      <c r="EB59" s="80"/>
      <c r="EC59" s="81"/>
      <c r="ED59" s="82"/>
      <c r="EE59" s="81"/>
      <c r="EF59" s="83"/>
      <c r="EG59" s="83"/>
      <c r="EH59" s="83"/>
      <c r="EI59" s="83"/>
      <c r="EJ59" s="84"/>
      <c r="EK59" s="79"/>
      <c r="EL59" s="79"/>
      <c r="EM59" s="80"/>
      <c r="EN59" s="81"/>
      <c r="EO59" s="82"/>
      <c r="EP59" s="81"/>
      <c r="EQ59" s="83"/>
      <c r="ER59" s="83"/>
      <c r="ES59" s="83"/>
      <c r="ET59" s="83"/>
      <c r="EU59" s="84"/>
      <c r="EV59" s="79"/>
      <c r="EW59" s="79"/>
      <c r="EX59" s="80"/>
      <c r="EY59" s="81"/>
      <c r="EZ59" s="82"/>
      <c r="FA59" s="81"/>
      <c r="FB59" s="83"/>
      <c r="FC59" s="83"/>
      <c r="FD59" s="83"/>
      <c r="FE59" s="83"/>
      <c r="FF59" s="84"/>
      <c r="FG59" s="79"/>
      <c r="FH59" s="79"/>
      <c r="FI59" s="80"/>
      <c r="FJ59" s="81"/>
      <c r="FK59" s="82"/>
      <c r="FL59" s="81"/>
      <c r="FM59" s="83"/>
      <c r="FN59" s="83"/>
      <c r="FO59" s="83"/>
      <c r="FP59" s="83"/>
      <c r="FQ59" s="84"/>
      <c r="FR59" s="79"/>
      <c r="FS59" s="79"/>
      <c r="FT59" s="80"/>
      <c r="FU59" s="81"/>
      <c r="FV59" s="82"/>
      <c r="FW59" s="81"/>
      <c r="FX59" s="83"/>
      <c r="FY59" s="83"/>
      <c r="FZ59" s="83"/>
      <c r="GA59" s="83"/>
      <c r="GB59" s="84"/>
      <c r="GC59" s="79"/>
      <c r="GD59" s="79"/>
      <c r="GE59" s="80"/>
      <c r="GF59" s="81"/>
      <c r="GG59" s="82"/>
      <c r="GH59" s="81"/>
      <c r="GI59" s="83"/>
      <c r="GJ59" s="83"/>
      <c r="GK59" s="83"/>
      <c r="GL59" s="83"/>
      <c r="GM59" s="84"/>
      <c r="GN59" s="79"/>
      <c r="GO59" s="79"/>
      <c r="GP59" s="80"/>
      <c r="GQ59" s="81"/>
      <c r="GR59" s="82"/>
      <c r="GS59" s="81"/>
      <c r="GT59" s="83"/>
      <c r="GU59" s="83"/>
      <c r="GV59" s="83"/>
      <c r="GW59" s="83"/>
      <c r="GX59" s="84"/>
      <c r="GY59" s="79"/>
      <c r="GZ59" s="79"/>
      <c r="HA59" s="80"/>
      <c r="HB59" s="81"/>
      <c r="HC59" s="82"/>
      <c r="HD59" s="81"/>
      <c r="HE59" s="83"/>
      <c r="HF59" s="83"/>
      <c r="HG59" s="83"/>
      <c r="HH59" s="83"/>
      <c r="HI59" s="84"/>
      <c r="HJ59" s="79"/>
      <c r="HK59" s="79"/>
      <c r="HL59" s="80"/>
      <c r="HM59" s="81"/>
      <c r="HN59" s="82"/>
      <c r="HO59" s="81"/>
      <c r="HP59" s="83"/>
      <c r="HQ59" s="83"/>
      <c r="HR59" s="83"/>
      <c r="HS59" s="83"/>
      <c r="HT59" s="84"/>
      <c r="HU59" s="79"/>
      <c r="HV59" s="79"/>
      <c r="HW59" s="80"/>
      <c r="HX59" s="81"/>
      <c r="HY59" s="82"/>
      <c r="HZ59" s="81"/>
      <c r="IA59" s="83"/>
      <c r="IB59" s="83"/>
      <c r="IC59" s="83"/>
      <c r="ID59" s="83"/>
      <c r="IE59" s="84"/>
      <c r="IF59" s="79"/>
      <c r="IG59" s="79"/>
    </row>
    <row r="60" spans="1:241" s="85" customFormat="1" ht="25.5">
      <c r="A60" s="502" t="s">
        <v>3028</v>
      </c>
      <c r="B60" s="517" t="s">
        <v>3027</v>
      </c>
      <c r="C60" s="504" t="s">
        <v>132</v>
      </c>
      <c r="D60" s="505">
        <v>2</v>
      </c>
      <c r="E60" s="260"/>
      <c r="F60" s="260"/>
      <c r="G60" s="88">
        <f t="shared" si="2"/>
        <v>0</v>
      </c>
      <c r="H60" s="89">
        <f t="shared" si="3"/>
        <v>0</v>
      </c>
      <c r="I60" s="79"/>
      <c r="J60" s="79"/>
      <c r="K60" s="80"/>
      <c r="L60" s="81"/>
      <c r="M60" s="82"/>
      <c r="N60" s="81"/>
      <c r="O60" s="83"/>
      <c r="P60" s="83"/>
      <c r="Q60" s="83"/>
      <c r="R60" s="83"/>
      <c r="S60" s="84"/>
      <c r="T60" s="79"/>
      <c r="U60" s="79"/>
      <c r="V60" s="80"/>
      <c r="W60" s="81"/>
      <c r="X60" s="82"/>
      <c r="Y60" s="81"/>
      <c r="Z60" s="83"/>
      <c r="AA60" s="83"/>
      <c r="AB60" s="83"/>
      <c r="AC60" s="83"/>
      <c r="AD60" s="84"/>
      <c r="AE60" s="79"/>
      <c r="AF60" s="79"/>
      <c r="AG60" s="80"/>
      <c r="AH60" s="81"/>
      <c r="AI60" s="82"/>
      <c r="AJ60" s="81"/>
      <c r="AK60" s="83"/>
      <c r="AL60" s="83"/>
      <c r="AM60" s="83"/>
      <c r="AN60" s="83"/>
      <c r="AO60" s="84"/>
      <c r="AP60" s="79"/>
      <c r="AQ60" s="79"/>
      <c r="AR60" s="80"/>
      <c r="AS60" s="81"/>
      <c r="AT60" s="82"/>
      <c r="AU60" s="81"/>
      <c r="AV60" s="83"/>
      <c r="AW60" s="83"/>
      <c r="AX60" s="83"/>
      <c r="AY60" s="83"/>
      <c r="AZ60" s="84"/>
      <c r="BA60" s="79"/>
      <c r="BB60" s="79"/>
      <c r="BC60" s="80"/>
      <c r="BD60" s="81"/>
      <c r="BE60" s="82"/>
      <c r="BF60" s="81"/>
      <c r="BG60" s="83"/>
      <c r="BH60" s="83"/>
      <c r="BI60" s="83"/>
      <c r="BJ60" s="83"/>
      <c r="BK60" s="84"/>
      <c r="BL60" s="79"/>
      <c r="BM60" s="79"/>
      <c r="BN60" s="80"/>
      <c r="BO60" s="81"/>
      <c r="BP60" s="82"/>
      <c r="BQ60" s="81"/>
      <c r="BR60" s="83"/>
      <c r="BS60" s="83"/>
      <c r="BT60" s="83"/>
      <c r="BU60" s="83"/>
      <c r="BV60" s="84"/>
      <c r="BW60" s="79"/>
      <c r="BX60" s="79"/>
      <c r="BY60" s="80"/>
      <c r="BZ60" s="81"/>
      <c r="CA60" s="82"/>
      <c r="CB60" s="81"/>
      <c r="CC60" s="83"/>
      <c r="CD60" s="83"/>
      <c r="CE60" s="83"/>
      <c r="CF60" s="83"/>
      <c r="CG60" s="84"/>
      <c r="CH60" s="79"/>
      <c r="CI60" s="79"/>
      <c r="CJ60" s="80"/>
      <c r="CK60" s="81"/>
      <c r="CL60" s="82"/>
      <c r="CM60" s="81"/>
      <c r="CN60" s="83"/>
      <c r="CO60" s="83"/>
      <c r="CP60" s="83"/>
      <c r="CQ60" s="83"/>
      <c r="CR60" s="84"/>
      <c r="CS60" s="79"/>
      <c r="CT60" s="79"/>
      <c r="CU60" s="80"/>
      <c r="CV60" s="81"/>
      <c r="CW60" s="82"/>
      <c r="CX60" s="81"/>
      <c r="CY60" s="83"/>
      <c r="CZ60" s="83"/>
      <c r="DA60" s="83"/>
      <c r="DB60" s="83"/>
      <c r="DC60" s="84"/>
      <c r="DD60" s="79"/>
      <c r="DE60" s="79"/>
      <c r="DF60" s="80"/>
      <c r="DG60" s="81"/>
      <c r="DH60" s="82"/>
      <c r="DI60" s="81"/>
      <c r="DJ60" s="83"/>
      <c r="DK60" s="83"/>
      <c r="DL60" s="83"/>
      <c r="DM60" s="83"/>
      <c r="DN60" s="84"/>
      <c r="DO60" s="79"/>
      <c r="DP60" s="79"/>
      <c r="DQ60" s="80"/>
      <c r="DR60" s="81"/>
      <c r="DS60" s="82"/>
      <c r="DT60" s="81"/>
      <c r="DU60" s="83"/>
      <c r="DV60" s="83"/>
      <c r="DW60" s="83"/>
      <c r="DX60" s="83"/>
      <c r="DY60" s="84"/>
      <c r="DZ60" s="79"/>
      <c r="EA60" s="79"/>
      <c r="EB60" s="80"/>
      <c r="EC60" s="81"/>
      <c r="ED60" s="82"/>
      <c r="EE60" s="81"/>
      <c r="EF60" s="83"/>
      <c r="EG60" s="83"/>
      <c r="EH60" s="83"/>
      <c r="EI60" s="83"/>
      <c r="EJ60" s="84"/>
      <c r="EK60" s="79"/>
      <c r="EL60" s="79"/>
      <c r="EM60" s="80"/>
      <c r="EN60" s="81"/>
      <c r="EO60" s="82"/>
      <c r="EP60" s="81"/>
      <c r="EQ60" s="83"/>
      <c r="ER60" s="83"/>
      <c r="ES60" s="83"/>
      <c r="ET60" s="83"/>
      <c r="EU60" s="84"/>
      <c r="EV60" s="79"/>
      <c r="EW60" s="79"/>
      <c r="EX60" s="80"/>
      <c r="EY60" s="81"/>
      <c r="EZ60" s="82"/>
      <c r="FA60" s="81"/>
      <c r="FB60" s="83"/>
      <c r="FC60" s="83"/>
      <c r="FD60" s="83"/>
      <c r="FE60" s="83"/>
      <c r="FF60" s="84"/>
      <c r="FG60" s="79"/>
      <c r="FH60" s="79"/>
      <c r="FI60" s="80"/>
      <c r="FJ60" s="81"/>
      <c r="FK60" s="82"/>
      <c r="FL60" s="81"/>
      <c r="FM60" s="83"/>
      <c r="FN60" s="83"/>
      <c r="FO60" s="83"/>
      <c r="FP60" s="83"/>
      <c r="FQ60" s="84"/>
      <c r="FR60" s="79"/>
      <c r="FS60" s="79"/>
      <c r="FT60" s="80"/>
      <c r="FU60" s="81"/>
      <c r="FV60" s="82"/>
      <c r="FW60" s="81"/>
      <c r="FX60" s="83"/>
      <c r="FY60" s="83"/>
      <c r="FZ60" s="83"/>
      <c r="GA60" s="83"/>
      <c r="GB60" s="84"/>
      <c r="GC60" s="79"/>
      <c r="GD60" s="79"/>
      <c r="GE60" s="80"/>
      <c r="GF60" s="81"/>
      <c r="GG60" s="82"/>
      <c r="GH60" s="81"/>
      <c r="GI60" s="83"/>
      <c r="GJ60" s="83"/>
      <c r="GK60" s="83"/>
      <c r="GL60" s="83"/>
      <c r="GM60" s="84"/>
      <c r="GN60" s="79"/>
      <c r="GO60" s="79"/>
      <c r="GP60" s="80"/>
      <c r="GQ60" s="81"/>
      <c r="GR60" s="82"/>
      <c r="GS60" s="81"/>
      <c r="GT60" s="83"/>
      <c r="GU60" s="83"/>
      <c r="GV60" s="83"/>
      <c r="GW60" s="83"/>
      <c r="GX60" s="84"/>
      <c r="GY60" s="79"/>
      <c r="GZ60" s="79"/>
      <c r="HA60" s="80"/>
      <c r="HB60" s="81"/>
      <c r="HC60" s="82"/>
      <c r="HD60" s="81"/>
      <c r="HE60" s="83"/>
      <c r="HF60" s="83"/>
      <c r="HG60" s="83"/>
      <c r="HH60" s="83"/>
      <c r="HI60" s="84"/>
      <c r="HJ60" s="79"/>
      <c r="HK60" s="79"/>
      <c r="HL60" s="80"/>
      <c r="HM60" s="81"/>
      <c r="HN60" s="82"/>
      <c r="HO60" s="81"/>
      <c r="HP60" s="83"/>
      <c r="HQ60" s="83"/>
      <c r="HR60" s="83"/>
      <c r="HS60" s="83"/>
      <c r="HT60" s="84"/>
      <c r="HU60" s="79"/>
      <c r="HV60" s="79"/>
      <c r="HW60" s="80"/>
      <c r="HX60" s="81"/>
      <c r="HY60" s="82"/>
      <c r="HZ60" s="81"/>
      <c r="IA60" s="83"/>
      <c r="IB60" s="83"/>
      <c r="IC60" s="83"/>
      <c r="ID60" s="83"/>
      <c r="IE60" s="84"/>
      <c r="IF60" s="79"/>
      <c r="IG60" s="79"/>
    </row>
    <row r="61" spans="1:241" s="85" customFormat="1" ht="14.25">
      <c r="A61" s="502" t="s">
        <v>3026</v>
      </c>
      <c r="B61" s="520" t="s">
        <v>3025</v>
      </c>
      <c r="C61" s="504" t="s">
        <v>132</v>
      </c>
      <c r="D61" s="505">
        <v>99</v>
      </c>
      <c r="E61" s="260"/>
      <c r="F61" s="260"/>
      <c r="G61" s="88">
        <f t="shared" si="2"/>
        <v>0</v>
      </c>
      <c r="H61" s="89">
        <f t="shared" si="3"/>
        <v>0</v>
      </c>
      <c r="I61" s="79"/>
      <c r="J61" s="79"/>
      <c r="K61" s="80"/>
      <c r="L61" s="81"/>
      <c r="M61" s="82"/>
      <c r="N61" s="81"/>
      <c r="O61" s="83"/>
      <c r="P61" s="83"/>
      <c r="Q61" s="83"/>
      <c r="R61" s="83"/>
      <c r="S61" s="84"/>
      <c r="T61" s="79"/>
      <c r="U61" s="79"/>
      <c r="V61" s="80"/>
      <c r="W61" s="81"/>
      <c r="X61" s="82"/>
      <c r="Y61" s="81"/>
      <c r="Z61" s="83"/>
      <c r="AA61" s="83"/>
      <c r="AB61" s="83"/>
      <c r="AC61" s="83"/>
      <c r="AD61" s="84"/>
      <c r="AE61" s="79"/>
      <c r="AF61" s="79"/>
      <c r="AG61" s="80"/>
      <c r="AH61" s="81"/>
      <c r="AI61" s="82"/>
      <c r="AJ61" s="81"/>
      <c r="AK61" s="83"/>
      <c r="AL61" s="83"/>
      <c r="AM61" s="83"/>
      <c r="AN61" s="83"/>
      <c r="AO61" s="84"/>
      <c r="AP61" s="79"/>
      <c r="AQ61" s="79"/>
      <c r="AR61" s="80"/>
      <c r="AS61" s="81"/>
      <c r="AT61" s="82"/>
      <c r="AU61" s="81"/>
      <c r="AV61" s="83"/>
      <c r="AW61" s="83"/>
      <c r="AX61" s="83"/>
      <c r="AY61" s="83"/>
      <c r="AZ61" s="84"/>
      <c r="BA61" s="79"/>
      <c r="BB61" s="79"/>
      <c r="BC61" s="80"/>
      <c r="BD61" s="81"/>
      <c r="BE61" s="82"/>
      <c r="BF61" s="81"/>
      <c r="BG61" s="83"/>
      <c r="BH61" s="83"/>
      <c r="BI61" s="83"/>
      <c r="BJ61" s="83"/>
      <c r="BK61" s="84"/>
      <c r="BL61" s="79"/>
      <c r="BM61" s="79"/>
      <c r="BN61" s="80"/>
      <c r="BO61" s="81"/>
      <c r="BP61" s="82"/>
      <c r="BQ61" s="81"/>
      <c r="BR61" s="83"/>
      <c r="BS61" s="83"/>
      <c r="BT61" s="83"/>
      <c r="BU61" s="83"/>
      <c r="BV61" s="84"/>
      <c r="BW61" s="79"/>
      <c r="BX61" s="79"/>
      <c r="BY61" s="80"/>
      <c r="BZ61" s="81"/>
      <c r="CA61" s="82"/>
      <c r="CB61" s="81"/>
      <c r="CC61" s="83"/>
      <c r="CD61" s="83"/>
      <c r="CE61" s="83"/>
      <c r="CF61" s="83"/>
      <c r="CG61" s="84"/>
      <c r="CH61" s="79"/>
      <c r="CI61" s="79"/>
      <c r="CJ61" s="80"/>
      <c r="CK61" s="81"/>
      <c r="CL61" s="82"/>
      <c r="CM61" s="81"/>
      <c r="CN61" s="83"/>
      <c r="CO61" s="83"/>
      <c r="CP61" s="83"/>
      <c r="CQ61" s="83"/>
      <c r="CR61" s="84"/>
      <c r="CS61" s="79"/>
      <c r="CT61" s="79"/>
      <c r="CU61" s="80"/>
      <c r="CV61" s="81"/>
      <c r="CW61" s="82"/>
      <c r="CX61" s="81"/>
      <c r="CY61" s="83"/>
      <c r="CZ61" s="83"/>
      <c r="DA61" s="83"/>
      <c r="DB61" s="83"/>
      <c r="DC61" s="84"/>
      <c r="DD61" s="79"/>
      <c r="DE61" s="79"/>
      <c r="DF61" s="80"/>
      <c r="DG61" s="81"/>
      <c r="DH61" s="82"/>
      <c r="DI61" s="81"/>
      <c r="DJ61" s="83"/>
      <c r="DK61" s="83"/>
      <c r="DL61" s="83"/>
      <c r="DM61" s="83"/>
      <c r="DN61" s="84"/>
      <c r="DO61" s="79"/>
      <c r="DP61" s="79"/>
      <c r="DQ61" s="80"/>
      <c r="DR61" s="81"/>
      <c r="DS61" s="82"/>
      <c r="DT61" s="81"/>
      <c r="DU61" s="83"/>
      <c r="DV61" s="83"/>
      <c r="DW61" s="83"/>
      <c r="DX61" s="83"/>
      <c r="DY61" s="84"/>
      <c r="DZ61" s="79"/>
      <c r="EA61" s="79"/>
      <c r="EB61" s="80"/>
      <c r="EC61" s="81"/>
      <c r="ED61" s="82"/>
      <c r="EE61" s="81"/>
      <c r="EF61" s="83"/>
      <c r="EG61" s="83"/>
      <c r="EH61" s="83"/>
      <c r="EI61" s="83"/>
      <c r="EJ61" s="84"/>
      <c r="EK61" s="79"/>
      <c r="EL61" s="79"/>
      <c r="EM61" s="80"/>
      <c r="EN61" s="81"/>
      <c r="EO61" s="82"/>
      <c r="EP61" s="81"/>
      <c r="EQ61" s="83"/>
      <c r="ER61" s="83"/>
      <c r="ES61" s="83"/>
      <c r="ET61" s="83"/>
      <c r="EU61" s="84"/>
      <c r="EV61" s="79"/>
      <c r="EW61" s="79"/>
      <c r="EX61" s="80"/>
      <c r="EY61" s="81"/>
      <c r="EZ61" s="82"/>
      <c r="FA61" s="81"/>
      <c r="FB61" s="83"/>
      <c r="FC61" s="83"/>
      <c r="FD61" s="83"/>
      <c r="FE61" s="83"/>
      <c r="FF61" s="84"/>
      <c r="FG61" s="79"/>
      <c r="FH61" s="79"/>
      <c r="FI61" s="80"/>
      <c r="FJ61" s="81"/>
      <c r="FK61" s="82"/>
      <c r="FL61" s="81"/>
      <c r="FM61" s="83"/>
      <c r="FN61" s="83"/>
      <c r="FO61" s="83"/>
      <c r="FP61" s="83"/>
      <c r="FQ61" s="84"/>
      <c r="FR61" s="79"/>
      <c r="FS61" s="79"/>
      <c r="FT61" s="80"/>
      <c r="FU61" s="81"/>
      <c r="FV61" s="82"/>
      <c r="FW61" s="81"/>
      <c r="FX61" s="83"/>
      <c r="FY61" s="83"/>
      <c r="FZ61" s="83"/>
      <c r="GA61" s="83"/>
      <c r="GB61" s="84"/>
      <c r="GC61" s="79"/>
      <c r="GD61" s="79"/>
      <c r="GE61" s="80"/>
      <c r="GF61" s="81"/>
      <c r="GG61" s="82"/>
      <c r="GH61" s="81"/>
      <c r="GI61" s="83"/>
      <c r="GJ61" s="83"/>
      <c r="GK61" s="83"/>
      <c r="GL61" s="83"/>
      <c r="GM61" s="84"/>
      <c r="GN61" s="79"/>
      <c r="GO61" s="79"/>
      <c r="GP61" s="80"/>
      <c r="GQ61" s="81"/>
      <c r="GR61" s="82"/>
      <c r="GS61" s="81"/>
      <c r="GT61" s="83"/>
      <c r="GU61" s="83"/>
      <c r="GV61" s="83"/>
      <c r="GW61" s="83"/>
      <c r="GX61" s="84"/>
      <c r="GY61" s="79"/>
      <c r="GZ61" s="79"/>
      <c r="HA61" s="80"/>
      <c r="HB61" s="81"/>
      <c r="HC61" s="82"/>
      <c r="HD61" s="81"/>
      <c r="HE61" s="83"/>
      <c r="HF61" s="83"/>
      <c r="HG61" s="83"/>
      <c r="HH61" s="83"/>
      <c r="HI61" s="84"/>
      <c r="HJ61" s="79"/>
      <c r="HK61" s="79"/>
      <c r="HL61" s="80"/>
      <c r="HM61" s="81"/>
      <c r="HN61" s="82"/>
      <c r="HO61" s="81"/>
      <c r="HP61" s="83"/>
      <c r="HQ61" s="83"/>
      <c r="HR61" s="83"/>
      <c r="HS61" s="83"/>
      <c r="HT61" s="84"/>
      <c r="HU61" s="79"/>
      <c r="HV61" s="79"/>
      <c r="HW61" s="80"/>
      <c r="HX61" s="81"/>
      <c r="HY61" s="82"/>
      <c r="HZ61" s="81"/>
      <c r="IA61" s="83"/>
      <c r="IB61" s="83"/>
      <c r="IC61" s="83"/>
      <c r="ID61" s="83"/>
      <c r="IE61" s="84"/>
      <c r="IF61" s="79"/>
      <c r="IG61" s="79"/>
    </row>
    <row r="62" spans="1:241" s="85" customFormat="1" ht="14.25">
      <c r="A62" s="502" t="s">
        <v>3024</v>
      </c>
      <c r="B62" s="520" t="s">
        <v>3023</v>
      </c>
      <c r="C62" s="504" t="s">
        <v>173</v>
      </c>
      <c r="D62" s="505">
        <v>1</v>
      </c>
      <c r="E62" s="260"/>
      <c r="F62" s="260"/>
      <c r="G62" s="88">
        <f t="shared" si="2"/>
        <v>0</v>
      </c>
      <c r="H62" s="89">
        <f t="shared" si="3"/>
        <v>0</v>
      </c>
      <c r="I62" s="79"/>
      <c r="J62" s="79"/>
      <c r="K62" s="80"/>
      <c r="L62" s="81"/>
      <c r="M62" s="82"/>
      <c r="N62" s="81"/>
      <c r="O62" s="83"/>
      <c r="P62" s="83"/>
      <c r="Q62" s="83"/>
      <c r="R62" s="83"/>
      <c r="S62" s="84"/>
      <c r="T62" s="79"/>
      <c r="U62" s="79"/>
      <c r="V62" s="80"/>
      <c r="W62" s="81"/>
      <c r="X62" s="82"/>
      <c r="Y62" s="81"/>
      <c r="Z62" s="83"/>
      <c r="AA62" s="83"/>
      <c r="AB62" s="83"/>
      <c r="AC62" s="83"/>
      <c r="AD62" s="84"/>
      <c r="AE62" s="79"/>
      <c r="AF62" s="79"/>
      <c r="AG62" s="80"/>
      <c r="AH62" s="81"/>
      <c r="AI62" s="82"/>
      <c r="AJ62" s="81"/>
      <c r="AK62" s="83"/>
      <c r="AL62" s="83"/>
      <c r="AM62" s="83"/>
      <c r="AN62" s="83"/>
      <c r="AO62" s="84"/>
      <c r="AP62" s="79"/>
      <c r="AQ62" s="79"/>
      <c r="AR62" s="80"/>
      <c r="AS62" s="81"/>
      <c r="AT62" s="82"/>
      <c r="AU62" s="81"/>
      <c r="AV62" s="83"/>
      <c r="AW62" s="83"/>
      <c r="AX62" s="83"/>
      <c r="AY62" s="83"/>
      <c r="AZ62" s="84"/>
      <c r="BA62" s="79"/>
      <c r="BB62" s="79"/>
      <c r="BC62" s="80"/>
      <c r="BD62" s="81"/>
      <c r="BE62" s="82"/>
      <c r="BF62" s="81"/>
      <c r="BG62" s="83"/>
      <c r="BH62" s="83"/>
      <c r="BI62" s="83"/>
      <c r="BJ62" s="83"/>
      <c r="BK62" s="84"/>
      <c r="BL62" s="79"/>
      <c r="BM62" s="79"/>
      <c r="BN62" s="80"/>
      <c r="BO62" s="81"/>
      <c r="BP62" s="82"/>
      <c r="BQ62" s="81"/>
      <c r="BR62" s="83"/>
      <c r="BS62" s="83"/>
      <c r="BT62" s="83"/>
      <c r="BU62" s="83"/>
      <c r="BV62" s="84"/>
      <c r="BW62" s="79"/>
      <c r="BX62" s="79"/>
      <c r="BY62" s="80"/>
      <c r="BZ62" s="81"/>
      <c r="CA62" s="82"/>
      <c r="CB62" s="81"/>
      <c r="CC62" s="83"/>
      <c r="CD62" s="83"/>
      <c r="CE62" s="83"/>
      <c r="CF62" s="83"/>
      <c r="CG62" s="84"/>
      <c r="CH62" s="79"/>
      <c r="CI62" s="79"/>
      <c r="CJ62" s="80"/>
      <c r="CK62" s="81"/>
      <c r="CL62" s="82"/>
      <c r="CM62" s="81"/>
      <c r="CN62" s="83"/>
      <c r="CO62" s="83"/>
      <c r="CP62" s="83"/>
      <c r="CQ62" s="83"/>
      <c r="CR62" s="84"/>
      <c r="CS62" s="79"/>
      <c r="CT62" s="79"/>
      <c r="CU62" s="80"/>
      <c r="CV62" s="81"/>
      <c r="CW62" s="82"/>
      <c r="CX62" s="81"/>
      <c r="CY62" s="83"/>
      <c r="CZ62" s="83"/>
      <c r="DA62" s="83"/>
      <c r="DB62" s="83"/>
      <c r="DC62" s="84"/>
      <c r="DD62" s="79"/>
      <c r="DE62" s="79"/>
      <c r="DF62" s="80"/>
      <c r="DG62" s="81"/>
      <c r="DH62" s="82"/>
      <c r="DI62" s="81"/>
      <c r="DJ62" s="83"/>
      <c r="DK62" s="83"/>
      <c r="DL62" s="83"/>
      <c r="DM62" s="83"/>
      <c r="DN62" s="84"/>
      <c r="DO62" s="79"/>
      <c r="DP62" s="79"/>
      <c r="DQ62" s="80"/>
      <c r="DR62" s="81"/>
      <c r="DS62" s="82"/>
      <c r="DT62" s="81"/>
      <c r="DU62" s="83"/>
      <c r="DV62" s="83"/>
      <c r="DW62" s="83"/>
      <c r="DX62" s="83"/>
      <c r="DY62" s="84"/>
      <c r="DZ62" s="79"/>
      <c r="EA62" s="79"/>
      <c r="EB62" s="80"/>
      <c r="EC62" s="81"/>
      <c r="ED62" s="82"/>
      <c r="EE62" s="81"/>
      <c r="EF62" s="83"/>
      <c r="EG62" s="83"/>
      <c r="EH62" s="83"/>
      <c r="EI62" s="83"/>
      <c r="EJ62" s="84"/>
      <c r="EK62" s="79"/>
      <c r="EL62" s="79"/>
      <c r="EM62" s="80"/>
      <c r="EN62" s="81"/>
      <c r="EO62" s="82"/>
      <c r="EP62" s="81"/>
      <c r="EQ62" s="83"/>
      <c r="ER62" s="83"/>
      <c r="ES62" s="83"/>
      <c r="ET62" s="83"/>
      <c r="EU62" s="84"/>
      <c r="EV62" s="79"/>
      <c r="EW62" s="79"/>
      <c r="EX62" s="80"/>
      <c r="EY62" s="81"/>
      <c r="EZ62" s="82"/>
      <c r="FA62" s="81"/>
      <c r="FB62" s="83"/>
      <c r="FC62" s="83"/>
      <c r="FD62" s="83"/>
      <c r="FE62" s="83"/>
      <c r="FF62" s="84"/>
      <c r="FG62" s="79"/>
      <c r="FH62" s="79"/>
      <c r="FI62" s="80"/>
      <c r="FJ62" s="81"/>
      <c r="FK62" s="82"/>
      <c r="FL62" s="81"/>
      <c r="FM62" s="83"/>
      <c r="FN62" s="83"/>
      <c r="FO62" s="83"/>
      <c r="FP62" s="83"/>
      <c r="FQ62" s="84"/>
      <c r="FR62" s="79"/>
      <c r="FS62" s="79"/>
      <c r="FT62" s="80"/>
      <c r="FU62" s="81"/>
      <c r="FV62" s="82"/>
      <c r="FW62" s="81"/>
      <c r="FX62" s="83"/>
      <c r="FY62" s="83"/>
      <c r="FZ62" s="83"/>
      <c r="GA62" s="83"/>
      <c r="GB62" s="84"/>
      <c r="GC62" s="79"/>
      <c r="GD62" s="79"/>
      <c r="GE62" s="80"/>
      <c r="GF62" s="81"/>
      <c r="GG62" s="82"/>
      <c r="GH62" s="81"/>
      <c r="GI62" s="83"/>
      <c r="GJ62" s="83"/>
      <c r="GK62" s="83"/>
      <c r="GL62" s="83"/>
      <c r="GM62" s="84"/>
      <c r="GN62" s="79"/>
      <c r="GO62" s="79"/>
      <c r="GP62" s="80"/>
      <c r="GQ62" s="81"/>
      <c r="GR62" s="82"/>
      <c r="GS62" s="81"/>
      <c r="GT62" s="83"/>
      <c r="GU62" s="83"/>
      <c r="GV62" s="83"/>
      <c r="GW62" s="83"/>
      <c r="GX62" s="84"/>
      <c r="GY62" s="79"/>
      <c r="GZ62" s="79"/>
      <c r="HA62" s="80"/>
      <c r="HB62" s="81"/>
      <c r="HC62" s="82"/>
      <c r="HD62" s="81"/>
      <c r="HE62" s="83"/>
      <c r="HF62" s="83"/>
      <c r="HG62" s="83"/>
      <c r="HH62" s="83"/>
      <c r="HI62" s="84"/>
      <c r="HJ62" s="79"/>
      <c r="HK62" s="79"/>
      <c r="HL62" s="80"/>
      <c r="HM62" s="81"/>
      <c r="HN62" s="82"/>
      <c r="HO62" s="81"/>
      <c r="HP62" s="83"/>
      <c r="HQ62" s="83"/>
      <c r="HR62" s="83"/>
      <c r="HS62" s="83"/>
      <c r="HT62" s="84"/>
      <c r="HU62" s="79"/>
      <c r="HV62" s="79"/>
      <c r="HW62" s="80"/>
      <c r="HX62" s="81"/>
      <c r="HY62" s="82"/>
      <c r="HZ62" s="81"/>
      <c r="IA62" s="83"/>
      <c r="IB62" s="83"/>
      <c r="IC62" s="83"/>
      <c r="ID62" s="83"/>
      <c r="IE62" s="84"/>
      <c r="IF62" s="79"/>
      <c r="IG62" s="79"/>
    </row>
    <row r="63" spans="1:241" s="85" customFormat="1" ht="14.25">
      <c r="A63" s="502" t="s">
        <v>3022</v>
      </c>
      <c r="B63" s="520" t="s">
        <v>3021</v>
      </c>
      <c r="C63" s="504" t="s">
        <v>173</v>
      </c>
      <c r="D63" s="505">
        <v>1</v>
      </c>
      <c r="E63" s="260"/>
      <c r="F63" s="260"/>
      <c r="G63" s="88">
        <f t="shared" si="2"/>
        <v>0</v>
      </c>
      <c r="H63" s="89">
        <f t="shared" si="3"/>
        <v>0</v>
      </c>
      <c r="I63" s="79"/>
      <c r="J63" s="79"/>
      <c r="K63" s="80"/>
      <c r="L63" s="81"/>
      <c r="M63" s="82"/>
      <c r="N63" s="81"/>
      <c r="O63" s="83"/>
      <c r="P63" s="83"/>
      <c r="Q63" s="83"/>
      <c r="R63" s="83"/>
      <c r="S63" s="84"/>
      <c r="T63" s="79"/>
      <c r="U63" s="79"/>
      <c r="V63" s="80"/>
      <c r="W63" s="81"/>
      <c r="X63" s="82"/>
      <c r="Y63" s="81"/>
      <c r="Z63" s="83"/>
      <c r="AA63" s="83"/>
      <c r="AB63" s="83"/>
      <c r="AC63" s="83"/>
      <c r="AD63" s="84"/>
      <c r="AE63" s="79"/>
      <c r="AF63" s="79"/>
      <c r="AG63" s="80"/>
      <c r="AH63" s="81"/>
      <c r="AI63" s="82"/>
      <c r="AJ63" s="81"/>
      <c r="AK63" s="83"/>
      <c r="AL63" s="83"/>
      <c r="AM63" s="83"/>
      <c r="AN63" s="83"/>
      <c r="AO63" s="84"/>
      <c r="AP63" s="79"/>
      <c r="AQ63" s="79"/>
      <c r="AR63" s="80"/>
      <c r="AS63" s="81"/>
      <c r="AT63" s="82"/>
      <c r="AU63" s="81"/>
      <c r="AV63" s="83"/>
      <c r="AW63" s="83"/>
      <c r="AX63" s="83"/>
      <c r="AY63" s="83"/>
      <c r="AZ63" s="84"/>
      <c r="BA63" s="79"/>
      <c r="BB63" s="79"/>
      <c r="BC63" s="80"/>
      <c r="BD63" s="81"/>
      <c r="BE63" s="82"/>
      <c r="BF63" s="81"/>
      <c r="BG63" s="83"/>
      <c r="BH63" s="83"/>
      <c r="BI63" s="83"/>
      <c r="BJ63" s="83"/>
      <c r="BK63" s="84"/>
      <c r="BL63" s="79"/>
      <c r="BM63" s="79"/>
      <c r="BN63" s="80"/>
      <c r="BO63" s="81"/>
      <c r="BP63" s="82"/>
      <c r="BQ63" s="81"/>
      <c r="BR63" s="83"/>
      <c r="BS63" s="83"/>
      <c r="BT63" s="83"/>
      <c r="BU63" s="83"/>
      <c r="BV63" s="84"/>
      <c r="BW63" s="79"/>
      <c r="BX63" s="79"/>
      <c r="BY63" s="80"/>
      <c r="BZ63" s="81"/>
      <c r="CA63" s="82"/>
      <c r="CB63" s="81"/>
      <c r="CC63" s="83"/>
      <c r="CD63" s="83"/>
      <c r="CE63" s="83"/>
      <c r="CF63" s="83"/>
      <c r="CG63" s="84"/>
      <c r="CH63" s="79"/>
      <c r="CI63" s="79"/>
      <c r="CJ63" s="80"/>
      <c r="CK63" s="81"/>
      <c r="CL63" s="82"/>
      <c r="CM63" s="81"/>
      <c r="CN63" s="83"/>
      <c r="CO63" s="83"/>
      <c r="CP63" s="83"/>
      <c r="CQ63" s="83"/>
      <c r="CR63" s="84"/>
      <c r="CS63" s="79"/>
      <c r="CT63" s="79"/>
      <c r="CU63" s="80"/>
      <c r="CV63" s="81"/>
      <c r="CW63" s="82"/>
      <c r="CX63" s="81"/>
      <c r="CY63" s="83"/>
      <c r="CZ63" s="83"/>
      <c r="DA63" s="83"/>
      <c r="DB63" s="83"/>
      <c r="DC63" s="84"/>
      <c r="DD63" s="79"/>
      <c r="DE63" s="79"/>
      <c r="DF63" s="80"/>
      <c r="DG63" s="81"/>
      <c r="DH63" s="82"/>
      <c r="DI63" s="81"/>
      <c r="DJ63" s="83"/>
      <c r="DK63" s="83"/>
      <c r="DL63" s="83"/>
      <c r="DM63" s="83"/>
      <c r="DN63" s="84"/>
      <c r="DO63" s="79"/>
      <c r="DP63" s="79"/>
      <c r="DQ63" s="80"/>
      <c r="DR63" s="81"/>
      <c r="DS63" s="82"/>
      <c r="DT63" s="81"/>
      <c r="DU63" s="83"/>
      <c r="DV63" s="83"/>
      <c r="DW63" s="83"/>
      <c r="DX63" s="83"/>
      <c r="DY63" s="84"/>
      <c r="DZ63" s="79"/>
      <c r="EA63" s="79"/>
      <c r="EB63" s="80"/>
      <c r="EC63" s="81"/>
      <c r="ED63" s="82"/>
      <c r="EE63" s="81"/>
      <c r="EF63" s="83"/>
      <c r="EG63" s="83"/>
      <c r="EH63" s="83"/>
      <c r="EI63" s="83"/>
      <c r="EJ63" s="84"/>
      <c r="EK63" s="79"/>
      <c r="EL63" s="79"/>
      <c r="EM63" s="80"/>
      <c r="EN63" s="81"/>
      <c r="EO63" s="82"/>
      <c r="EP63" s="81"/>
      <c r="EQ63" s="83"/>
      <c r="ER63" s="83"/>
      <c r="ES63" s="83"/>
      <c r="ET63" s="83"/>
      <c r="EU63" s="84"/>
      <c r="EV63" s="79"/>
      <c r="EW63" s="79"/>
      <c r="EX63" s="80"/>
      <c r="EY63" s="81"/>
      <c r="EZ63" s="82"/>
      <c r="FA63" s="81"/>
      <c r="FB63" s="83"/>
      <c r="FC63" s="83"/>
      <c r="FD63" s="83"/>
      <c r="FE63" s="83"/>
      <c r="FF63" s="84"/>
      <c r="FG63" s="79"/>
      <c r="FH63" s="79"/>
      <c r="FI63" s="80"/>
      <c r="FJ63" s="81"/>
      <c r="FK63" s="82"/>
      <c r="FL63" s="81"/>
      <c r="FM63" s="83"/>
      <c r="FN63" s="83"/>
      <c r="FO63" s="83"/>
      <c r="FP63" s="83"/>
      <c r="FQ63" s="84"/>
      <c r="FR63" s="79"/>
      <c r="FS63" s="79"/>
      <c r="FT63" s="80"/>
      <c r="FU63" s="81"/>
      <c r="FV63" s="82"/>
      <c r="FW63" s="81"/>
      <c r="FX63" s="83"/>
      <c r="FY63" s="83"/>
      <c r="FZ63" s="83"/>
      <c r="GA63" s="83"/>
      <c r="GB63" s="84"/>
      <c r="GC63" s="79"/>
      <c r="GD63" s="79"/>
      <c r="GE63" s="80"/>
      <c r="GF63" s="81"/>
      <c r="GG63" s="82"/>
      <c r="GH63" s="81"/>
      <c r="GI63" s="83"/>
      <c r="GJ63" s="83"/>
      <c r="GK63" s="83"/>
      <c r="GL63" s="83"/>
      <c r="GM63" s="84"/>
      <c r="GN63" s="79"/>
      <c r="GO63" s="79"/>
      <c r="GP63" s="80"/>
      <c r="GQ63" s="81"/>
      <c r="GR63" s="82"/>
      <c r="GS63" s="81"/>
      <c r="GT63" s="83"/>
      <c r="GU63" s="83"/>
      <c r="GV63" s="83"/>
      <c r="GW63" s="83"/>
      <c r="GX63" s="84"/>
      <c r="GY63" s="79"/>
      <c r="GZ63" s="79"/>
      <c r="HA63" s="80"/>
      <c r="HB63" s="81"/>
      <c r="HC63" s="82"/>
      <c r="HD63" s="81"/>
      <c r="HE63" s="83"/>
      <c r="HF63" s="83"/>
      <c r="HG63" s="83"/>
      <c r="HH63" s="83"/>
      <c r="HI63" s="84"/>
      <c r="HJ63" s="79"/>
      <c r="HK63" s="79"/>
      <c r="HL63" s="80"/>
      <c r="HM63" s="81"/>
      <c r="HN63" s="82"/>
      <c r="HO63" s="81"/>
      <c r="HP63" s="83"/>
      <c r="HQ63" s="83"/>
      <c r="HR63" s="83"/>
      <c r="HS63" s="83"/>
      <c r="HT63" s="84"/>
      <c r="HU63" s="79"/>
      <c r="HV63" s="79"/>
      <c r="HW63" s="80"/>
      <c r="HX63" s="81"/>
      <c r="HY63" s="82"/>
      <c r="HZ63" s="81"/>
      <c r="IA63" s="83"/>
      <c r="IB63" s="83"/>
      <c r="IC63" s="83"/>
      <c r="ID63" s="83"/>
      <c r="IE63" s="84"/>
      <c r="IF63" s="79"/>
      <c r="IG63" s="79"/>
    </row>
    <row r="64" spans="1:241" s="85" customFormat="1" ht="14.25">
      <c r="A64" s="502" t="s">
        <v>3019</v>
      </c>
      <c r="B64" s="520" t="s">
        <v>3020</v>
      </c>
      <c r="C64" s="504" t="s">
        <v>173</v>
      </c>
      <c r="D64" s="505">
        <v>1</v>
      </c>
      <c r="E64" s="260"/>
      <c r="F64" s="260"/>
      <c r="G64" s="88">
        <f t="shared" si="2"/>
        <v>0</v>
      </c>
      <c r="H64" s="89">
        <f t="shared" si="3"/>
        <v>0</v>
      </c>
      <c r="I64" s="79"/>
      <c r="J64" s="79"/>
      <c r="K64" s="80"/>
      <c r="L64" s="81"/>
      <c r="M64" s="82"/>
      <c r="N64" s="81"/>
      <c r="O64" s="83"/>
      <c r="P64" s="83"/>
      <c r="Q64" s="83"/>
      <c r="R64" s="83"/>
      <c r="S64" s="84"/>
      <c r="T64" s="79"/>
      <c r="U64" s="79"/>
      <c r="V64" s="80"/>
      <c r="W64" s="81"/>
      <c r="X64" s="82"/>
      <c r="Y64" s="81"/>
      <c r="Z64" s="83"/>
      <c r="AA64" s="83"/>
      <c r="AB64" s="83"/>
      <c r="AC64" s="83"/>
      <c r="AD64" s="84"/>
      <c r="AE64" s="79"/>
      <c r="AF64" s="79"/>
      <c r="AG64" s="80"/>
      <c r="AH64" s="81"/>
      <c r="AI64" s="82"/>
      <c r="AJ64" s="81"/>
      <c r="AK64" s="83"/>
      <c r="AL64" s="83"/>
      <c r="AM64" s="83"/>
      <c r="AN64" s="83"/>
      <c r="AO64" s="84"/>
      <c r="AP64" s="79"/>
      <c r="AQ64" s="79"/>
      <c r="AR64" s="80"/>
      <c r="AS64" s="81"/>
      <c r="AT64" s="82"/>
      <c r="AU64" s="81"/>
      <c r="AV64" s="83"/>
      <c r="AW64" s="83"/>
      <c r="AX64" s="83"/>
      <c r="AY64" s="83"/>
      <c r="AZ64" s="84"/>
      <c r="BA64" s="79"/>
      <c r="BB64" s="79"/>
      <c r="BC64" s="80"/>
      <c r="BD64" s="81"/>
      <c r="BE64" s="82"/>
      <c r="BF64" s="81"/>
      <c r="BG64" s="83"/>
      <c r="BH64" s="83"/>
      <c r="BI64" s="83"/>
      <c r="BJ64" s="83"/>
      <c r="BK64" s="84"/>
      <c r="BL64" s="79"/>
      <c r="BM64" s="79"/>
      <c r="BN64" s="80"/>
      <c r="BO64" s="81"/>
      <c r="BP64" s="82"/>
      <c r="BQ64" s="81"/>
      <c r="BR64" s="83"/>
      <c r="BS64" s="83"/>
      <c r="BT64" s="83"/>
      <c r="BU64" s="83"/>
      <c r="BV64" s="84"/>
      <c r="BW64" s="79"/>
      <c r="BX64" s="79"/>
      <c r="BY64" s="80"/>
      <c r="BZ64" s="81"/>
      <c r="CA64" s="82"/>
      <c r="CB64" s="81"/>
      <c r="CC64" s="83"/>
      <c r="CD64" s="83"/>
      <c r="CE64" s="83"/>
      <c r="CF64" s="83"/>
      <c r="CG64" s="84"/>
      <c r="CH64" s="79"/>
      <c r="CI64" s="79"/>
      <c r="CJ64" s="80"/>
      <c r="CK64" s="81"/>
      <c r="CL64" s="82"/>
      <c r="CM64" s="81"/>
      <c r="CN64" s="83"/>
      <c r="CO64" s="83"/>
      <c r="CP64" s="83"/>
      <c r="CQ64" s="83"/>
      <c r="CR64" s="84"/>
      <c r="CS64" s="79"/>
      <c r="CT64" s="79"/>
      <c r="CU64" s="80"/>
      <c r="CV64" s="81"/>
      <c r="CW64" s="82"/>
      <c r="CX64" s="81"/>
      <c r="CY64" s="83"/>
      <c r="CZ64" s="83"/>
      <c r="DA64" s="83"/>
      <c r="DB64" s="83"/>
      <c r="DC64" s="84"/>
      <c r="DD64" s="79"/>
      <c r="DE64" s="79"/>
      <c r="DF64" s="80"/>
      <c r="DG64" s="81"/>
      <c r="DH64" s="82"/>
      <c r="DI64" s="81"/>
      <c r="DJ64" s="83"/>
      <c r="DK64" s="83"/>
      <c r="DL64" s="83"/>
      <c r="DM64" s="83"/>
      <c r="DN64" s="84"/>
      <c r="DO64" s="79"/>
      <c r="DP64" s="79"/>
      <c r="DQ64" s="80"/>
      <c r="DR64" s="81"/>
      <c r="DS64" s="82"/>
      <c r="DT64" s="81"/>
      <c r="DU64" s="83"/>
      <c r="DV64" s="83"/>
      <c r="DW64" s="83"/>
      <c r="DX64" s="83"/>
      <c r="DY64" s="84"/>
      <c r="DZ64" s="79"/>
      <c r="EA64" s="79"/>
      <c r="EB64" s="80"/>
      <c r="EC64" s="81"/>
      <c r="ED64" s="82"/>
      <c r="EE64" s="81"/>
      <c r="EF64" s="83"/>
      <c r="EG64" s="83"/>
      <c r="EH64" s="83"/>
      <c r="EI64" s="83"/>
      <c r="EJ64" s="84"/>
      <c r="EK64" s="79"/>
      <c r="EL64" s="79"/>
      <c r="EM64" s="80"/>
      <c r="EN64" s="81"/>
      <c r="EO64" s="82"/>
      <c r="EP64" s="81"/>
      <c r="EQ64" s="83"/>
      <c r="ER64" s="83"/>
      <c r="ES64" s="83"/>
      <c r="ET64" s="83"/>
      <c r="EU64" s="84"/>
      <c r="EV64" s="79"/>
      <c r="EW64" s="79"/>
      <c r="EX64" s="80"/>
      <c r="EY64" s="81"/>
      <c r="EZ64" s="82"/>
      <c r="FA64" s="81"/>
      <c r="FB64" s="83"/>
      <c r="FC64" s="83"/>
      <c r="FD64" s="83"/>
      <c r="FE64" s="83"/>
      <c r="FF64" s="84"/>
      <c r="FG64" s="79"/>
      <c r="FH64" s="79"/>
      <c r="FI64" s="80"/>
      <c r="FJ64" s="81"/>
      <c r="FK64" s="82"/>
      <c r="FL64" s="81"/>
      <c r="FM64" s="83"/>
      <c r="FN64" s="83"/>
      <c r="FO64" s="83"/>
      <c r="FP64" s="83"/>
      <c r="FQ64" s="84"/>
      <c r="FR64" s="79"/>
      <c r="FS64" s="79"/>
      <c r="FT64" s="80"/>
      <c r="FU64" s="81"/>
      <c r="FV64" s="82"/>
      <c r="FW64" s="81"/>
      <c r="FX64" s="83"/>
      <c r="FY64" s="83"/>
      <c r="FZ64" s="83"/>
      <c r="GA64" s="83"/>
      <c r="GB64" s="84"/>
      <c r="GC64" s="79"/>
      <c r="GD64" s="79"/>
      <c r="GE64" s="80"/>
      <c r="GF64" s="81"/>
      <c r="GG64" s="82"/>
      <c r="GH64" s="81"/>
      <c r="GI64" s="83"/>
      <c r="GJ64" s="83"/>
      <c r="GK64" s="83"/>
      <c r="GL64" s="83"/>
      <c r="GM64" s="84"/>
      <c r="GN64" s="79"/>
      <c r="GO64" s="79"/>
      <c r="GP64" s="80"/>
      <c r="GQ64" s="81"/>
      <c r="GR64" s="82"/>
      <c r="GS64" s="81"/>
      <c r="GT64" s="83"/>
      <c r="GU64" s="83"/>
      <c r="GV64" s="83"/>
      <c r="GW64" s="83"/>
      <c r="GX64" s="84"/>
      <c r="GY64" s="79"/>
      <c r="GZ64" s="79"/>
      <c r="HA64" s="80"/>
      <c r="HB64" s="81"/>
      <c r="HC64" s="82"/>
      <c r="HD64" s="81"/>
      <c r="HE64" s="83"/>
      <c r="HF64" s="83"/>
      <c r="HG64" s="83"/>
      <c r="HH64" s="83"/>
      <c r="HI64" s="84"/>
      <c r="HJ64" s="79"/>
      <c r="HK64" s="79"/>
      <c r="HL64" s="80"/>
      <c r="HM64" s="81"/>
      <c r="HN64" s="82"/>
      <c r="HO64" s="81"/>
      <c r="HP64" s="83"/>
      <c r="HQ64" s="83"/>
      <c r="HR64" s="83"/>
      <c r="HS64" s="83"/>
      <c r="HT64" s="84"/>
      <c r="HU64" s="79"/>
      <c r="HV64" s="79"/>
      <c r="HW64" s="80"/>
      <c r="HX64" s="81"/>
      <c r="HY64" s="82"/>
      <c r="HZ64" s="81"/>
      <c r="IA64" s="83"/>
      <c r="IB64" s="83"/>
      <c r="IC64" s="83"/>
      <c r="ID64" s="83"/>
      <c r="IE64" s="84"/>
      <c r="IF64" s="79"/>
      <c r="IG64" s="79"/>
    </row>
    <row r="65" spans="1:241" s="85" customFormat="1" ht="25.5">
      <c r="A65" s="502" t="s">
        <v>3019</v>
      </c>
      <c r="B65" s="517" t="s">
        <v>3018</v>
      </c>
      <c r="C65" s="504" t="s">
        <v>132</v>
      </c>
      <c r="D65" s="505">
        <v>4</v>
      </c>
      <c r="E65" s="260"/>
      <c r="F65" s="260"/>
      <c r="G65" s="88">
        <f t="shared" si="2"/>
        <v>0</v>
      </c>
      <c r="H65" s="89">
        <f t="shared" si="3"/>
        <v>0</v>
      </c>
      <c r="I65" s="79"/>
      <c r="J65" s="79"/>
      <c r="K65" s="80"/>
      <c r="L65" s="81"/>
      <c r="M65" s="82"/>
      <c r="N65" s="81"/>
      <c r="O65" s="83"/>
      <c r="P65" s="83"/>
      <c r="Q65" s="83"/>
      <c r="R65" s="83"/>
      <c r="S65" s="84"/>
      <c r="T65" s="79"/>
      <c r="U65" s="79"/>
      <c r="V65" s="80"/>
      <c r="W65" s="81"/>
      <c r="X65" s="82"/>
      <c r="Y65" s="81"/>
      <c r="Z65" s="83"/>
      <c r="AA65" s="83"/>
      <c r="AB65" s="83"/>
      <c r="AC65" s="83"/>
      <c r="AD65" s="84"/>
      <c r="AE65" s="79"/>
      <c r="AF65" s="79"/>
      <c r="AG65" s="80"/>
      <c r="AH65" s="81"/>
      <c r="AI65" s="82"/>
      <c r="AJ65" s="81"/>
      <c r="AK65" s="83"/>
      <c r="AL65" s="83"/>
      <c r="AM65" s="83"/>
      <c r="AN65" s="83"/>
      <c r="AO65" s="84"/>
      <c r="AP65" s="79"/>
      <c r="AQ65" s="79"/>
      <c r="AR65" s="80"/>
      <c r="AS65" s="81"/>
      <c r="AT65" s="82"/>
      <c r="AU65" s="81"/>
      <c r="AV65" s="83"/>
      <c r="AW65" s="83"/>
      <c r="AX65" s="83"/>
      <c r="AY65" s="83"/>
      <c r="AZ65" s="84"/>
      <c r="BA65" s="79"/>
      <c r="BB65" s="79"/>
      <c r="BC65" s="80"/>
      <c r="BD65" s="81"/>
      <c r="BE65" s="82"/>
      <c r="BF65" s="81"/>
      <c r="BG65" s="83"/>
      <c r="BH65" s="83"/>
      <c r="BI65" s="83"/>
      <c r="BJ65" s="83"/>
      <c r="BK65" s="84"/>
      <c r="BL65" s="79"/>
      <c r="BM65" s="79"/>
      <c r="BN65" s="80"/>
      <c r="BO65" s="81"/>
      <c r="BP65" s="82"/>
      <c r="BQ65" s="81"/>
      <c r="BR65" s="83"/>
      <c r="BS65" s="83"/>
      <c r="BT65" s="83"/>
      <c r="BU65" s="83"/>
      <c r="BV65" s="84"/>
      <c r="BW65" s="79"/>
      <c r="BX65" s="79"/>
      <c r="BY65" s="80"/>
      <c r="BZ65" s="81"/>
      <c r="CA65" s="82"/>
      <c r="CB65" s="81"/>
      <c r="CC65" s="83"/>
      <c r="CD65" s="83"/>
      <c r="CE65" s="83"/>
      <c r="CF65" s="83"/>
      <c r="CG65" s="84"/>
      <c r="CH65" s="79"/>
      <c r="CI65" s="79"/>
      <c r="CJ65" s="80"/>
      <c r="CK65" s="81"/>
      <c r="CL65" s="82"/>
      <c r="CM65" s="81"/>
      <c r="CN65" s="83"/>
      <c r="CO65" s="83"/>
      <c r="CP65" s="83"/>
      <c r="CQ65" s="83"/>
      <c r="CR65" s="84"/>
      <c r="CS65" s="79"/>
      <c r="CT65" s="79"/>
      <c r="CU65" s="80"/>
      <c r="CV65" s="81"/>
      <c r="CW65" s="82"/>
      <c r="CX65" s="81"/>
      <c r="CY65" s="83"/>
      <c r="CZ65" s="83"/>
      <c r="DA65" s="83"/>
      <c r="DB65" s="83"/>
      <c r="DC65" s="84"/>
      <c r="DD65" s="79"/>
      <c r="DE65" s="79"/>
      <c r="DF65" s="80"/>
      <c r="DG65" s="81"/>
      <c r="DH65" s="82"/>
      <c r="DI65" s="81"/>
      <c r="DJ65" s="83"/>
      <c r="DK65" s="83"/>
      <c r="DL65" s="83"/>
      <c r="DM65" s="83"/>
      <c r="DN65" s="84"/>
      <c r="DO65" s="79"/>
      <c r="DP65" s="79"/>
      <c r="DQ65" s="80"/>
      <c r="DR65" s="81"/>
      <c r="DS65" s="82"/>
      <c r="DT65" s="81"/>
      <c r="DU65" s="83"/>
      <c r="DV65" s="83"/>
      <c r="DW65" s="83"/>
      <c r="DX65" s="83"/>
      <c r="DY65" s="84"/>
      <c r="DZ65" s="79"/>
      <c r="EA65" s="79"/>
      <c r="EB65" s="80"/>
      <c r="EC65" s="81"/>
      <c r="ED65" s="82"/>
      <c r="EE65" s="81"/>
      <c r="EF65" s="83"/>
      <c r="EG65" s="83"/>
      <c r="EH65" s="83"/>
      <c r="EI65" s="83"/>
      <c r="EJ65" s="84"/>
      <c r="EK65" s="79"/>
      <c r="EL65" s="79"/>
      <c r="EM65" s="80"/>
      <c r="EN65" s="81"/>
      <c r="EO65" s="82"/>
      <c r="EP65" s="81"/>
      <c r="EQ65" s="83"/>
      <c r="ER65" s="83"/>
      <c r="ES65" s="83"/>
      <c r="ET65" s="83"/>
      <c r="EU65" s="84"/>
      <c r="EV65" s="79"/>
      <c r="EW65" s="79"/>
      <c r="EX65" s="80"/>
      <c r="EY65" s="81"/>
      <c r="EZ65" s="82"/>
      <c r="FA65" s="81"/>
      <c r="FB65" s="83"/>
      <c r="FC65" s="83"/>
      <c r="FD65" s="83"/>
      <c r="FE65" s="83"/>
      <c r="FF65" s="84"/>
      <c r="FG65" s="79"/>
      <c r="FH65" s="79"/>
      <c r="FI65" s="80"/>
      <c r="FJ65" s="81"/>
      <c r="FK65" s="82"/>
      <c r="FL65" s="81"/>
      <c r="FM65" s="83"/>
      <c r="FN65" s="83"/>
      <c r="FO65" s="83"/>
      <c r="FP65" s="83"/>
      <c r="FQ65" s="84"/>
      <c r="FR65" s="79"/>
      <c r="FS65" s="79"/>
      <c r="FT65" s="80"/>
      <c r="FU65" s="81"/>
      <c r="FV65" s="82"/>
      <c r="FW65" s="81"/>
      <c r="FX65" s="83"/>
      <c r="FY65" s="83"/>
      <c r="FZ65" s="83"/>
      <c r="GA65" s="83"/>
      <c r="GB65" s="84"/>
      <c r="GC65" s="79"/>
      <c r="GD65" s="79"/>
      <c r="GE65" s="80"/>
      <c r="GF65" s="81"/>
      <c r="GG65" s="82"/>
      <c r="GH65" s="81"/>
      <c r="GI65" s="83"/>
      <c r="GJ65" s="83"/>
      <c r="GK65" s="83"/>
      <c r="GL65" s="83"/>
      <c r="GM65" s="84"/>
      <c r="GN65" s="79"/>
      <c r="GO65" s="79"/>
      <c r="GP65" s="80"/>
      <c r="GQ65" s="81"/>
      <c r="GR65" s="82"/>
      <c r="GS65" s="81"/>
      <c r="GT65" s="83"/>
      <c r="GU65" s="83"/>
      <c r="GV65" s="83"/>
      <c r="GW65" s="83"/>
      <c r="GX65" s="84"/>
      <c r="GY65" s="79"/>
      <c r="GZ65" s="79"/>
      <c r="HA65" s="80"/>
      <c r="HB65" s="81"/>
      <c r="HC65" s="82"/>
      <c r="HD65" s="81"/>
      <c r="HE65" s="83"/>
      <c r="HF65" s="83"/>
      <c r="HG65" s="83"/>
      <c r="HH65" s="83"/>
      <c r="HI65" s="84"/>
      <c r="HJ65" s="79"/>
      <c r="HK65" s="79"/>
      <c r="HL65" s="80"/>
      <c r="HM65" s="81"/>
      <c r="HN65" s="82"/>
      <c r="HO65" s="81"/>
      <c r="HP65" s="83"/>
      <c r="HQ65" s="83"/>
      <c r="HR65" s="83"/>
      <c r="HS65" s="83"/>
      <c r="HT65" s="84"/>
      <c r="HU65" s="79"/>
      <c r="HV65" s="79"/>
      <c r="HW65" s="80"/>
      <c r="HX65" s="81"/>
      <c r="HY65" s="82"/>
      <c r="HZ65" s="81"/>
      <c r="IA65" s="83"/>
      <c r="IB65" s="83"/>
      <c r="IC65" s="83"/>
      <c r="ID65" s="83"/>
      <c r="IE65" s="84"/>
      <c r="IF65" s="79"/>
      <c r="IG65" s="79"/>
    </row>
    <row r="66" spans="1:241" s="85" customFormat="1" ht="14.25">
      <c r="A66" s="502" t="s">
        <v>3017</v>
      </c>
      <c r="B66" s="520" t="s">
        <v>3016</v>
      </c>
      <c r="C66" s="504" t="s">
        <v>173</v>
      </c>
      <c r="D66" s="505">
        <v>1</v>
      </c>
      <c r="E66" s="260"/>
      <c r="F66" s="260"/>
      <c r="G66" s="88">
        <f t="shared" si="2"/>
        <v>0</v>
      </c>
      <c r="H66" s="89">
        <f t="shared" si="3"/>
        <v>0</v>
      </c>
      <c r="I66" s="79"/>
      <c r="J66" s="79"/>
      <c r="K66" s="80"/>
      <c r="L66" s="81"/>
      <c r="M66" s="82"/>
      <c r="N66" s="81"/>
      <c r="O66" s="83"/>
      <c r="P66" s="83"/>
      <c r="Q66" s="83"/>
      <c r="R66" s="83"/>
      <c r="S66" s="84"/>
      <c r="T66" s="79"/>
      <c r="U66" s="79"/>
      <c r="V66" s="80"/>
      <c r="W66" s="81"/>
      <c r="X66" s="82"/>
      <c r="Y66" s="81"/>
      <c r="Z66" s="83"/>
      <c r="AA66" s="83"/>
      <c r="AB66" s="83"/>
      <c r="AC66" s="83"/>
      <c r="AD66" s="84"/>
      <c r="AE66" s="79"/>
      <c r="AF66" s="79"/>
      <c r="AG66" s="80"/>
      <c r="AH66" s="81"/>
      <c r="AI66" s="82"/>
      <c r="AJ66" s="81"/>
      <c r="AK66" s="83"/>
      <c r="AL66" s="83"/>
      <c r="AM66" s="83"/>
      <c r="AN66" s="83"/>
      <c r="AO66" s="84"/>
      <c r="AP66" s="79"/>
      <c r="AQ66" s="79"/>
      <c r="AR66" s="80"/>
      <c r="AS66" s="81"/>
      <c r="AT66" s="82"/>
      <c r="AU66" s="81"/>
      <c r="AV66" s="83"/>
      <c r="AW66" s="83"/>
      <c r="AX66" s="83"/>
      <c r="AY66" s="83"/>
      <c r="AZ66" s="84"/>
      <c r="BA66" s="79"/>
      <c r="BB66" s="79"/>
      <c r="BC66" s="80"/>
      <c r="BD66" s="81"/>
      <c r="BE66" s="82"/>
      <c r="BF66" s="81"/>
      <c r="BG66" s="83"/>
      <c r="BH66" s="83"/>
      <c r="BI66" s="83"/>
      <c r="BJ66" s="83"/>
      <c r="BK66" s="84"/>
      <c r="BL66" s="79"/>
      <c r="BM66" s="79"/>
      <c r="BN66" s="80"/>
      <c r="BO66" s="81"/>
      <c r="BP66" s="82"/>
      <c r="BQ66" s="81"/>
      <c r="BR66" s="83"/>
      <c r="BS66" s="83"/>
      <c r="BT66" s="83"/>
      <c r="BU66" s="83"/>
      <c r="BV66" s="84"/>
      <c r="BW66" s="79"/>
      <c r="BX66" s="79"/>
      <c r="BY66" s="80"/>
      <c r="BZ66" s="81"/>
      <c r="CA66" s="82"/>
      <c r="CB66" s="81"/>
      <c r="CC66" s="83"/>
      <c r="CD66" s="83"/>
      <c r="CE66" s="83"/>
      <c r="CF66" s="83"/>
      <c r="CG66" s="84"/>
      <c r="CH66" s="79"/>
      <c r="CI66" s="79"/>
      <c r="CJ66" s="80"/>
      <c r="CK66" s="81"/>
      <c r="CL66" s="82"/>
      <c r="CM66" s="81"/>
      <c r="CN66" s="83"/>
      <c r="CO66" s="83"/>
      <c r="CP66" s="83"/>
      <c r="CQ66" s="83"/>
      <c r="CR66" s="84"/>
      <c r="CS66" s="79"/>
      <c r="CT66" s="79"/>
      <c r="CU66" s="80"/>
      <c r="CV66" s="81"/>
      <c r="CW66" s="82"/>
      <c r="CX66" s="81"/>
      <c r="CY66" s="83"/>
      <c r="CZ66" s="83"/>
      <c r="DA66" s="83"/>
      <c r="DB66" s="83"/>
      <c r="DC66" s="84"/>
      <c r="DD66" s="79"/>
      <c r="DE66" s="79"/>
      <c r="DF66" s="80"/>
      <c r="DG66" s="81"/>
      <c r="DH66" s="82"/>
      <c r="DI66" s="81"/>
      <c r="DJ66" s="83"/>
      <c r="DK66" s="83"/>
      <c r="DL66" s="83"/>
      <c r="DM66" s="83"/>
      <c r="DN66" s="84"/>
      <c r="DO66" s="79"/>
      <c r="DP66" s="79"/>
      <c r="DQ66" s="80"/>
      <c r="DR66" s="81"/>
      <c r="DS66" s="82"/>
      <c r="DT66" s="81"/>
      <c r="DU66" s="83"/>
      <c r="DV66" s="83"/>
      <c r="DW66" s="83"/>
      <c r="DX66" s="83"/>
      <c r="DY66" s="84"/>
      <c r="DZ66" s="79"/>
      <c r="EA66" s="79"/>
      <c r="EB66" s="80"/>
      <c r="EC66" s="81"/>
      <c r="ED66" s="82"/>
      <c r="EE66" s="81"/>
      <c r="EF66" s="83"/>
      <c r="EG66" s="83"/>
      <c r="EH66" s="83"/>
      <c r="EI66" s="83"/>
      <c r="EJ66" s="84"/>
      <c r="EK66" s="79"/>
      <c r="EL66" s="79"/>
      <c r="EM66" s="80"/>
      <c r="EN66" s="81"/>
      <c r="EO66" s="82"/>
      <c r="EP66" s="81"/>
      <c r="EQ66" s="83"/>
      <c r="ER66" s="83"/>
      <c r="ES66" s="83"/>
      <c r="ET66" s="83"/>
      <c r="EU66" s="84"/>
      <c r="EV66" s="79"/>
      <c r="EW66" s="79"/>
      <c r="EX66" s="80"/>
      <c r="EY66" s="81"/>
      <c r="EZ66" s="82"/>
      <c r="FA66" s="81"/>
      <c r="FB66" s="83"/>
      <c r="FC66" s="83"/>
      <c r="FD66" s="83"/>
      <c r="FE66" s="83"/>
      <c r="FF66" s="84"/>
      <c r="FG66" s="79"/>
      <c r="FH66" s="79"/>
      <c r="FI66" s="80"/>
      <c r="FJ66" s="81"/>
      <c r="FK66" s="82"/>
      <c r="FL66" s="81"/>
      <c r="FM66" s="83"/>
      <c r="FN66" s="83"/>
      <c r="FO66" s="83"/>
      <c r="FP66" s="83"/>
      <c r="FQ66" s="84"/>
      <c r="FR66" s="79"/>
      <c r="FS66" s="79"/>
      <c r="FT66" s="80"/>
      <c r="FU66" s="81"/>
      <c r="FV66" s="82"/>
      <c r="FW66" s="81"/>
      <c r="FX66" s="83"/>
      <c r="FY66" s="83"/>
      <c r="FZ66" s="83"/>
      <c r="GA66" s="83"/>
      <c r="GB66" s="84"/>
      <c r="GC66" s="79"/>
      <c r="GD66" s="79"/>
      <c r="GE66" s="80"/>
      <c r="GF66" s="81"/>
      <c r="GG66" s="82"/>
      <c r="GH66" s="81"/>
      <c r="GI66" s="83"/>
      <c r="GJ66" s="83"/>
      <c r="GK66" s="83"/>
      <c r="GL66" s="83"/>
      <c r="GM66" s="84"/>
      <c r="GN66" s="79"/>
      <c r="GO66" s="79"/>
      <c r="GP66" s="80"/>
      <c r="GQ66" s="81"/>
      <c r="GR66" s="82"/>
      <c r="GS66" s="81"/>
      <c r="GT66" s="83"/>
      <c r="GU66" s="83"/>
      <c r="GV66" s="83"/>
      <c r="GW66" s="83"/>
      <c r="GX66" s="84"/>
      <c r="GY66" s="79"/>
      <c r="GZ66" s="79"/>
      <c r="HA66" s="80"/>
      <c r="HB66" s="81"/>
      <c r="HC66" s="82"/>
      <c r="HD66" s="81"/>
      <c r="HE66" s="83"/>
      <c r="HF66" s="83"/>
      <c r="HG66" s="83"/>
      <c r="HH66" s="83"/>
      <c r="HI66" s="84"/>
      <c r="HJ66" s="79"/>
      <c r="HK66" s="79"/>
      <c r="HL66" s="80"/>
      <c r="HM66" s="81"/>
      <c r="HN66" s="82"/>
      <c r="HO66" s="81"/>
      <c r="HP66" s="83"/>
      <c r="HQ66" s="83"/>
      <c r="HR66" s="83"/>
      <c r="HS66" s="83"/>
      <c r="HT66" s="84"/>
      <c r="HU66" s="79"/>
      <c r="HV66" s="79"/>
      <c r="HW66" s="80"/>
      <c r="HX66" s="81"/>
      <c r="HY66" s="82"/>
      <c r="HZ66" s="81"/>
      <c r="IA66" s="83"/>
      <c r="IB66" s="83"/>
      <c r="IC66" s="83"/>
      <c r="ID66" s="83"/>
      <c r="IE66" s="84"/>
      <c r="IF66" s="79"/>
      <c r="IG66" s="79"/>
    </row>
    <row r="67" spans="1:241" s="85" customFormat="1" ht="14.25">
      <c r="A67" s="502" t="s">
        <v>3015</v>
      </c>
      <c r="B67" s="520" t="s">
        <v>3014</v>
      </c>
      <c r="C67" s="504" t="s">
        <v>173</v>
      </c>
      <c r="D67" s="505">
        <v>1</v>
      </c>
      <c r="E67" s="260"/>
      <c r="F67" s="260"/>
      <c r="G67" s="88">
        <f t="shared" si="2"/>
        <v>0</v>
      </c>
      <c r="H67" s="89">
        <f t="shared" si="3"/>
        <v>0</v>
      </c>
      <c r="I67" s="79"/>
      <c r="J67" s="79"/>
      <c r="K67" s="80"/>
      <c r="L67" s="81"/>
      <c r="M67" s="82"/>
      <c r="N67" s="81"/>
      <c r="O67" s="83"/>
      <c r="P67" s="83"/>
      <c r="Q67" s="83"/>
      <c r="R67" s="83"/>
      <c r="S67" s="84"/>
      <c r="T67" s="79"/>
      <c r="U67" s="79"/>
      <c r="V67" s="80"/>
      <c r="W67" s="81"/>
      <c r="X67" s="82"/>
      <c r="Y67" s="81"/>
      <c r="Z67" s="83"/>
      <c r="AA67" s="83"/>
      <c r="AB67" s="83"/>
      <c r="AC67" s="83"/>
      <c r="AD67" s="84"/>
      <c r="AE67" s="79"/>
      <c r="AF67" s="79"/>
      <c r="AG67" s="80"/>
      <c r="AH67" s="81"/>
      <c r="AI67" s="82"/>
      <c r="AJ67" s="81"/>
      <c r="AK67" s="83"/>
      <c r="AL67" s="83"/>
      <c r="AM67" s="83"/>
      <c r="AN67" s="83"/>
      <c r="AO67" s="84"/>
      <c r="AP67" s="79"/>
      <c r="AQ67" s="79"/>
      <c r="AR67" s="80"/>
      <c r="AS67" s="81"/>
      <c r="AT67" s="82"/>
      <c r="AU67" s="81"/>
      <c r="AV67" s="83"/>
      <c r="AW67" s="83"/>
      <c r="AX67" s="83"/>
      <c r="AY67" s="83"/>
      <c r="AZ67" s="84"/>
      <c r="BA67" s="79"/>
      <c r="BB67" s="79"/>
      <c r="BC67" s="80"/>
      <c r="BD67" s="81"/>
      <c r="BE67" s="82"/>
      <c r="BF67" s="81"/>
      <c r="BG67" s="83"/>
      <c r="BH67" s="83"/>
      <c r="BI67" s="83"/>
      <c r="BJ67" s="83"/>
      <c r="BK67" s="84"/>
      <c r="BL67" s="79"/>
      <c r="BM67" s="79"/>
      <c r="BN67" s="80"/>
      <c r="BO67" s="81"/>
      <c r="BP67" s="82"/>
      <c r="BQ67" s="81"/>
      <c r="BR67" s="83"/>
      <c r="BS67" s="83"/>
      <c r="BT67" s="83"/>
      <c r="BU67" s="83"/>
      <c r="BV67" s="84"/>
      <c r="BW67" s="79"/>
      <c r="BX67" s="79"/>
      <c r="BY67" s="80"/>
      <c r="BZ67" s="81"/>
      <c r="CA67" s="82"/>
      <c r="CB67" s="81"/>
      <c r="CC67" s="83"/>
      <c r="CD67" s="83"/>
      <c r="CE67" s="83"/>
      <c r="CF67" s="83"/>
      <c r="CG67" s="84"/>
      <c r="CH67" s="79"/>
      <c r="CI67" s="79"/>
      <c r="CJ67" s="80"/>
      <c r="CK67" s="81"/>
      <c r="CL67" s="82"/>
      <c r="CM67" s="81"/>
      <c r="CN67" s="83"/>
      <c r="CO67" s="83"/>
      <c r="CP67" s="83"/>
      <c r="CQ67" s="83"/>
      <c r="CR67" s="84"/>
      <c r="CS67" s="79"/>
      <c r="CT67" s="79"/>
      <c r="CU67" s="80"/>
      <c r="CV67" s="81"/>
      <c r="CW67" s="82"/>
      <c r="CX67" s="81"/>
      <c r="CY67" s="83"/>
      <c r="CZ67" s="83"/>
      <c r="DA67" s="83"/>
      <c r="DB67" s="83"/>
      <c r="DC67" s="84"/>
      <c r="DD67" s="79"/>
      <c r="DE67" s="79"/>
      <c r="DF67" s="80"/>
      <c r="DG67" s="81"/>
      <c r="DH67" s="82"/>
      <c r="DI67" s="81"/>
      <c r="DJ67" s="83"/>
      <c r="DK67" s="83"/>
      <c r="DL67" s="83"/>
      <c r="DM67" s="83"/>
      <c r="DN67" s="84"/>
      <c r="DO67" s="79"/>
      <c r="DP67" s="79"/>
      <c r="DQ67" s="80"/>
      <c r="DR67" s="81"/>
      <c r="DS67" s="82"/>
      <c r="DT67" s="81"/>
      <c r="DU67" s="83"/>
      <c r="DV67" s="83"/>
      <c r="DW67" s="83"/>
      <c r="DX67" s="83"/>
      <c r="DY67" s="84"/>
      <c r="DZ67" s="79"/>
      <c r="EA67" s="79"/>
      <c r="EB67" s="80"/>
      <c r="EC67" s="81"/>
      <c r="ED67" s="82"/>
      <c r="EE67" s="81"/>
      <c r="EF67" s="83"/>
      <c r="EG67" s="83"/>
      <c r="EH67" s="83"/>
      <c r="EI67" s="83"/>
      <c r="EJ67" s="84"/>
      <c r="EK67" s="79"/>
      <c r="EL67" s="79"/>
      <c r="EM67" s="80"/>
      <c r="EN67" s="81"/>
      <c r="EO67" s="82"/>
      <c r="EP67" s="81"/>
      <c r="EQ67" s="83"/>
      <c r="ER67" s="83"/>
      <c r="ES67" s="83"/>
      <c r="ET67" s="83"/>
      <c r="EU67" s="84"/>
      <c r="EV67" s="79"/>
      <c r="EW67" s="79"/>
      <c r="EX67" s="80"/>
      <c r="EY67" s="81"/>
      <c r="EZ67" s="82"/>
      <c r="FA67" s="81"/>
      <c r="FB67" s="83"/>
      <c r="FC67" s="83"/>
      <c r="FD67" s="83"/>
      <c r="FE67" s="83"/>
      <c r="FF67" s="84"/>
      <c r="FG67" s="79"/>
      <c r="FH67" s="79"/>
      <c r="FI67" s="80"/>
      <c r="FJ67" s="81"/>
      <c r="FK67" s="82"/>
      <c r="FL67" s="81"/>
      <c r="FM67" s="83"/>
      <c r="FN67" s="83"/>
      <c r="FO67" s="83"/>
      <c r="FP67" s="83"/>
      <c r="FQ67" s="84"/>
      <c r="FR67" s="79"/>
      <c r="FS67" s="79"/>
      <c r="FT67" s="80"/>
      <c r="FU67" s="81"/>
      <c r="FV67" s="82"/>
      <c r="FW67" s="81"/>
      <c r="FX67" s="83"/>
      <c r="FY67" s="83"/>
      <c r="FZ67" s="83"/>
      <c r="GA67" s="83"/>
      <c r="GB67" s="84"/>
      <c r="GC67" s="79"/>
      <c r="GD67" s="79"/>
      <c r="GE67" s="80"/>
      <c r="GF67" s="81"/>
      <c r="GG67" s="82"/>
      <c r="GH67" s="81"/>
      <c r="GI67" s="83"/>
      <c r="GJ67" s="83"/>
      <c r="GK67" s="83"/>
      <c r="GL67" s="83"/>
      <c r="GM67" s="84"/>
      <c r="GN67" s="79"/>
      <c r="GO67" s="79"/>
      <c r="GP67" s="80"/>
      <c r="GQ67" s="81"/>
      <c r="GR67" s="82"/>
      <c r="GS67" s="81"/>
      <c r="GT67" s="83"/>
      <c r="GU67" s="83"/>
      <c r="GV67" s="83"/>
      <c r="GW67" s="83"/>
      <c r="GX67" s="84"/>
      <c r="GY67" s="79"/>
      <c r="GZ67" s="79"/>
      <c r="HA67" s="80"/>
      <c r="HB67" s="81"/>
      <c r="HC67" s="82"/>
      <c r="HD67" s="81"/>
      <c r="HE67" s="83"/>
      <c r="HF67" s="83"/>
      <c r="HG67" s="83"/>
      <c r="HH67" s="83"/>
      <c r="HI67" s="84"/>
      <c r="HJ67" s="79"/>
      <c r="HK67" s="79"/>
      <c r="HL67" s="80"/>
      <c r="HM67" s="81"/>
      <c r="HN67" s="82"/>
      <c r="HO67" s="81"/>
      <c r="HP67" s="83"/>
      <c r="HQ67" s="83"/>
      <c r="HR67" s="83"/>
      <c r="HS67" s="83"/>
      <c r="HT67" s="84"/>
      <c r="HU67" s="79"/>
      <c r="HV67" s="79"/>
      <c r="HW67" s="80"/>
      <c r="HX67" s="81"/>
      <c r="HY67" s="82"/>
      <c r="HZ67" s="81"/>
      <c r="IA67" s="83"/>
      <c r="IB67" s="83"/>
      <c r="IC67" s="83"/>
      <c r="ID67" s="83"/>
      <c r="IE67" s="84"/>
      <c r="IF67" s="79"/>
      <c r="IG67" s="79"/>
    </row>
    <row r="68" spans="1:241" s="85" customFormat="1" ht="14.25">
      <c r="A68" s="502" t="s">
        <v>3013</v>
      </c>
      <c r="B68" s="520" t="s">
        <v>3012</v>
      </c>
      <c r="C68" s="504" t="s">
        <v>173</v>
      </c>
      <c r="D68" s="505">
        <v>1</v>
      </c>
      <c r="E68" s="260"/>
      <c r="F68" s="260"/>
      <c r="G68" s="88">
        <f t="shared" si="2"/>
        <v>0</v>
      </c>
      <c r="H68" s="89">
        <f t="shared" si="3"/>
        <v>0</v>
      </c>
      <c r="I68" s="79"/>
      <c r="J68" s="79"/>
      <c r="K68" s="80"/>
      <c r="L68" s="81"/>
      <c r="M68" s="82"/>
      <c r="N68" s="81"/>
      <c r="O68" s="83"/>
      <c r="P68" s="83"/>
      <c r="Q68" s="83"/>
      <c r="R68" s="83"/>
      <c r="S68" s="84"/>
      <c r="T68" s="79"/>
      <c r="U68" s="79"/>
      <c r="V68" s="80"/>
      <c r="W68" s="81"/>
      <c r="X68" s="82"/>
      <c r="Y68" s="81"/>
      <c r="Z68" s="83"/>
      <c r="AA68" s="83"/>
      <c r="AB68" s="83"/>
      <c r="AC68" s="83"/>
      <c r="AD68" s="84"/>
      <c r="AE68" s="79"/>
      <c r="AF68" s="79"/>
      <c r="AG68" s="80"/>
      <c r="AH68" s="81"/>
      <c r="AI68" s="82"/>
      <c r="AJ68" s="81"/>
      <c r="AK68" s="83"/>
      <c r="AL68" s="83"/>
      <c r="AM68" s="83"/>
      <c r="AN68" s="83"/>
      <c r="AO68" s="84"/>
      <c r="AP68" s="79"/>
      <c r="AQ68" s="79"/>
      <c r="AR68" s="80"/>
      <c r="AS68" s="81"/>
      <c r="AT68" s="82"/>
      <c r="AU68" s="81"/>
      <c r="AV68" s="83"/>
      <c r="AW68" s="83"/>
      <c r="AX68" s="83"/>
      <c r="AY68" s="83"/>
      <c r="AZ68" s="84"/>
      <c r="BA68" s="79"/>
      <c r="BB68" s="79"/>
      <c r="BC68" s="80"/>
      <c r="BD68" s="81"/>
      <c r="BE68" s="82"/>
      <c r="BF68" s="81"/>
      <c r="BG68" s="83"/>
      <c r="BH68" s="83"/>
      <c r="BI68" s="83"/>
      <c r="BJ68" s="83"/>
      <c r="BK68" s="84"/>
      <c r="BL68" s="79"/>
      <c r="BM68" s="79"/>
      <c r="BN68" s="80"/>
      <c r="BO68" s="81"/>
      <c r="BP68" s="82"/>
      <c r="BQ68" s="81"/>
      <c r="BR68" s="83"/>
      <c r="BS68" s="83"/>
      <c r="BT68" s="83"/>
      <c r="BU68" s="83"/>
      <c r="BV68" s="84"/>
      <c r="BW68" s="79"/>
      <c r="BX68" s="79"/>
      <c r="BY68" s="80"/>
      <c r="BZ68" s="81"/>
      <c r="CA68" s="82"/>
      <c r="CB68" s="81"/>
      <c r="CC68" s="83"/>
      <c r="CD68" s="83"/>
      <c r="CE68" s="83"/>
      <c r="CF68" s="83"/>
      <c r="CG68" s="84"/>
      <c r="CH68" s="79"/>
      <c r="CI68" s="79"/>
      <c r="CJ68" s="80"/>
      <c r="CK68" s="81"/>
      <c r="CL68" s="82"/>
      <c r="CM68" s="81"/>
      <c r="CN68" s="83"/>
      <c r="CO68" s="83"/>
      <c r="CP68" s="83"/>
      <c r="CQ68" s="83"/>
      <c r="CR68" s="84"/>
      <c r="CS68" s="79"/>
      <c r="CT68" s="79"/>
      <c r="CU68" s="80"/>
      <c r="CV68" s="81"/>
      <c r="CW68" s="82"/>
      <c r="CX68" s="81"/>
      <c r="CY68" s="83"/>
      <c r="CZ68" s="83"/>
      <c r="DA68" s="83"/>
      <c r="DB68" s="83"/>
      <c r="DC68" s="84"/>
      <c r="DD68" s="79"/>
      <c r="DE68" s="79"/>
      <c r="DF68" s="80"/>
      <c r="DG68" s="81"/>
      <c r="DH68" s="82"/>
      <c r="DI68" s="81"/>
      <c r="DJ68" s="83"/>
      <c r="DK68" s="83"/>
      <c r="DL68" s="83"/>
      <c r="DM68" s="83"/>
      <c r="DN68" s="84"/>
      <c r="DO68" s="79"/>
      <c r="DP68" s="79"/>
      <c r="DQ68" s="80"/>
      <c r="DR68" s="81"/>
      <c r="DS68" s="82"/>
      <c r="DT68" s="81"/>
      <c r="DU68" s="83"/>
      <c r="DV68" s="83"/>
      <c r="DW68" s="83"/>
      <c r="DX68" s="83"/>
      <c r="DY68" s="84"/>
      <c r="DZ68" s="79"/>
      <c r="EA68" s="79"/>
      <c r="EB68" s="80"/>
      <c r="EC68" s="81"/>
      <c r="ED68" s="82"/>
      <c r="EE68" s="81"/>
      <c r="EF68" s="83"/>
      <c r="EG68" s="83"/>
      <c r="EH68" s="83"/>
      <c r="EI68" s="83"/>
      <c r="EJ68" s="84"/>
      <c r="EK68" s="79"/>
      <c r="EL68" s="79"/>
      <c r="EM68" s="80"/>
      <c r="EN68" s="81"/>
      <c r="EO68" s="82"/>
      <c r="EP68" s="81"/>
      <c r="EQ68" s="83"/>
      <c r="ER68" s="83"/>
      <c r="ES68" s="83"/>
      <c r="ET68" s="83"/>
      <c r="EU68" s="84"/>
      <c r="EV68" s="79"/>
      <c r="EW68" s="79"/>
      <c r="EX68" s="80"/>
      <c r="EY68" s="81"/>
      <c r="EZ68" s="82"/>
      <c r="FA68" s="81"/>
      <c r="FB68" s="83"/>
      <c r="FC68" s="83"/>
      <c r="FD68" s="83"/>
      <c r="FE68" s="83"/>
      <c r="FF68" s="84"/>
      <c r="FG68" s="79"/>
      <c r="FH68" s="79"/>
      <c r="FI68" s="80"/>
      <c r="FJ68" s="81"/>
      <c r="FK68" s="82"/>
      <c r="FL68" s="81"/>
      <c r="FM68" s="83"/>
      <c r="FN68" s="83"/>
      <c r="FO68" s="83"/>
      <c r="FP68" s="83"/>
      <c r="FQ68" s="84"/>
      <c r="FR68" s="79"/>
      <c r="FS68" s="79"/>
      <c r="FT68" s="80"/>
      <c r="FU68" s="81"/>
      <c r="FV68" s="82"/>
      <c r="FW68" s="81"/>
      <c r="FX68" s="83"/>
      <c r="FY68" s="83"/>
      <c r="FZ68" s="83"/>
      <c r="GA68" s="83"/>
      <c r="GB68" s="84"/>
      <c r="GC68" s="79"/>
      <c r="GD68" s="79"/>
      <c r="GE68" s="80"/>
      <c r="GF68" s="81"/>
      <c r="GG68" s="82"/>
      <c r="GH68" s="81"/>
      <c r="GI68" s="83"/>
      <c r="GJ68" s="83"/>
      <c r="GK68" s="83"/>
      <c r="GL68" s="83"/>
      <c r="GM68" s="84"/>
      <c r="GN68" s="79"/>
      <c r="GO68" s="79"/>
      <c r="GP68" s="80"/>
      <c r="GQ68" s="81"/>
      <c r="GR68" s="82"/>
      <c r="GS68" s="81"/>
      <c r="GT68" s="83"/>
      <c r="GU68" s="83"/>
      <c r="GV68" s="83"/>
      <c r="GW68" s="83"/>
      <c r="GX68" s="84"/>
      <c r="GY68" s="79"/>
      <c r="GZ68" s="79"/>
      <c r="HA68" s="80"/>
      <c r="HB68" s="81"/>
      <c r="HC68" s="82"/>
      <c r="HD68" s="81"/>
      <c r="HE68" s="83"/>
      <c r="HF68" s="83"/>
      <c r="HG68" s="83"/>
      <c r="HH68" s="83"/>
      <c r="HI68" s="84"/>
      <c r="HJ68" s="79"/>
      <c r="HK68" s="79"/>
      <c r="HL68" s="80"/>
      <c r="HM68" s="81"/>
      <c r="HN68" s="82"/>
      <c r="HO68" s="81"/>
      <c r="HP68" s="83"/>
      <c r="HQ68" s="83"/>
      <c r="HR68" s="83"/>
      <c r="HS68" s="83"/>
      <c r="HT68" s="84"/>
      <c r="HU68" s="79"/>
      <c r="HV68" s="79"/>
      <c r="HW68" s="80"/>
      <c r="HX68" s="81"/>
      <c r="HY68" s="82"/>
      <c r="HZ68" s="81"/>
      <c r="IA68" s="83"/>
      <c r="IB68" s="83"/>
      <c r="IC68" s="83"/>
      <c r="ID68" s="83"/>
      <c r="IE68" s="84"/>
      <c r="IF68" s="79"/>
      <c r="IG68" s="79"/>
    </row>
    <row r="69" spans="1:241" s="85" customFormat="1" ht="14.25">
      <c r="A69" s="502" t="s">
        <v>3011</v>
      </c>
      <c r="B69" s="520" t="s">
        <v>3010</v>
      </c>
      <c r="C69" s="504" t="s">
        <v>173</v>
      </c>
      <c r="D69" s="505">
        <v>1</v>
      </c>
      <c r="E69" s="260"/>
      <c r="F69" s="260"/>
      <c r="G69" s="88">
        <f t="shared" si="2"/>
        <v>0</v>
      </c>
      <c r="H69" s="89">
        <f t="shared" si="3"/>
        <v>0</v>
      </c>
      <c r="I69" s="79"/>
      <c r="J69" s="79"/>
      <c r="K69" s="80"/>
      <c r="L69" s="81"/>
      <c r="M69" s="82"/>
      <c r="N69" s="81"/>
      <c r="O69" s="83"/>
      <c r="P69" s="83"/>
      <c r="Q69" s="83"/>
      <c r="R69" s="83"/>
      <c r="S69" s="84"/>
      <c r="T69" s="79"/>
      <c r="U69" s="79"/>
      <c r="V69" s="80"/>
      <c r="W69" s="81"/>
      <c r="X69" s="82"/>
      <c r="Y69" s="81"/>
      <c r="Z69" s="83"/>
      <c r="AA69" s="83"/>
      <c r="AB69" s="83"/>
      <c r="AC69" s="83"/>
      <c r="AD69" s="84"/>
      <c r="AE69" s="79"/>
      <c r="AF69" s="79"/>
      <c r="AG69" s="80"/>
      <c r="AH69" s="81"/>
      <c r="AI69" s="82"/>
      <c r="AJ69" s="81"/>
      <c r="AK69" s="83"/>
      <c r="AL69" s="83"/>
      <c r="AM69" s="83"/>
      <c r="AN69" s="83"/>
      <c r="AO69" s="84"/>
      <c r="AP69" s="79"/>
      <c r="AQ69" s="79"/>
      <c r="AR69" s="80"/>
      <c r="AS69" s="81"/>
      <c r="AT69" s="82"/>
      <c r="AU69" s="81"/>
      <c r="AV69" s="83"/>
      <c r="AW69" s="83"/>
      <c r="AX69" s="83"/>
      <c r="AY69" s="83"/>
      <c r="AZ69" s="84"/>
      <c r="BA69" s="79"/>
      <c r="BB69" s="79"/>
      <c r="BC69" s="80"/>
      <c r="BD69" s="81"/>
      <c r="BE69" s="82"/>
      <c r="BF69" s="81"/>
      <c r="BG69" s="83"/>
      <c r="BH69" s="83"/>
      <c r="BI69" s="83"/>
      <c r="BJ69" s="83"/>
      <c r="BK69" s="84"/>
      <c r="BL69" s="79"/>
      <c r="BM69" s="79"/>
      <c r="BN69" s="80"/>
      <c r="BO69" s="81"/>
      <c r="BP69" s="82"/>
      <c r="BQ69" s="81"/>
      <c r="BR69" s="83"/>
      <c r="BS69" s="83"/>
      <c r="BT69" s="83"/>
      <c r="BU69" s="83"/>
      <c r="BV69" s="84"/>
      <c r="BW69" s="79"/>
      <c r="BX69" s="79"/>
      <c r="BY69" s="80"/>
      <c r="BZ69" s="81"/>
      <c r="CA69" s="82"/>
      <c r="CB69" s="81"/>
      <c r="CC69" s="83"/>
      <c r="CD69" s="83"/>
      <c r="CE69" s="83"/>
      <c r="CF69" s="83"/>
      <c r="CG69" s="84"/>
      <c r="CH69" s="79"/>
      <c r="CI69" s="79"/>
      <c r="CJ69" s="80"/>
      <c r="CK69" s="81"/>
      <c r="CL69" s="82"/>
      <c r="CM69" s="81"/>
      <c r="CN69" s="83"/>
      <c r="CO69" s="83"/>
      <c r="CP69" s="83"/>
      <c r="CQ69" s="83"/>
      <c r="CR69" s="84"/>
      <c r="CS69" s="79"/>
      <c r="CT69" s="79"/>
      <c r="CU69" s="80"/>
      <c r="CV69" s="81"/>
      <c r="CW69" s="82"/>
      <c r="CX69" s="81"/>
      <c r="CY69" s="83"/>
      <c r="CZ69" s="83"/>
      <c r="DA69" s="83"/>
      <c r="DB69" s="83"/>
      <c r="DC69" s="84"/>
      <c r="DD69" s="79"/>
      <c r="DE69" s="79"/>
      <c r="DF69" s="80"/>
      <c r="DG69" s="81"/>
      <c r="DH69" s="82"/>
      <c r="DI69" s="81"/>
      <c r="DJ69" s="83"/>
      <c r="DK69" s="83"/>
      <c r="DL69" s="83"/>
      <c r="DM69" s="83"/>
      <c r="DN69" s="84"/>
      <c r="DO69" s="79"/>
      <c r="DP69" s="79"/>
      <c r="DQ69" s="80"/>
      <c r="DR69" s="81"/>
      <c r="DS69" s="82"/>
      <c r="DT69" s="81"/>
      <c r="DU69" s="83"/>
      <c r="DV69" s="83"/>
      <c r="DW69" s="83"/>
      <c r="DX69" s="83"/>
      <c r="DY69" s="84"/>
      <c r="DZ69" s="79"/>
      <c r="EA69" s="79"/>
      <c r="EB69" s="80"/>
      <c r="EC69" s="81"/>
      <c r="ED69" s="82"/>
      <c r="EE69" s="81"/>
      <c r="EF69" s="83"/>
      <c r="EG69" s="83"/>
      <c r="EH69" s="83"/>
      <c r="EI69" s="83"/>
      <c r="EJ69" s="84"/>
      <c r="EK69" s="79"/>
      <c r="EL69" s="79"/>
      <c r="EM69" s="80"/>
      <c r="EN69" s="81"/>
      <c r="EO69" s="82"/>
      <c r="EP69" s="81"/>
      <c r="EQ69" s="83"/>
      <c r="ER69" s="83"/>
      <c r="ES69" s="83"/>
      <c r="ET69" s="83"/>
      <c r="EU69" s="84"/>
      <c r="EV69" s="79"/>
      <c r="EW69" s="79"/>
      <c r="EX69" s="80"/>
      <c r="EY69" s="81"/>
      <c r="EZ69" s="82"/>
      <c r="FA69" s="81"/>
      <c r="FB69" s="83"/>
      <c r="FC69" s="83"/>
      <c r="FD69" s="83"/>
      <c r="FE69" s="83"/>
      <c r="FF69" s="84"/>
      <c r="FG69" s="79"/>
      <c r="FH69" s="79"/>
      <c r="FI69" s="80"/>
      <c r="FJ69" s="81"/>
      <c r="FK69" s="82"/>
      <c r="FL69" s="81"/>
      <c r="FM69" s="83"/>
      <c r="FN69" s="83"/>
      <c r="FO69" s="83"/>
      <c r="FP69" s="83"/>
      <c r="FQ69" s="84"/>
      <c r="FR69" s="79"/>
      <c r="FS69" s="79"/>
      <c r="FT69" s="80"/>
      <c r="FU69" s="81"/>
      <c r="FV69" s="82"/>
      <c r="FW69" s="81"/>
      <c r="FX69" s="83"/>
      <c r="FY69" s="83"/>
      <c r="FZ69" s="83"/>
      <c r="GA69" s="83"/>
      <c r="GB69" s="84"/>
      <c r="GC69" s="79"/>
      <c r="GD69" s="79"/>
      <c r="GE69" s="80"/>
      <c r="GF69" s="81"/>
      <c r="GG69" s="82"/>
      <c r="GH69" s="81"/>
      <c r="GI69" s="83"/>
      <c r="GJ69" s="83"/>
      <c r="GK69" s="83"/>
      <c r="GL69" s="83"/>
      <c r="GM69" s="84"/>
      <c r="GN69" s="79"/>
      <c r="GO69" s="79"/>
      <c r="GP69" s="80"/>
      <c r="GQ69" s="81"/>
      <c r="GR69" s="82"/>
      <c r="GS69" s="81"/>
      <c r="GT69" s="83"/>
      <c r="GU69" s="83"/>
      <c r="GV69" s="83"/>
      <c r="GW69" s="83"/>
      <c r="GX69" s="84"/>
      <c r="GY69" s="79"/>
      <c r="GZ69" s="79"/>
      <c r="HA69" s="80"/>
      <c r="HB69" s="81"/>
      <c r="HC69" s="82"/>
      <c r="HD69" s="81"/>
      <c r="HE69" s="83"/>
      <c r="HF69" s="83"/>
      <c r="HG69" s="83"/>
      <c r="HH69" s="83"/>
      <c r="HI69" s="84"/>
      <c r="HJ69" s="79"/>
      <c r="HK69" s="79"/>
      <c r="HL69" s="80"/>
      <c r="HM69" s="81"/>
      <c r="HN69" s="82"/>
      <c r="HO69" s="81"/>
      <c r="HP69" s="83"/>
      <c r="HQ69" s="83"/>
      <c r="HR69" s="83"/>
      <c r="HS69" s="83"/>
      <c r="HT69" s="84"/>
      <c r="HU69" s="79"/>
      <c r="HV69" s="79"/>
      <c r="HW69" s="80"/>
      <c r="HX69" s="81"/>
      <c r="HY69" s="82"/>
      <c r="HZ69" s="81"/>
      <c r="IA69" s="83"/>
      <c r="IB69" s="83"/>
      <c r="IC69" s="83"/>
      <c r="ID69" s="83"/>
      <c r="IE69" s="84"/>
      <c r="IF69" s="79"/>
      <c r="IG69" s="79"/>
    </row>
    <row r="70" spans="1:241" s="85" customFormat="1" ht="14.25">
      <c r="A70" s="502" t="s">
        <v>3009</v>
      </c>
      <c r="B70" s="517" t="s">
        <v>3008</v>
      </c>
      <c r="C70" s="504" t="s">
        <v>132</v>
      </c>
      <c r="D70" s="505">
        <v>3</v>
      </c>
      <c r="E70" s="259"/>
      <c r="F70" s="259"/>
      <c r="G70" s="88">
        <f t="shared" si="2"/>
        <v>0</v>
      </c>
      <c r="H70" s="89">
        <f t="shared" si="3"/>
        <v>0</v>
      </c>
      <c r="I70" s="79"/>
      <c r="J70" s="79"/>
      <c r="K70" s="80"/>
      <c r="L70" s="81"/>
      <c r="M70" s="82"/>
      <c r="N70" s="81"/>
      <c r="O70" s="83"/>
      <c r="P70" s="83"/>
      <c r="Q70" s="83"/>
      <c r="R70" s="83"/>
      <c r="S70" s="84"/>
      <c r="T70" s="79"/>
      <c r="U70" s="79"/>
      <c r="V70" s="80"/>
      <c r="W70" s="81"/>
      <c r="X70" s="82"/>
      <c r="Y70" s="81"/>
      <c r="Z70" s="83"/>
      <c r="AA70" s="83"/>
      <c r="AB70" s="83"/>
      <c r="AC70" s="83"/>
      <c r="AD70" s="84"/>
      <c r="AE70" s="79"/>
      <c r="AF70" s="79"/>
      <c r="AG70" s="80"/>
      <c r="AH70" s="81"/>
      <c r="AI70" s="82"/>
      <c r="AJ70" s="81"/>
      <c r="AK70" s="83"/>
      <c r="AL70" s="83"/>
      <c r="AM70" s="83"/>
      <c r="AN70" s="83"/>
      <c r="AO70" s="84"/>
      <c r="AP70" s="79"/>
      <c r="AQ70" s="79"/>
      <c r="AR70" s="80"/>
      <c r="AS70" s="81"/>
      <c r="AT70" s="82"/>
      <c r="AU70" s="81"/>
      <c r="AV70" s="83"/>
      <c r="AW70" s="83"/>
      <c r="AX70" s="83"/>
      <c r="AY70" s="83"/>
      <c r="AZ70" s="84"/>
      <c r="BA70" s="79"/>
      <c r="BB70" s="79"/>
      <c r="BC70" s="80"/>
      <c r="BD70" s="81"/>
      <c r="BE70" s="82"/>
      <c r="BF70" s="81"/>
      <c r="BG70" s="83"/>
      <c r="BH70" s="83"/>
      <c r="BI70" s="83"/>
      <c r="BJ70" s="83"/>
      <c r="BK70" s="84"/>
      <c r="BL70" s="79"/>
      <c r="BM70" s="79"/>
      <c r="BN70" s="80"/>
      <c r="BO70" s="81"/>
      <c r="BP70" s="82"/>
      <c r="BQ70" s="81"/>
      <c r="BR70" s="83"/>
      <c r="BS70" s="83"/>
      <c r="BT70" s="83"/>
      <c r="BU70" s="83"/>
      <c r="BV70" s="84"/>
      <c r="BW70" s="79"/>
      <c r="BX70" s="79"/>
      <c r="BY70" s="80"/>
      <c r="BZ70" s="81"/>
      <c r="CA70" s="82"/>
      <c r="CB70" s="81"/>
      <c r="CC70" s="83"/>
      <c r="CD70" s="83"/>
      <c r="CE70" s="83"/>
      <c r="CF70" s="83"/>
      <c r="CG70" s="84"/>
      <c r="CH70" s="79"/>
      <c r="CI70" s="79"/>
      <c r="CJ70" s="80"/>
      <c r="CK70" s="81"/>
      <c r="CL70" s="82"/>
      <c r="CM70" s="81"/>
      <c r="CN70" s="83"/>
      <c r="CO70" s="83"/>
      <c r="CP70" s="83"/>
      <c r="CQ70" s="83"/>
      <c r="CR70" s="84"/>
      <c r="CS70" s="79"/>
      <c r="CT70" s="79"/>
      <c r="CU70" s="80"/>
      <c r="CV70" s="81"/>
      <c r="CW70" s="82"/>
      <c r="CX70" s="81"/>
      <c r="CY70" s="83"/>
      <c r="CZ70" s="83"/>
      <c r="DA70" s="83"/>
      <c r="DB70" s="83"/>
      <c r="DC70" s="84"/>
      <c r="DD70" s="79"/>
      <c r="DE70" s="79"/>
      <c r="DF70" s="80"/>
      <c r="DG70" s="81"/>
      <c r="DH70" s="82"/>
      <c r="DI70" s="81"/>
      <c r="DJ70" s="83"/>
      <c r="DK70" s="83"/>
      <c r="DL70" s="83"/>
      <c r="DM70" s="83"/>
      <c r="DN70" s="84"/>
      <c r="DO70" s="79"/>
      <c r="DP70" s="79"/>
      <c r="DQ70" s="80"/>
      <c r="DR70" s="81"/>
      <c r="DS70" s="82"/>
      <c r="DT70" s="81"/>
      <c r="DU70" s="83"/>
      <c r="DV70" s="83"/>
      <c r="DW70" s="83"/>
      <c r="DX70" s="83"/>
      <c r="DY70" s="84"/>
      <c r="DZ70" s="79"/>
      <c r="EA70" s="79"/>
      <c r="EB70" s="80"/>
      <c r="EC70" s="81"/>
      <c r="ED70" s="82"/>
      <c r="EE70" s="81"/>
      <c r="EF70" s="83"/>
      <c r="EG70" s="83"/>
      <c r="EH70" s="83"/>
      <c r="EI70" s="83"/>
      <c r="EJ70" s="84"/>
      <c r="EK70" s="79"/>
      <c r="EL70" s="79"/>
      <c r="EM70" s="80"/>
      <c r="EN70" s="81"/>
      <c r="EO70" s="82"/>
      <c r="EP70" s="81"/>
      <c r="EQ70" s="83"/>
      <c r="ER70" s="83"/>
      <c r="ES70" s="83"/>
      <c r="ET70" s="83"/>
      <c r="EU70" s="84"/>
      <c r="EV70" s="79"/>
      <c r="EW70" s="79"/>
      <c r="EX70" s="80"/>
      <c r="EY70" s="81"/>
      <c r="EZ70" s="82"/>
      <c r="FA70" s="81"/>
      <c r="FB70" s="83"/>
      <c r="FC70" s="83"/>
      <c r="FD70" s="83"/>
      <c r="FE70" s="83"/>
      <c r="FF70" s="84"/>
      <c r="FG70" s="79"/>
      <c r="FH70" s="79"/>
      <c r="FI70" s="80"/>
      <c r="FJ70" s="81"/>
      <c r="FK70" s="82"/>
      <c r="FL70" s="81"/>
      <c r="FM70" s="83"/>
      <c r="FN70" s="83"/>
      <c r="FO70" s="83"/>
      <c r="FP70" s="83"/>
      <c r="FQ70" s="84"/>
      <c r="FR70" s="79"/>
      <c r="FS70" s="79"/>
      <c r="FT70" s="80"/>
      <c r="FU70" s="81"/>
      <c r="FV70" s="82"/>
      <c r="FW70" s="81"/>
      <c r="FX70" s="83"/>
      <c r="FY70" s="83"/>
      <c r="FZ70" s="83"/>
      <c r="GA70" s="83"/>
      <c r="GB70" s="84"/>
      <c r="GC70" s="79"/>
      <c r="GD70" s="79"/>
      <c r="GE70" s="80"/>
      <c r="GF70" s="81"/>
      <c r="GG70" s="82"/>
      <c r="GH70" s="81"/>
      <c r="GI70" s="83"/>
      <c r="GJ70" s="83"/>
      <c r="GK70" s="83"/>
      <c r="GL70" s="83"/>
      <c r="GM70" s="84"/>
      <c r="GN70" s="79"/>
      <c r="GO70" s="79"/>
      <c r="GP70" s="80"/>
      <c r="GQ70" s="81"/>
      <c r="GR70" s="82"/>
      <c r="GS70" s="81"/>
      <c r="GT70" s="83"/>
      <c r="GU70" s="83"/>
      <c r="GV70" s="83"/>
      <c r="GW70" s="83"/>
      <c r="GX70" s="84"/>
      <c r="GY70" s="79"/>
      <c r="GZ70" s="79"/>
      <c r="HA70" s="80"/>
      <c r="HB70" s="81"/>
      <c r="HC70" s="82"/>
      <c r="HD70" s="81"/>
      <c r="HE70" s="83"/>
      <c r="HF70" s="83"/>
      <c r="HG70" s="83"/>
      <c r="HH70" s="83"/>
      <c r="HI70" s="84"/>
      <c r="HJ70" s="79"/>
      <c r="HK70" s="79"/>
      <c r="HL70" s="80"/>
      <c r="HM70" s="81"/>
      <c r="HN70" s="82"/>
      <c r="HO70" s="81"/>
      <c r="HP70" s="83"/>
      <c r="HQ70" s="83"/>
      <c r="HR70" s="83"/>
      <c r="HS70" s="83"/>
      <c r="HT70" s="84"/>
      <c r="HU70" s="79"/>
      <c r="HV70" s="79"/>
      <c r="HW70" s="80"/>
      <c r="HX70" s="81"/>
      <c r="HY70" s="82"/>
      <c r="HZ70" s="81"/>
      <c r="IA70" s="83"/>
      <c r="IB70" s="83"/>
      <c r="IC70" s="83"/>
      <c r="ID70" s="83"/>
      <c r="IE70" s="84"/>
      <c r="IF70" s="79"/>
      <c r="IG70" s="79"/>
    </row>
    <row r="71" spans="1:241" s="85" customFormat="1" ht="14.25">
      <c r="A71" s="502" t="s">
        <v>3007</v>
      </c>
      <c r="B71" s="520" t="s">
        <v>3006</v>
      </c>
      <c r="C71" s="504" t="s">
        <v>132</v>
      </c>
      <c r="D71" s="505">
        <v>4</v>
      </c>
      <c r="E71" s="260"/>
      <c r="F71" s="260"/>
      <c r="G71" s="88">
        <f t="shared" si="2"/>
        <v>0</v>
      </c>
      <c r="H71" s="89">
        <f t="shared" si="3"/>
        <v>0</v>
      </c>
      <c r="I71" s="79"/>
      <c r="J71" s="79"/>
      <c r="K71" s="80"/>
      <c r="L71" s="81"/>
      <c r="M71" s="82"/>
      <c r="N71" s="81"/>
      <c r="O71" s="83"/>
      <c r="P71" s="83"/>
      <c r="Q71" s="83"/>
      <c r="R71" s="83"/>
      <c r="S71" s="84"/>
      <c r="T71" s="79"/>
      <c r="U71" s="79"/>
      <c r="V71" s="80"/>
      <c r="W71" s="81"/>
      <c r="X71" s="82"/>
      <c r="Y71" s="81"/>
      <c r="Z71" s="83"/>
      <c r="AA71" s="83"/>
      <c r="AB71" s="83"/>
      <c r="AC71" s="83"/>
      <c r="AD71" s="84"/>
      <c r="AE71" s="79"/>
      <c r="AF71" s="79"/>
      <c r="AG71" s="80"/>
      <c r="AH71" s="81"/>
      <c r="AI71" s="82"/>
      <c r="AJ71" s="81"/>
      <c r="AK71" s="83"/>
      <c r="AL71" s="83"/>
      <c r="AM71" s="83"/>
      <c r="AN71" s="83"/>
      <c r="AO71" s="84"/>
      <c r="AP71" s="79"/>
      <c r="AQ71" s="79"/>
      <c r="AR71" s="80"/>
      <c r="AS71" s="81"/>
      <c r="AT71" s="82"/>
      <c r="AU71" s="81"/>
      <c r="AV71" s="83"/>
      <c r="AW71" s="83"/>
      <c r="AX71" s="83"/>
      <c r="AY71" s="83"/>
      <c r="AZ71" s="84"/>
      <c r="BA71" s="79"/>
      <c r="BB71" s="79"/>
      <c r="BC71" s="80"/>
      <c r="BD71" s="81"/>
      <c r="BE71" s="82"/>
      <c r="BF71" s="81"/>
      <c r="BG71" s="83"/>
      <c r="BH71" s="83"/>
      <c r="BI71" s="83"/>
      <c r="BJ71" s="83"/>
      <c r="BK71" s="84"/>
      <c r="BL71" s="79"/>
      <c r="BM71" s="79"/>
      <c r="BN71" s="80"/>
      <c r="BO71" s="81"/>
      <c r="BP71" s="82"/>
      <c r="BQ71" s="81"/>
      <c r="BR71" s="83"/>
      <c r="BS71" s="83"/>
      <c r="BT71" s="83"/>
      <c r="BU71" s="83"/>
      <c r="BV71" s="84"/>
      <c r="BW71" s="79"/>
      <c r="BX71" s="79"/>
      <c r="BY71" s="80"/>
      <c r="BZ71" s="81"/>
      <c r="CA71" s="82"/>
      <c r="CB71" s="81"/>
      <c r="CC71" s="83"/>
      <c r="CD71" s="83"/>
      <c r="CE71" s="83"/>
      <c r="CF71" s="83"/>
      <c r="CG71" s="84"/>
      <c r="CH71" s="79"/>
      <c r="CI71" s="79"/>
      <c r="CJ71" s="80"/>
      <c r="CK71" s="81"/>
      <c r="CL71" s="82"/>
      <c r="CM71" s="81"/>
      <c r="CN71" s="83"/>
      <c r="CO71" s="83"/>
      <c r="CP71" s="83"/>
      <c r="CQ71" s="83"/>
      <c r="CR71" s="84"/>
      <c r="CS71" s="79"/>
      <c r="CT71" s="79"/>
      <c r="CU71" s="80"/>
      <c r="CV71" s="81"/>
      <c r="CW71" s="82"/>
      <c r="CX71" s="81"/>
      <c r="CY71" s="83"/>
      <c r="CZ71" s="83"/>
      <c r="DA71" s="83"/>
      <c r="DB71" s="83"/>
      <c r="DC71" s="84"/>
      <c r="DD71" s="79"/>
      <c r="DE71" s="79"/>
      <c r="DF71" s="80"/>
      <c r="DG71" s="81"/>
      <c r="DH71" s="82"/>
      <c r="DI71" s="81"/>
      <c r="DJ71" s="83"/>
      <c r="DK71" s="83"/>
      <c r="DL71" s="83"/>
      <c r="DM71" s="83"/>
      <c r="DN71" s="84"/>
      <c r="DO71" s="79"/>
      <c r="DP71" s="79"/>
      <c r="DQ71" s="80"/>
      <c r="DR71" s="81"/>
      <c r="DS71" s="82"/>
      <c r="DT71" s="81"/>
      <c r="DU71" s="83"/>
      <c r="DV71" s="83"/>
      <c r="DW71" s="83"/>
      <c r="DX71" s="83"/>
      <c r="DY71" s="84"/>
      <c r="DZ71" s="79"/>
      <c r="EA71" s="79"/>
      <c r="EB71" s="80"/>
      <c r="EC71" s="81"/>
      <c r="ED71" s="82"/>
      <c r="EE71" s="81"/>
      <c r="EF71" s="83"/>
      <c r="EG71" s="83"/>
      <c r="EH71" s="83"/>
      <c r="EI71" s="83"/>
      <c r="EJ71" s="84"/>
      <c r="EK71" s="79"/>
      <c r="EL71" s="79"/>
      <c r="EM71" s="80"/>
      <c r="EN71" s="81"/>
      <c r="EO71" s="82"/>
      <c r="EP71" s="81"/>
      <c r="EQ71" s="83"/>
      <c r="ER71" s="83"/>
      <c r="ES71" s="83"/>
      <c r="ET71" s="83"/>
      <c r="EU71" s="84"/>
      <c r="EV71" s="79"/>
      <c r="EW71" s="79"/>
      <c r="EX71" s="80"/>
      <c r="EY71" s="81"/>
      <c r="EZ71" s="82"/>
      <c r="FA71" s="81"/>
      <c r="FB71" s="83"/>
      <c r="FC71" s="83"/>
      <c r="FD71" s="83"/>
      <c r="FE71" s="83"/>
      <c r="FF71" s="84"/>
      <c r="FG71" s="79"/>
      <c r="FH71" s="79"/>
      <c r="FI71" s="80"/>
      <c r="FJ71" s="81"/>
      <c r="FK71" s="82"/>
      <c r="FL71" s="81"/>
      <c r="FM71" s="83"/>
      <c r="FN71" s="83"/>
      <c r="FO71" s="83"/>
      <c r="FP71" s="83"/>
      <c r="FQ71" s="84"/>
      <c r="FR71" s="79"/>
      <c r="FS71" s="79"/>
      <c r="FT71" s="80"/>
      <c r="FU71" s="81"/>
      <c r="FV71" s="82"/>
      <c r="FW71" s="81"/>
      <c r="FX71" s="83"/>
      <c r="FY71" s="83"/>
      <c r="FZ71" s="83"/>
      <c r="GA71" s="83"/>
      <c r="GB71" s="84"/>
      <c r="GC71" s="79"/>
      <c r="GD71" s="79"/>
      <c r="GE71" s="80"/>
      <c r="GF71" s="81"/>
      <c r="GG71" s="82"/>
      <c r="GH71" s="81"/>
      <c r="GI71" s="83"/>
      <c r="GJ71" s="83"/>
      <c r="GK71" s="83"/>
      <c r="GL71" s="83"/>
      <c r="GM71" s="84"/>
      <c r="GN71" s="79"/>
      <c r="GO71" s="79"/>
      <c r="GP71" s="80"/>
      <c r="GQ71" s="81"/>
      <c r="GR71" s="82"/>
      <c r="GS71" s="81"/>
      <c r="GT71" s="83"/>
      <c r="GU71" s="83"/>
      <c r="GV71" s="83"/>
      <c r="GW71" s="83"/>
      <c r="GX71" s="84"/>
      <c r="GY71" s="79"/>
      <c r="GZ71" s="79"/>
      <c r="HA71" s="80"/>
      <c r="HB71" s="81"/>
      <c r="HC71" s="82"/>
      <c r="HD71" s="81"/>
      <c r="HE71" s="83"/>
      <c r="HF71" s="83"/>
      <c r="HG71" s="83"/>
      <c r="HH71" s="83"/>
      <c r="HI71" s="84"/>
      <c r="HJ71" s="79"/>
      <c r="HK71" s="79"/>
      <c r="HL71" s="80"/>
      <c r="HM71" s="81"/>
      <c r="HN71" s="82"/>
      <c r="HO71" s="81"/>
      <c r="HP71" s="83"/>
      <c r="HQ71" s="83"/>
      <c r="HR71" s="83"/>
      <c r="HS71" s="83"/>
      <c r="HT71" s="84"/>
      <c r="HU71" s="79"/>
      <c r="HV71" s="79"/>
      <c r="HW71" s="80"/>
      <c r="HX71" s="81"/>
      <c r="HY71" s="82"/>
      <c r="HZ71" s="81"/>
      <c r="IA71" s="83"/>
      <c r="IB71" s="83"/>
      <c r="IC71" s="83"/>
      <c r="ID71" s="83"/>
      <c r="IE71" s="84"/>
      <c r="IF71" s="79"/>
      <c r="IG71" s="79"/>
    </row>
    <row r="72" spans="1:241" s="85" customFormat="1" ht="14.25">
      <c r="A72" s="502" t="s">
        <v>3005</v>
      </c>
      <c r="B72" s="517" t="s">
        <v>3004</v>
      </c>
      <c r="C72" s="521" t="s">
        <v>243</v>
      </c>
      <c r="D72" s="505">
        <v>44</v>
      </c>
      <c r="E72" s="259"/>
      <c r="F72" s="259"/>
      <c r="G72" s="88">
        <f t="shared" si="2"/>
        <v>0</v>
      </c>
      <c r="H72" s="89">
        <f t="shared" si="3"/>
        <v>0</v>
      </c>
      <c r="I72" s="79"/>
      <c r="J72" s="79"/>
      <c r="K72" s="80"/>
      <c r="L72" s="81"/>
      <c r="M72" s="82"/>
      <c r="N72" s="81"/>
      <c r="O72" s="83"/>
      <c r="P72" s="83"/>
      <c r="Q72" s="83"/>
      <c r="R72" s="83"/>
      <c r="S72" s="84"/>
      <c r="T72" s="79"/>
      <c r="U72" s="79"/>
      <c r="V72" s="80"/>
      <c r="W72" s="81"/>
      <c r="X72" s="82"/>
      <c r="Y72" s="81"/>
      <c r="Z72" s="83"/>
      <c r="AA72" s="83"/>
      <c r="AB72" s="83"/>
      <c r="AC72" s="83"/>
      <c r="AD72" s="84"/>
      <c r="AE72" s="79"/>
      <c r="AF72" s="79"/>
      <c r="AG72" s="80"/>
      <c r="AH72" s="81"/>
      <c r="AI72" s="82"/>
      <c r="AJ72" s="81"/>
      <c r="AK72" s="83"/>
      <c r="AL72" s="83"/>
      <c r="AM72" s="83"/>
      <c r="AN72" s="83"/>
      <c r="AO72" s="84"/>
      <c r="AP72" s="79"/>
      <c r="AQ72" s="79"/>
      <c r="AR72" s="80"/>
      <c r="AS72" s="81"/>
      <c r="AT72" s="82"/>
      <c r="AU72" s="81"/>
      <c r="AV72" s="83"/>
      <c r="AW72" s="83"/>
      <c r="AX72" s="83"/>
      <c r="AY72" s="83"/>
      <c r="AZ72" s="84"/>
      <c r="BA72" s="79"/>
      <c r="BB72" s="79"/>
      <c r="BC72" s="80"/>
      <c r="BD72" s="81"/>
      <c r="BE72" s="82"/>
      <c r="BF72" s="81"/>
      <c r="BG72" s="83"/>
      <c r="BH72" s="83"/>
      <c r="BI72" s="83"/>
      <c r="BJ72" s="83"/>
      <c r="BK72" s="84"/>
      <c r="BL72" s="79"/>
      <c r="BM72" s="79"/>
      <c r="BN72" s="80"/>
      <c r="BO72" s="81"/>
      <c r="BP72" s="82"/>
      <c r="BQ72" s="81"/>
      <c r="BR72" s="83"/>
      <c r="BS72" s="83"/>
      <c r="BT72" s="83"/>
      <c r="BU72" s="83"/>
      <c r="BV72" s="84"/>
      <c r="BW72" s="79"/>
      <c r="BX72" s="79"/>
      <c r="BY72" s="80"/>
      <c r="BZ72" s="81"/>
      <c r="CA72" s="82"/>
      <c r="CB72" s="81"/>
      <c r="CC72" s="83"/>
      <c r="CD72" s="83"/>
      <c r="CE72" s="83"/>
      <c r="CF72" s="83"/>
      <c r="CG72" s="84"/>
      <c r="CH72" s="79"/>
      <c r="CI72" s="79"/>
      <c r="CJ72" s="80"/>
      <c r="CK72" s="81"/>
      <c r="CL72" s="82"/>
      <c r="CM72" s="81"/>
      <c r="CN72" s="83"/>
      <c r="CO72" s="83"/>
      <c r="CP72" s="83"/>
      <c r="CQ72" s="83"/>
      <c r="CR72" s="84"/>
      <c r="CS72" s="79"/>
      <c r="CT72" s="79"/>
      <c r="CU72" s="80"/>
      <c r="CV72" s="81"/>
      <c r="CW72" s="82"/>
      <c r="CX72" s="81"/>
      <c r="CY72" s="83"/>
      <c r="CZ72" s="83"/>
      <c r="DA72" s="83"/>
      <c r="DB72" s="83"/>
      <c r="DC72" s="84"/>
      <c r="DD72" s="79"/>
      <c r="DE72" s="79"/>
      <c r="DF72" s="80"/>
      <c r="DG72" s="81"/>
      <c r="DH72" s="82"/>
      <c r="DI72" s="81"/>
      <c r="DJ72" s="83"/>
      <c r="DK72" s="83"/>
      <c r="DL72" s="83"/>
      <c r="DM72" s="83"/>
      <c r="DN72" s="84"/>
      <c r="DO72" s="79"/>
      <c r="DP72" s="79"/>
      <c r="DQ72" s="80"/>
      <c r="DR72" s="81"/>
      <c r="DS72" s="82"/>
      <c r="DT72" s="81"/>
      <c r="DU72" s="83"/>
      <c r="DV72" s="83"/>
      <c r="DW72" s="83"/>
      <c r="DX72" s="83"/>
      <c r="DY72" s="84"/>
      <c r="DZ72" s="79"/>
      <c r="EA72" s="79"/>
      <c r="EB72" s="80"/>
      <c r="EC72" s="81"/>
      <c r="ED72" s="82"/>
      <c r="EE72" s="81"/>
      <c r="EF72" s="83"/>
      <c r="EG72" s="83"/>
      <c r="EH72" s="83"/>
      <c r="EI72" s="83"/>
      <c r="EJ72" s="84"/>
      <c r="EK72" s="79"/>
      <c r="EL72" s="79"/>
      <c r="EM72" s="80"/>
      <c r="EN72" s="81"/>
      <c r="EO72" s="82"/>
      <c r="EP72" s="81"/>
      <c r="EQ72" s="83"/>
      <c r="ER72" s="83"/>
      <c r="ES72" s="83"/>
      <c r="ET72" s="83"/>
      <c r="EU72" s="84"/>
      <c r="EV72" s="79"/>
      <c r="EW72" s="79"/>
      <c r="EX72" s="80"/>
      <c r="EY72" s="81"/>
      <c r="EZ72" s="82"/>
      <c r="FA72" s="81"/>
      <c r="FB72" s="83"/>
      <c r="FC72" s="83"/>
      <c r="FD72" s="83"/>
      <c r="FE72" s="83"/>
      <c r="FF72" s="84"/>
      <c r="FG72" s="79"/>
      <c r="FH72" s="79"/>
      <c r="FI72" s="80"/>
      <c r="FJ72" s="81"/>
      <c r="FK72" s="82"/>
      <c r="FL72" s="81"/>
      <c r="FM72" s="83"/>
      <c r="FN72" s="83"/>
      <c r="FO72" s="83"/>
      <c r="FP72" s="83"/>
      <c r="FQ72" s="84"/>
      <c r="FR72" s="79"/>
      <c r="FS72" s="79"/>
      <c r="FT72" s="80"/>
      <c r="FU72" s="81"/>
      <c r="FV72" s="82"/>
      <c r="FW72" s="81"/>
      <c r="FX72" s="83"/>
      <c r="FY72" s="83"/>
      <c r="FZ72" s="83"/>
      <c r="GA72" s="83"/>
      <c r="GB72" s="84"/>
      <c r="GC72" s="79"/>
      <c r="GD72" s="79"/>
      <c r="GE72" s="80"/>
      <c r="GF72" s="81"/>
      <c r="GG72" s="82"/>
      <c r="GH72" s="81"/>
      <c r="GI72" s="83"/>
      <c r="GJ72" s="83"/>
      <c r="GK72" s="83"/>
      <c r="GL72" s="83"/>
      <c r="GM72" s="84"/>
      <c r="GN72" s="79"/>
      <c r="GO72" s="79"/>
      <c r="GP72" s="80"/>
      <c r="GQ72" s="81"/>
      <c r="GR72" s="82"/>
      <c r="GS72" s="81"/>
      <c r="GT72" s="83"/>
      <c r="GU72" s="83"/>
      <c r="GV72" s="83"/>
      <c r="GW72" s="83"/>
      <c r="GX72" s="84"/>
      <c r="GY72" s="79"/>
      <c r="GZ72" s="79"/>
      <c r="HA72" s="80"/>
      <c r="HB72" s="81"/>
      <c r="HC72" s="82"/>
      <c r="HD72" s="81"/>
      <c r="HE72" s="83"/>
      <c r="HF72" s="83"/>
      <c r="HG72" s="83"/>
      <c r="HH72" s="83"/>
      <c r="HI72" s="84"/>
      <c r="HJ72" s="79"/>
      <c r="HK72" s="79"/>
      <c r="HL72" s="80"/>
      <c r="HM72" s="81"/>
      <c r="HN72" s="82"/>
      <c r="HO72" s="81"/>
      <c r="HP72" s="83"/>
      <c r="HQ72" s="83"/>
      <c r="HR72" s="83"/>
      <c r="HS72" s="83"/>
      <c r="HT72" s="84"/>
      <c r="HU72" s="79"/>
      <c r="HV72" s="79"/>
      <c r="HW72" s="80"/>
      <c r="HX72" s="81"/>
      <c r="HY72" s="82"/>
      <c r="HZ72" s="81"/>
      <c r="IA72" s="83"/>
      <c r="IB72" s="83"/>
      <c r="IC72" s="83"/>
      <c r="ID72" s="83"/>
      <c r="IE72" s="84"/>
      <c r="IF72" s="79"/>
      <c r="IG72" s="79"/>
    </row>
    <row r="73" spans="1:241" s="85" customFormat="1" ht="14.25" customHeight="1">
      <c r="A73" s="502" t="s">
        <v>3003</v>
      </c>
      <c r="B73" s="517" t="s">
        <v>3002</v>
      </c>
      <c r="C73" s="504" t="s">
        <v>243</v>
      </c>
      <c r="D73" s="505">
        <v>44</v>
      </c>
      <c r="E73" s="259"/>
      <c r="F73" s="259"/>
      <c r="G73" s="88">
        <f t="shared" si="2"/>
        <v>0</v>
      </c>
      <c r="H73" s="89">
        <f t="shared" si="3"/>
        <v>0</v>
      </c>
      <c r="I73" s="79"/>
      <c r="J73" s="79"/>
      <c r="K73" s="80"/>
      <c r="L73" s="81"/>
      <c r="M73" s="82"/>
      <c r="N73" s="81"/>
      <c r="O73" s="83"/>
      <c r="P73" s="83"/>
      <c r="Q73" s="83"/>
      <c r="R73" s="83"/>
      <c r="S73" s="84"/>
      <c r="T73" s="79"/>
      <c r="U73" s="79"/>
      <c r="V73" s="80"/>
      <c r="W73" s="81"/>
      <c r="X73" s="82"/>
      <c r="Y73" s="81"/>
      <c r="Z73" s="83"/>
      <c r="AA73" s="83"/>
      <c r="AB73" s="83"/>
      <c r="AC73" s="83"/>
      <c r="AD73" s="84"/>
      <c r="AE73" s="79"/>
      <c r="AF73" s="79"/>
      <c r="AG73" s="80"/>
      <c r="AH73" s="81"/>
      <c r="AI73" s="82"/>
      <c r="AJ73" s="81"/>
      <c r="AK73" s="83"/>
      <c r="AL73" s="83"/>
      <c r="AM73" s="83"/>
      <c r="AN73" s="83"/>
      <c r="AO73" s="84"/>
      <c r="AP73" s="79"/>
      <c r="AQ73" s="79"/>
      <c r="AR73" s="80"/>
      <c r="AS73" s="81"/>
      <c r="AT73" s="82"/>
      <c r="AU73" s="81"/>
      <c r="AV73" s="83"/>
      <c r="AW73" s="83"/>
      <c r="AX73" s="83"/>
      <c r="AY73" s="83"/>
      <c r="AZ73" s="84"/>
      <c r="BA73" s="79"/>
      <c r="BB73" s="79"/>
      <c r="BC73" s="80"/>
      <c r="BD73" s="81"/>
      <c r="BE73" s="82"/>
      <c r="BF73" s="81"/>
      <c r="BG73" s="83"/>
      <c r="BH73" s="83"/>
      <c r="BI73" s="83"/>
      <c r="BJ73" s="83"/>
      <c r="BK73" s="84"/>
      <c r="BL73" s="79"/>
      <c r="BM73" s="79"/>
      <c r="BN73" s="80"/>
      <c r="BO73" s="81"/>
      <c r="BP73" s="82"/>
      <c r="BQ73" s="81"/>
      <c r="BR73" s="83"/>
      <c r="BS73" s="83"/>
      <c r="BT73" s="83"/>
      <c r="BU73" s="83"/>
      <c r="BV73" s="84"/>
      <c r="BW73" s="79"/>
      <c r="BX73" s="79"/>
      <c r="BY73" s="80"/>
      <c r="BZ73" s="81"/>
      <c r="CA73" s="82"/>
      <c r="CB73" s="81"/>
      <c r="CC73" s="83"/>
      <c r="CD73" s="83"/>
      <c r="CE73" s="83"/>
      <c r="CF73" s="83"/>
      <c r="CG73" s="84"/>
      <c r="CH73" s="79"/>
      <c r="CI73" s="79"/>
      <c r="CJ73" s="80"/>
      <c r="CK73" s="81"/>
      <c r="CL73" s="82"/>
      <c r="CM73" s="81"/>
      <c r="CN73" s="83"/>
      <c r="CO73" s="83"/>
      <c r="CP73" s="83"/>
      <c r="CQ73" s="83"/>
      <c r="CR73" s="84"/>
      <c r="CS73" s="79"/>
      <c r="CT73" s="79"/>
      <c r="CU73" s="80"/>
      <c r="CV73" s="81"/>
      <c r="CW73" s="82"/>
      <c r="CX73" s="81"/>
      <c r="CY73" s="83"/>
      <c r="CZ73" s="83"/>
      <c r="DA73" s="83"/>
      <c r="DB73" s="83"/>
      <c r="DC73" s="84"/>
      <c r="DD73" s="79"/>
      <c r="DE73" s="79"/>
      <c r="DF73" s="80"/>
      <c r="DG73" s="81"/>
      <c r="DH73" s="82"/>
      <c r="DI73" s="81"/>
      <c r="DJ73" s="83"/>
      <c r="DK73" s="83"/>
      <c r="DL73" s="83"/>
      <c r="DM73" s="83"/>
      <c r="DN73" s="84"/>
      <c r="DO73" s="79"/>
      <c r="DP73" s="79"/>
      <c r="DQ73" s="80"/>
      <c r="DR73" s="81"/>
      <c r="DS73" s="82"/>
      <c r="DT73" s="81"/>
      <c r="DU73" s="83"/>
      <c r="DV73" s="83"/>
      <c r="DW73" s="83"/>
      <c r="DX73" s="83"/>
      <c r="DY73" s="84"/>
      <c r="DZ73" s="79"/>
      <c r="EA73" s="79"/>
      <c r="EB73" s="80"/>
      <c r="EC73" s="81"/>
      <c r="ED73" s="82"/>
      <c r="EE73" s="81"/>
      <c r="EF73" s="83"/>
      <c r="EG73" s="83"/>
      <c r="EH73" s="83"/>
      <c r="EI73" s="83"/>
      <c r="EJ73" s="84"/>
      <c r="EK73" s="79"/>
      <c r="EL73" s="79"/>
      <c r="EM73" s="80"/>
      <c r="EN73" s="81"/>
      <c r="EO73" s="82"/>
      <c r="EP73" s="81"/>
      <c r="EQ73" s="83"/>
      <c r="ER73" s="83"/>
      <c r="ES73" s="83"/>
      <c r="ET73" s="83"/>
      <c r="EU73" s="84"/>
      <c r="EV73" s="79"/>
      <c r="EW73" s="79"/>
      <c r="EX73" s="80"/>
      <c r="EY73" s="81"/>
      <c r="EZ73" s="82"/>
      <c r="FA73" s="81"/>
      <c r="FB73" s="83"/>
      <c r="FC73" s="83"/>
      <c r="FD73" s="83"/>
      <c r="FE73" s="83"/>
      <c r="FF73" s="84"/>
      <c r="FG73" s="79"/>
      <c r="FH73" s="79"/>
      <c r="FI73" s="80"/>
      <c r="FJ73" s="81"/>
      <c r="FK73" s="82"/>
      <c r="FL73" s="81"/>
      <c r="FM73" s="83"/>
      <c r="FN73" s="83"/>
      <c r="FO73" s="83"/>
      <c r="FP73" s="83"/>
      <c r="FQ73" s="84"/>
      <c r="FR73" s="79"/>
      <c r="FS73" s="79"/>
      <c r="FT73" s="80"/>
      <c r="FU73" s="81"/>
      <c r="FV73" s="82"/>
      <c r="FW73" s="81"/>
      <c r="FX73" s="83"/>
      <c r="FY73" s="83"/>
      <c r="FZ73" s="83"/>
      <c r="GA73" s="83"/>
      <c r="GB73" s="84"/>
      <c r="GC73" s="79"/>
      <c r="GD73" s="79"/>
      <c r="GE73" s="80"/>
      <c r="GF73" s="81"/>
      <c r="GG73" s="82"/>
      <c r="GH73" s="81"/>
      <c r="GI73" s="83"/>
      <c r="GJ73" s="83"/>
      <c r="GK73" s="83"/>
      <c r="GL73" s="83"/>
      <c r="GM73" s="84"/>
      <c r="GN73" s="79"/>
      <c r="GO73" s="79"/>
      <c r="GP73" s="80"/>
      <c r="GQ73" s="81"/>
      <c r="GR73" s="82"/>
      <c r="GS73" s="81"/>
      <c r="GT73" s="83"/>
      <c r="GU73" s="83"/>
      <c r="GV73" s="83"/>
      <c r="GW73" s="83"/>
      <c r="GX73" s="84"/>
      <c r="GY73" s="79"/>
      <c r="GZ73" s="79"/>
      <c r="HA73" s="80"/>
      <c r="HB73" s="81"/>
      <c r="HC73" s="82"/>
      <c r="HD73" s="81"/>
      <c r="HE73" s="83"/>
      <c r="HF73" s="83"/>
      <c r="HG73" s="83"/>
      <c r="HH73" s="83"/>
      <c r="HI73" s="84"/>
      <c r="HJ73" s="79"/>
      <c r="HK73" s="79"/>
      <c r="HL73" s="80"/>
      <c r="HM73" s="81"/>
      <c r="HN73" s="82"/>
      <c r="HO73" s="81"/>
      <c r="HP73" s="83"/>
      <c r="HQ73" s="83"/>
      <c r="HR73" s="83"/>
      <c r="HS73" s="83"/>
      <c r="HT73" s="84"/>
      <c r="HU73" s="79"/>
      <c r="HV73" s="79"/>
      <c r="HW73" s="80"/>
      <c r="HX73" s="81"/>
      <c r="HY73" s="82"/>
      <c r="HZ73" s="81"/>
      <c r="IA73" s="83"/>
      <c r="IB73" s="83"/>
      <c r="IC73" s="83"/>
      <c r="ID73" s="83"/>
      <c r="IE73" s="84"/>
      <c r="IF73" s="79"/>
      <c r="IG73" s="79"/>
    </row>
    <row r="74" spans="1:241" s="85" customFormat="1" ht="14.25">
      <c r="A74" s="502" t="s">
        <v>3001</v>
      </c>
      <c r="B74" s="517" t="s">
        <v>3000</v>
      </c>
      <c r="C74" s="504" t="s">
        <v>132</v>
      </c>
      <c r="D74" s="505">
        <v>20</v>
      </c>
      <c r="E74" s="259"/>
      <c r="F74" s="259"/>
      <c r="G74" s="88">
        <f t="shared" si="2"/>
        <v>0</v>
      </c>
      <c r="H74" s="89">
        <f t="shared" si="3"/>
        <v>0</v>
      </c>
      <c r="I74" s="79"/>
      <c r="J74" s="79"/>
      <c r="K74" s="80"/>
      <c r="L74" s="81"/>
      <c r="M74" s="82"/>
      <c r="N74" s="81"/>
      <c r="O74" s="83"/>
      <c r="P74" s="83"/>
      <c r="Q74" s="83"/>
      <c r="R74" s="83"/>
      <c r="S74" s="84"/>
      <c r="T74" s="79"/>
      <c r="U74" s="79"/>
      <c r="V74" s="80"/>
      <c r="W74" s="81"/>
      <c r="X74" s="82"/>
      <c r="Y74" s="81"/>
      <c r="Z74" s="83"/>
      <c r="AA74" s="83"/>
      <c r="AB74" s="83"/>
      <c r="AC74" s="83"/>
      <c r="AD74" s="84"/>
      <c r="AE74" s="79"/>
      <c r="AF74" s="79"/>
      <c r="AG74" s="80"/>
      <c r="AH74" s="81"/>
      <c r="AI74" s="82"/>
      <c r="AJ74" s="81"/>
      <c r="AK74" s="83"/>
      <c r="AL74" s="83"/>
      <c r="AM74" s="83"/>
      <c r="AN74" s="83"/>
      <c r="AO74" s="84"/>
      <c r="AP74" s="79"/>
      <c r="AQ74" s="79"/>
      <c r="AR74" s="80"/>
      <c r="AS74" s="81"/>
      <c r="AT74" s="82"/>
      <c r="AU74" s="81"/>
      <c r="AV74" s="83"/>
      <c r="AW74" s="83"/>
      <c r="AX74" s="83"/>
      <c r="AY74" s="83"/>
      <c r="AZ74" s="84"/>
      <c r="BA74" s="79"/>
      <c r="BB74" s="79"/>
      <c r="BC74" s="80"/>
      <c r="BD74" s="81"/>
      <c r="BE74" s="82"/>
      <c r="BF74" s="81"/>
      <c r="BG74" s="83"/>
      <c r="BH74" s="83"/>
      <c r="BI74" s="83"/>
      <c r="BJ74" s="83"/>
      <c r="BK74" s="84"/>
      <c r="BL74" s="79"/>
      <c r="BM74" s="79"/>
      <c r="BN74" s="80"/>
      <c r="BO74" s="81"/>
      <c r="BP74" s="82"/>
      <c r="BQ74" s="81"/>
      <c r="BR74" s="83"/>
      <c r="BS74" s="83"/>
      <c r="BT74" s="83"/>
      <c r="BU74" s="83"/>
      <c r="BV74" s="84"/>
      <c r="BW74" s="79"/>
      <c r="BX74" s="79"/>
      <c r="BY74" s="80"/>
      <c r="BZ74" s="81"/>
      <c r="CA74" s="82"/>
      <c r="CB74" s="81"/>
      <c r="CC74" s="83"/>
      <c r="CD74" s="83"/>
      <c r="CE74" s="83"/>
      <c r="CF74" s="83"/>
      <c r="CG74" s="84"/>
      <c r="CH74" s="79"/>
      <c r="CI74" s="79"/>
      <c r="CJ74" s="80"/>
      <c r="CK74" s="81"/>
      <c r="CL74" s="82"/>
      <c r="CM74" s="81"/>
      <c r="CN74" s="83"/>
      <c r="CO74" s="83"/>
      <c r="CP74" s="83"/>
      <c r="CQ74" s="83"/>
      <c r="CR74" s="84"/>
      <c r="CS74" s="79"/>
      <c r="CT74" s="79"/>
      <c r="CU74" s="80"/>
      <c r="CV74" s="81"/>
      <c r="CW74" s="82"/>
      <c r="CX74" s="81"/>
      <c r="CY74" s="83"/>
      <c r="CZ74" s="83"/>
      <c r="DA74" s="83"/>
      <c r="DB74" s="83"/>
      <c r="DC74" s="84"/>
      <c r="DD74" s="79"/>
      <c r="DE74" s="79"/>
      <c r="DF74" s="80"/>
      <c r="DG74" s="81"/>
      <c r="DH74" s="82"/>
      <c r="DI74" s="81"/>
      <c r="DJ74" s="83"/>
      <c r="DK74" s="83"/>
      <c r="DL74" s="83"/>
      <c r="DM74" s="83"/>
      <c r="DN74" s="84"/>
      <c r="DO74" s="79"/>
      <c r="DP74" s="79"/>
      <c r="DQ74" s="80"/>
      <c r="DR74" s="81"/>
      <c r="DS74" s="82"/>
      <c r="DT74" s="81"/>
      <c r="DU74" s="83"/>
      <c r="DV74" s="83"/>
      <c r="DW74" s="83"/>
      <c r="DX74" s="83"/>
      <c r="DY74" s="84"/>
      <c r="DZ74" s="79"/>
      <c r="EA74" s="79"/>
      <c r="EB74" s="80"/>
      <c r="EC74" s="81"/>
      <c r="ED74" s="82"/>
      <c r="EE74" s="81"/>
      <c r="EF74" s="83"/>
      <c r="EG74" s="83"/>
      <c r="EH74" s="83"/>
      <c r="EI74" s="83"/>
      <c r="EJ74" s="84"/>
      <c r="EK74" s="79"/>
      <c r="EL74" s="79"/>
      <c r="EM74" s="80"/>
      <c r="EN74" s="81"/>
      <c r="EO74" s="82"/>
      <c r="EP74" s="81"/>
      <c r="EQ74" s="83"/>
      <c r="ER74" s="83"/>
      <c r="ES74" s="83"/>
      <c r="ET74" s="83"/>
      <c r="EU74" s="84"/>
      <c r="EV74" s="79"/>
      <c r="EW74" s="79"/>
      <c r="EX74" s="80"/>
      <c r="EY74" s="81"/>
      <c r="EZ74" s="82"/>
      <c r="FA74" s="81"/>
      <c r="FB74" s="83"/>
      <c r="FC74" s="83"/>
      <c r="FD74" s="83"/>
      <c r="FE74" s="83"/>
      <c r="FF74" s="84"/>
      <c r="FG74" s="79"/>
      <c r="FH74" s="79"/>
      <c r="FI74" s="80"/>
      <c r="FJ74" s="81"/>
      <c r="FK74" s="82"/>
      <c r="FL74" s="81"/>
      <c r="FM74" s="83"/>
      <c r="FN74" s="83"/>
      <c r="FO74" s="83"/>
      <c r="FP74" s="83"/>
      <c r="FQ74" s="84"/>
      <c r="FR74" s="79"/>
      <c r="FS74" s="79"/>
      <c r="FT74" s="80"/>
      <c r="FU74" s="81"/>
      <c r="FV74" s="82"/>
      <c r="FW74" s="81"/>
      <c r="FX74" s="83"/>
      <c r="FY74" s="83"/>
      <c r="FZ74" s="83"/>
      <c r="GA74" s="83"/>
      <c r="GB74" s="84"/>
      <c r="GC74" s="79"/>
      <c r="GD74" s="79"/>
      <c r="GE74" s="80"/>
      <c r="GF74" s="81"/>
      <c r="GG74" s="82"/>
      <c r="GH74" s="81"/>
      <c r="GI74" s="83"/>
      <c r="GJ74" s="83"/>
      <c r="GK74" s="83"/>
      <c r="GL74" s="83"/>
      <c r="GM74" s="84"/>
      <c r="GN74" s="79"/>
      <c r="GO74" s="79"/>
      <c r="GP74" s="80"/>
      <c r="GQ74" s="81"/>
      <c r="GR74" s="82"/>
      <c r="GS74" s="81"/>
      <c r="GT74" s="83"/>
      <c r="GU74" s="83"/>
      <c r="GV74" s="83"/>
      <c r="GW74" s="83"/>
      <c r="GX74" s="84"/>
      <c r="GY74" s="79"/>
      <c r="GZ74" s="79"/>
      <c r="HA74" s="80"/>
      <c r="HB74" s="81"/>
      <c r="HC74" s="82"/>
      <c r="HD74" s="81"/>
      <c r="HE74" s="83"/>
      <c r="HF74" s="83"/>
      <c r="HG74" s="83"/>
      <c r="HH74" s="83"/>
      <c r="HI74" s="84"/>
      <c r="HJ74" s="79"/>
      <c r="HK74" s="79"/>
      <c r="HL74" s="80"/>
      <c r="HM74" s="81"/>
      <c r="HN74" s="82"/>
      <c r="HO74" s="81"/>
      <c r="HP74" s="83"/>
      <c r="HQ74" s="83"/>
      <c r="HR74" s="83"/>
      <c r="HS74" s="83"/>
      <c r="HT74" s="84"/>
      <c r="HU74" s="79"/>
      <c r="HV74" s="79"/>
      <c r="HW74" s="80"/>
      <c r="HX74" s="81"/>
      <c r="HY74" s="82"/>
      <c r="HZ74" s="81"/>
      <c r="IA74" s="83"/>
      <c r="IB74" s="83"/>
      <c r="IC74" s="83"/>
      <c r="ID74" s="83"/>
      <c r="IE74" s="84"/>
      <c r="IF74" s="79"/>
      <c r="IG74" s="79"/>
    </row>
    <row r="75" spans="1:241" s="85" customFormat="1" ht="14.25" customHeight="1">
      <c r="A75" s="502" t="s">
        <v>2999</v>
      </c>
      <c r="B75" s="503" t="s">
        <v>2998</v>
      </c>
      <c r="C75" s="504" t="s">
        <v>132</v>
      </c>
      <c r="D75" s="505">
        <v>120</v>
      </c>
      <c r="E75" s="259"/>
      <c r="F75" s="259"/>
      <c r="G75" s="88">
        <f t="shared" si="2"/>
        <v>0</v>
      </c>
      <c r="H75" s="89">
        <f t="shared" si="3"/>
        <v>0</v>
      </c>
      <c r="I75" s="79"/>
      <c r="J75" s="79"/>
      <c r="K75" s="80"/>
      <c r="L75" s="81"/>
      <c r="M75" s="82"/>
      <c r="N75" s="81"/>
      <c r="O75" s="83"/>
      <c r="P75" s="83"/>
      <c r="Q75" s="83"/>
      <c r="R75" s="83"/>
      <c r="S75" s="84"/>
      <c r="T75" s="79"/>
      <c r="U75" s="79"/>
      <c r="V75" s="80"/>
      <c r="W75" s="81"/>
      <c r="X75" s="82"/>
      <c r="Y75" s="81"/>
      <c r="Z75" s="83"/>
      <c r="AA75" s="83"/>
      <c r="AB75" s="83"/>
      <c r="AC75" s="83"/>
      <c r="AD75" s="84"/>
      <c r="AE75" s="79"/>
      <c r="AF75" s="79"/>
      <c r="AG75" s="80"/>
      <c r="AH75" s="81"/>
      <c r="AI75" s="82"/>
      <c r="AJ75" s="81"/>
      <c r="AK75" s="83"/>
      <c r="AL75" s="83"/>
      <c r="AM75" s="83"/>
      <c r="AN75" s="83"/>
      <c r="AO75" s="84"/>
      <c r="AP75" s="79"/>
      <c r="AQ75" s="79"/>
      <c r="AR75" s="80"/>
      <c r="AS75" s="81"/>
      <c r="AT75" s="82"/>
      <c r="AU75" s="81"/>
      <c r="AV75" s="83"/>
      <c r="AW75" s="83"/>
      <c r="AX75" s="83"/>
      <c r="AY75" s="83"/>
      <c r="AZ75" s="84"/>
      <c r="BA75" s="79"/>
      <c r="BB75" s="79"/>
      <c r="BC75" s="80"/>
      <c r="BD75" s="81"/>
      <c r="BE75" s="82"/>
      <c r="BF75" s="81"/>
      <c r="BG75" s="83"/>
      <c r="BH75" s="83"/>
      <c r="BI75" s="83"/>
      <c r="BJ75" s="83"/>
      <c r="BK75" s="84"/>
      <c r="BL75" s="79"/>
      <c r="BM75" s="79"/>
      <c r="BN75" s="80"/>
      <c r="BO75" s="81"/>
      <c r="BP75" s="82"/>
      <c r="BQ75" s="81"/>
      <c r="BR75" s="83"/>
      <c r="BS75" s="83"/>
      <c r="BT75" s="83"/>
      <c r="BU75" s="83"/>
      <c r="BV75" s="84"/>
      <c r="BW75" s="79"/>
      <c r="BX75" s="79"/>
      <c r="BY75" s="80"/>
      <c r="BZ75" s="81"/>
      <c r="CA75" s="82"/>
      <c r="CB75" s="81"/>
      <c r="CC75" s="83"/>
      <c r="CD75" s="83"/>
      <c r="CE75" s="83"/>
      <c r="CF75" s="83"/>
      <c r="CG75" s="84"/>
      <c r="CH75" s="79"/>
      <c r="CI75" s="79"/>
      <c r="CJ75" s="80"/>
      <c r="CK75" s="81"/>
      <c r="CL75" s="82"/>
      <c r="CM75" s="81"/>
      <c r="CN75" s="83"/>
      <c r="CO75" s="83"/>
      <c r="CP75" s="83"/>
      <c r="CQ75" s="83"/>
      <c r="CR75" s="84"/>
      <c r="CS75" s="79"/>
      <c r="CT75" s="79"/>
      <c r="CU75" s="80"/>
      <c r="CV75" s="81"/>
      <c r="CW75" s="82"/>
      <c r="CX75" s="81"/>
      <c r="CY75" s="83"/>
      <c r="CZ75" s="83"/>
      <c r="DA75" s="83"/>
      <c r="DB75" s="83"/>
      <c r="DC75" s="84"/>
      <c r="DD75" s="79"/>
      <c r="DE75" s="79"/>
      <c r="DF75" s="80"/>
      <c r="DG75" s="81"/>
      <c r="DH75" s="82"/>
      <c r="DI75" s="81"/>
      <c r="DJ75" s="83"/>
      <c r="DK75" s="83"/>
      <c r="DL75" s="83"/>
      <c r="DM75" s="83"/>
      <c r="DN75" s="84"/>
      <c r="DO75" s="79"/>
      <c r="DP75" s="79"/>
      <c r="DQ75" s="80"/>
      <c r="DR75" s="81"/>
      <c r="DS75" s="82"/>
      <c r="DT75" s="81"/>
      <c r="DU75" s="83"/>
      <c r="DV75" s="83"/>
      <c r="DW75" s="83"/>
      <c r="DX75" s="83"/>
      <c r="DY75" s="84"/>
      <c r="DZ75" s="79"/>
      <c r="EA75" s="79"/>
      <c r="EB75" s="80"/>
      <c r="EC75" s="81"/>
      <c r="ED75" s="82"/>
      <c r="EE75" s="81"/>
      <c r="EF75" s="83"/>
      <c r="EG75" s="83"/>
      <c r="EH75" s="83"/>
      <c r="EI75" s="83"/>
      <c r="EJ75" s="84"/>
      <c r="EK75" s="79"/>
      <c r="EL75" s="79"/>
      <c r="EM75" s="80"/>
      <c r="EN75" s="81"/>
      <c r="EO75" s="82"/>
      <c r="EP75" s="81"/>
      <c r="EQ75" s="83"/>
      <c r="ER75" s="83"/>
      <c r="ES75" s="83"/>
      <c r="ET75" s="83"/>
      <c r="EU75" s="84"/>
      <c r="EV75" s="79"/>
      <c r="EW75" s="79"/>
      <c r="EX75" s="80"/>
      <c r="EY75" s="81"/>
      <c r="EZ75" s="82"/>
      <c r="FA75" s="81"/>
      <c r="FB75" s="83"/>
      <c r="FC75" s="83"/>
      <c r="FD75" s="83"/>
      <c r="FE75" s="83"/>
      <c r="FF75" s="84"/>
      <c r="FG75" s="79"/>
      <c r="FH75" s="79"/>
      <c r="FI75" s="80"/>
      <c r="FJ75" s="81"/>
      <c r="FK75" s="82"/>
      <c r="FL75" s="81"/>
      <c r="FM75" s="83"/>
      <c r="FN75" s="83"/>
      <c r="FO75" s="83"/>
      <c r="FP75" s="83"/>
      <c r="FQ75" s="84"/>
      <c r="FR75" s="79"/>
      <c r="FS75" s="79"/>
      <c r="FT75" s="80"/>
      <c r="FU75" s="81"/>
      <c r="FV75" s="82"/>
      <c r="FW75" s="81"/>
      <c r="FX75" s="83"/>
      <c r="FY75" s="83"/>
      <c r="FZ75" s="83"/>
      <c r="GA75" s="83"/>
      <c r="GB75" s="84"/>
      <c r="GC75" s="79"/>
      <c r="GD75" s="79"/>
      <c r="GE75" s="80"/>
      <c r="GF75" s="81"/>
      <c r="GG75" s="82"/>
      <c r="GH75" s="81"/>
      <c r="GI75" s="83"/>
      <c r="GJ75" s="83"/>
      <c r="GK75" s="83"/>
      <c r="GL75" s="83"/>
      <c r="GM75" s="84"/>
      <c r="GN75" s="79"/>
      <c r="GO75" s="79"/>
      <c r="GP75" s="80"/>
      <c r="GQ75" s="81"/>
      <c r="GR75" s="82"/>
      <c r="GS75" s="81"/>
      <c r="GT75" s="83"/>
      <c r="GU75" s="83"/>
      <c r="GV75" s="83"/>
      <c r="GW75" s="83"/>
      <c r="GX75" s="84"/>
      <c r="GY75" s="79"/>
      <c r="GZ75" s="79"/>
      <c r="HA75" s="80"/>
      <c r="HB75" s="81"/>
      <c r="HC75" s="82"/>
      <c r="HD75" s="81"/>
      <c r="HE75" s="83"/>
      <c r="HF75" s="83"/>
      <c r="HG75" s="83"/>
      <c r="HH75" s="83"/>
      <c r="HI75" s="84"/>
      <c r="HJ75" s="79"/>
      <c r="HK75" s="79"/>
      <c r="HL75" s="80"/>
      <c r="HM75" s="81"/>
      <c r="HN75" s="82"/>
      <c r="HO75" s="81"/>
      <c r="HP75" s="83"/>
      <c r="HQ75" s="83"/>
      <c r="HR75" s="83"/>
      <c r="HS75" s="83"/>
      <c r="HT75" s="84"/>
      <c r="HU75" s="79"/>
      <c r="HV75" s="79"/>
      <c r="HW75" s="80"/>
      <c r="HX75" s="81"/>
      <c r="HY75" s="82"/>
      <c r="HZ75" s="81"/>
      <c r="IA75" s="83"/>
      <c r="IB75" s="83"/>
      <c r="IC75" s="83"/>
      <c r="ID75" s="83"/>
      <c r="IE75" s="84"/>
      <c r="IF75" s="79"/>
      <c r="IG75" s="79"/>
    </row>
    <row r="76" spans="1:241" s="85" customFormat="1" ht="14.25">
      <c r="A76" s="502" t="s">
        <v>2997</v>
      </c>
      <c r="B76" s="517" t="s">
        <v>2636</v>
      </c>
      <c r="C76" s="504" t="s">
        <v>132</v>
      </c>
      <c r="D76" s="505">
        <v>22</v>
      </c>
      <c r="E76" s="259"/>
      <c r="F76" s="259"/>
      <c r="G76" s="88">
        <f t="shared" si="2"/>
        <v>0</v>
      </c>
      <c r="H76" s="89">
        <f t="shared" si="3"/>
        <v>0</v>
      </c>
      <c r="I76" s="79"/>
      <c r="J76" s="79"/>
      <c r="K76" s="80"/>
      <c r="L76" s="81"/>
      <c r="M76" s="82"/>
      <c r="N76" s="81"/>
      <c r="O76" s="83"/>
      <c r="P76" s="83"/>
      <c r="Q76" s="83"/>
      <c r="R76" s="83"/>
      <c r="S76" s="84"/>
      <c r="T76" s="79"/>
      <c r="U76" s="79"/>
      <c r="V76" s="80"/>
      <c r="W76" s="81"/>
      <c r="X76" s="82"/>
      <c r="Y76" s="81"/>
      <c r="Z76" s="83"/>
      <c r="AA76" s="83"/>
      <c r="AB76" s="83"/>
      <c r="AC76" s="83"/>
      <c r="AD76" s="84"/>
      <c r="AE76" s="79"/>
      <c r="AF76" s="79"/>
      <c r="AG76" s="80"/>
      <c r="AH76" s="81"/>
      <c r="AI76" s="82"/>
      <c r="AJ76" s="81"/>
      <c r="AK76" s="83"/>
      <c r="AL76" s="83"/>
      <c r="AM76" s="83"/>
      <c r="AN76" s="83"/>
      <c r="AO76" s="84"/>
      <c r="AP76" s="79"/>
      <c r="AQ76" s="79"/>
      <c r="AR76" s="80"/>
      <c r="AS76" s="81"/>
      <c r="AT76" s="82"/>
      <c r="AU76" s="81"/>
      <c r="AV76" s="83"/>
      <c r="AW76" s="83"/>
      <c r="AX76" s="83"/>
      <c r="AY76" s="83"/>
      <c r="AZ76" s="84"/>
      <c r="BA76" s="79"/>
      <c r="BB76" s="79"/>
      <c r="BC76" s="80"/>
      <c r="BD76" s="81"/>
      <c r="BE76" s="82"/>
      <c r="BF76" s="81"/>
      <c r="BG76" s="83"/>
      <c r="BH76" s="83"/>
      <c r="BI76" s="83"/>
      <c r="BJ76" s="83"/>
      <c r="BK76" s="84"/>
      <c r="BL76" s="79"/>
      <c r="BM76" s="79"/>
      <c r="BN76" s="80"/>
      <c r="BO76" s="81"/>
      <c r="BP76" s="82"/>
      <c r="BQ76" s="81"/>
      <c r="BR76" s="83"/>
      <c r="BS76" s="83"/>
      <c r="BT76" s="83"/>
      <c r="BU76" s="83"/>
      <c r="BV76" s="84"/>
      <c r="BW76" s="79"/>
      <c r="BX76" s="79"/>
      <c r="BY76" s="80"/>
      <c r="BZ76" s="81"/>
      <c r="CA76" s="82"/>
      <c r="CB76" s="81"/>
      <c r="CC76" s="83"/>
      <c r="CD76" s="83"/>
      <c r="CE76" s="83"/>
      <c r="CF76" s="83"/>
      <c r="CG76" s="84"/>
      <c r="CH76" s="79"/>
      <c r="CI76" s="79"/>
      <c r="CJ76" s="80"/>
      <c r="CK76" s="81"/>
      <c r="CL76" s="82"/>
      <c r="CM76" s="81"/>
      <c r="CN76" s="83"/>
      <c r="CO76" s="83"/>
      <c r="CP76" s="83"/>
      <c r="CQ76" s="83"/>
      <c r="CR76" s="84"/>
      <c r="CS76" s="79"/>
      <c r="CT76" s="79"/>
      <c r="CU76" s="80"/>
      <c r="CV76" s="81"/>
      <c r="CW76" s="82"/>
      <c r="CX76" s="81"/>
      <c r="CY76" s="83"/>
      <c r="CZ76" s="83"/>
      <c r="DA76" s="83"/>
      <c r="DB76" s="83"/>
      <c r="DC76" s="84"/>
      <c r="DD76" s="79"/>
      <c r="DE76" s="79"/>
      <c r="DF76" s="80"/>
      <c r="DG76" s="81"/>
      <c r="DH76" s="82"/>
      <c r="DI76" s="81"/>
      <c r="DJ76" s="83"/>
      <c r="DK76" s="83"/>
      <c r="DL76" s="83"/>
      <c r="DM76" s="83"/>
      <c r="DN76" s="84"/>
      <c r="DO76" s="79"/>
      <c r="DP76" s="79"/>
      <c r="DQ76" s="80"/>
      <c r="DR76" s="81"/>
      <c r="DS76" s="82"/>
      <c r="DT76" s="81"/>
      <c r="DU76" s="83"/>
      <c r="DV76" s="83"/>
      <c r="DW76" s="83"/>
      <c r="DX76" s="83"/>
      <c r="DY76" s="84"/>
      <c r="DZ76" s="79"/>
      <c r="EA76" s="79"/>
      <c r="EB76" s="80"/>
      <c r="EC76" s="81"/>
      <c r="ED76" s="82"/>
      <c r="EE76" s="81"/>
      <c r="EF76" s="83"/>
      <c r="EG76" s="83"/>
      <c r="EH76" s="83"/>
      <c r="EI76" s="83"/>
      <c r="EJ76" s="84"/>
      <c r="EK76" s="79"/>
      <c r="EL76" s="79"/>
      <c r="EM76" s="80"/>
      <c r="EN76" s="81"/>
      <c r="EO76" s="82"/>
      <c r="EP76" s="81"/>
      <c r="EQ76" s="83"/>
      <c r="ER76" s="83"/>
      <c r="ES76" s="83"/>
      <c r="ET76" s="83"/>
      <c r="EU76" s="84"/>
      <c r="EV76" s="79"/>
      <c r="EW76" s="79"/>
      <c r="EX76" s="80"/>
      <c r="EY76" s="81"/>
      <c r="EZ76" s="82"/>
      <c r="FA76" s="81"/>
      <c r="FB76" s="83"/>
      <c r="FC76" s="83"/>
      <c r="FD76" s="83"/>
      <c r="FE76" s="83"/>
      <c r="FF76" s="84"/>
      <c r="FG76" s="79"/>
      <c r="FH76" s="79"/>
      <c r="FI76" s="80"/>
      <c r="FJ76" s="81"/>
      <c r="FK76" s="82"/>
      <c r="FL76" s="81"/>
      <c r="FM76" s="83"/>
      <c r="FN76" s="83"/>
      <c r="FO76" s="83"/>
      <c r="FP76" s="83"/>
      <c r="FQ76" s="84"/>
      <c r="FR76" s="79"/>
      <c r="FS76" s="79"/>
      <c r="FT76" s="80"/>
      <c r="FU76" s="81"/>
      <c r="FV76" s="82"/>
      <c r="FW76" s="81"/>
      <c r="FX76" s="83"/>
      <c r="FY76" s="83"/>
      <c r="FZ76" s="83"/>
      <c r="GA76" s="83"/>
      <c r="GB76" s="84"/>
      <c r="GC76" s="79"/>
      <c r="GD76" s="79"/>
      <c r="GE76" s="80"/>
      <c r="GF76" s="81"/>
      <c r="GG76" s="82"/>
      <c r="GH76" s="81"/>
      <c r="GI76" s="83"/>
      <c r="GJ76" s="83"/>
      <c r="GK76" s="83"/>
      <c r="GL76" s="83"/>
      <c r="GM76" s="84"/>
      <c r="GN76" s="79"/>
      <c r="GO76" s="79"/>
      <c r="GP76" s="80"/>
      <c r="GQ76" s="81"/>
      <c r="GR76" s="82"/>
      <c r="GS76" s="81"/>
      <c r="GT76" s="83"/>
      <c r="GU76" s="83"/>
      <c r="GV76" s="83"/>
      <c r="GW76" s="83"/>
      <c r="GX76" s="84"/>
      <c r="GY76" s="79"/>
      <c r="GZ76" s="79"/>
      <c r="HA76" s="80"/>
      <c r="HB76" s="81"/>
      <c r="HC76" s="82"/>
      <c r="HD76" s="81"/>
      <c r="HE76" s="83"/>
      <c r="HF76" s="83"/>
      <c r="HG76" s="83"/>
      <c r="HH76" s="83"/>
      <c r="HI76" s="84"/>
      <c r="HJ76" s="79"/>
      <c r="HK76" s="79"/>
      <c r="HL76" s="80"/>
      <c r="HM76" s="81"/>
      <c r="HN76" s="82"/>
      <c r="HO76" s="81"/>
      <c r="HP76" s="83"/>
      <c r="HQ76" s="83"/>
      <c r="HR76" s="83"/>
      <c r="HS76" s="83"/>
      <c r="HT76" s="84"/>
      <c r="HU76" s="79"/>
      <c r="HV76" s="79"/>
      <c r="HW76" s="80"/>
      <c r="HX76" s="81"/>
      <c r="HY76" s="82"/>
      <c r="HZ76" s="81"/>
      <c r="IA76" s="83"/>
      <c r="IB76" s="83"/>
      <c r="IC76" s="83"/>
      <c r="ID76" s="83"/>
      <c r="IE76" s="84"/>
      <c r="IF76" s="79"/>
      <c r="IG76" s="79"/>
    </row>
    <row r="77" spans="1:241" s="85" customFormat="1" ht="14.25" customHeight="1">
      <c r="A77" s="502" t="s">
        <v>2996</v>
      </c>
      <c r="B77" s="517" t="s">
        <v>2995</v>
      </c>
      <c r="C77" s="504" t="s">
        <v>132</v>
      </c>
      <c r="D77" s="505">
        <v>9</v>
      </c>
      <c r="E77" s="259"/>
      <c r="F77" s="259"/>
      <c r="G77" s="88">
        <f t="shared" si="2"/>
        <v>0</v>
      </c>
      <c r="H77" s="89">
        <f t="shared" si="3"/>
        <v>0</v>
      </c>
      <c r="I77" s="79"/>
      <c r="J77" s="79"/>
      <c r="K77" s="80"/>
      <c r="L77" s="81"/>
      <c r="M77" s="82"/>
      <c r="N77" s="81"/>
      <c r="O77" s="83"/>
      <c r="P77" s="83"/>
      <c r="Q77" s="83"/>
      <c r="R77" s="83"/>
      <c r="S77" s="84"/>
      <c r="T77" s="79"/>
      <c r="U77" s="79"/>
      <c r="V77" s="80"/>
      <c r="W77" s="81"/>
      <c r="X77" s="82"/>
      <c r="Y77" s="81"/>
      <c r="Z77" s="83"/>
      <c r="AA77" s="83"/>
      <c r="AB77" s="83"/>
      <c r="AC77" s="83"/>
      <c r="AD77" s="84"/>
      <c r="AE77" s="79"/>
      <c r="AF77" s="79"/>
      <c r="AG77" s="80"/>
      <c r="AH77" s="81"/>
      <c r="AI77" s="82"/>
      <c r="AJ77" s="81"/>
      <c r="AK77" s="83"/>
      <c r="AL77" s="83"/>
      <c r="AM77" s="83"/>
      <c r="AN77" s="83"/>
      <c r="AO77" s="84"/>
      <c r="AP77" s="79"/>
      <c r="AQ77" s="79"/>
      <c r="AR77" s="80"/>
      <c r="AS77" s="81"/>
      <c r="AT77" s="82"/>
      <c r="AU77" s="81"/>
      <c r="AV77" s="83"/>
      <c r="AW77" s="83"/>
      <c r="AX77" s="83"/>
      <c r="AY77" s="83"/>
      <c r="AZ77" s="84"/>
      <c r="BA77" s="79"/>
      <c r="BB77" s="79"/>
      <c r="BC77" s="80"/>
      <c r="BD77" s="81"/>
      <c r="BE77" s="82"/>
      <c r="BF77" s="81"/>
      <c r="BG77" s="83"/>
      <c r="BH77" s="83"/>
      <c r="BI77" s="83"/>
      <c r="BJ77" s="83"/>
      <c r="BK77" s="84"/>
      <c r="BL77" s="79"/>
      <c r="BM77" s="79"/>
      <c r="BN77" s="80"/>
      <c r="BO77" s="81"/>
      <c r="BP77" s="82"/>
      <c r="BQ77" s="81"/>
      <c r="BR77" s="83"/>
      <c r="BS77" s="83"/>
      <c r="BT77" s="83"/>
      <c r="BU77" s="83"/>
      <c r="BV77" s="84"/>
      <c r="BW77" s="79"/>
      <c r="BX77" s="79"/>
      <c r="BY77" s="80"/>
      <c r="BZ77" s="81"/>
      <c r="CA77" s="82"/>
      <c r="CB77" s="81"/>
      <c r="CC77" s="83"/>
      <c r="CD77" s="83"/>
      <c r="CE77" s="83"/>
      <c r="CF77" s="83"/>
      <c r="CG77" s="84"/>
      <c r="CH77" s="79"/>
      <c r="CI77" s="79"/>
      <c r="CJ77" s="80"/>
      <c r="CK77" s="81"/>
      <c r="CL77" s="82"/>
      <c r="CM77" s="81"/>
      <c r="CN77" s="83"/>
      <c r="CO77" s="83"/>
      <c r="CP77" s="83"/>
      <c r="CQ77" s="83"/>
      <c r="CR77" s="84"/>
      <c r="CS77" s="79"/>
      <c r="CT77" s="79"/>
      <c r="CU77" s="80"/>
      <c r="CV77" s="81"/>
      <c r="CW77" s="82"/>
      <c r="CX77" s="81"/>
      <c r="CY77" s="83"/>
      <c r="CZ77" s="83"/>
      <c r="DA77" s="83"/>
      <c r="DB77" s="83"/>
      <c r="DC77" s="84"/>
      <c r="DD77" s="79"/>
      <c r="DE77" s="79"/>
      <c r="DF77" s="80"/>
      <c r="DG77" s="81"/>
      <c r="DH77" s="82"/>
      <c r="DI77" s="81"/>
      <c r="DJ77" s="83"/>
      <c r="DK77" s="83"/>
      <c r="DL77" s="83"/>
      <c r="DM77" s="83"/>
      <c r="DN77" s="84"/>
      <c r="DO77" s="79"/>
      <c r="DP77" s="79"/>
      <c r="DQ77" s="80"/>
      <c r="DR77" s="81"/>
      <c r="DS77" s="82"/>
      <c r="DT77" s="81"/>
      <c r="DU77" s="83"/>
      <c r="DV77" s="83"/>
      <c r="DW77" s="83"/>
      <c r="DX77" s="83"/>
      <c r="DY77" s="84"/>
      <c r="DZ77" s="79"/>
      <c r="EA77" s="79"/>
      <c r="EB77" s="80"/>
      <c r="EC77" s="81"/>
      <c r="ED77" s="82"/>
      <c r="EE77" s="81"/>
      <c r="EF77" s="83"/>
      <c r="EG77" s="83"/>
      <c r="EH77" s="83"/>
      <c r="EI77" s="83"/>
      <c r="EJ77" s="84"/>
      <c r="EK77" s="79"/>
      <c r="EL77" s="79"/>
      <c r="EM77" s="80"/>
      <c r="EN77" s="81"/>
      <c r="EO77" s="82"/>
      <c r="EP77" s="81"/>
      <c r="EQ77" s="83"/>
      <c r="ER77" s="83"/>
      <c r="ES77" s="83"/>
      <c r="ET77" s="83"/>
      <c r="EU77" s="84"/>
      <c r="EV77" s="79"/>
      <c r="EW77" s="79"/>
      <c r="EX77" s="80"/>
      <c r="EY77" s="81"/>
      <c r="EZ77" s="82"/>
      <c r="FA77" s="81"/>
      <c r="FB77" s="83"/>
      <c r="FC77" s="83"/>
      <c r="FD77" s="83"/>
      <c r="FE77" s="83"/>
      <c r="FF77" s="84"/>
      <c r="FG77" s="79"/>
      <c r="FH77" s="79"/>
      <c r="FI77" s="80"/>
      <c r="FJ77" s="81"/>
      <c r="FK77" s="82"/>
      <c r="FL77" s="81"/>
      <c r="FM77" s="83"/>
      <c r="FN77" s="83"/>
      <c r="FO77" s="83"/>
      <c r="FP77" s="83"/>
      <c r="FQ77" s="84"/>
      <c r="FR77" s="79"/>
      <c r="FS77" s="79"/>
      <c r="FT77" s="80"/>
      <c r="FU77" s="81"/>
      <c r="FV77" s="82"/>
      <c r="FW77" s="81"/>
      <c r="FX77" s="83"/>
      <c r="FY77" s="83"/>
      <c r="FZ77" s="83"/>
      <c r="GA77" s="83"/>
      <c r="GB77" s="84"/>
      <c r="GC77" s="79"/>
      <c r="GD77" s="79"/>
      <c r="GE77" s="80"/>
      <c r="GF77" s="81"/>
      <c r="GG77" s="82"/>
      <c r="GH77" s="81"/>
      <c r="GI77" s="83"/>
      <c r="GJ77" s="83"/>
      <c r="GK77" s="83"/>
      <c r="GL77" s="83"/>
      <c r="GM77" s="84"/>
      <c r="GN77" s="79"/>
      <c r="GO77" s="79"/>
      <c r="GP77" s="80"/>
      <c r="GQ77" s="81"/>
      <c r="GR77" s="82"/>
      <c r="GS77" s="81"/>
      <c r="GT77" s="83"/>
      <c r="GU77" s="83"/>
      <c r="GV77" s="83"/>
      <c r="GW77" s="83"/>
      <c r="GX77" s="84"/>
      <c r="GY77" s="79"/>
      <c r="GZ77" s="79"/>
      <c r="HA77" s="80"/>
      <c r="HB77" s="81"/>
      <c r="HC77" s="82"/>
      <c r="HD77" s="81"/>
      <c r="HE77" s="83"/>
      <c r="HF77" s="83"/>
      <c r="HG77" s="83"/>
      <c r="HH77" s="83"/>
      <c r="HI77" s="84"/>
      <c r="HJ77" s="79"/>
      <c r="HK77" s="79"/>
      <c r="HL77" s="80"/>
      <c r="HM77" s="81"/>
      <c r="HN77" s="82"/>
      <c r="HO77" s="81"/>
      <c r="HP77" s="83"/>
      <c r="HQ77" s="83"/>
      <c r="HR77" s="83"/>
      <c r="HS77" s="83"/>
      <c r="HT77" s="84"/>
      <c r="HU77" s="79"/>
      <c r="HV77" s="79"/>
      <c r="HW77" s="80"/>
      <c r="HX77" s="81"/>
      <c r="HY77" s="82"/>
      <c r="HZ77" s="81"/>
      <c r="IA77" s="83"/>
      <c r="IB77" s="83"/>
      <c r="IC77" s="83"/>
      <c r="ID77" s="83"/>
      <c r="IE77" s="84"/>
      <c r="IF77" s="79"/>
      <c r="IG77" s="79"/>
    </row>
    <row r="78" spans="1:241" s="85" customFormat="1" ht="14.25" customHeight="1">
      <c r="A78" s="502" t="s">
        <v>2994</v>
      </c>
      <c r="B78" s="520" t="s">
        <v>2990</v>
      </c>
      <c r="C78" s="504" t="s">
        <v>132</v>
      </c>
      <c r="D78" s="505">
        <v>6</v>
      </c>
      <c r="E78" s="260"/>
      <c r="F78" s="260"/>
      <c r="G78" s="88">
        <f t="shared" si="2"/>
        <v>0</v>
      </c>
      <c r="H78" s="89">
        <f t="shared" si="3"/>
        <v>0</v>
      </c>
      <c r="I78" s="79"/>
      <c r="J78" s="79"/>
      <c r="K78" s="80"/>
      <c r="L78" s="81"/>
      <c r="M78" s="82"/>
      <c r="N78" s="81"/>
      <c r="O78" s="83"/>
      <c r="P78" s="83"/>
      <c r="Q78" s="83"/>
      <c r="R78" s="83"/>
      <c r="S78" s="84"/>
      <c r="T78" s="79"/>
      <c r="U78" s="79"/>
      <c r="V78" s="80"/>
      <c r="W78" s="81"/>
      <c r="X78" s="82"/>
      <c r="Y78" s="81"/>
      <c r="Z78" s="83"/>
      <c r="AA78" s="83"/>
      <c r="AB78" s="83"/>
      <c r="AC78" s="83"/>
      <c r="AD78" s="84"/>
      <c r="AE78" s="79"/>
      <c r="AF78" s="79"/>
      <c r="AG78" s="80"/>
      <c r="AH78" s="81"/>
      <c r="AI78" s="82"/>
      <c r="AJ78" s="81"/>
      <c r="AK78" s="83"/>
      <c r="AL78" s="83"/>
      <c r="AM78" s="83"/>
      <c r="AN78" s="83"/>
      <c r="AO78" s="84"/>
      <c r="AP78" s="79"/>
      <c r="AQ78" s="79"/>
      <c r="AR78" s="80"/>
      <c r="AS78" s="81"/>
      <c r="AT78" s="82"/>
      <c r="AU78" s="81"/>
      <c r="AV78" s="83"/>
      <c r="AW78" s="83"/>
      <c r="AX78" s="83"/>
      <c r="AY78" s="83"/>
      <c r="AZ78" s="84"/>
      <c r="BA78" s="79"/>
      <c r="BB78" s="79"/>
      <c r="BC78" s="80"/>
      <c r="BD78" s="81"/>
      <c r="BE78" s="82"/>
      <c r="BF78" s="81"/>
      <c r="BG78" s="83"/>
      <c r="BH78" s="83"/>
      <c r="BI78" s="83"/>
      <c r="BJ78" s="83"/>
      <c r="BK78" s="84"/>
      <c r="BL78" s="79"/>
      <c r="BM78" s="79"/>
      <c r="BN78" s="80"/>
      <c r="BO78" s="81"/>
      <c r="BP78" s="82"/>
      <c r="BQ78" s="81"/>
      <c r="BR78" s="83"/>
      <c r="BS78" s="83"/>
      <c r="BT78" s="83"/>
      <c r="BU78" s="83"/>
      <c r="BV78" s="84"/>
      <c r="BW78" s="79"/>
      <c r="BX78" s="79"/>
      <c r="BY78" s="80"/>
      <c r="BZ78" s="81"/>
      <c r="CA78" s="82"/>
      <c r="CB78" s="81"/>
      <c r="CC78" s="83"/>
      <c r="CD78" s="83"/>
      <c r="CE78" s="83"/>
      <c r="CF78" s="83"/>
      <c r="CG78" s="84"/>
      <c r="CH78" s="79"/>
      <c r="CI78" s="79"/>
      <c r="CJ78" s="80"/>
      <c r="CK78" s="81"/>
      <c r="CL78" s="82"/>
      <c r="CM78" s="81"/>
      <c r="CN78" s="83"/>
      <c r="CO78" s="83"/>
      <c r="CP78" s="83"/>
      <c r="CQ78" s="83"/>
      <c r="CR78" s="84"/>
      <c r="CS78" s="79"/>
      <c r="CT78" s="79"/>
      <c r="CU78" s="80"/>
      <c r="CV78" s="81"/>
      <c r="CW78" s="82"/>
      <c r="CX78" s="81"/>
      <c r="CY78" s="83"/>
      <c r="CZ78" s="83"/>
      <c r="DA78" s="83"/>
      <c r="DB78" s="83"/>
      <c r="DC78" s="84"/>
      <c r="DD78" s="79"/>
      <c r="DE78" s="79"/>
      <c r="DF78" s="80"/>
      <c r="DG78" s="81"/>
      <c r="DH78" s="82"/>
      <c r="DI78" s="81"/>
      <c r="DJ78" s="83"/>
      <c r="DK78" s="83"/>
      <c r="DL78" s="83"/>
      <c r="DM78" s="83"/>
      <c r="DN78" s="84"/>
      <c r="DO78" s="79"/>
      <c r="DP78" s="79"/>
      <c r="DQ78" s="80"/>
      <c r="DR78" s="81"/>
      <c r="DS78" s="82"/>
      <c r="DT78" s="81"/>
      <c r="DU78" s="83"/>
      <c r="DV78" s="83"/>
      <c r="DW78" s="83"/>
      <c r="DX78" s="83"/>
      <c r="DY78" s="84"/>
      <c r="DZ78" s="79"/>
      <c r="EA78" s="79"/>
      <c r="EB78" s="80"/>
      <c r="EC78" s="81"/>
      <c r="ED78" s="82"/>
      <c r="EE78" s="81"/>
      <c r="EF78" s="83"/>
      <c r="EG78" s="83"/>
      <c r="EH78" s="83"/>
      <c r="EI78" s="83"/>
      <c r="EJ78" s="84"/>
      <c r="EK78" s="79"/>
      <c r="EL78" s="79"/>
      <c r="EM78" s="80"/>
      <c r="EN78" s="81"/>
      <c r="EO78" s="82"/>
      <c r="EP78" s="81"/>
      <c r="EQ78" s="83"/>
      <c r="ER78" s="83"/>
      <c r="ES78" s="83"/>
      <c r="ET78" s="83"/>
      <c r="EU78" s="84"/>
      <c r="EV78" s="79"/>
      <c r="EW78" s="79"/>
      <c r="EX78" s="80"/>
      <c r="EY78" s="81"/>
      <c r="EZ78" s="82"/>
      <c r="FA78" s="81"/>
      <c r="FB78" s="83"/>
      <c r="FC78" s="83"/>
      <c r="FD78" s="83"/>
      <c r="FE78" s="83"/>
      <c r="FF78" s="84"/>
      <c r="FG78" s="79"/>
      <c r="FH78" s="79"/>
      <c r="FI78" s="80"/>
      <c r="FJ78" s="81"/>
      <c r="FK78" s="82"/>
      <c r="FL78" s="81"/>
      <c r="FM78" s="83"/>
      <c r="FN78" s="83"/>
      <c r="FO78" s="83"/>
      <c r="FP78" s="83"/>
      <c r="FQ78" s="84"/>
      <c r="FR78" s="79"/>
      <c r="FS78" s="79"/>
      <c r="FT78" s="80"/>
      <c r="FU78" s="81"/>
      <c r="FV78" s="82"/>
      <c r="FW78" s="81"/>
      <c r="FX78" s="83"/>
      <c r="FY78" s="83"/>
      <c r="FZ78" s="83"/>
      <c r="GA78" s="83"/>
      <c r="GB78" s="84"/>
      <c r="GC78" s="79"/>
      <c r="GD78" s="79"/>
      <c r="GE78" s="80"/>
      <c r="GF78" s="81"/>
      <c r="GG78" s="82"/>
      <c r="GH78" s="81"/>
      <c r="GI78" s="83"/>
      <c r="GJ78" s="83"/>
      <c r="GK78" s="83"/>
      <c r="GL78" s="83"/>
      <c r="GM78" s="84"/>
      <c r="GN78" s="79"/>
      <c r="GO78" s="79"/>
      <c r="GP78" s="80"/>
      <c r="GQ78" s="81"/>
      <c r="GR78" s="82"/>
      <c r="GS78" s="81"/>
      <c r="GT78" s="83"/>
      <c r="GU78" s="83"/>
      <c r="GV78" s="83"/>
      <c r="GW78" s="83"/>
      <c r="GX78" s="84"/>
      <c r="GY78" s="79"/>
      <c r="GZ78" s="79"/>
      <c r="HA78" s="80"/>
      <c r="HB78" s="81"/>
      <c r="HC78" s="82"/>
      <c r="HD78" s="81"/>
      <c r="HE78" s="83"/>
      <c r="HF78" s="83"/>
      <c r="HG78" s="83"/>
      <c r="HH78" s="83"/>
      <c r="HI78" s="84"/>
      <c r="HJ78" s="79"/>
      <c r="HK78" s="79"/>
      <c r="HL78" s="80"/>
      <c r="HM78" s="81"/>
      <c r="HN78" s="82"/>
      <c r="HO78" s="81"/>
      <c r="HP78" s="83"/>
      <c r="HQ78" s="83"/>
      <c r="HR78" s="83"/>
      <c r="HS78" s="83"/>
      <c r="HT78" s="84"/>
      <c r="HU78" s="79"/>
      <c r="HV78" s="79"/>
      <c r="HW78" s="80"/>
      <c r="HX78" s="81"/>
      <c r="HY78" s="82"/>
      <c r="HZ78" s="81"/>
      <c r="IA78" s="83"/>
      <c r="IB78" s="83"/>
      <c r="IC78" s="83"/>
      <c r="ID78" s="83"/>
      <c r="IE78" s="84"/>
      <c r="IF78" s="79"/>
      <c r="IG78" s="79"/>
    </row>
    <row r="79" spans="1:241" s="85" customFormat="1" ht="14.25">
      <c r="A79" s="502" t="s">
        <v>2993</v>
      </c>
      <c r="B79" s="503" t="s">
        <v>2992</v>
      </c>
      <c r="C79" s="504" t="s">
        <v>132</v>
      </c>
      <c r="D79" s="505">
        <v>25</v>
      </c>
      <c r="E79" s="260"/>
      <c r="F79" s="260"/>
      <c r="G79" s="88">
        <f t="shared" si="2"/>
        <v>0</v>
      </c>
      <c r="H79" s="89">
        <f t="shared" si="3"/>
        <v>0</v>
      </c>
      <c r="I79" s="79"/>
      <c r="J79" s="79"/>
      <c r="K79" s="80"/>
      <c r="L79" s="81"/>
      <c r="M79" s="82"/>
      <c r="N79" s="81"/>
      <c r="O79" s="83"/>
      <c r="P79" s="83"/>
      <c r="Q79" s="83"/>
      <c r="R79" s="83"/>
      <c r="S79" s="84"/>
      <c r="T79" s="79"/>
      <c r="U79" s="79"/>
      <c r="V79" s="80"/>
      <c r="W79" s="81"/>
      <c r="X79" s="82"/>
      <c r="Y79" s="81"/>
      <c r="Z79" s="83"/>
      <c r="AA79" s="83"/>
      <c r="AB79" s="83"/>
      <c r="AC79" s="83"/>
      <c r="AD79" s="84"/>
      <c r="AE79" s="79"/>
      <c r="AF79" s="79"/>
      <c r="AG79" s="80"/>
      <c r="AH79" s="81"/>
      <c r="AI79" s="82"/>
      <c r="AJ79" s="81"/>
      <c r="AK79" s="83"/>
      <c r="AL79" s="83"/>
      <c r="AM79" s="83"/>
      <c r="AN79" s="83"/>
      <c r="AO79" s="84"/>
      <c r="AP79" s="79"/>
      <c r="AQ79" s="79"/>
      <c r="AR79" s="80"/>
      <c r="AS79" s="81"/>
      <c r="AT79" s="82"/>
      <c r="AU79" s="81"/>
      <c r="AV79" s="83"/>
      <c r="AW79" s="83"/>
      <c r="AX79" s="83"/>
      <c r="AY79" s="83"/>
      <c r="AZ79" s="84"/>
      <c r="BA79" s="79"/>
      <c r="BB79" s="79"/>
      <c r="BC79" s="80"/>
      <c r="BD79" s="81"/>
      <c r="BE79" s="82"/>
      <c r="BF79" s="81"/>
      <c r="BG79" s="83"/>
      <c r="BH79" s="83"/>
      <c r="BI79" s="83"/>
      <c r="BJ79" s="83"/>
      <c r="BK79" s="84"/>
      <c r="BL79" s="79"/>
      <c r="BM79" s="79"/>
      <c r="BN79" s="80"/>
      <c r="BO79" s="81"/>
      <c r="BP79" s="82"/>
      <c r="BQ79" s="81"/>
      <c r="BR79" s="83"/>
      <c r="BS79" s="83"/>
      <c r="BT79" s="83"/>
      <c r="BU79" s="83"/>
      <c r="BV79" s="84"/>
      <c r="BW79" s="79"/>
      <c r="BX79" s="79"/>
      <c r="BY79" s="80"/>
      <c r="BZ79" s="81"/>
      <c r="CA79" s="82"/>
      <c r="CB79" s="81"/>
      <c r="CC79" s="83"/>
      <c r="CD79" s="83"/>
      <c r="CE79" s="83"/>
      <c r="CF79" s="83"/>
      <c r="CG79" s="84"/>
      <c r="CH79" s="79"/>
      <c r="CI79" s="79"/>
      <c r="CJ79" s="80"/>
      <c r="CK79" s="81"/>
      <c r="CL79" s="82"/>
      <c r="CM79" s="81"/>
      <c r="CN79" s="83"/>
      <c r="CO79" s="83"/>
      <c r="CP79" s="83"/>
      <c r="CQ79" s="83"/>
      <c r="CR79" s="84"/>
      <c r="CS79" s="79"/>
      <c r="CT79" s="79"/>
      <c r="CU79" s="80"/>
      <c r="CV79" s="81"/>
      <c r="CW79" s="82"/>
      <c r="CX79" s="81"/>
      <c r="CY79" s="83"/>
      <c r="CZ79" s="83"/>
      <c r="DA79" s="83"/>
      <c r="DB79" s="83"/>
      <c r="DC79" s="84"/>
      <c r="DD79" s="79"/>
      <c r="DE79" s="79"/>
      <c r="DF79" s="80"/>
      <c r="DG79" s="81"/>
      <c r="DH79" s="82"/>
      <c r="DI79" s="81"/>
      <c r="DJ79" s="83"/>
      <c r="DK79" s="83"/>
      <c r="DL79" s="83"/>
      <c r="DM79" s="83"/>
      <c r="DN79" s="84"/>
      <c r="DO79" s="79"/>
      <c r="DP79" s="79"/>
      <c r="DQ79" s="80"/>
      <c r="DR79" s="81"/>
      <c r="DS79" s="82"/>
      <c r="DT79" s="81"/>
      <c r="DU79" s="83"/>
      <c r="DV79" s="83"/>
      <c r="DW79" s="83"/>
      <c r="DX79" s="83"/>
      <c r="DY79" s="84"/>
      <c r="DZ79" s="79"/>
      <c r="EA79" s="79"/>
      <c r="EB79" s="80"/>
      <c r="EC79" s="81"/>
      <c r="ED79" s="82"/>
      <c r="EE79" s="81"/>
      <c r="EF79" s="83"/>
      <c r="EG79" s="83"/>
      <c r="EH79" s="83"/>
      <c r="EI79" s="83"/>
      <c r="EJ79" s="84"/>
      <c r="EK79" s="79"/>
      <c r="EL79" s="79"/>
      <c r="EM79" s="80"/>
      <c r="EN79" s="81"/>
      <c r="EO79" s="82"/>
      <c r="EP79" s="81"/>
      <c r="EQ79" s="83"/>
      <c r="ER79" s="83"/>
      <c r="ES79" s="83"/>
      <c r="ET79" s="83"/>
      <c r="EU79" s="84"/>
      <c r="EV79" s="79"/>
      <c r="EW79" s="79"/>
      <c r="EX79" s="80"/>
      <c r="EY79" s="81"/>
      <c r="EZ79" s="82"/>
      <c r="FA79" s="81"/>
      <c r="FB79" s="83"/>
      <c r="FC79" s="83"/>
      <c r="FD79" s="83"/>
      <c r="FE79" s="83"/>
      <c r="FF79" s="84"/>
      <c r="FG79" s="79"/>
      <c r="FH79" s="79"/>
      <c r="FI79" s="80"/>
      <c r="FJ79" s="81"/>
      <c r="FK79" s="82"/>
      <c r="FL79" s="81"/>
      <c r="FM79" s="83"/>
      <c r="FN79" s="83"/>
      <c r="FO79" s="83"/>
      <c r="FP79" s="83"/>
      <c r="FQ79" s="84"/>
      <c r="FR79" s="79"/>
      <c r="FS79" s="79"/>
      <c r="FT79" s="80"/>
      <c r="FU79" s="81"/>
      <c r="FV79" s="82"/>
      <c r="FW79" s="81"/>
      <c r="FX79" s="83"/>
      <c r="FY79" s="83"/>
      <c r="FZ79" s="83"/>
      <c r="GA79" s="83"/>
      <c r="GB79" s="84"/>
      <c r="GC79" s="79"/>
      <c r="GD79" s="79"/>
      <c r="GE79" s="80"/>
      <c r="GF79" s="81"/>
      <c r="GG79" s="82"/>
      <c r="GH79" s="81"/>
      <c r="GI79" s="83"/>
      <c r="GJ79" s="83"/>
      <c r="GK79" s="83"/>
      <c r="GL79" s="83"/>
      <c r="GM79" s="84"/>
      <c r="GN79" s="79"/>
      <c r="GO79" s="79"/>
      <c r="GP79" s="80"/>
      <c r="GQ79" s="81"/>
      <c r="GR79" s="82"/>
      <c r="GS79" s="81"/>
      <c r="GT79" s="83"/>
      <c r="GU79" s="83"/>
      <c r="GV79" s="83"/>
      <c r="GW79" s="83"/>
      <c r="GX79" s="84"/>
      <c r="GY79" s="79"/>
      <c r="GZ79" s="79"/>
      <c r="HA79" s="80"/>
      <c r="HB79" s="81"/>
      <c r="HC79" s="82"/>
      <c r="HD79" s="81"/>
      <c r="HE79" s="83"/>
      <c r="HF79" s="83"/>
      <c r="HG79" s="83"/>
      <c r="HH79" s="83"/>
      <c r="HI79" s="84"/>
      <c r="HJ79" s="79"/>
      <c r="HK79" s="79"/>
      <c r="HL79" s="80"/>
      <c r="HM79" s="81"/>
      <c r="HN79" s="82"/>
      <c r="HO79" s="81"/>
      <c r="HP79" s="83"/>
      <c r="HQ79" s="83"/>
      <c r="HR79" s="83"/>
      <c r="HS79" s="83"/>
      <c r="HT79" s="84"/>
      <c r="HU79" s="79"/>
      <c r="HV79" s="79"/>
      <c r="HW79" s="80"/>
      <c r="HX79" s="81"/>
      <c r="HY79" s="82"/>
      <c r="HZ79" s="81"/>
      <c r="IA79" s="83"/>
      <c r="IB79" s="83"/>
      <c r="IC79" s="83"/>
      <c r="ID79" s="83"/>
      <c r="IE79" s="84"/>
      <c r="IF79" s="79"/>
      <c r="IG79" s="79"/>
    </row>
    <row r="80" spans="1:241" s="85" customFormat="1" ht="14.25">
      <c r="A80" s="502" t="s">
        <v>2991</v>
      </c>
      <c r="B80" s="520" t="s">
        <v>2990</v>
      </c>
      <c r="C80" s="504" t="s">
        <v>132</v>
      </c>
      <c r="D80" s="505">
        <v>19</v>
      </c>
      <c r="E80" s="260"/>
      <c r="F80" s="260"/>
      <c r="G80" s="88">
        <f t="shared" si="2"/>
        <v>0</v>
      </c>
      <c r="H80" s="89">
        <f t="shared" si="3"/>
        <v>0</v>
      </c>
      <c r="I80" s="79"/>
      <c r="J80" s="79"/>
      <c r="K80" s="80"/>
      <c r="L80" s="81"/>
      <c r="M80" s="82"/>
      <c r="N80" s="81"/>
      <c r="O80" s="83"/>
      <c r="P80" s="83"/>
      <c r="Q80" s="83"/>
      <c r="R80" s="83"/>
      <c r="S80" s="84"/>
      <c r="T80" s="79"/>
      <c r="U80" s="79"/>
      <c r="V80" s="80"/>
      <c r="W80" s="81"/>
      <c r="X80" s="82"/>
      <c r="Y80" s="81"/>
      <c r="Z80" s="83"/>
      <c r="AA80" s="83"/>
      <c r="AB80" s="83"/>
      <c r="AC80" s="83"/>
      <c r="AD80" s="84"/>
      <c r="AE80" s="79"/>
      <c r="AF80" s="79"/>
      <c r="AG80" s="80"/>
      <c r="AH80" s="81"/>
      <c r="AI80" s="82"/>
      <c r="AJ80" s="81"/>
      <c r="AK80" s="83"/>
      <c r="AL80" s="83"/>
      <c r="AM80" s="83"/>
      <c r="AN80" s="83"/>
      <c r="AO80" s="84"/>
      <c r="AP80" s="79"/>
      <c r="AQ80" s="79"/>
      <c r="AR80" s="80"/>
      <c r="AS80" s="81"/>
      <c r="AT80" s="82"/>
      <c r="AU80" s="81"/>
      <c r="AV80" s="83"/>
      <c r="AW80" s="83"/>
      <c r="AX80" s="83"/>
      <c r="AY80" s="83"/>
      <c r="AZ80" s="84"/>
      <c r="BA80" s="79"/>
      <c r="BB80" s="79"/>
      <c r="BC80" s="80"/>
      <c r="BD80" s="81"/>
      <c r="BE80" s="82"/>
      <c r="BF80" s="81"/>
      <c r="BG80" s="83"/>
      <c r="BH80" s="83"/>
      <c r="BI80" s="83"/>
      <c r="BJ80" s="83"/>
      <c r="BK80" s="84"/>
      <c r="BL80" s="79"/>
      <c r="BM80" s="79"/>
      <c r="BN80" s="80"/>
      <c r="BO80" s="81"/>
      <c r="BP80" s="82"/>
      <c r="BQ80" s="81"/>
      <c r="BR80" s="83"/>
      <c r="BS80" s="83"/>
      <c r="BT80" s="83"/>
      <c r="BU80" s="83"/>
      <c r="BV80" s="84"/>
      <c r="BW80" s="79"/>
      <c r="BX80" s="79"/>
      <c r="BY80" s="80"/>
      <c r="BZ80" s="81"/>
      <c r="CA80" s="82"/>
      <c r="CB80" s="81"/>
      <c r="CC80" s="83"/>
      <c r="CD80" s="83"/>
      <c r="CE80" s="83"/>
      <c r="CF80" s="83"/>
      <c r="CG80" s="84"/>
      <c r="CH80" s="79"/>
      <c r="CI80" s="79"/>
      <c r="CJ80" s="80"/>
      <c r="CK80" s="81"/>
      <c r="CL80" s="82"/>
      <c r="CM80" s="81"/>
      <c r="CN80" s="83"/>
      <c r="CO80" s="83"/>
      <c r="CP80" s="83"/>
      <c r="CQ80" s="83"/>
      <c r="CR80" s="84"/>
      <c r="CS80" s="79"/>
      <c r="CT80" s="79"/>
      <c r="CU80" s="80"/>
      <c r="CV80" s="81"/>
      <c r="CW80" s="82"/>
      <c r="CX80" s="81"/>
      <c r="CY80" s="83"/>
      <c r="CZ80" s="83"/>
      <c r="DA80" s="83"/>
      <c r="DB80" s="83"/>
      <c r="DC80" s="84"/>
      <c r="DD80" s="79"/>
      <c r="DE80" s="79"/>
      <c r="DF80" s="80"/>
      <c r="DG80" s="81"/>
      <c r="DH80" s="82"/>
      <c r="DI80" s="81"/>
      <c r="DJ80" s="83"/>
      <c r="DK80" s="83"/>
      <c r="DL80" s="83"/>
      <c r="DM80" s="83"/>
      <c r="DN80" s="84"/>
      <c r="DO80" s="79"/>
      <c r="DP80" s="79"/>
      <c r="DQ80" s="80"/>
      <c r="DR80" s="81"/>
      <c r="DS80" s="82"/>
      <c r="DT80" s="81"/>
      <c r="DU80" s="83"/>
      <c r="DV80" s="83"/>
      <c r="DW80" s="83"/>
      <c r="DX80" s="83"/>
      <c r="DY80" s="84"/>
      <c r="DZ80" s="79"/>
      <c r="EA80" s="79"/>
      <c r="EB80" s="80"/>
      <c r="EC80" s="81"/>
      <c r="ED80" s="82"/>
      <c r="EE80" s="81"/>
      <c r="EF80" s="83"/>
      <c r="EG80" s="83"/>
      <c r="EH80" s="83"/>
      <c r="EI80" s="83"/>
      <c r="EJ80" s="84"/>
      <c r="EK80" s="79"/>
      <c r="EL80" s="79"/>
      <c r="EM80" s="80"/>
      <c r="EN80" s="81"/>
      <c r="EO80" s="82"/>
      <c r="EP80" s="81"/>
      <c r="EQ80" s="83"/>
      <c r="ER80" s="83"/>
      <c r="ES80" s="83"/>
      <c r="ET80" s="83"/>
      <c r="EU80" s="84"/>
      <c r="EV80" s="79"/>
      <c r="EW80" s="79"/>
      <c r="EX80" s="80"/>
      <c r="EY80" s="81"/>
      <c r="EZ80" s="82"/>
      <c r="FA80" s="81"/>
      <c r="FB80" s="83"/>
      <c r="FC80" s="83"/>
      <c r="FD80" s="83"/>
      <c r="FE80" s="83"/>
      <c r="FF80" s="84"/>
      <c r="FG80" s="79"/>
      <c r="FH80" s="79"/>
      <c r="FI80" s="80"/>
      <c r="FJ80" s="81"/>
      <c r="FK80" s="82"/>
      <c r="FL80" s="81"/>
      <c r="FM80" s="83"/>
      <c r="FN80" s="83"/>
      <c r="FO80" s="83"/>
      <c r="FP80" s="83"/>
      <c r="FQ80" s="84"/>
      <c r="FR80" s="79"/>
      <c r="FS80" s="79"/>
      <c r="FT80" s="80"/>
      <c r="FU80" s="81"/>
      <c r="FV80" s="82"/>
      <c r="FW80" s="81"/>
      <c r="FX80" s="83"/>
      <c r="FY80" s="83"/>
      <c r="FZ80" s="83"/>
      <c r="GA80" s="83"/>
      <c r="GB80" s="84"/>
      <c r="GC80" s="79"/>
      <c r="GD80" s="79"/>
      <c r="GE80" s="80"/>
      <c r="GF80" s="81"/>
      <c r="GG80" s="82"/>
      <c r="GH80" s="81"/>
      <c r="GI80" s="83"/>
      <c r="GJ80" s="83"/>
      <c r="GK80" s="83"/>
      <c r="GL80" s="83"/>
      <c r="GM80" s="84"/>
      <c r="GN80" s="79"/>
      <c r="GO80" s="79"/>
      <c r="GP80" s="80"/>
      <c r="GQ80" s="81"/>
      <c r="GR80" s="82"/>
      <c r="GS80" s="81"/>
      <c r="GT80" s="83"/>
      <c r="GU80" s="83"/>
      <c r="GV80" s="83"/>
      <c r="GW80" s="83"/>
      <c r="GX80" s="84"/>
      <c r="GY80" s="79"/>
      <c r="GZ80" s="79"/>
      <c r="HA80" s="80"/>
      <c r="HB80" s="81"/>
      <c r="HC80" s="82"/>
      <c r="HD80" s="81"/>
      <c r="HE80" s="83"/>
      <c r="HF80" s="83"/>
      <c r="HG80" s="83"/>
      <c r="HH80" s="83"/>
      <c r="HI80" s="84"/>
      <c r="HJ80" s="79"/>
      <c r="HK80" s="79"/>
      <c r="HL80" s="80"/>
      <c r="HM80" s="81"/>
      <c r="HN80" s="82"/>
      <c r="HO80" s="81"/>
      <c r="HP80" s="83"/>
      <c r="HQ80" s="83"/>
      <c r="HR80" s="83"/>
      <c r="HS80" s="83"/>
      <c r="HT80" s="84"/>
      <c r="HU80" s="79"/>
      <c r="HV80" s="79"/>
      <c r="HW80" s="80"/>
      <c r="HX80" s="81"/>
      <c r="HY80" s="82"/>
      <c r="HZ80" s="81"/>
      <c r="IA80" s="83"/>
      <c r="IB80" s="83"/>
      <c r="IC80" s="83"/>
      <c r="ID80" s="83"/>
      <c r="IE80" s="84"/>
      <c r="IF80" s="79"/>
      <c r="IG80" s="79"/>
    </row>
    <row r="81" spans="1:241" s="85" customFormat="1" ht="14.25" customHeight="1">
      <c r="A81" s="502" t="s">
        <v>2989</v>
      </c>
      <c r="B81" s="520" t="s">
        <v>2988</v>
      </c>
      <c r="C81" s="504" t="s">
        <v>132</v>
      </c>
      <c r="D81" s="505">
        <v>20</v>
      </c>
      <c r="E81" s="260"/>
      <c r="F81" s="260"/>
      <c r="G81" s="88">
        <f t="shared" si="2"/>
        <v>0</v>
      </c>
      <c r="H81" s="89">
        <f t="shared" si="3"/>
        <v>0</v>
      </c>
      <c r="I81" s="79"/>
      <c r="J81" s="79"/>
      <c r="K81" s="80"/>
      <c r="L81" s="81"/>
      <c r="M81" s="82"/>
      <c r="N81" s="81"/>
      <c r="O81" s="83"/>
      <c r="P81" s="83"/>
      <c r="Q81" s="83"/>
      <c r="R81" s="83"/>
      <c r="S81" s="84"/>
      <c r="T81" s="79"/>
      <c r="U81" s="79"/>
      <c r="V81" s="80"/>
      <c r="W81" s="81"/>
      <c r="X81" s="82"/>
      <c r="Y81" s="81"/>
      <c r="Z81" s="83"/>
      <c r="AA81" s="83"/>
      <c r="AB81" s="83"/>
      <c r="AC81" s="83"/>
      <c r="AD81" s="84"/>
      <c r="AE81" s="79"/>
      <c r="AF81" s="79"/>
      <c r="AG81" s="80"/>
      <c r="AH81" s="81"/>
      <c r="AI81" s="82"/>
      <c r="AJ81" s="81"/>
      <c r="AK81" s="83"/>
      <c r="AL81" s="83"/>
      <c r="AM81" s="83"/>
      <c r="AN81" s="83"/>
      <c r="AO81" s="84"/>
      <c r="AP81" s="79"/>
      <c r="AQ81" s="79"/>
      <c r="AR81" s="80"/>
      <c r="AS81" s="81"/>
      <c r="AT81" s="82"/>
      <c r="AU81" s="81"/>
      <c r="AV81" s="83"/>
      <c r="AW81" s="83"/>
      <c r="AX81" s="83"/>
      <c r="AY81" s="83"/>
      <c r="AZ81" s="84"/>
      <c r="BA81" s="79"/>
      <c r="BB81" s="79"/>
      <c r="BC81" s="80"/>
      <c r="BD81" s="81"/>
      <c r="BE81" s="82"/>
      <c r="BF81" s="81"/>
      <c r="BG81" s="83"/>
      <c r="BH81" s="83"/>
      <c r="BI81" s="83"/>
      <c r="BJ81" s="83"/>
      <c r="BK81" s="84"/>
      <c r="BL81" s="79"/>
      <c r="BM81" s="79"/>
      <c r="BN81" s="80"/>
      <c r="BO81" s="81"/>
      <c r="BP81" s="82"/>
      <c r="BQ81" s="81"/>
      <c r="BR81" s="83"/>
      <c r="BS81" s="83"/>
      <c r="BT81" s="83"/>
      <c r="BU81" s="83"/>
      <c r="BV81" s="84"/>
      <c r="BW81" s="79"/>
      <c r="BX81" s="79"/>
      <c r="BY81" s="80"/>
      <c r="BZ81" s="81"/>
      <c r="CA81" s="82"/>
      <c r="CB81" s="81"/>
      <c r="CC81" s="83"/>
      <c r="CD81" s="83"/>
      <c r="CE81" s="83"/>
      <c r="CF81" s="83"/>
      <c r="CG81" s="84"/>
      <c r="CH81" s="79"/>
      <c r="CI81" s="79"/>
      <c r="CJ81" s="80"/>
      <c r="CK81" s="81"/>
      <c r="CL81" s="82"/>
      <c r="CM81" s="81"/>
      <c r="CN81" s="83"/>
      <c r="CO81" s="83"/>
      <c r="CP81" s="83"/>
      <c r="CQ81" s="83"/>
      <c r="CR81" s="84"/>
      <c r="CS81" s="79"/>
      <c r="CT81" s="79"/>
      <c r="CU81" s="80"/>
      <c r="CV81" s="81"/>
      <c r="CW81" s="82"/>
      <c r="CX81" s="81"/>
      <c r="CY81" s="83"/>
      <c r="CZ81" s="83"/>
      <c r="DA81" s="83"/>
      <c r="DB81" s="83"/>
      <c r="DC81" s="84"/>
      <c r="DD81" s="79"/>
      <c r="DE81" s="79"/>
      <c r="DF81" s="80"/>
      <c r="DG81" s="81"/>
      <c r="DH81" s="82"/>
      <c r="DI81" s="81"/>
      <c r="DJ81" s="83"/>
      <c r="DK81" s="83"/>
      <c r="DL81" s="83"/>
      <c r="DM81" s="83"/>
      <c r="DN81" s="84"/>
      <c r="DO81" s="79"/>
      <c r="DP81" s="79"/>
      <c r="DQ81" s="80"/>
      <c r="DR81" s="81"/>
      <c r="DS81" s="82"/>
      <c r="DT81" s="81"/>
      <c r="DU81" s="83"/>
      <c r="DV81" s="83"/>
      <c r="DW81" s="83"/>
      <c r="DX81" s="83"/>
      <c r="DY81" s="84"/>
      <c r="DZ81" s="79"/>
      <c r="EA81" s="79"/>
      <c r="EB81" s="80"/>
      <c r="EC81" s="81"/>
      <c r="ED81" s="82"/>
      <c r="EE81" s="81"/>
      <c r="EF81" s="83"/>
      <c r="EG81" s="83"/>
      <c r="EH81" s="83"/>
      <c r="EI81" s="83"/>
      <c r="EJ81" s="84"/>
      <c r="EK81" s="79"/>
      <c r="EL81" s="79"/>
      <c r="EM81" s="80"/>
      <c r="EN81" s="81"/>
      <c r="EO81" s="82"/>
      <c r="EP81" s="81"/>
      <c r="EQ81" s="83"/>
      <c r="ER81" s="83"/>
      <c r="ES81" s="83"/>
      <c r="ET81" s="83"/>
      <c r="EU81" s="84"/>
      <c r="EV81" s="79"/>
      <c r="EW81" s="79"/>
      <c r="EX81" s="80"/>
      <c r="EY81" s="81"/>
      <c r="EZ81" s="82"/>
      <c r="FA81" s="81"/>
      <c r="FB81" s="83"/>
      <c r="FC81" s="83"/>
      <c r="FD81" s="83"/>
      <c r="FE81" s="83"/>
      <c r="FF81" s="84"/>
      <c r="FG81" s="79"/>
      <c r="FH81" s="79"/>
      <c r="FI81" s="80"/>
      <c r="FJ81" s="81"/>
      <c r="FK81" s="82"/>
      <c r="FL81" s="81"/>
      <c r="FM81" s="83"/>
      <c r="FN81" s="83"/>
      <c r="FO81" s="83"/>
      <c r="FP81" s="83"/>
      <c r="FQ81" s="84"/>
      <c r="FR81" s="79"/>
      <c r="FS81" s="79"/>
      <c r="FT81" s="80"/>
      <c r="FU81" s="81"/>
      <c r="FV81" s="82"/>
      <c r="FW81" s="81"/>
      <c r="FX81" s="83"/>
      <c r="FY81" s="83"/>
      <c r="FZ81" s="83"/>
      <c r="GA81" s="83"/>
      <c r="GB81" s="84"/>
      <c r="GC81" s="79"/>
      <c r="GD81" s="79"/>
      <c r="GE81" s="80"/>
      <c r="GF81" s="81"/>
      <c r="GG81" s="82"/>
      <c r="GH81" s="81"/>
      <c r="GI81" s="83"/>
      <c r="GJ81" s="83"/>
      <c r="GK81" s="83"/>
      <c r="GL81" s="83"/>
      <c r="GM81" s="84"/>
      <c r="GN81" s="79"/>
      <c r="GO81" s="79"/>
      <c r="GP81" s="80"/>
      <c r="GQ81" s="81"/>
      <c r="GR81" s="82"/>
      <c r="GS81" s="81"/>
      <c r="GT81" s="83"/>
      <c r="GU81" s="83"/>
      <c r="GV81" s="83"/>
      <c r="GW81" s="83"/>
      <c r="GX81" s="84"/>
      <c r="GY81" s="79"/>
      <c r="GZ81" s="79"/>
      <c r="HA81" s="80"/>
      <c r="HB81" s="81"/>
      <c r="HC81" s="82"/>
      <c r="HD81" s="81"/>
      <c r="HE81" s="83"/>
      <c r="HF81" s="83"/>
      <c r="HG81" s="83"/>
      <c r="HH81" s="83"/>
      <c r="HI81" s="84"/>
      <c r="HJ81" s="79"/>
      <c r="HK81" s="79"/>
      <c r="HL81" s="80"/>
      <c r="HM81" s="81"/>
      <c r="HN81" s="82"/>
      <c r="HO81" s="81"/>
      <c r="HP81" s="83"/>
      <c r="HQ81" s="83"/>
      <c r="HR81" s="83"/>
      <c r="HS81" s="83"/>
      <c r="HT81" s="84"/>
      <c r="HU81" s="79"/>
      <c r="HV81" s="79"/>
      <c r="HW81" s="80"/>
      <c r="HX81" s="81"/>
      <c r="HY81" s="82"/>
      <c r="HZ81" s="81"/>
      <c r="IA81" s="83"/>
      <c r="IB81" s="83"/>
      <c r="IC81" s="83"/>
      <c r="ID81" s="83"/>
      <c r="IE81" s="84"/>
      <c r="IF81" s="79"/>
      <c r="IG81" s="79"/>
    </row>
    <row r="82" spans="1:241" s="85" customFormat="1" ht="14.25" customHeight="1">
      <c r="A82" s="502" t="s">
        <v>2987</v>
      </c>
      <c r="B82" s="517" t="s">
        <v>2986</v>
      </c>
      <c r="C82" s="504" t="s">
        <v>132</v>
      </c>
      <c r="D82" s="505">
        <v>7</v>
      </c>
      <c r="E82" s="260"/>
      <c r="F82" s="260"/>
      <c r="G82" s="88">
        <f t="shared" si="2"/>
        <v>0</v>
      </c>
      <c r="H82" s="89">
        <f t="shared" si="3"/>
        <v>0</v>
      </c>
      <c r="I82" s="79"/>
      <c r="J82" s="79"/>
      <c r="K82" s="80"/>
      <c r="L82" s="81"/>
      <c r="M82" s="82"/>
      <c r="N82" s="81"/>
      <c r="O82" s="83"/>
      <c r="P82" s="83"/>
      <c r="Q82" s="83"/>
      <c r="R82" s="83"/>
      <c r="S82" s="84"/>
      <c r="T82" s="79"/>
      <c r="U82" s="79"/>
      <c r="V82" s="80"/>
      <c r="W82" s="81"/>
      <c r="X82" s="82"/>
      <c r="Y82" s="81"/>
      <c r="Z82" s="83"/>
      <c r="AA82" s="83"/>
      <c r="AB82" s="83"/>
      <c r="AC82" s="83"/>
      <c r="AD82" s="84"/>
      <c r="AE82" s="79"/>
      <c r="AF82" s="79"/>
      <c r="AG82" s="80"/>
      <c r="AH82" s="81"/>
      <c r="AI82" s="82"/>
      <c r="AJ82" s="81"/>
      <c r="AK82" s="83"/>
      <c r="AL82" s="83"/>
      <c r="AM82" s="83"/>
      <c r="AN82" s="83"/>
      <c r="AO82" s="84"/>
      <c r="AP82" s="79"/>
      <c r="AQ82" s="79"/>
      <c r="AR82" s="80"/>
      <c r="AS82" s="81"/>
      <c r="AT82" s="82"/>
      <c r="AU82" s="81"/>
      <c r="AV82" s="83"/>
      <c r="AW82" s="83"/>
      <c r="AX82" s="83"/>
      <c r="AY82" s="83"/>
      <c r="AZ82" s="84"/>
      <c r="BA82" s="79"/>
      <c r="BB82" s="79"/>
      <c r="BC82" s="80"/>
      <c r="BD82" s="81"/>
      <c r="BE82" s="82"/>
      <c r="BF82" s="81"/>
      <c r="BG82" s="83"/>
      <c r="BH82" s="83"/>
      <c r="BI82" s="83"/>
      <c r="BJ82" s="83"/>
      <c r="BK82" s="84"/>
      <c r="BL82" s="79"/>
      <c r="BM82" s="79"/>
      <c r="BN82" s="80"/>
      <c r="BO82" s="81"/>
      <c r="BP82" s="82"/>
      <c r="BQ82" s="81"/>
      <c r="BR82" s="83"/>
      <c r="BS82" s="83"/>
      <c r="BT82" s="83"/>
      <c r="BU82" s="83"/>
      <c r="BV82" s="84"/>
      <c r="BW82" s="79"/>
      <c r="BX82" s="79"/>
      <c r="BY82" s="80"/>
      <c r="BZ82" s="81"/>
      <c r="CA82" s="82"/>
      <c r="CB82" s="81"/>
      <c r="CC82" s="83"/>
      <c r="CD82" s="83"/>
      <c r="CE82" s="83"/>
      <c r="CF82" s="83"/>
      <c r="CG82" s="84"/>
      <c r="CH82" s="79"/>
      <c r="CI82" s="79"/>
      <c r="CJ82" s="80"/>
      <c r="CK82" s="81"/>
      <c r="CL82" s="82"/>
      <c r="CM82" s="81"/>
      <c r="CN82" s="83"/>
      <c r="CO82" s="83"/>
      <c r="CP82" s="83"/>
      <c r="CQ82" s="83"/>
      <c r="CR82" s="84"/>
      <c r="CS82" s="79"/>
      <c r="CT82" s="79"/>
      <c r="CU82" s="80"/>
      <c r="CV82" s="81"/>
      <c r="CW82" s="82"/>
      <c r="CX82" s="81"/>
      <c r="CY82" s="83"/>
      <c r="CZ82" s="83"/>
      <c r="DA82" s="83"/>
      <c r="DB82" s="83"/>
      <c r="DC82" s="84"/>
      <c r="DD82" s="79"/>
      <c r="DE82" s="79"/>
      <c r="DF82" s="80"/>
      <c r="DG82" s="81"/>
      <c r="DH82" s="82"/>
      <c r="DI82" s="81"/>
      <c r="DJ82" s="83"/>
      <c r="DK82" s="83"/>
      <c r="DL82" s="83"/>
      <c r="DM82" s="83"/>
      <c r="DN82" s="84"/>
      <c r="DO82" s="79"/>
      <c r="DP82" s="79"/>
      <c r="DQ82" s="80"/>
      <c r="DR82" s="81"/>
      <c r="DS82" s="82"/>
      <c r="DT82" s="81"/>
      <c r="DU82" s="83"/>
      <c r="DV82" s="83"/>
      <c r="DW82" s="83"/>
      <c r="DX82" s="83"/>
      <c r="DY82" s="84"/>
      <c r="DZ82" s="79"/>
      <c r="EA82" s="79"/>
      <c r="EB82" s="80"/>
      <c r="EC82" s="81"/>
      <c r="ED82" s="82"/>
      <c r="EE82" s="81"/>
      <c r="EF82" s="83"/>
      <c r="EG82" s="83"/>
      <c r="EH82" s="83"/>
      <c r="EI82" s="83"/>
      <c r="EJ82" s="84"/>
      <c r="EK82" s="79"/>
      <c r="EL82" s="79"/>
      <c r="EM82" s="80"/>
      <c r="EN82" s="81"/>
      <c r="EO82" s="82"/>
      <c r="EP82" s="81"/>
      <c r="EQ82" s="83"/>
      <c r="ER82" s="83"/>
      <c r="ES82" s="83"/>
      <c r="ET82" s="83"/>
      <c r="EU82" s="84"/>
      <c r="EV82" s="79"/>
      <c r="EW82" s="79"/>
      <c r="EX82" s="80"/>
      <c r="EY82" s="81"/>
      <c r="EZ82" s="82"/>
      <c r="FA82" s="81"/>
      <c r="FB82" s="83"/>
      <c r="FC82" s="83"/>
      <c r="FD82" s="83"/>
      <c r="FE82" s="83"/>
      <c r="FF82" s="84"/>
      <c r="FG82" s="79"/>
      <c r="FH82" s="79"/>
      <c r="FI82" s="80"/>
      <c r="FJ82" s="81"/>
      <c r="FK82" s="82"/>
      <c r="FL82" s="81"/>
      <c r="FM82" s="83"/>
      <c r="FN82" s="83"/>
      <c r="FO82" s="83"/>
      <c r="FP82" s="83"/>
      <c r="FQ82" s="84"/>
      <c r="FR82" s="79"/>
      <c r="FS82" s="79"/>
      <c r="FT82" s="80"/>
      <c r="FU82" s="81"/>
      <c r="FV82" s="82"/>
      <c r="FW82" s="81"/>
      <c r="FX82" s="83"/>
      <c r="FY82" s="83"/>
      <c r="FZ82" s="83"/>
      <c r="GA82" s="83"/>
      <c r="GB82" s="84"/>
      <c r="GC82" s="79"/>
      <c r="GD82" s="79"/>
      <c r="GE82" s="80"/>
      <c r="GF82" s="81"/>
      <c r="GG82" s="82"/>
      <c r="GH82" s="81"/>
      <c r="GI82" s="83"/>
      <c r="GJ82" s="83"/>
      <c r="GK82" s="83"/>
      <c r="GL82" s="83"/>
      <c r="GM82" s="84"/>
      <c r="GN82" s="79"/>
      <c r="GO82" s="79"/>
      <c r="GP82" s="80"/>
      <c r="GQ82" s="81"/>
      <c r="GR82" s="82"/>
      <c r="GS82" s="81"/>
      <c r="GT82" s="83"/>
      <c r="GU82" s="83"/>
      <c r="GV82" s="83"/>
      <c r="GW82" s="83"/>
      <c r="GX82" s="84"/>
      <c r="GY82" s="79"/>
      <c r="GZ82" s="79"/>
      <c r="HA82" s="80"/>
      <c r="HB82" s="81"/>
      <c r="HC82" s="82"/>
      <c r="HD82" s="81"/>
      <c r="HE82" s="83"/>
      <c r="HF82" s="83"/>
      <c r="HG82" s="83"/>
      <c r="HH82" s="83"/>
      <c r="HI82" s="84"/>
      <c r="HJ82" s="79"/>
      <c r="HK82" s="79"/>
      <c r="HL82" s="80"/>
      <c r="HM82" s="81"/>
      <c r="HN82" s="82"/>
      <c r="HO82" s="81"/>
      <c r="HP82" s="83"/>
      <c r="HQ82" s="83"/>
      <c r="HR82" s="83"/>
      <c r="HS82" s="83"/>
      <c r="HT82" s="84"/>
      <c r="HU82" s="79"/>
      <c r="HV82" s="79"/>
      <c r="HW82" s="80"/>
      <c r="HX82" s="81"/>
      <c r="HY82" s="82"/>
      <c r="HZ82" s="81"/>
      <c r="IA82" s="83"/>
      <c r="IB82" s="83"/>
      <c r="IC82" s="83"/>
      <c r="ID82" s="83"/>
      <c r="IE82" s="84"/>
      <c r="IF82" s="79"/>
      <c r="IG82" s="79"/>
    </row>
    <row r="83" spans="1:241" s="85" customFormat="1" ht="14.25" customHeight="1">
      <c r="A83" s="502" t="s">
        <v>2985</v>
      </c>
      <c r="B83" s="503" t="s">
        <v>2984</v>
      </c>
      <c r="C83" s="504" t="s">
        <v>132</v>
      </c>
      <c r="D83" s="505">
        <v>233</v>
      </c>
      <c r="E83" s="260"/>
      <c r="F83" s="260"/>
      <c r="G83" s="88">
        <f t="shared" si="2"/>
        <v>0</v>
      </c>
      <c r="H83" s="89">
        <f t="shared" si="3"/>
        <v>0</v>
      </c>
      <c r="I83" s="79"/>
      <c r="J83" s="79"/>
      <c r="K83" s="80"/>
      <c r="L83" s="81"/>
      <c r="M83" s="82"/>
      <c r="N83" s="81"/>
      <c r="O83" s="83"/>
      <c r="P83" s="83"/>
      <c r="Q83" s="83"/>
      <c r="R83" s="83"/>
      <c r="S83" s="84"/>
      <c r="T83" s="79"/>
      <c r="U83" s="79"/>
      <c r="V83" s="80"/>
      <c r="W83" s="81"/>
      <c r="X83" s="82"/>
      <c r="Y83" s="81"/>
      <c r="Z83" s="83"/>
      <c r="AA83" s="83"/>
      <c r="AB83" s="83"/>
      <c r="AC83" s="83"/>
      <c r="AD83" s="84"/>
      <c r="AE83" s="79"/>
      <c r="AF83" s="79"/>
      <c r="AG83" s="80"/>
      <c r="AH83" s="81"/>
      <c r="AI83" s="82"/>
      <c r="AJ83" s="81"/>
      <c r="AK83" s="83"/>
      <c r="AL83" s="83"/>
      <c r="AM83" s="83"/>
      <c r="AN83" s="83"/>
      <c r="AO83" s="84"/>
      <c r="AP83" s="79"/>
      <c r="AQ83" s="79"/>
      <c r="AR83" s="80"/>
      <c r="AS83" s="81"/>
      <c r="AT83" s="82"/>
      <c r="AU83" s="81"/>
      <c r="AV83" s="83"/>
      <c r="AW83" s="83"/>
      <c r="AX83" s="83"/>
      <c r="AY83" s="83"/>
      <c r="AZ83" s="84"/>
      <c r="BA83" s="79"/>
      <c r="BB83" s="79"/>
      <c r="BC83" s="80"/>
      <c r="BD83" s="81"/>
      <c r="BE83" s="82"/>
      <c r="BF83" s="81"/>
      <c r="BG83" s="83"/>
      <c r="BH83" s="83"/>
      <c r="BI83" s="83"/>
      <c r="BJ83" s="83"/>
      <c r="BK83" s="84"/>
      <c r="BL83" s="79"/>
      <c r="BM83" s="79"/>
      <c r="BN83" s="80"/>
      <c r="BO83" s="81"/>
      <c r="BP83" s="82"/>
      <c r="BQ83" s="81"/>
      <c r="BR83" s="83"/>
      <c r="BS83" s="83"/>
      <c r="BT83" s="83"/>
      <c r="BU83" s="83"/>
      <c r="BV83" s="84"/>
      <c r="BW83" s="79"/>
      <c r="BX83" s="79"/>
      <c r="BY83" s="80"/>
      <c r="BZ83" s="81"/>
      <c r="CA83" s="82"/>
      <c r="CB83" s="81"/>
      <c r="CC83" s="83"/>
      <c r="CD83" s="83"/>
      <c r="CE83" s="83"/>
      <c r="CF83" s="83"/>
      <c r="CG83" s="84"/>
      <c r="CH83" s="79"/>
      <c r="CI83" s="79"/>
      <c r="CJ83" s="80"/>
      <c r="CK83" s="81"/>
      <c r="CL83" s="82"/>
      <c r="CM83" s="81"/>
      <c r="CN83" s="83"/>
      <c r="CO83" s="83"/>
      <c r="CP83" s="83"/>
      <c r="CQ83" s="83"/>
      <c r="CR83" s="84"/>
      <c r="CS83" s="79"/>
      <c r="CT83" s="79"/>
      <c r="CU83" s="80"/>
      <c r="CV83" s="81"/>
      <c r="CW83" s="82"/>
      <c r="CX83" s="81"/>
      <c r="CY83" s="83"/>
      <c r="CZ83" s="83"/>
      <c r="DA83" s="83"/>
      <c r="DB83" s="83"/>
      <c r="DC83" s="84"/>
      <c r="DD83" s="79"/>
      <c r="DE83" s="79"/>
      <c r="DF83" s="80"/>
      <c r="DG83" s="81"/>
      <c r="DH83" s="82"/>
      <c r="DI83" s="81"/>
      <c r="DJ83" s="83"/>
      <c r="DK83" s="83"/>
      <c r="DL83" s="83"/>
      <c r="DM83" s="83"/>
      <c r="DN83" s="84"/>
      <c r="DO83" s="79"/>
      <c r="DP83" s="79"/>
      <c r="DQ83" s="80"/>
      <c r="DR83" s="81"/>
      <c r="DS83" s="82"/>
      <c r="DT83" s="81"/>
      <c r="DU83" s="83"/>
      <c r="DV83" s="83"/>
      <c r="DW83" s="83"/>
      <c r="DX83" s="83"/>
      <c r="DY83" s="84"/>
      <c r="DZ83" s="79"/>
      <c r="EA83" s="79"/>
      <c r="EB83" s="80"/>
      <c r="EC83" s="81"/>
      <c r="ED83" s="82"/>
      <c r="EE83" s="81"/>
      <c r="EF83" s="83"/>
      <c r="EG83" s="83"/>
      <c r="EH83" s="83"/>
      <c r="EI83" s="83"/>
      <c r="EJ83" s="84"/>
      <c r="EK83" s="79"/>
      <c r="EL83" s="79"/>
      <c r="EM83" s="80"/>
      <c r="EN83" s="81"/>
      <c r="EO83" s="82"/>
      <c r="EP83" s="81"/>
      <c r="EQ83" s="83"/>
      <c r="ER83" s="83"/>
      <c r="ES83" s="83"/>
      <c r="ET83" s="83"/>
      <c r="EU83" s="84"/>
      <c r="EV83" s="79"/>
      <c r="EW83" s="79"/>
      <c r="EX83" s="80"/>
      <c r="EY83" s="81"/>
      <c r="EZ83" s="82"/>
      <c r="FA83" s="81"/>
      <c r="FB83" s="83"/>
      <c r="FC83" s="83"/>
      <c r="FD83" s="83"/>
      <c r="FE83" s="83"/>
      <c r="FF83" s="84"/>
      <c r="FG83" s="79"/>
      <c r="FH83" s="79"/>
      <c r="FI83" s="80"/>
      <c r="FJ83" s="81"/>
      <c r="FK83" s="82"/>
      <c r="FL83" s="81"/>
      <c r="FM83" s="83"/>
      <c r="FN83" s="83"/>
      <c r="FO83" s="83"/>
      <c r="FP83" s="83"/>
      <c r="FQ83" s="84"/>
      <c r="FR83" s="79"/>
      <c r="FS83" s="79"/>
      <c r="FT83" s="80"/>
      <c r="FU83" s="81"/>
      <c r="FV83" s="82"/>
      <c r="FW83" s="81"/>
      <c r="FX83" s="83"/>
      <c r="FY83" s="83"/>
      <c r="FZ83" s="83"/>
      <c r="GA83" s="83"/>
      <c r="GB83" s="84"/>
      <c r="GC83" s="79"/>
      <c r="GD83" s="79"/>
      <c r="GE83" s="80"/>
      <c r="GF83" s="81"/>
      <c r="GG83" s="82"/>
      <c r="GH83" s="81"/>
      <c r="GI83" s="83"/>
      <c r="GJ83" s="83"/>
      <c r="GK83" s="83"/>
      <c r="GL83" s="83"/>
      <c r="GM83" s="84"/>
      <c r="GN83" s="79"/>
      <c r="GO83" s="79"/>
      <c r="GP83" s="80"/>
      <c r="GQ83" s="81"/>
      <c r="GR83" s="82"/>
      <c r="GS83" s="81"/>
      <c r="GT83" s="83"/>
      <c r="GU83" s="83"/>
      <c r="GV83" s="83"/>
      <c r="GW83" s="83"/>
      <c r="GX83" s="84"/>
      <c r="GY83" s="79"/>
      <c r="GZ83" s="79"/>
      <c r="HA83" s="80"/>
      <c r="HB83" s="81"/>
      <c r="HC83" s="82"/>
      <c r="HD83" s="81"/>
      <c r="HE83" s="83"/>
      <c r="HF83" s="83"/>
      <c r="HG83" s="83"/>
      <c r="HH83" s="83"/>
      <c r="HI83" s="84"/>
      <c r="HJ83" s="79"/>
      <c r="HK83" s="79"/>
      <c r="HL83" s="80"/>
      <c r="HM83" s="81"/>
      <c r="HN83" s="82"/>
      <c r="HO83" s="81"/>
      <c r="HP83" s="83"/>
      <c r="HQ83" s="83"/>
      <c r="HR83" s="83"/>
      <c r="HS83" s="83"/>
      <c r="HT83" s="84"/>
      <c r="HU83" s="79"/>
      <c r="HV83" s="79"/>
      <c r="HW83" s="80"/>
      <c r="HX83" s="81"/>
      <c r="HY83" s="82"/>
      <c r="HZ83" s="81"/>
      <c r="IA83" s="83"/>
      <c r="IB83" s="83"/>
      <c r="IC83" s="83"/>
      <c r="ID83" s="83"/>
      <c r="IE83" s="84"/>
      <c r="IF83" s="79"/>
      <c r="IG83" s="79"/>
    </row>
    <row r="84" spans="1:241" s="85" customFormat="1" ht="14.25" customHeight="1">
      <c r="A84" s="502" t="s">
        <v>2983</v>
      </c>
      <c r="B84" s="517" t="s">
        <v>2982</v>
      </c>
      <c r="C84" s="504" t="s">
        <v>132</v>
      </c>
      <c r="D84" s="505">
        <v>5</v>
      </c>
      <c r="E84" s="259"/>
      <c r="F84" s="259"/>
      <c r="G84" s="88">
        <f t="shared" si="2"/>
        <v>0</v>
      </c>
      <c r="H84" s="89">
        <f t="shared" si="3"/>
        <v>0</v>
      </c>
      <c r="I84" s="79"/>
      <c r="J84" s="79"/>
      <c r="K84" s="80"/>
      <c r="L84" s="81"/>
      <c r="M84" s="82"/>
      <c r="N84" s="81"/>
      <c r="O84" s="83"/>
      <c r="P84" s="83"/>
      <c r="Q84" s="83"/>
      <c r="R84" s="83"/>
      <c r="S84" s="84"/>
      <c r="T84" s="79"/>
      <c r="U84" s="79"/>
      <c r="V84" s="80"/>
      <c r="W84" s="81"/>
      <c r="X84" s="82"/>
      <c r="Y84" s="81"/>
      <c r="Z84" s="83"/>
      <c r="AA84" s="83"/>
      <c r="AB84" s="83"/>
      <c r="AC84" s="83"/>
      <c r="AD84" s="84"/>
      <c r="AE84" s="79"/>
      <c r="AF84" s="79"/>
      <c r="AG84" s="80"/>
      <c r="AH84" s="81"/>
      <c r="AI84" s="82"/>
      <c r="AJ84" s="81"/>
      <c r="AK84" s="83"/>
      <c r="AL84" s="83"/>
      <c r="AM84" s="83"/>
      <c r="AN84" s="83"/>
      <c r="AO84" s="84"/>
      <c r="AP84" s="79"/>
      <c r="AQ84" s="79"/>
      <c r="AR84" s="80"/>
      <c r="AS84" s="81"/>
      <c r="AT84" s="82"/>
      <c r="AU84" s="81"/>
      <c r="AV84" s="83"/>
      <c r="AW84" s="83"/>
      <c r="AX84" s="83"/>
      <c r="AY84" s="83"/>
      <c r="AZ84" s="84"/>
      <c r="BA84" s="79"/>
      <c r="BB84" s="79"/>
      <c r="BC84" s="80"/>
      <c r="BD84" s="81"/>
      <c r="BE84" s="82"/>
      <c r="BF84" s="81"/>
      <c r="BG84" s="83"/>
      <c r="BH84" s="83"/>
      <c r="BI84" s="83"/>
      <c r="BJ84" s="83"/>
      <c r="BK84" s="84"/>
      <c r="BL84" s="79"/>
      <c r="BM84" s="79"/>
      <c r="BN84" s="80"/>
      <c r="BO84" s="81"/>
      <c r="BP84" s="82"/>
      <c r="BQ84" s="81"/>
      <c r="BR84" s="83"/>
      <c r="BS84" s="83"/>
      <c r="BT84" s="83"/>
      <c r="BU84" s="83"/>
      <c r="BV84" s="84"/>
      <c r="BW84" s="79"/>
      <c r="BX84" s="79"/>
      <c r="BY84" s="80"/>
      <c r="BZ84" s="81"/>
      <c r="CA84" s="82"/>
      <c r="CB84" s="81"/>
      <c r="CC84" s="83"/>
      <c r="CD84" s="83"/>
      <c r="CE84" s="83"/>
      <c r="CF84" s="83"/>
      <c r="CG84" s="84"/>
      <c r="CH84" s="79"/>
      <c r="CI84" s="79"/>
      <c r="CJ84" s="80"/>
      <c r="CK84" s="81"/>
      <c r="CL84" s="82"/>
      <c r="CM84" s="81"/>
      <c r="CN84" s="83"/>
      <c r="CO84" s="83"/>
      <c r="CP84" s="83"/>
      <c r="CQ84" s="83"/>
      <c r="CR84" s="84"/>
      <c r="CS84" s="79"/>
      <c r="CT84" s="79"/>
      <c r="CU84" s="80"/>
      <c r="CV84" s="81"/>
      <c r="CW84" s="82"/>
      <c r="CX84" s="81"/>
      <c r="CY84" s="83"/>
      <c r="CZ84" s="83"/>
      <c r="DA84" s="83"/>
      <c r="DB84" s="83"/>
      <c r="DC84" s="84"/>
      <c r="DD84" s="79"/>
      <c r="DE84" s="79"/>
      <c r="DF84" s="80"/>
      <c r="DG84" s="81"/>
      <c r="DH84" s="82"/>
      <c r="DI84" s="81"/>
      <c r="DJ84" s="83"/>
      <c r="DK84" s="83"/>
      <c r="DL84" s="83"/>
      <c r="DM84" s="83"/>
      <c r="DN84" s="84"/>
      <c r="DO84" s="79"/>
      <c r="DP84" s="79"/>
      <c r="DQ84" s="80"/>
      <c r="DR84" s="81"/>
      <c r="DS84" s="82"/>
      <c r="DT84" s="81"/>
      <c r="DU84" s="83"/>
      <c r="DV84" s="83"/>
      <c r="DW84" s="83"/>
      <c r="DX84" s="83"/>
      <c r="DY84" s="84"/>
      <c r="DZ84" s="79"/>
      <c r="EA84" s="79"/>
      <c r="EB84" s="80"/>
      <c r="EC84" s="81"/>
      <c r="ED84" s="82"/>
      <c r="EE84" s="81"/>
      <c r="EF84" s="83"/>
      <c r="EG84" s="83"/>
      <c r="EH84" s="83"/>
      <c r="EI84" s="83"/>
      <c r="EJ84" s="84"/>
      <c r="EK84" s="79"/>
      <c r="EL84" s="79"/>
      <c r="EM84" s="80"/>
      <c r="EN84" s="81"/>
      <c r="EO84" s="82"/>
      <c r="EP84" s="81"/>
      <c r="EQ84" s="83"/>
      <c r="ER84" s="83"/>
      <c r="ES84" s="83"/>
      <c r="ET84" s="83"/>
      <c r="EU84" s="84"/>
      <c r="EV84" s="79"/>
      <c r="EW84" s="79"/>
      <c r="EX84" s="80"/>
      <c r="EY84" s="81"/>
      <c r="EZ84" s="82"/>
      <c r="FA84" s="81"/>
      <c r="FB84" s="83"/>
      <c r="FC84" s="83"/>
      <c r="FD84" s="83"/>
      <c r="FE84" s="83"/>
      <c r="FF84" s="84"/>
      <c r="FG84" s="79"/>
      <c r="FH84" s="79"/>
      <c r="FI84" s="80"/>
      <c r="FJ84" s="81"/>
      <c r="FK84" s="82"/>
      <c r="FL84" s="81"/>
      <c r="FM84" s="83"/>
      <c r="FN84" s="83"/>
      <c r="FO84" s="83"/>
      <c r="FP84" s="83"/>
      <c r="FQ84" s="84"/>
      <c r="FR84" s="79"/>
      <c r="FS84" s="79"/>
      <c r="FT84" s="80"/>
      <c r="FU84" s="81"/>
      <c r="FV84" s="82"/>
      <c r="FW84" s="81"/>
      <c r="FX84" s="83"/>
      <c r="FY84" s="83"/>
      <c r="FZ84" s="83"/>
      <c r="GA84" s="83"/>
      <c r="GB84" s="84"/>
      <c r="GC84" s="79"/>
      <c r="GD84" s="79"/>
      <c r="GE84" s="80"/>
      <c r="GF84" s="81"/>
      <c r="GG84" s="82"/>
      <c r="GH84" s="81"/>
      <c r="GI84" s="83"/>
      <c r="GJ84" s="83"/>
      <c r="GK84" s="83"/>
      <c r="GL84" s="83"/>
      <c r="GM84" s="84"/>
      <c r="GN84" s="79"/>
      <c r="GO84" s="79"/>
      <c r="GP84" s="80"/>
      <c r="GQ84" s="81"/>
      <c r="GR84" s="82"/>
      <c r="GS84" s="81"/>
      <c r="GT84" s="83"/>
      <c r="GU84" s="83"/>
      <c r="GV84" s="83"/>
      <c r="GW84" s="83"/>
      <c r="GX84" s="84"/>
      <c r="GY84" s="79"/>
      <c r="GZ84" s="79"/>
      <c r="HA84" s="80"/>
      <c r="HB84" s="81"/>
      <c r="HC84" s="82"/>
      <c r="HD84" s="81"/>
      <c r="HE84" s="83"/>
      <c r="HF84" s="83"/>
      <c r="HG84" s="83"/>
      <c r="HH84" s="83"/>
      <c r="HI84" s="84"/>
      <c r="HJ84" s="79"/>
      <c r="HK84" s="79"/>
      <c r="HL84" s="80"/>
      <c r="HM84" s="81"/>
      <c r="HN84" s="82"/>
      <c r="HO84" s="81"/>
      <c r="HP84" s="83"/>
      <c r="HQ84" s="83"/>
      <c r="HR84" s="83"/>
      <c r="HS84" s="83"/>
      <c r="HT84" s="84"/>
      <c r="HU84" s="79"/>
      <c r="HV84" s="79"/>
      <c r="HW84" s="80"/>
      <c r="HX84" s="81"/>
      <c r="HY84" s="82"/>
      <c r="HZ84" s="81"/>
      <c r="IA84" s="83"/>
      <c r="IB84" s="83"/>
      <c r="IC84" s="83"/>
      <c r="ID84" s="83"/>
      <c r="IE84" s="84"/>
      <c r="IF84" s="79"/>
      <c r="IG84" s="79"/>
    </row>
    <row r="85" spans="1:241" s="85" customFormat="1" ht="14.25" customHeight="1">
      <c r="A85" s="502" t="s">
        <v>2981</v>
      </c>
      <c r="B85" s="503" t="s">
        <v>2980</v>
      </c>
      <c r="C85" s="504" t="s">
        <v>2226</v>
      </c>
      <c r="D85" s="505">
        <v>40</v>
      </c>
      <c r="E85" s="259"/>
      <c r="F85" s="259"/>
      <c r="G85" s="88">
        <f t="shared" si="2"/>
        <v>0</v>
      </c>
      <c r="H85" s="89">
        <f t="shared" si="3"/>
        <v>0</v>
      </c>
      <c r="I85" s="79"/>
      <c r="J85" s="79"/>
      <c r="K85" s="80"/>
      <c r="L85" s="81"/>
      <c r="M85" s="82"/>
      <c r="N85" s="81"/>
      <c r="O85" s="83"/>
      <c r="P85" s="83"/>
      <c r="Q85" s="83"/>
      <c r="R85" s="83"/>
      <c r="S85" s="84"/>
      <c r="T85" s="79"/>
      <c r="U85" s="79"/>
      <c r="V85" s="80"/>
      <c r="W85" s="81"/>
      <c r="X85" s="82"/>
      <c r="Y85" s="81"/>
      <c r="Z85" s="83"/>
      <c r="AA85" s="83"/>
      <c r="AB85" s="83"/>
      <c r="AC85" s="83"/>
      <c r="AD85" s="84"/>
      <c r="AE85" s="79"/>
      <c r="AF85" s="79"/>
      <c r="AG85" s="80"/>
      <c r="AH85" s="81"/>
      <c r="AI85" s="82"/>
      <c r="AJ85" s="81"/>
      <c r="AK85" s="83"/>
      <c r="AL85" s="83"/>
      <c r="AM85" s="83"/>
      <c r="AN85" s="83"/>
      <c r="AO85" s="84"/>
      <c r="AP85" s="79"/>
      <c r="AQ85" s="79"/>
      <c r="AR85" s="80"/>
      <c r="AS85" s="81"/>
      <c r="AT85" s="82"/>
      <c r="AU85" s="81"/>
      <c r="AV85" s="83"/>
      <c r="AW85" s="83"/>
      <c r="AX85" s="83"/>
      <c r="AY85" s="83"/>
      <c r="AZ85" s="84"/>
      <c r="BA85" s="79"/>
      <c r="BB85" s="79"/>
      <c r="BC85" s="80"/>
      <c r="BD85" s="81"/>
      <c r="BE85" s="82"/>
      <c r="BF85" s="81"/>
      <c r="BG85" s="83"/>
      <c r="BH85" s="83"/>
      <c r="BI85" s="83"/>
      <c r="BJ85" s="83"/>
      <c r="BK85" s="84"/>
      <c r="BL85" s="79"/>
      <c r="BM85" s="79"/>
      <c r="BN85" s="80"/>
      <c r="BO85" s="81"/>
      <c r="BP85" s="82"/>
      <c r="BQ85" s="81"/>
      <c r="BR85" s="83"/>
      <c r="BS85" s="83"/>
      <c r="BT85" s="83"/>
      <c r="BU85" s="83"/>
      <c r="BV85" s="84"/>
      <c r="BW85" s="79"/>
      <c r="BX85" s="79"/>
      <c r="BY85" s="80"/>
      <c r="BZ85" s="81"/>
      <c r="CA85" s="82"/>
      <c r="CB85" s="81"/>
      <c r="CC85" s="83"/>
      <c r="CD85" s="83"/>
      <c r="CE85" s="83"/>
      <c r="CF85" s="83"/>
      <c r="CG85" s="84"/>
      <c r="CH85" s="79"/>
      <c r="CI85" s="79"/>
      <c r="CJ85" s="80"/>
      <c r="CK85" s="81"/>
      <c r="CL85" s="82"/>
      <c r="CM85" s="81"/>
      <c r="CN85" s="83"/>
      <c r="CO85" s="83"/>
      <c r="CP85" s="83"/>
      <c r="CQ85" s="83"/>
      <c r="CR85" s="84"/>
      <c r="CS85" s="79"/>
      <c r="CT85" s="79"/>
      <c r="CU85" s="80"/>
      <c r="CV85" s="81"/>
      <c r="CW85" s="82"/>
      <c r="CX85" s="81"/>
      <c r="CY85" s="83"/>
      <c r="CZ85" s="83"/>
      <c r="DA85" s="83"/>
      <c r="DB85" s="83"/>
      <c r="DC85" s="84"/>
      <c r="DD85" s="79"/>
      <c r="DE85" s="79"/>
      <c r="DF85" s="80"/>
      <c r="DG85" s="81"/>
      <c r="DH85" s="82"/>
      <c r="DI85" s="81"/>
      <c r="DJ85" s="83"/>
      <c r="DK85" s="83"/>
      <c r="DL85" s="83"/>
      <c r="DM85" s="83"/>
      <c r="DN85" s="84"/>
      <c r="DO85" s="79"/>
      <c r="DP85" s="79"/>
      <c r="DQ85" s="80"/>
      <c r="DR85" s="81"/>
      <c r="DS85" s="82"/>
      <c r="DT85" s="81"/>
      <c r="DU85" s="83"/>
      <c r="DV85" s="83"/>
      <c r="DW85" s="83"/>
      <c r="DX85" s="83"/>
      <c r="DY85" s="84"/>
      <c r="DZ85" s="79"/>
      <c r="EA85" s="79"/>
      <c r="EB85" s="80"/>
      <c r="EC85" s="81"/>
      <c r="ED85" s="82"/>
      <c r="EE85" s="81"/>
      <c r="EF85" s="83"/>
      <c r="EG85" s="83"/>
      <c r="EH85" s="83"/>
      <c r="EI85" s="83"/>
      <c r="EJ85" s="84"/>
      <c r="EK85" s="79"/>
      <c r="EL85" s="79"/>
      <c r="EM85" s="80"/>
      <c r="EN85" s="81"/>
      <c r="EO85" s="82"/>
      <c r="EP85" s="81"/>
      <c r="EQ85" s="83"/>
      <c r="ER85" s="83"/>
      <c r="ES85" s="83"/>
      <c r="ET85" s="83"/>
      <c r="EU85" s="84"/>
      <c r="EV85" s="79"/>
      <c r="EW85" s="79"/>
      <c r="EX85" s="80"/>
      <c r="EY85" s="81"/>
      <c r="EZ85" s="82"/>
      <c r="FA85" s="81"/>
      <c r="FB85" s="83"/>
      <c r="FC85" s="83"/>
      <c r="FD85" s="83"/>
      <c r="FE85" s="83"/>
      <c r="FF85" s="84"/>
      <c r="FG85" s="79"/>
      <c r="FH85" s="79"/>
      <c r="FI85" s="80"/>
      <c r="FJ85" s="81"/>
      <c r="FK85" s="82"/>
      <c r="FL85" s="81"/>
      <c r="FM85" s="83"/>
      <c r="FN85" s="83"/>
      <c r="FO85" s="83"/>
      <c r="FP85" s="83"/>
      <c r="FQ85" s="84"/>
      <c r="FR85" s="79"/>
      <c r="FS85" s="79"/>
      <c r="FT85" s="80"/>
      <c r="FU85" s="81"/>
      <c r="FV85" s="82"/>
      <c r="FW85" s="81"/>
      <c r="FX85" s="83"/>
      <c r="FY85" s="83"/>
      <c r="FZ85" s="83"/>
      <c r="GA85" s="83"/>
      <c r="GB85" s="84"/>
      <c r="GC85" s="79"/>
      <c r="GD85" s="79"/>
      <c r="GE85" s="80"/>
      <c r="GF85" s="81"/>
      <c r="GG85" s="82"/>
      <c r="GH85" s="81"/>
      <c r="GI85" s="83"/>
      <c r="GJ85" s="83"/>
      <c r="GK85" s="83"/>
      <c r="GL85" s="83"/>
      <c r="GM85" s="84"/>
      <c r="GN85" s="79"/>
      <c r="GO85" s="79"/>
      <c r="GP85" s="80"/>
      <c r="GQ85" s="81"/>
      <c r="GR85" s="82"/>
      <c r="GS85" s="81"/>
      <c r="GT85" s="83"/>
      <c r="GU85" s="83"/>
      <c r="GV85" s="83"/>
      <c r="GW85" s="83"/>
      <c r="GX85" s="84"/>
      <c r="GY85" s="79"/>
      <c r="GZ85" s="79"/>
      <c r="HA85" s="80"/>
      <c r="HB85" s="81"/>
      <c r="HC85" s="82"/>
      <c r="HD85" s="81"/>
      <c r="HE85" s="83"/>
      <c r="HF85" s="83"/>
      <c r="HG85" s="83"/>
      <c r="HH85" s="83"/>
      <c r="HI85" s="84"/>
      <c r="HJ85" s="79"/>
      <c r="HK85" s="79"/>
      <c r="HL85" s="80"/>
      <c r="HM85" s="81"/>
      <c r="HN85" s="82"/>
      <c r="HO85" s="81"/>
      <c r="HP85" s="83"/>
      <c r="HQ85" s="83"/>
      <c r="HR85" s="83"/>
      <c r="HS85" s="83"/>
      <c r="HT85" s="84"/>
      <c r="HU85" s="79"/>
      <c r="HV85" s="79"/>
      <c r="HW85" s="80"/>
      <c r="HX85" s="81"/>
      <c r="HY85" s="82"/>
      <c r="HZ85" s="81"/>
      <c r="IA85" s="83"/>
      <c r="IB85" s="83"/>
      <c r="IC85" s="83"/>
      <c r="ID85" s="83"/>
      <c r="IE85" s="84"/>
      <c r="IF85" s="79"/>
      <c r="IG85" s="79"/>
    </row>
    <row r="86" spans="1:241" s="85" customFormat="1" ht="14.25" customHeight="1">
      <c r="A86" s="502" t="s">
        <v>2979</v>
      </c>
      <c r="B86" s="503" t="s">
        <v>2978</v>
      </c>
      <c r="C86" s="504" t="s">
        <v>132</v>
      </c>
      <c r="D86" s="505">
        <v>1</v>
      </c>
      <c r="E86" s="259"/>
      <c r="F86" s="259"/>
      <c r="G86" s="88">
        <f t="shared" si="2"/>
        <v>0</v>
      </c>
      <c r="H86" s="89">
        <f t="shared" si="3"/>
        <v>0</v>
      </c>
      <c r="I86" s="79"/>
      <c r="J86" s="79"/>
      <c r="K86" s="80"/>
      <c r="L86" s="81"/>
      <c r="M86" s="82"/>
      <c r="N86" s="81"/>
      <c r="O86" s="83"/>
      <c r="P86" s="83"/>
      <c r="Q86" s="83"/>
      <c r="R86" s="83"/>
      <c r="S86" s="84"/>
      <c r="T86" s="79"/>
      <c r="U86" s="79"/>
      <c r="V86" s="80"/>
      <c r="W86" s="81"/>
      <c r="X86" s="82"/>
      <c r="Y86" s="81"/>
      <c r="Z86" s="83"/>
      <c r="AA86" s="83"/>
      <c r="AB86" s="83"/>
      <c r="AC86" s="83"/>
      <c r="AD86" s="84"/>
      <c r="AE86" s="79"/>
      <c r="AF86" s="79"/>
      <c r="AG86" s="80"/>
      <c r="AH86" s="81"/>
      <c r="AI86" s="82"/>
      <c r="AJ86" s="81"/>
      <c r="AK86" s="83"/>
      <c r="AL86" s="83"/>
      <c r="AM86" s="83"/>
      <c r="AN86" s="83"/>
      <c r="AO86" s="84"/>
      <c r="AP86" s="79"/>
      <c r="AQ86" s="79"/>
      <c r="AR86" s="80"/>
      <c r="AS86" s="81"/>
      <c r="AT86" s="82"/>
      <c r="AU86" s="81"/>
      <c r="AV86" s="83"/>
      <c r="AW86" s="83"/>
      <c r="AX86" s="83"/>
      <c r="AY86" s="83"/>
      <c r="AZ86" s="84"/>
      <c r="BA86" s="79"/>
      <c r="BB86" s="79"/>
      <c r="BC86" s="80"/>
      <c r="BD86" s="81"/>
      <c r="BE86" s="82"/>
      <c r="BF86" s="81"/>
      <c r="BG86" s="83"/>
      <c r="BH86" s="83"/>
      <c r="BI86" s="83"/>
      <c r="BJ86" s="83"/>
      <c r="BK86" s="84"/>
      <c r="BL86" s="79"/>
      <c r="BM86" s="79"/>
      <c r="BN86" s="80"/>
      <c r="BO86" s="81"/>
      <c r="BP86" s="82"/>
      <c r="BQ86" s="81"/>
      <c r="BR86" s="83"/>
      <c r="BS86" s="83"/>
      <c r="BT86" s="83"/>
      <c r="BU86" s="83"/>
      <c r="BV86" s="84"/>
      <c r="BW86" s="79"/>
      <c r="BX86" s="79"/>
      <c r="BY86" s="80"/>
      <c r="BZ86" s="81"/>
      <c r="CA86" s="82"/>
      <c r="CB86" s="81"/>
      <c r="CC86" s="83"/>
      <c r="CD86" s="83"/>
      <c r="CE86" s="83"/>
      <c r="CF86" s="83"/>
      <c r="CG86" s="84"/>
      <c r="CH86" s="79"/>
      <c r="CI86" s="79"/>
      <c r="CJ86" s="80"/>
      <c r="CK86" s="81"/>
      <c r="CL86" s="82"/>
      <c r="CM86" s="81"/>
      <c r="CN86" s="83"/>
      <c r="CO86" s="83"/>
      <c r="CP86" s="83"/>
      <c r="CQ86" s="83"/>
      <c r="CR86" s="84"/>
      <c r="CS86" s="79"/>
      <c r="CT86" s="79"/>
      <c r="CU86" s="80"/>
      <c r="CV86" s="81"/>
      <c r="CW86" s="82"/>
      <c r="CX86" s="81"/>
      <c r="CY86" s="83"/>
      <c r="CZ86" s="83"/>
      <c r="DA86" s="83"/>
      <c r="DB86" s="83"/>
      <c r="DC86" s="84"/>
      <c r="DD86" s="79"/>
      <c r="DE86" s="79"/>
      <c r="DF86" s="80"/>
      <c r="DG86" s="81"/>
      <c r="DH86" s="82"/>
      <c r="DI86" s="81"/>
      <c r="DJ86" s="83"/>
      <c r="DK86" s="83"/>
      <c r="DL86" s="83"/>
      <c r="DM86" s="83"/>
      <c r="DN86" s="84"/>
      <c r="DO86" s="79"/>
      <c r="DP86" s="79"/>
      <c r="DQ86" s="80"/>
      <c r="DR86" s="81"/>
      <c r="DS86" s="82"/>
      <c r="DT86" s="81"/>
      <c r="DU86" s="83"/>
      <c r="DV86" s="83"/>
      <c r="DW86" s="83"/>
      <c r="DX86" s="83"/>
      <c r="DY86" s="84"/>
      <c r="DZ86" s="79"/>
      <c r="EA86" s="79"/>
      <c r="EB86" s="80"/>
      <c r="EC86" s="81"/>
      <c r="ED86" s="82"/>
      <c r="EE86" s="81"/>
      <c r="EF86" s="83"/>
      <c r="EG86" s="83"/>
      <c r="EH86" s="83"/>
      <c r="EI86" s="83"/>
      <c r="EJ86" s="84"/>
      <c r="EK86" s="79"/>
      <c r="EL86" s="79"/>
      <c r="EM86" s="80"/>
      <c r="EN86" s="81"/>
      <c r="EO86" s="82"/>
      <c r="EP86" s="81"/>
      <c r="EQ86" s="83"/>
      <c r="ER86" s="83"/>
      <c r="ES86" s="83"/>
      <c r="ET86" s="83"/>
      <c r="EU86" s="84"/>
      <c r="EV86" s="79"/>
      <c r="EW86" s="79"/>
      <c r="EX86" s="80"/>
      <c r="EY86" s="81"/>
      <c r="EZ86" s="82"/>
      <c r="FA86" s="81"/>
      <c r="FB86" s="83"/>
      <c r="FC86" s="83"/>
      <c r="FD86" s="83"/>
      <c r="FE86" s="83"/>
      <c r="FF86" s="84"/>
      <c r="FG86" s="79"/>
      <c r="FH86" s="79"/>
      <c r="FI86" s="80"/>
      <c r="FJ86" s="81"/>
      <c r="FK86" s="82"/>
      <c r="FL86" s="81"/>
      <c r="FM86" s="83"/>
      <c r="FN86" s="83"/>
      <c r="FO86" s="83"/>
      <c r="FP86" s="83"/>
      <c r="FQ86" s="84"/>
      <c r="FR86" s="79"/>
      <c r="FS86" s="79"/>
      <c r="FT86" s="80"/>
      <c r="FU86" s="81"/>
      <c r="FV86" s="82"/>
      <c r="FW86" s="81"/>
      <c r="FX86" s="83"/>
      <c r="FY86" s="83"/>
      <c r="FZ86" s="83"/>
      <c r="GA86" s="83"/>
      <c r="GB86" s="84"/>
      <c r="GC86" s="79"/>
      <c r="GD86" s="79"/>
      <c r="GE86" s="80"/>
      <c r="GF86" s="81"/>
      <c r="GG86" s="82"/>
      <c r="GH86" s="81"/>
      <c r="GI86" s="83"/>
      <c r="GJ86" s="83"/>
      <c r="GK86" s="83"/>
      <c r="GL86" s="83"/>
      <c r="GM86" s="84"/>
      <c r="GN86" s="79"/>
      <c r="GO86" s="79"/>
      <c r="GP86" s="80"/>
      <c r="GQ86" s="81"/>
      <c r="GR86" s="82"/>
      <c r="GS86" s="81"/>
      <c r="GT86" s="83"/>
      <c r="GU86" s="83"/>
      <c r="GV86" s="83"/>
      <c r="GW86" s="83"/>
      <c r="GX86" s="84"/>
      <c r="GY86" s="79"/>
      <c r="GZ86" s="79"/>
      <c r="HA86" s="80"/>
      <c r="HB86" s="81"/>
      <c r="HC86" s="82"/>
      <c r="HD86" s="81"/>
      <c r="HE86" s="83"/>
      <c r="HF86" s="83"/>
      <c r="HG86" s="83"/>
      <c r="HH86" s="83"/>
      <c r="HI86" s="84"/>
      <c r="HJ86" s="79"/>
      <c r="HK86" s="79"/>
      <c r="HL86" s="80"/>
      <c r="HM86" s="81"/>
      <c r="HN86" s="82"/>
      <c r="HO86" s="81"/>
      <c r="HP86" s="83"/>
      <c r="HQ86" s="83"/>
      <c r="HR86" s="83"/>
      <c r="HS86" s="83"/>
      <c r="HT86" s="84"/>
      <c r="HU86" s="79"/>
      <c r="HV86" s="79"/>
      <c r="HW86" s="80"/>
      <c r="HX86" s="81"/>
      <c r="HY86" s="82"/>
      <c r="HZ86" s="81"/>
      <c r="IA86" s="83"/>
      <c r="IB86" s="83"/>
      <c r="IC86" s="83"/>
      <c r="ID86" s="83"/>
      <c r="IE86" s="84"/>
      <c r="IF86" s="79"/>
      <c r="IG86" s="79"/>
    </row>
    <row r="87" spans="1:241" s="85" customFormat="1" ht="14.25" customHeight="1">
      <c r="A87" s="502" t="s">
        <v>2977</v>
      </c>
      <c r="B87" s="518" t="s">
        <v>2976</v>
      </c>
      <c r="C87" s="522" t="s">
        <v>57</v>
      </c>
      <c r="D87" s="523">
        <v>0.02</v>
      </c>
      <c r="E87" s="259"/>
      <c r="F87" s="259"/>
      <c r="G87" s="88">
        <f t="shared" si="2"/>
        <v>0</v>
      </c>
      <c r="H87" s="89">
        <f t="shared" si="3"/>
        <v>0</v>
      </c>
      <c r="I87" s="79"/>
      <c r="J87" s="79"/>
      <c r="K87" s="80"/>
      <c r="L87" s="81"/>
      <c r="M87" s="82"/>
      <c r="N87" s="81"/>
      <c r="O87" s="83"/>
      <c r="P87" s="83"/>
      <c r="Q87" s="83"/>
      <c r="R87" s="83"/>
      <c r="S87" s="84"/>
      <c r="T87" s="79"/>
      <c r="U87" s="79"/>
      <c r="V87" s="80"/>
      <c r="W87" s="81"/>
      <c r="X87" s="82"/>
      <c r="Y87" s="81"/>
      <c r="Z87" s="83"/>
      <c r="AA87" s="83"/>
      <c r="AB87" s="83"/>
      <c r="AC87" s="83"/>
      <c r="AD87" s="84"/>
      <c r="AE87" s="79"/>
      <c r="AF87" s="79"/>
      <c r="AG87" s="80"/>
      <c r="AH87" s="81"/>
      <c r="AI87" s="82"/>
      <c r="AJ87" s="81"/>
      <c r="AK87" s="83"/>
      <c r="AL87" s="83"/>
      <c r="AM87" s="83"/>
      <c r="AN87" s="83"/>
      <c r="AO87" s="84"/>
      <c r="AP87" s="79"/>
      <c r="AQ87" s="79"/>
      <c r="AR87" s="80"/>
      <c r="AS87" s="81"/>
      <c r="AT87" s="82"/>
      <c r="AU87" s="81"/>
      <c r="AV87" s="83"/>
      <c r="AW87" s="83"/>
      <c r="AX87" s="83"/>
      <c r="AY87" s="83"/>
      <c r="AZ87" s="84"/>
      <c r="BA87" s="79"/>
      <c r="BB87" s="79"/>
      <c r="BC87" s="80"/>
      <c r="BD87" s="81"/>
      <c r="BE87" s="82"/>
      <c r="BF87" s="81"/>
      <c r="BG87" s="83"/>
      <c r="BH87" s="83"/>
      <c r="BI87" s="83"/>
      <c r="BJ87" s="83"/>
      <c r="BK87" s="84"/>
      <c r="BL87" s="79"/>
      <c r="BM87" s="79"/>
      <c r="BN87" s="80"/>
      <c r="BO87" s="81"/>
      <c r="BP87" s="82"/>
      <c r="BQ87" s="81"/>
      <c r="BR87" s="83"/>
      <c r="BS87" s="83"/>
      <c r="BT87" s="83"/>
      <c r="BU87" s="83"/>
      <c r="BV87" s="84"/>
      <c r="BW87" s="79"/>
      <c r="BX87" s="79"/>
      <c r="BY87" s="80"/>
      <c r="BZ87" s="81"/>
      <c r="CA87" s="82"/>
      <c r="CB87" s="81"/>
      <c r="CC87" s="83"/>
      <c r="CD87" s="83"/>
      <c r="CE87" s="83"/>
      <c r="CF87" s="83"/>
      <c r="CG87" s="84"/>
      <c r="CH87" s="79"/>
      <c r="CI87" s="79"/>
      <c r="CJ87" s="80"/>
      <c r="CK87" s="81"/>
      <c r="CL87" s="82"/>
      <c r="CM87" s="81"/>
      <c r="CN87" s="83"/>
      <c r="CO87" s="83"/>
      <c r="CP87" s="83"/>
      <c r="CQ87" s="83"/>
      <c r="CR87" s="84"/>
      <c r="CS87" s="79"/>
      <c r="CT87" s="79"/>
      <c r="CU87" s="80"/>
      <c r="CV87" s="81"/>
      <c r="CW87" s="82"/>
      <c r="CX87" s="81"/>
      <c r="CY87" s="83"/>
      <c r="CZ87" s="83"/>
      <c r="DA87" s="83"/>
      <c r="DB87" s="83"/>
      <c r="DC87" s="84"/>
      <c r="DD87" s="79"/>
      <c r="DE87" s="79"/>
      <c r="DF87" s="80"/>
      <c r="DG87" s="81"/>
      <c r="DH87" s="82"/>
      <c r="DI87" s="81"/>
      <c r="DJ87" s="83"/>
      <c r="DK87" s="83"/>
      <c r="DL87" s="83"/>
      <c r="DM87" s="83"/>
      <c r="DN87" s="84"/>
      <c r="DO87" s="79"/>
      <c r="DP87" s="79"/>
      <c r="DQ87" s="80"/>
      <c r="DR87" s="81"/>
      <c r="DS87" s="82"/>
      <c r="DT87" s="81"/>
      <c r="DU87" s="83"/>
      <c r="DV87" s="83"/>
      <c r="DW87" s="83"/>
      <c r="DX87" s="83"/>
      <c r="DY87" s="84"/>
      <c r="DZ87" s="79"/>
      <c r="EA87" s="79"/>
      <c r="EB87" s="80"/>
      <c r="EC87" s="81"/>
      <c r="ED87" s="82"/>
      <c r="EE87" s="81"/>
      <c r="EF87" s="83"/>
      <c r="EG87" s="83"/>
      <c r="EH87" s="83"/>
      <c r="EI87" s="83"/>
      <c r="EJ87" s="84"/>
      <c r="EK87" s="79"/>
      <c r="EL87" s="79"/>
      <c r="EM87" s="80"/>
      <c r="EN87" s="81"/>
      <c r="EO87" s="82"/>
      <c r="EP87" s="81"/>
      <c r="EQ87" s="83"/>
      <c r="ER87" s="83"/>
      <c r="ES87" s="83"/>
      <c r="ET87" s="83"/>
      <c r="EU87" s="84"/>
      <c r="EV87" s="79"/>
      <c r="EW87" s="79"/>
      <c r="EX87" s="80"/>
      <c r="EY87" s="81"/>
      <c r="EZ87" s="82"/>
      <c r="FA87" s="81"/>
      <c r="FB87" s="83"/>
      <c r="FC87" s="83"/>
      <c r="FD87" s="83"/>
      <c r="FE87" s="83"/>
      <c r="FF87" s="84"/>
      <c r="FG87" s="79"/>
      <c r="FH87" s="79"/>
      <c r="FI87" s="80"/>
      <c r="FJ87" s="81"/>
      <c r="FK87" s="82"/>
      <c r="FL87" s="81"/>
      <c r="FM87" s="83"/>
      <c r="FN87" s="83"/>
      <c r="FO87" s="83"/>
      <c r="FP87" s="83"/>
      <c r="FQ87" s="84"/>
      <c r="FR87" s="79"/>
      <c r="FS87" s="79"/>
      <c r="FT87" s="80"/>
      <c r="FU87" s="81"/>
      <c r="FV87" s="82"/>
      <c r="FW87" s="81"/>
      <c r="FX87" s="83"/>
      <c r="FY87" s="83"/>
      <c r="FZ87" s="83"/>
      <c r="GA87" s="83"/>
      <c r="GB87" s="84"/>
      <c r="GC87" s="79"/>
      <c r="GD87" s="79"/>
      <c r="GE87" s="80"/>
      <c r="GF87" s="81"/>
      <c r="GG87" s="82"/>
      <c r="GH87" s="81"/>
      <c r="GI87" s="83"/>
      <c r="GJ87" s="83"/>
      <c r="GK87" s="83"/>
      <c r="GL87" s="83"/>
      <c r="GM87" s="84"/>
      <c r="GN87" s="79"/>
      <c r="GO87" s="79"/>
      <c r="GP87" s="80"/>
      <c r="GQ87" s="81"/>
      <c r="GR87" s="82"/>
      <c r="GS87" s="81"/>
      <c r="GT87" s="83"/>
      <c r="GU87" s="83"/>
      <c r="GV87" s="83"/>
      <c r="GW87" s="83"/>
      <c r="GX87" s="84"/>
      <c r="GY87" s="79"/>
      <c r="GZ87" s="79"/>
      <c r="HA87" s="80"/>
      <c r="HB87" s="81"/>
      <c r="HC87" s="82"/>
      <c r="HD87" s="81"/>
      <c r="HE87" s="83"/>
      <c r="HF87" s="83"/>
      <c r="HG87" s="83"/>
      <c r="HH87" s="83"/>
      <c r="HI87" s="84"/>
      <c r="HJ87" s="79"/>
      <c r="HK87" s="79"/>
      <c r="HL87" s="80"/>
      <c r="HM87" s="81"/>
      <c r="HN87" s="82"/>
      <c r="HO87" s="81"/>
      <c r="HP87" s="83"/>
      <c r="HQ87" s="83"/>
      <c r="HR87" s="83"/>
      <c r="HS87" s="83"/>
      <c r="HT87" s="84"/>
      <c r="HU87" s="79"/>
      <c r="HV87" s="79"/>
      <c r="HW87" s="80"/>
      <c r="HX87" s="81"/>
      <c r="HY87" s="82"/>
      <c r="HZ87" s="81"/>
      <c r="IA87" s="83"/>
      <c r="IB87" s="83"/>
      <c r="IC87" s="83"/>
      <c r="ID87" s="83"/>
      <c r="IE87" s="84"/>
      <c r="IF87" s="79"/>
      <c r="IG87" s="79"/>
    </row>
    <row r="88" spans="1:241" s="85" customFormat="1" ht="14.25" customHeight="1">
      <c r="A88" s="502" t="s">
        <v>2975</v>
      </c>
      <c r="B88" s="518" t="s">
        <v>2974</v>
      </c>
      <c r="C88" s="522" t="s">
        <v>2226</v>
      </c>
      <c r="D88" s="505">
        <v>32</v>
      </c>
      <c r="E88" s="259"/>
      <c r="F88" s="259"/>
      <c r="G88" s="88">
        <f t="shared" si="2"/>
        <v>0</v>
      </c>
      <c r="H88" s="89">
        <f t="shared" si="3"/>
        <v>0</v>
      </c>
      <c r="I88" s="79"/>
      <c r="J88" s="79"/>
      <c r="K88" s="80"/>
      <c r="L88" s="81"/>
      <c r="M88" s="82"/>
      <c r="N88" s="81"/>
      <c r="O88" s="83"/>
      <c r="P88" s="83"/>
      <c r="Q88" s="83"/>
      <c r="R88" s="83"/>
      <c r="S88" s="84"/>
      <c r="T88" s="79"/>
      <c r="U88" s="79"/>
      <c r="V88" s="80"/>
      <c r="W88" s="81"/>
      <c r="X88" s="82"/>
      <c r="Y88" s="81"/>
      <c r="Z88" s="83"/>
      <c r="AA88" s="83"/>
      <c r="AB88" s="83"/>
      <c r="AC88" s="83"/>
      <c r="AD88" s="84"/>
      <c r="AE88" s="79"/>
      <c r="AF88" s="79"/>
      <c r="AG88" s="80"/>
      <c r="AH88" s="81"/>
      <c r="AI88" s="82"/>
      <c r="AJ88" s="81"/>
      <c r="AK88" s="83"/>
      <c r="AL88" s="83"/>
      <c r="AM88" s="83"/>
      <c r="AN88" s="83"/>
      <c r="AO88" s="84"/>
      <c r="AP88" s="79"/>
      <c r="AQ88" s="79"/>
      <c r="AR88" s="80"/>
      <c r="AS88" s="81"/>
      <c r="AT88" s="82"/>
      <c r="AU88" s="81"/>
      <c r="AV88" s="83"/>
      <c r="AW88" s="83"/>
      <c r="AX88" s="83"/>
      <c r="AY88" s="83"/>
      <c r="AZ88" s="84"/>
      <c r="BA88" s="79"/>
      <c r="BB88" s="79"/>
      <c r="BC88" s="80"/>
      <c r="BD88" s="81"/>
      <c r="BE88" s="82"/>
      <c r="BF88" s="81"/>
      <c r="BG88" s="83"/>
      <c r="BH88" s="83"/>
      <c r="BI88" s="83"/>
      <c r="BJ88" s="83"/>
      <c r="BK88" s="84"/>
      <c r="BL88" s="79"/>
      <c r="BM88" s="79"/>
      <c r="BN88" s="80"/>
      <c r="BO88" s="81"/>
      <c r="BP88" s="82"/>
      <c r="BQ88" s="81"/>
      <c r="BR88" s="83"/>
      <c r="BS88" s="83"/>
      <c r="BT88" s="83"/>
      <c r="BU88" s="83"/>
      <c r="BV88" s="84"/>
      <c r="BW88" s="79"/>
      <c r="BX88" s="79"/>
      <c r="BY88" s="80"/>
      <c r="BZ88" s="81"/>
      <c r="CA88" s="82"/>
      <c r="CB88" s="81"/>
      <c r="CC88" s="83"/>
      <c r="CD88" s="83"/>
      <c r="CE88" s="83"/>
      <c r="CF88" s="83"/>
      <c r="CG88" s="84"/>
      <c r="CH88" s="79"/>
      <c r="CI88" s="79"/>
      <c r="CJ88" s="80"/>
      <c r="CK88" s="81"/>
      <c r="CL88" s="82"/>
      <c r="CM88" s="81"/>
      <c r="CN88" s="83"/>
      <c r="CO88" s="83"/>
      <c r="CP88" s="83"/>
      <c r="CQ88" s="83"/>
      <c r="CR88" s="84"/>
      <c r="CS88" s="79"/>
      <c r="CT88" s="79"/>
      <c r="CU88" s="80"/>
      <c r="CV88" s="81"/>
      <c r="CW88" s="82"/>
      <c r="CX88" s="81"/>
      <c r="CY88" s="83"/>
      <c r="CZ88" s="83"/>
      <c r="DA88" s="83"/>
      <c r="DB88" s="83"/>
      <c r="DC88" s="84"/>
      <c r="DD88" s="79"/>
      <c r="DE88" s="79"/>
      <c r="DF88" s="80"/>
      <c r="DG88" s="81"/>
      <c r="DH88" s="82"/>
      <c r="DI88" s="81"/>
      <c r="DJ88" s="83"/>
      <c r="DK88" s="83"/>
      <c r="DL88" s="83"/>
      <c r="DM88" s="83"/>
      <c r="DN88" s="84"/>
      <c r="DO88" s="79"/>
      <c r="DP88" s="79"/>
      <c r="DQ88" s="80"/>
      <c r="DR88" s="81"/>
      <c r="DS88" s="82"/>
      <c r="DT88" s="81"/>
      <c r="DU88" s="83"/>
      <c r="DV88" s="83"/>
      <c r="DW88" s="83"/>
      <c r="DX88" s="83"/>
      <c r="DY88" s="84"/>
      <c r="DZ88" s="79"/>
      <c r="EA88" s="79"/>
      <c r="EB88" s="80"/>
      <c r="EC88" s="81"/>
      <c r="ED88" s="82"/>
      <c r="EE88" s="81"/>
      <c r="EF88" s="83"/>
      <c r="EG88" s="83"/>
      <c r="EH88" s="83"/>
      <c r="EI88" s="83"/>
      <c r="EJ88" s="84"/>
      <c r="EK88" s="79"/>
      <c r="EL88" s="79"/>
      <c r="EM88" s="80"/>
      <c r="EN88" s="81"/>
      <c r="EO88" s="82"/>
      <c r="EP88" s="81"/>
      <c r="EQ88" s="83"/>
      <c r="ER88" s="83"/>
      <c r="ES88" s="83"/>
      <c r="ET88" s="83"/>
      <c r="EU88" s="84"/>
      <c r="EV88" s="79"/>
      <c r="EW88" s="79"/>
      <c r="EX88" s="80"/>
      <c r="EY88" s="81"/>
      <c r="EZ88" s="82"/>
      <c r="FA88" s="81"/>
      <c r="FB88" s="83"/>
      <c r="FC88" s="83"/>
      <c r="FD88" s="83"/>
      <c r="FE88" s="83"/>
      <c r="FF88" s="84"/>
      <c r="FG88" s="79"/>
      <c r="FH88" s="79"/>
      <c r="FI88" s="80"/>
      <c r="FJ88" s="81"/>
      <c r="FK88" s="82"/>
      <c r="FL88" s="81"/>
      <c r="FM88" s="83"/>
      <c r="FN88" s="83"/>
      <c r="FO88" s="83"/>
      <c r="FP88" s="83"/>
      <c r="FQ88" s="84"/>
      <c r="FR88" s="79"/>
      <c r="FS88" s="79"/>
      <c r="FT88" s="80"/>
      <c r="FU88" s="81"/>
      <c r="FV88" s="82"/>
      <c r="FW88" s="81"/>
      <c r="FX88" s="83"/>
      <c r="FY88" s="83"/>
      <c r="FZ88" s="83"/>
      <c r="GA88" s="83"/>
      <c r="GB88" s="84"/>
      <c r="GC88" s="79"/>
      <c r="GD88" s="79"/>
      <c r="GE88" s="80"/>
      <c r="GF88" s="81"/>
      <c r="GG88" s="82"/>
      <c r="GH88" s="81"/>
      <c r="GI88" s="83"/>
      <c r="GJ88" s="83"/>
      <c r="GK88" s="83"/>
      <c r="GL88" s="83"/>
      <c r="GM88" s="84"/>
      <c r="GN88" s="79"/>
      <c r="GO88" s="79"/>
      <c r="GP88" s="80"/>
      <c r="GQ88" s="81"/>
      <c r="GR88" s="82"/>
      <c r="GS88" s="81"/>
      <c r="GT88" s="83"/>
      <c r="GU88" s="83"/>
      <c r="GV88" s="83"/>
      <c r="GW88" s="83"/>
      <c r="GX88" s="84"/>
      <c r="GY88" s="79"/>
      <c r="GZ88" s="79"/>
      <c r="HA88" s="80"/>
      <c r="HB88" s="81"/>
      <c r="HC88" s="82"/>
      <c r="HD88" s="81"/>
      <c r="HE88" s="83"/>
      <c r="HF88" s="83"/>
      <c r="HG88" s="83"/>
      <c r="HH88" s="83"/>
      <c r="HI88" s="84"/>
      <c r="HJ88" s="79"/>
      <c r="HK88" s="79"/>
      <c r="HL88" s="80"/>
      <c r="HM88" s="81"/>
      <c r="HN88" s="82"/>
      <c r="HO88" s="81"/>
      <c r="HP88" s="83"/>
      <c r="HQ88" s="83"/>
      <c r="HR88" s="83"/>
      <c r="HS88" s="83"/>
      <c r="HT88" s="84"/>
      <c r="HU88" s="79"/>
      <c r="HV88" s="79"/>
      <c r="HW88" s="80"/>
      <c r="HX88" s="81"/>
      <c r="HY88" s="82"/>
      <c r="HZ88" s="81"/>
      <c r="IA88" s="83"/>
      <c r="IB88" s="83"/>
      <c r="IC88" s="83"/>
      <c r="ID88" s="83"/>
      <c r="IE88" s="84"/>
      <c r="IF88" s="79"/>
      <c r="IG88" s="79"/>
    </row>
    <row r="89" spans="1:241" s="85" customFormat="1" ht="14.25" customHeight="1">
      <c r="A89" s="502"/>
      <c r="B89" s="524"/>
      <c r="C89" s="504"/>
      <c r="D89" s="505"/>
      <c r="E89" s="259"/>
      <c r="F89" s="259"/>
      <c r="G89" s="90">
        <f>SUM(G26:G88)</f>
        <v>0</v>
      </c>
      <c r="H89" s="91">
        <f>SUM(H26:H88)</f>
        <v>0</v>
      </c>
      <c r="I89" s="79"/>
      <c r="J89" s="79"/>
      <c r="K89" s="80"/>
      <c r="L89" s="81"/>
      <c r="M89" s="82"/>
      <c r="N89" s="81"/>
      <c r="O89" s="83"/>
      <c r="P89" s="83"/>
      <c r="Q89" s="83"/>
      <c r="R89" s="83"/>
      <c r="S89" s="84"/>
      <c r="T89" s="79"/>
      <c r="U89" s="79"/>
      <c r="V89" s="80"/>
      <c r="W89" s="81"/>
      <c r="X89" s="82"/>
      <c r="Y89" s="81"/>
      <c r="Z89" s="83"/>
      <c r="AA89" s="83"/>
      <c r="AB89" s="83"/>
      <c r="AC89" s="83"/>
      <c r="AD89" s="84"/>
      <c r="AE89" s="79"/>
      <c r="AF89" s="79"/>
      <c r="AG89" s="80"/>
      <c r="AH89" s="81"/>
      <c r="AI89" s="82"/>
      <c r="AJ89" s="81"/>
      <c r="AK89" s="83"/>
      <c r="AL89" s="83"/>
      <c r="AM89" s="83"/>
      <c r="AN89" s="83"/>
      <c r="AO89" s="84"/>
      <c r="AP89" s="79"/>
      <c r="AQ89" s="79"/>
      <c r="AR89" s="80"/>
      <c r="AS89" s="81"/>
      <c r="AT89" s="82"/>
      <c r="AU89" s="81"/>
      <c r="AV89" s="83"/>
      <c r="AW89" s="83"/>
      <c r="AX89" s="83"/>
      <c r="AY89" s="83"/>
      <c r="AZ89" s="84"/>
      <c r="BA89" s="79"/>
      <c r="BB89" s="79"/>
      <c r="BC89" s="80"/>
      <c r="BD89" s="81"/>
      <c r="BE89" s="82"/>
      <c r="BF89" s="81"/>
      <c r="BG89" s="83"/>
      <c r="BH89" s="83"/>
      <c r="BI89" s="83"/>
      <c r="BJ89" s="83"/>
      <c r="BK89" s="84"/>
      <c r="BL89" s="79"/>
      <c r="BM89" s="79"/>
      <c r="BN89" s="80"/>
      <c r="BO89" s="81"/>
      <c r="BP89" s="82"/>
      <c r="BQ89" s="81"/>
      <c r="BR89" s="83"/>
      <c r="BS89" s="83"/>
      <c r="BT89" s="83"/>
      <c r="BU89" s="83"/>
      <c r="BV89" s="84"/>
      <c r="BW89" s="79"/>
      <c r="BX89" s="79"/>
      <c r="BY89" s="80"/>
      <c r="BZ89" s="81"/>
      <c r="CA89" s="82"/>
      <c r="CB89" s="81"/>
      <c r="CC89" s="83"/>
      <c r="CD89" s="83"/>
      <c r="CE89" s="83"/>
      <c r="CF89" s="83"/>
      <c r="CG89" s="84"/>
      <c r="CH89" s="79"/>
      <c r="CI89" s="79"/>
      <c r="CJ89" s="80"/>
      <c r="CK89" s="81"/>
      <c r="CL89" s="82"/>
      <c r="CM89" s="81"/>
      <c r="CN89" s="83"/>
      <c r="CO89" s="83"/>
      <c r="CP89" s="83"/>
      <c r="CQ89" s="83"/>
      <c r="CR89" s="84"/>
      <c r="CS89" s="79"/>
      <c r="CT89" s="79"/>
      <c r="CU89" s="80"/>
      <c r="CV89" s="81"/>
      <c r="CW89" s="82"/>
      <c r="CX89" s="81"/>
      <c r="CY89" s="83"/>
      <c r="CZ89" s="83"/>
      <c r="DA89" s="83"/>
      <c r="DB89" s="83"/>
      <c r="DC89" s="84"/>
      <c r="DD89" s="79"/>
      <c r="DE89" s="79"/>
      <c r="DF89" s="80"/>
      <c r="DG89" s="81"/>
      <c r="DH89" s="82"/>
      <c r="DI89" s="81"/>
      <c r="DJ89" s="83"/>
      <c r="DK89" s="83"/>
      <c r="DL89" s="83"/>
      <c r="DM89" s="83"/>
      <c r="DN89" s="84"/>
      <c r="DO89" s="79"/>
      <c r="DP89" s="79"/>
      <c r="DQ89" s="80"/>
      <c r="DR89" s="81"/>
      <c r="DS89" s="82"/>
      <c r="DT89" s="81"/>
      <c r="DU89" s="83"/>
      <c r="DV89" s="83"/>
      <c r="DW89" s="83"/>
      <c r="DX89" s="83"/>
      <c r="DY89" s="84"/>
      <c r="DZ89" s="79"/>
      <c r="EA89" s="79"/>
      <c r="EB89" s="80"/>
      <c r="EC89" s="81"/>
      <c r="ED89" s="82"/>
      <c r="EE89" s="81"/>
      <c r="EF89" s="83"/>
      <c r="EG89" s="83"/>
      <c r="EH89" s="83"/>
      <c r="EI89" s="83"/>
      <c r="EJ89" s="84"/>
      <c r="EK89" s="79"/>
      <c r="EL89" s="79"/>
      <c r="EM89" s="80"/>
      <c r="EN89" s="81"/>
      <c r="EO89" s="82"/>
      <c r="EP89" s="81"/>
      <c r="EQ89" s="83"/>
      <c r="ER89" s="83"/>
      <c r="ES89" s="83"/>
      <c r="ET89" s="83"/>
      <c r="EU89" s="84"/>
      <c r="EV89" s="79"/>
      <c r="EW89" s="79"/>
      <c r="EX89" s="80"/>
      <c r="EY89" s="81"/>
      <c r="EZ89" s="82"/>
      <c r="FA89" s="81"/>
      <c r="FB89" s="83"/>
      <c r="FC89" s="83"/>
      <c r="FD89" s="83"/>
      <c r="FE89" s="83"/>
      <c r="FF89" s="84"/>
      <c r="FG89" s="79"/>
      <c r="FH89" s="79"/>
      <c r="FI89" s="80"/>
      <c r="FJ89" s="81"/>
      <c r="FK89" s="82"/>
      <c r="FL89" s="81"/>
      <c r="FM89" s="83"/>
      <c r="FN89" s="83"/>
      <c r="FO89" s="83"/>
      <c r="FP89" s="83"/>
      <c r="FQ89" s="84"/>
      <c r="FR89" s="79"/>
      <c r="FS89" s="79"/>
      <c r="FT89" s="80"/>
      <c r="FU89" s="81"/>
      <c r="FV89" s="82"/>
      <c r="FW89" s="81"/>
      <c r="FX89" s="83"/>
      <c r="FY89" s="83"/>
      <c r="FZ89" s="83"/>
      <c r="GA89" s="83"/>
      <c r="GB89" s="84"/>
      <c r="GC89" s="79"/>
      <c r="GD89" s="79"/>
      <c r="GE89" s="80"/>
      <c r="GF89" s="81"/>
      <c r="GG89" s="82"/>
      <c r="GH89" s="81"/>
      <c r="GI89" s="83"/>
      <c r="GJ89" s="83"/>
      <c r="GK89" s="83"/>
      <c r="GL89" s="83"/>
      <c r="GM89" s="84"/>
      <c r="GN89" s="79"/>
      <c r="GO89" s="79"/>
      <c r="GP89" s="80"/>
      <c r="GQ89" s="81"/>
      <c r="GR89" s="82"/>
      <c r="GS89" s="81"/>
      <c r="GT89" s="83"/>
      <c r="GU89" s="83"/>
      <c r="GV89" s="83"/>
      <c r="GW89" s="83"/>
      <c r="GX89" s="84"/>
      <c r="GY89" s="79"/>
      <c r="GZ89" s="79"/>
      <c r="HA89" s="80"/>
      <c r="HB89" s="81"/>
      <c r="HC89" s="82"/>
      <c r="HD89" s="81"/>
      <c r="HE89" s="83"/>
      <c r="HF89" s="83"/>
      <c r="HG89" s="83"/>
      <c r="HH89" s="83"/>
      <c r="HI89" s="84"/>
      <c r="HJ89" s="79"/>
      <c r="HK89" s="79"/>
      <c r="HL89" s="80"/>
      <c r="HM89" s="81"/>
      <c r="HN89" s="82"/>
      <c r="HO89" s="81"/>
      <c r="HP89" s="83"/>
      <c r="HQ89" s="83"/>
      <c r="HR89" s="83"/>
      <c r="HS89" s="83"/>
      <c r="HT89" s="84"/>
      <c r="HU89" s="79"/>
      <c r="HV89" s="79"/>
      <c r="HW89" s="80"/>
      <c r="HX89" s="81"/>
      <c r="HY89" s="82"/>
      <c r="HZ89" s="81"/>
      <c r="IA89" s="83"/>
      <c r="IB89" s="83"/>
      <c r="IC89" s="83"/>
      <c r="ID89" s="83"/>
      <c r="IE89" s="84"/>
      <c r="IF89" s="79"/>
      <c r="IG89" s="79"/>
    </row>
    <row r="90" spans="1:241" s="85" customFormat="1" ht="14.25" customHeight="1">
      <c r="A90" s="499" t="s">
        <v>2973</v>
      </c>
      <c r="B90" s="500" t="s">
        <v>2972</v>
      </c>
      <c r="C90" s="500"/>
      <c r="D90" s="500"/>
      <c r="E90" s="516"/>
      <c r="F90" s="516"/>
      <c r="G90" s="500"/>
      <c r="H90" s="501"/>
      <c r="I90" s="79"/>
      <c r="J90" s="79"/>
      <c r="K90" s="80"/>
      <c r="L90" s="81"/>
      <c r="M90" s="82"/>
      <c r="N90" s="81"/>
      <c r="O90" s="83"/>
      <c r="P90" s="83"/>
      <c r="Q90" s="83"/>
      <c r="R90" s="83"/>
      <c r="S90" s="84"/>
      <c r="T90" s="79"/>
      <c r="U90" s="79"/>
      <c r="V90" s="80"/>
      <c r="W90" s="81"/>
      <c r="X90" s="82"/>
      <c r="Y90" s="81"/>
      <c r="Z90" s="83"/>
      <c r="AA90" s="83"/>
      <c r="AB90" s="83"/>
      <c r="AC90" s="83"/>
      <c r="AD90" s="84"/>
      <c r="AE90" s="79"/>
      <c r="AF90" s="79"/>
      <c r="AG90" s="80"/>
      <c r="AH90" s="81"/>
      <c r="AI90" s="82"/>
      <c r="AJ90" s="81"/>
      <c r="AK90" s="83"/>
      <c r="AL90" s="83"/>
      <c r="AM90" s="83"/>
      <c r="AN90" s="83"/>
      <c r="AO90" s="84"/>
      <c r="AP90" s="79"/>
      <c r="AQ90" s="79"/>
      <c r="AR90" s="80"/>
      <c r="AS90" s="81"/>
      <c r="AT90" s="82"/>
      <c r="AU90" s="81"/>
      <c r="AV90" s="83"/>
      <c r="AW90" s="83"/>
      <c r="AX90" s="83"/>
      <c r="AY90" s="83"/>
      <c r="AZ90" s="84"/>
      <c r="BA90" s="79"/>
      <c r="BB90" s="79"/>
      <c r="BC90" s="80"/>
      <c r="BD90" s="81"/>
      <c r="BE90" s="82"/>
      <c r="BF90" s="81"/>
      <c r="BG90" s="83"/>
      <c r="BH90" s="83"/>
      <c r="BI90" s="83"/>
      <c r="BJ90" s="83"/>
      <c r="BK90" s="84"/>
      <c r="BL90" s="79"/>
      <c r="BM90" s="79"/>
      <c r="BN90" s="80"/>
      <c r="BO90" s="81"/>
      <c r="BP90" s="82"/>
      <c r="BQ90" s="81"/>
      <c r="BR90" s="83"/>
      <c r="BS90" s="83"/>
      <c r="BT90" s="83"/>
      <c r="BU90" s="83"/>
      <c r="BV90" s="84"/>
      <c r="BW90" s="79"/>
      <c r="BX90" s="79"/>
      <c r="BY90" s="80"/>
      <c r="BZ90" s="81"/>
      <c r="CA90" s="82"/>
      <c r="CB90" s="81"/>
      <c r="CC90" s="83"/>
      <c r="CD90" s="83"/>
      <c r="CE90" s="83"/>
      <c r="CF90" s="83"/>
      <c r="CG90" s="84"/>
      <c r="CH90" s="79"/>
      <c r="CI90" s="79"/>
      <c r="CJ90" s="80"/>
      <c r="CK90" s="81"/>
      <c r="CL90" s="82"/>
      <c r="CM90" s="81"/>
      <c r="CN90" s="83"/>
      <c r="CO90" s="83"/>
      <c r="CP90" s="83"/>
      <c r="CQ90" s="83"/>
      <c r="CR90" s="84"/>
      <c r="CS90" s="79"/>
      <c r="CT90" s="79"/>
      <c r="CU90" s="80"/>
      <c r="CV90" s="81"/>
      <c r="CW90" s="82"/>
      <c r="CX90" s="81"/>
      <c r="CY90" s="83"/>
      <c r="CZ90" s="83"/>
      <c r="DA90" s="83"/>
      <c r="DB90" s="83"/>
      <c r="DC90" s="84"/>
      <c r="DD90" s="79"/>
      <c r="DE90" s="79"/>
      <c r="DF90" s="80"/>
      <c r="DG90" s="81"/>
      <c r="DH90" s="82"/>
      <c r="DI90" s="81"/>
      <c r="DJ90" s="83"/>
      <c r="DK90" s="83"/>
      <c r="DL90" s="83"/>
      <c r="DM90" s="83"/>
      <c r="DN90" s="84"/>
      <c r="DO90" s="79"/>
      <c r="DP90" s="79"/>
      <c r="DQ90" s="80"/>
      <c r="DR90" s="81"/>
      <c r="DS90" s="82"/>
      <c r="DT90" s="81"/>
      <c r="DU90" s="83"/>
      <c r="DV90" s="83"/>
      <c r="DW90" s="83"/>
      <c r="DX90" s="83"/>
      <c r="DY90" s="84"/>
      <c r="DZ90" s="79"/>
      <c r="EA90" s="79"/>
      <c r="EB90" s="80"/>
      <c r="EC90" s="81"/>
      <c r="ED90" s="82"/>
      <c r="EE90" s="81"/>
      <c r="EF90" s="83"/>
      <c r="EG90" s="83"/>
      <c r="EH90" s="83"/>
      <c r="EI90" s="83"/>
      <c r="EJ90" s="84"/>
      <c r="EK90" s="79"/>
      <c r="EL90" s="79"/>
      <c r="EM90" s="80"/>
      <c r="EN90" s="81"/>
      <c r="EO90" s="82"/>
      <c r="EP90" s="81"/>
      <c r="EQ90" s="83"/>
      <c r="ER90" s="83"/>
      <c r="ES90" s="83"/>
      <c r="ET90" s="83"/>
      <c r="EU90" s="84"/>
      <c r="EV90" s="79"/>
      <c r="EW90" s="79"/>
      <c r="EX90" s="80"/>
      <c r="EY90" s="81"/>
      <c r="EZ90" s="82"/>
      <c r="FA90" s="81"/>
      <c r="FB90" s="83"/>
      <c r="FC90" s="83"/>
      <c r="FD90" s="83"/>
      <c r="FE90" s="83"/>
      <c r="FF90" s="84"/>
      <c r="FG90" s="79"/>
      <c r="FH90" s="79"/>
      <c r="FI90" s="80"/>
      <c r="FJ90" s="81"/>
      <c r="FK90" s="82"/>
      <c r="FL90" s="81"/>
      <c r="FM90" s="83"/>
      <c r="FN90" s="83"/>
      <c r="FO90" s="83"/>
      <c r="FP90" s="83"/>
      <c r="FQ90" s="84"/>
      <c r="FR90" s="79"/>
      <c r="FS90" s="79"/>
      <c r="FT90" s="80"/>
      <c r="FU90" s="81"/>
      <c r="FV90" s="82"/>
      <c r="FW90" s="81"/>
      <c r="FX90" s="83"/>
      <c r="FY90" s="83"/>
      <c r="FZ90" s="83"/>
      <c r="GA90" s="83"/>
      <c r="GB90" s="84"/>
      <c r="GC90" s="79"/>
      <c r="GD90" s="79"/>
      <c r="GE90" s="80"/>
      <c r="GF90" s="81"/>
      <c r="GG90" s="82"/>
      <c r="GH90" s="81"/>
      <c r="GI90" s="83"/>
      <c r="GJ90" s="83"/>
      <c r="GK90" s="83"/>
      <c r="GL90" s="83"/>
      <c r="GM90" s="84"/>
      <c r="GN90" s="79"/>
      <c r="GO90" s="79"/>
      <c r="GP90" s="80"/>
      <c r="GQ90" s="81"/>
      <c r="GR90" s="82"/>
      <c r="GS90" s="81"/>
      <c r="GT90" s="83"/>
      <c r="GU90" s="83"/>
      <c r="GV90" s="83"/>
      <c r="GW90" s="83"/>
      <c r="GX90" s="84"/>
      <c r="GY90" s="79"/>
      <c r="GZ90" s="79"/>
      <c r="HA90" s="80"/>
      <c r="HB90" s="81"/>
      <c r="HC90" s="82"/>
      <c r="HD90" s="81"/>
      <c r="HE90" s="83"/>
      <c r="HF90" s="83"/>
      <c r="HG90" s="83"/>
      <c r="HH90" s="83"/>
      <c r="HI90" s="84"/>
      <c r="HJ90" s="79"/>
      <c r="HK90" s="79"/>
      <c r="HL90" s="80"/>
      <c r="HM90" s="81"/>
      <c r="HN90" s="82"/>
      <c r="HO90" s="81"/>
      <c r="HP90" s="83"/>
      <c r="HQ90" s="83"/>
      <c r="HR90" s="83"/>
      <c r="HS90" s="83"/>
      <c r="HT90" s="84"/>
      <c r="HU90" s="79"/>
      <c r="HV90" s="79"/>
      <c r="HW90" s="80"/>
      <c r="HX90" s="81"/>
      <c r="HY90" s="82"/>
      <c r="HZ90" s="81"/>
      <c r="IA90" s="83"/>
      <c r="IB90" s="83"/>
      <c r="IC90" s="83"/>
      <c r="ID90" s="83"/>
      <c r="IE90" s="84"/>
      <c r="IF90" s="79"/>
      <c r="IG90" s="79"/>
    </row>
    <row r="91" spans="1:241" s="85" customFormat="1" ht="14.25" customHeight="1">
      <c r="A91" s="502" t="s">
        <v>2971</v>
      </c>
      <c r="B91" s="503" t="s">
        <v>2970</v>
      </c>
      <c r="C91" s="504" t="s">
        <v>132</v>
      </c>
      <c r="D91" s="505">
        <v>16</v>
      </c>
      <c r="E91" s="259"/>
      <c r="F91" s="259"/>
      <c r="G91" s="88">
        <f t="shared" ref="G91" si="4">ROUND(D91*E91,2)</f>
        <v>0</v>
      </c>
      <c r="H91" s="89">
        <f t="shared" ref="H91" si="5">ROUND(D91*F91,2)</f>
        <v>0</v>
      </c>
      <c r="I91" s="79"/>
      <c r="J91" s="79"/>
      <c r="K91" s="80"/>
      <c r="L91" s="81"/>
      <c r="M91" s="82"/>
      <c r="N91" s="81"/>
      <c r="O91" s="83"/>
      <c r="P91" s="83"/>
      <c r="Q91" s="83"/>
      <c r="R91" s="83"/>
      <c r="S91" s="84"/>
      <c r="T91" s="79"/>
      <c r="U91" s="79"/>
      <c r="V91" s="80"/>
      <c r="W91" s="81"/>
      <c r="X91" s="82"/>
      <c r="Y91" s="81"/>
      <c r="Z91" s="83"/>
      <c r="AA91" s="83"/>
      <c r="AB91" s="83"/>
      <c r="AC91" s="83"/>
      <c r="AD91" s="84"/>
      <c r="AE91" s="79"/>
      <c r="AF91" s="79"/>
      <c r="AG91" s="80"/>
      <c r="AH91" s="81"/>
      <c r="AI91" s="82"/>
      <c r="AJ91" s="81"/>
      <c r="AK91" s="83"/>
      <c r="AL91" s="83"/>
      <c r="AM91" s="83"/>
      <c r="AN91" s="83"/>
      <c r="AO91" s="84"/>
      <c r="AP91" s="79"/>
      <c r="AQ91" s="79"/>
      <c r="AR91" s="80"/>
      <c r="AS91" s="81"/>
      <c r="AT91" s="82"/>
      <c r="AU91" s="81"/>
      <c r="AV91" s="83"/>
      <c r="AW91" s="83"/>
      <c r="AX91" s="83"/>
      <c r="AY91" s="83"/>
      <c r="AZ91" s="84"/>
      <c r="BA91" s="79"/>
      <c r="BB91" s="79"/>
      <c r="BC91" s="80"/>
      <c r="BD91" s="81"/>
      <c r="BE91" s="82"/>
      <c r="BF91" s="81"/>
      <c r="BG91" s="83"/>
      <c r="BH91" s="83"/>
      <c r="BI91" s="83"/>
      <c r="BJ91" s="83"/>
      <c r="BK91" s="84"/>
      <c r="BL91" s="79"/>
      <c r="BM91" s="79"/>
      <c r="BN91" s="80"/>
      <c r="BO91" s="81"/>
      <c r="BP91" s="82"/>
      <c r="BQ91" s="81"/>
      <c r="BR91" s="83"/>
      <c r="BS91" s="83"/>
      <c r="BT91" s="83"/>
      <c r="BU91" s="83"/>
      <c r="BV91" s="84"/>
      <c r="BW91" s="79"/>
      <c r="BX91" s="79"/>
      <c r="BY91" s="80"/>
      <c r="BZ91" s="81"/>
      <c r="CA91" s="82"/>
      <c r="CB91" s="81"/>
      <c r="CC91" s="83"/>
      <c r="CD91" s="83"/>
      <c r="CE91" s="83"/>
      <c r="CF91" s="83"/>
      <c r="CG91" s="84"/>
      <c r="CH91" s="79"/>
      <c r="CI91" s="79"/>
      <c r="CJ91" s="80"/>
      <c r="CK91" s="81"/>
      <c r="CL91" s="82"/>
      <c r="CM91" s="81"/>
      <c r="CN91" s="83"/>
      <c r="CO91" s="83"/>
      <c r="CP91" s="83"/>
      <c r="CQ91" s="83"/>
      <c r="CR91" s="84"/>
      <c r="CS91" s="79"/>
      <c r="CT91" s="79"/>
      <c r="CU91" s="80"/>
      <c r="CV91" s="81"/>
      <c r="CW91" s="82"/>
      <c r="CX91" s="81"/>
      <c r="CY91" s="83"/>
      <c r="CZ91" s="83"/>
      <c r="DA91" s="83"/>
      <c r="DB91" s="83"/>
      <c r="DC91" s="84"/>
      <c r="DD91" s="79"/>
      <c r="DE91" s="79"/>
      <c r="DF91" s="80"/>
      <c r="DG91" s="81"/>
      <c r="DH91" s="82"/>
      <c r="DI91" s="81"/>
      <c r="DJ91" s="83"/>
      <c r="DK91" s="83"/>
      <c r="DL91" s="83"/>
      <c r="DM91" s="83"/>
      <c r="DN91" s="84"/>
      <c r="DO91" s="79"/>
      <c r="DP91" s="79"/>
      <c r="DQ91" s="80"/>
      <c r="DR91" s="81"/>
      <c r="DS91" s="82"/>
      <c r="DT91" s="81"/>
      <c r="DU91" s="83"/>
      <c r="DV91" s="83"/>
      <c r="DW91" s="83"/>
      <c r="DX91" s="83"/>
      <c r="DY91" s="84"/>
      <c r="DZ91" s="79"/>
      <c r="EA91" s="79"/>
      <c r="EB91" s="80"/>
      <c r="EC91" s="81"/>
      <c r="ED91" s="82"/>
      <c r="EE91" s="81"/>
      <c r="EF91" s="83"/>
      <c r="EG91" s="83"/>
      <c r="EH91" s="83"/>
      <c r="EI91" s="83"/>
      <c r="EJ91" s="84"/>
      <c r="EK91" s="79"/>
      <c r="EL91" s="79"/>
      <c r="EM91" s="80"/>
      <c r="EN91" s="81"/>
      <c r="EO91" s="82"/>
      <c r="EP91" s="81"/>
      <c r="EQ91" s="83"/>
      <c r="ER91" s="83"/>
      <c r="ES91" s="83"/>
      <c r="ET91" s="83"/>
      <c r="EU91" s="84"/>
      <c r="EV91" s="79"/>
      <c r="EW91" s="79"/>
      <c r="EX91" s="80"/>
      <c r="EY91" s="81"/>
      <c r="EZ91" s="82"/>
      <c r="FA91" s="81"/>
      <c r="FB91" s="83"/>
      <c r="FC91" s="83"/>
      <c r="FD91" s="83"/>
      <c r="FE91" s="83"/>
      <c r="FF91" s="84"/>
      <c r="FG91" s="79"/>
      <c r="FH91" s="79"/>
      <c r="FI91" s="80"/>
      <c r="FJ91" s="81"/>
      <c r="FK91" s="82"/>
      <c r="FL91" s="81"/>
      <c r="FM91" s="83"/>
      <c r="FN91" s="83"/>
      <c r="FO91" s="83"/>
      <c r="FP91" s="83"/>
      <c r="FQ91" s="84"/>
      <c r="FR91" s="79"/>
      <c r="FS91" s="79"/>
      <c r="FT91" s="80"/>
      <c r="FU91" s="81"/>
      <c r="FV91" s="82"/>
      <c r="FW91" s="81"/>
      <c r="FX91" s="83"/>
      <c r="FY91" s="83"/>
      <c r="FZ91" s="83"/>
      <c r="GA91" s="83"/>
      <c r="GB91" s="84"/>
      <c r="GC91" s="79"/>
      <c r="GD91" s="79"/>
      <c r="GE91" s="80"/>
      <c r="GF91" s="81"/>
      <c r="GG91" s="82"/>
      <c r="GH91" s="81"/>
      <c r="GI91" s="83"/>
      <c r="GJ91" s="83"/>
      <c r="GK91" s="83"/>
      <c r="GL91" s="83"/>
      <c r="GM91" s="84"/>
      <c r="GN91" s="79"/>
      <c r="GO91" s="79"/>
      <c r="GP91" s="80"/>
      <c r="GQ91" s="81"/>
      <c r="GR91" s="82"/>
      <c r="GS91" s="81"/>
      <c r="GT91" s="83"/>
      <c r="GU91" s="83"/>
      <c r="GV91" s="83"/>
      <c r="GW91" s="83"/>
      <c r="GX91" s="84"/>
      <c r="GY91" s="79"/>
      <c r="GZ91" s="79"/>
      <c r="HA91" s="80"/>
      <c r="HB91" s="81"/>
      <c r="HC91" s="82"/>
      <c r="HD91" s="81"/>
      <c r="HE91" s="83"/>
      <c r="HF91" s="83"/>
      <c r="HG91" s="83"/>
      <c r="HH91" s="83"/>
      <c r="HI91" s="84"/>
      <c r="HJ91" s="79"/>
      <c r="HK91" s="79"/>
      <c r="HL91" s="80"/>
      <c r="HM91" s="81"/>
      <c r="HN91" s="82"/>
      <c r="HO91" s="81"/>
      <c r="HP91" s="83"/>
      <c r="HQ91" s="83"/>
      <c r="HR91" s="83"/>
      <c r="HS91" s="83"/>
      <c r="HT91" s="84"/>
      <c r="HU91" s="79"/>
      <c r="HV91" s="79"/>
      <c r="HW91" s="80"/>
      <c r="HX91" s="81"/>
      <c r="HY91" s="82"/>
      <c r="HZ91" s="81"/>
      <c r="IA91" s="83"/>
      <c r="IB91" s="83"/>
      <c r="IC91" s="83"/>
      <c r="ID91" s="83"/>
      <c r="IE91" s="84"/>
      <c r="IF91" s="79"/>
      <c r="IG91" s="79"/>
    </row>
    <row r="92" spans="1:241" s="85" customFormat="1" ht="14.25" customHeight="1">
      <c r="A92" s="502" t="s">
        <v>2969</v>
      </c>
      <c r="B92" s="503" t="s">
        <v>2968</v>
      </c>
      <c r="C92" s="504" t="s">
        <v>132</v>
      </c>
      <c r="D92" s="505">
        <v>44</v>
      </c>
      <c r="E92" s="260"/>
      <c r="F92" s="260"/>
      <c r="G92" s="88">
        <f t="shared" ref="G92:G122" si="6">ROUND(D92*E92,2)</f>
        <v>0</v>
      </c>
      <c r="H92" s="89">
        <f t="shared" ref="H92:H122" si="7">ROUND(D92*F92,2)</f>
        <v>0</v>
      </c>
      <c r="I92" s="79"/>
      <c r="J92" s="79"/>
      <c r="K92" s="80"/>
      <c r="L92" s="81"/>
      <c r="M92" s="82"/>
      <c r="N92" s="81"/>
      <c r="O92" s="83"/>
      <c r="P92" s="83"/>
      <c r="Q92" s="83"/>
      <c r="R92" s="83"/>
      <c r="S92" s="84"/>
      <c r="T92" s="79"/>
      <c r="U92" s="79"/>
      <c r="V92" s="80"/>
      <c r="W92" s="81"/>
      <c r="X92" s="82"/>
      <c r="Y92" s="81"/>
      <c r="Z92" s="83"/>
      <c r="AA92" s="83"/>
      <c r="AB92" s="83"/>
      <c r="AC92" s="83"/>
      <c r="AD92" s="84"/>
      <c r="AE92" s="79"/>
      <c r="AF92" s="79"/>
      <c r="AG92" s="80"/>
      <c r="AH92" s="81"/>
      <c r="AI92" s="82"/>
      <c r="AJ92" s="81"/>
      <c r="AK92" s="83"/>
      <c r="AL92" s="83"/>
      <c r="AM92" s="83"/>
      <c r="AN92" s="83"/>
      <c r="AO92" s="84"/>
      <c r="AP92" s="79"/>
      <c r="AQ92" s="79"/>
      <c r="AR92" s="80"/>
      <c r="AS92" s="81"/>
      <c r="AT92" s="82"/>
      <c r="AU92" s="81"/>
      <c r="AV92" s="83"/>
      <c r="AW92" s="83"/>
      <c r="AX92" s="83"/>
      <c r="AY92" s="83"/>
      <c r="AZ92" s="84"/>
      <c r="BA92" s="79"/>
      <c r="BB92" s="79"/>
      <c r="BC92" s="80"/>
      <c r="BD92" s="81"/>
      <c r="BE92" s="82"/>
      <c r="BF92" s="81"/>
      <c r="BG92" s="83"/>
      <c r="BH92" s="83"/>
      <c r="BI92" s="83"/>
      <c r="BJ92" s="83"/>
      <c r="BK92" s="84"/>
      <c r="BL92" s="79"/>
      <c r="BM92" s="79"/>
      <c r="BN92" s="80"/>
      <c r="BO92" s="81"/>
      <c r="BP92" s="82"/>
      <c r="BQ92" s="81"/>
      <c r="BR92" s="83"/>
      <c r="BS92" s="83"/>
      <c r="BT92" s="83"/>
      <c r="BU92" s="83"/>
      <c r="BV92" s="84"/>
      <c r="BW92" s="79"/>
      <c r="BX92" s="79"/>
      <c r="BY92" s="80"/>
      <c r="BZ92" s="81"/>
      <c r="CA92" s="82"/>
      <c r="CB92" s="81"/>
      <c r="CC92" s="83"/>
      <c r="CD92" s="83"/>
      <c r="CE92" s="83"/>
      <c r="CF92" s="83"/>
      <c r="CG92" s="84"/>
      <c r="CH92" s="79"/>
      <c r="CI92" s="79"/>
      <c r="CJ92" s="80"/>
      <c r="CK92" s="81"/>
      <c r="CL92" s="82"/>
      <c r="CM92" s="81"/>
      <c r="CN92" s="83"/>
      <c r="CO92" s="83"/>
      <c r="CP92" s="83"/>
      <c r="CQ92" s="83"/>
      <c r="CR92" s="84"/>
      <c r="CS92" s="79"/>
      <c r="CT92" s="79"/>
      <c r="CU92" s="80"/>
      <c r="CV92" s="81"/>
      <c r="CW92" s="82"/>
      <c r="CX92" s="81"/>
      <c r="CY92" s="83"/>
      <c r="CZ92" s="83"/>
      <c r="DA92" s="83"/>
      <c r="DB92" s="83"/>
      <c r="DC92" s="84"/>
      <c r="DD92" s="79"/>
      <c r="DE92" s="79"/>
      <c r="DF92" s="80"/>
      <c r="DG92" s="81"/>
      <c r="DH92" s="82"/>
      <c r="DI92" s="81"/>
      <c r="DJ92" s="83"/>
      <c r="DK92" s="83"/>
      <c r="DL92" s="83"/>
      <c r="DM92" s="83"/>
      <c r="DN92" s="84"/>
      <c r="DO92" s="79"/>
      <c r="DP92" s="79"/>
      <c r="DQ92" s="80"/>
      <c r="DR92" s="81"/>
      <c r="DS92" s="82"/>
      <c r="DT92" s="81"/>
      <c r="DU92" s="83"/>
      <c r="DV92" s="83"/>
      <c r="DW92" s="83"/>
      <c r="DX92" s="83"/>
      <c r="DY92" s="84"/>
      <c r="DZ92" s="79"/>
      <c r="EA92" s="79"/>
      <c r="EB92" s="80"/>
      <c r="EC92" s="81"/>
      <c r="ED92" s="82"/>
      <c r="EE92" s="81"/>
      <c r="EF92" s="83"/>
      <c r="EG92" s="83"/>
      <c r="EH92" s="83"/>
      <c r="EI92" s="83"/>
      <c r="EJ92" s="84"/>
      <c r="EK92" s="79"/>
      <c r="EL92" s="79"/>
      <c r="EM92" s="80"/>
      <c r="EN92" s="81"/>
      <c r="EO92" s="82"/>
      <c r="EP92" s="81"/>
      <c r="EQ92" s="83"/>
      <c r="ER92" s="83"/>
      <c r="ES92" s="83"/>
      <c r="ET92" s="83"/>
      <c r="EU92" s="84"/>
      <c r="EV92" s="79"/>
      <c r="EW92" s="79"/>
      <c r="EX92" s="80"/>
      <c r="EY92" s="81"/>
      <c r="EZ92" s="82"/>
      <c r="FA92" s="81"/>
      <c r="FB92" s="83"/>
      <c r="FC92" s="83"/>
      <c r="FD92" s="83"/>
      <c r="FE92" s="83"/>
      <c r="FF92" s="84"/>
      <c r="FG92" s="79"/>
      <c r="FH92" s="79"/>
      <c r="FI92" s="80"/>
      <c r="FJ92" s="81"/>
      <c r="FK92" s="82"/>
      <c r="FL92" s="81"/>
      <c r="FM92" s="83"/>
      <c r="FN92" s="83"/>
      <c r="FO92" s="83"/>
      <c r="FP92" s="83"/>
      <c r="FQ92" s="84"/>
      <c r="FR92" s="79"/>
      <c r="FS92" s="79"/>
      <c r="FT92" s="80"/>
      <c r="FU92" s="81"/>
      <c r="FV92" s="82"/>
      <c r="FW92" s="81"/>
      <c r="FX92" s="83"/>
      <c r="FY92" s="83"/>
      <c r="FZ92" s="83"/>
      <c r="GA92" s="83"/>
      <c r="GB92" s="84"/>
      <c r="GC92" s="79"/>
      <c r="GD92" s="79"/>
      <c r="GE92" s="80"/>
      <c r="GF92" s="81"/>
      <c r="GG92" s="82"/>
      <c r="GH92" s="81"/>
      <c r="GI92" s="83"/>
      <c r="GJ92" s="83"/>
      <c r="GK92" s="83"/>
      <c r="GL92" s="83"/>
      <c r="GM92" s="84"/>
      <c r="GN92" s="79"/>
      <c r="GO92" s="79"/>
      <c r="GP92" s="80"/>
      <c r="GQ92" s="81"/>
      <c r="GR92" s="82"/>
      <c r="GS92" s="81"/>
      <c r="GT92" s="83"/>
      <c r="GU92" s="83"/>
      <c r="GV92" s="83"/>
      <c r="GW92" s="83"/>
      <c r="GX92" s="84"/>
      <c r="GY92" s="79"/>
      <c r="GZ92" s="79"/>
      <c r="HA92" s="80"/>
      <c r="HB92" s="81"/>
      <c r="HC92" s="82"/>
      <c r="HD92" s="81"/>
      <c r="HE92" s="83"/>
      <c r="HF92" s="83"/>
      <c r="HG92" s="83"/>
      <c r="HH92" s="83"/>
      <c r="HI92" s="84"/>
      <c r="HJ92" s="79"/>
      <c r="HK92" s="79"/>
      <c r="HL92" s="80"/>
      <c r="HM92" s="81"/>
      <c r="HN92" s="82"/>
      <c r="HO92" s="81"/>
      <c r="HP92" s="83"/>
      <c r="HQ92" s="83"/>
      <c r="HR92" s="83"/>
      <c r="HS92" s="83"/>
      <c r="HT92" s="84"/>
      <c r="HU92" s="79"/>
      <c r="HV92" s="79"/>
      <c r="HW92" s="80"/>
      <c r="HX92" s="81"/>
      <c r="HY92" s="82"/>
      <c r="HZ92" s="81"/>
      <c r="IA92" s="83"/>
      <c r="IB92" s="83"/>
      <c r="IC92" s="83"/>
      <c r="ID92" s="83"/>
      <c r="IE92" s="84"/>
      <c r="IF92" s="79"/>
      <c r="IG92" s="79"/>
    </row>
    <row r="93" spans="1:241" s="85" customFormat="1" ht="14.25" customHeight="1">
      <c r="A93" s="502" t="s">
        <v>2967</v>
      </c>
      <c r="B93" s="503" t="s">
        <v>2966</v>
      </c>
      <c r="C93" s="504" t="s">
        <v>132</v>
      </c>
      <c r="D93" s="505">
        <v>69</v>
      </c>
      <c r="E93" s="260"/>
      <c r="F93" s="260"/>
      <c r="G93" s="88">
        <f t="shared" si="6"/>
        <v>0</v>
      </c>
      <c r="H93" s="89">
        <f t="shared" si="7"/>
        <v>0</v>
      </c>
      <c r="I93" s="79"/>
      <c r="J93" s="79"/>
      <c r="K93" s="80"/>
      <c r="L93" s="81"/>
      <c r="M93" s="82"/>
      <c r="N93" s="81"/>
      <c r="O93" s="83"/>
      <c r="P93" s="83"/>
      <c r="Q93" s="83"/>
      <c r="R93" s="83"/>
      <c r="S93" s="84"/>
      <c r="T93" s="79"/>
      <c r="U93" s="79"/>
      <c r="V93" s="80"/>
      <c r="W93" s="81"/>
      <c r="X93" s="82"/>
      <c r="Y93" s="81"/>
      <c r="Z93" s="83"/>
      <c r="AA93" s="83"/>
      <c r="AB93" s="83"/>
      <c r="AC93" s="83"/>
      <c r="AD93" s="84"/>
      <c r="AE93" s="79"/>
      <c r="AF93" s="79"/>
      <c r="AG93" s="80"/>
      <c r="AH93" s="81"/>
      <c r="AI93" s="82"/>
      <c r="AJ93" s="81"/>
      <c r="AK93" s="83"/>
      <c r="AL93" s="83"/>
      <c r="AM93" s="83"/>
      <c r="AN93" s="83"/>
      <c r="AO93" s="84"/>
      <c r="AP93" s="79"/>
      <c r="AQ93" s="79"/>
      <c r="AR93" s="80"/>
      <c r="AS93" s="81"/>
      <c r="AT93" s="82"/>
      <c r="AU93" s="81"/>
      <c r="AV93" s="83"/>
      <c r="AW93" s="83"/>
      <c r="AX93" s="83"/>
      <c r="AY93" s="83"/>
      <c r="AZ93" s="84"/>
      <c r="BA93" s="79"/>
      <c r="BB93" s="79"/>
      <c r="BC93" s="80"/>
      <c r="BD93" s="81"/>
      <c r="BE93" s="82"/>
      <c r="BF93" s="81"/>
      <c r="BG93" s="83"/>
      <c r="BH93" s="83"/>
      <c r="BI93" s="83"/>
      <c r="BJ93" s="83"/>
      <c r="BK93" s="84"/>
      <c r="BL93" s="79"/>
      <c r="BM93" s="79"/>
      <c r="BN93" s="80"/>
      <c r="BO93" s="81"/>
      <c r="BP93" s="82"/>
      <c r="BQ93" s="81"/>
      <c r="BR93" s="83"/>
      <c r="BS93" s="83"/>
      <c r="BT93" s="83"/>
      <c r="BU93" s="83"/>
      <c r="BV93" s="84"/>
      <c r="BW93" s="79"/>
      <c r="BX93" s="79"/>
      <c r="BY93" s="80"/>
      <c r="BZ93" s="81"/>
      <c r="CA93" s="82"/>
      <c r="CB93" s="81"/>
      <c r="CC93" s="83"/>
      <c r="CD93" s="83"/>
      <c r="CE93" s="83"/>
      <c r="CF93" s="83"/>
      <c r="CG93" s="84"/>
      <c r="CH93" s="79"/>
      <c r="CI93" s="79"/>
      <c r="CJ93" s="80"/>
      <c r="CK93" s="81"/>
      <c r="CL93" s="82"/>
      <c r="CM93" s="81"/>
      <c r="CN93" s="83"/>
      <c r="CO93" s="83"/>
      <c r="CP93" s="83"/>
      <c r="CQ93" s="83"/>
      <c r="CR93" s="84"/>
      <c r="CS93" s="79"/>
      <c r="CT93" s="79"/>
      <c r="CU93" s="80"/>
      <c r="CV93" s="81"/>
      <c r="CW93" s="82"/>
      <c r="CX93" s="81"/>
      <c r="CY93" s="83"/>
      <c r="CZ93" s="83"/>
      <c r="DA93" s="83"/>
      <c r="DB93" s="83"/>
      <c r="DC93" s="84"/>
      <c r="DD93" s="79"/>
      <c r="DE93" s="79"/>
      <c r="DF93" s="80"/>
      <c r="DG93" s="81"/>
      <c r="DH93" s="82"/>
      <c r="DI93" s="81"/>
      <c r="DJ93" s="83"/>
      <c r="DK93" s="83"/>
      <c r="DL93" s="83"/>
      <c r="DM93" s="83"/>
      <c r="DN93" s="84"/>
      <c r="DO93" s="79"/>
      <c r="DP93" s="79"/>
      <c r="DQ93" s="80"/>
      <c r="DR93" s="81"/>
      <c r="DS93" s="82"/>
      <c r="DT93" s="81"/>
      <c r="DU93" s="83"/>
      <c r="DV93" s="83"/>
      <c r="DW93" s="83"/>
      <c r="DX93" s="83"/>
      <c r="DY93" s="84"/>
      <c r="DZ93" s="79"/>
      <c r="EA93" s="79"/>
      <c r="EB93" s="80"/>
      <c r="EC93" s="81"/>
      <c r="ED93" s="82"/>
      <c r="EE93" s="81"/>
      <c r="EF93" s="83"/>
      <c r="EG93" s="83"/>
      <c r="EH93" s="83"/>
      <c r="EI93" s="83"/>
      <c r="EJ93" s="84"/>
      <c r="EK93" s="79"/>
      <c r="EL93" s="79"/>
      <c r="EM93" s="80"/>
      <c r="EN93" s="81"/>
      <c r="EO93" s="82"/>
      <c r="EP93" s="81"/>
      <c r="EQ93" s="83"/>
      <c r="ER93" s="83"/>
      <c r="ES93" s="83"/>
      <c r="ET93" s="83"/>
      <c r="EU93" s="84"/>
      <c r="EV93" s="79"/>
      <c r="EW93" s="79"/>
      <c r="EX93" s="80"/>
      <c r="EY93" s="81"/>
      <c r="EZ93" s="82"/>
      <c r="FA93" s="81"/>
      <c r="FB93" s="83"/>
      <c r="FC93" s="83"/>
      <c r="FD93" s="83"/>
      <c r="FE93" s="83"/>
      <c r="FF93" s="84"/>
      <c r="FG93" s="79"/>
      <c r="FH93" s="79"/>
      <c r="FI93" s="80"/>
      <c r="FJ93" s="81"/>
      <c r="FK93" s="82"/>
      <c r="FL93" s="81"/>
      <c r="FM93" s="83"/>
      <c r="FN93" s="83"/>
      <c r="FO93" s="83"/>
      <c r="FP93" s="83"/>
      <c r="FQ93" s="84"/>
      <c r="FR93" s="79"/>
      <c r="FS93" s="79"/>
      <c r="FT93" s="80"/>
      <c r="FU93" s="81"/>
      <c r="FV93" s="82"/>
      <c r="FW93" s="81"/>
      <c r="FX93" s="83"/>
      <c r="FY93" s="83"/>
      <c r="FZ93" s="83"/>
      <c r="GA93" s="83"/>
      <c r="GB93" s="84"/>
      <c r="GC93" s="79"/>
      <c r="GD93" s="79"/>
      <c r="GE93" s="80"/>
      <c r="GF93" s="81"/>
      <c r="GG93" s="82"/>
      <c r="GH93" s="81"/>
      <c r="GI93" s="83"/>
      <c r="GJ93" s="83"/>
      <c r="GK93" s="83"/>
      <c r="GL93" s="83"/>
      <c r="GM93" s="84"/>
      <c r="GN93" s="79"/>
      <c r="GO93" s="79"/>
      <c r="GP93" s="80"/>
      <c r="GQ93" s="81"/>
      <c r="GR93" s="82"/>
      <c r="GS93" s="81"/>
      <c r="GT93" s="83"/>
      <c r="GU93" s="83"/>
      <c r="GV93" s="83"/>
      <c r="GW93" s="83"/>
      <c r="GX93" s="84"/>
      <c r="GY93" s="79"/>
      <c r="GZ93" s="79"/>
      <c r="HA93" s="80"/>
      <c r="HB93" s="81"/>
      <c r="HC93" s="82"/>
      <c r="HD93" s="81"/>
      <c r="HE93" s="83"/>
      <c r="HF93" s="83"/>
      <c r="HG93" s="83"/>
      <c r="HH93" s="83"/>
      <c r="HI93" s="84"/>
      <c r="HJ93" s="79"/>
      <c r="HK93" s="79"/>
      <c r="HL93" s="80"/>
      <c r="HM93" s="81"/>
      <c r="HN93" s="82"/>
      <c r="HO93" s="81"/>
      <c r="HP93" s="83"/>
      <c r="HQ93" s="83"/>
      <c r="HR93" s="83"/>
      <c r="HS93" s="83"/>
      <c r="HT93" s="84"/>
      <c r="HU93" s="79"/>
      <c r="HV93" s="79"/>
      <c r="HW93" s="80"/>
      <c r="HX93" s="81"/>
      <c r="HY93" s="82"/>
      <c r="HZ93" s="81"/>
      <c r="IA93" s="83"/>
      <c r="IB93" s="83"/>
      <c r="IC93" s="83"/>
      <c r="ID93" s="83"/>
      <c r="IE93" s="84"/>
      <c r="IF93" s="79"/>
      <c r="IG93" s="79"/>
    </row>
    <row r="94" spans="1:241" s="85" customFormat="1" ht="14.25" customHeight="1">
      <c r="A94" s="502" t="s">
        <v>2965</v>
      </c>
      <c r="B94" s="503" t="s">
        <v>2964</v>
      </c>
      <c r="C94" s="504" t="s">
        <v>132</v>
      </c>
      <c r="D94" s="505">
        <v>5</v>
      </c>
      <c r="E94" s="260"/>
      <c r="F94" s="260"/>
      <c r="G94" s="88">
        <f t="shared" si="6"/>
        <v>0</v>
      </c>
      <c r="H94" s="89">
        <f t="shared" si="7"/>
        <v>0</v>
      </c>
      <c r="I94" s="79"/>
      <c r="J94" s="79"/>
      <c r="K94" s="80"/>
      <c r="L94" s="81"/>
      <c r="M94" s="82"/>
      <c r="N94" s="81"/>
      <c r="O94" s="83"/>
      <c r="P94" s="83"/>
      <c r="Q94" s="83"/>
      <c r="R94" s="83"/>
      <c r="S94" s="84"/>
      <c r="T94" s="79"/>
      <c r="U94" s="79"/>
      <c r="V94" s="80"/>
      <c r="W94" s="81"/>
      <c r="X94" s="82"/>
      <c r="Y94" s="81"/>
      <c r="Z94" s="83"/>
      <c r="AA94" s="83"/>
      <c r="AB94" s="83"/>
      <c r="AC94" s="83"/>
      <c r="AD94" s="84"/>
      <c r="AE94" s="79"/>
      <c r="AF94" s="79"/>
      <c r="AG94" s="80"/>
      <c r="AH94" s="81"/>
      <c r="AI94" s="82"/>
      <c r="AJ94" s="81"/>
      <c r="AK94" s="83"/>
      <c r="AL94" s="83"/>
      <c r="AM94" s="83"/>
      <c r="AN94" s="83"/>
      <c r="AO94" s="84"/>
      <c r="AP94" s="79"/>
      <c r="AQ94" s="79"/>
      <c r="AR94" s="80"/>
      <c r="AS94" s="81"/>
      <c r="AT94" s="82"/>
      <c r="AU94" s="81"/>
      <c r="AV94" s="83"/>
      <c r="AW94" s="83"/>
      <c r="AX94" s="83"/>
      <c r="AY94" s="83"/>
      <c r="AZ94" s="84"/>
      <c r="BA94" s="79"/>
      <c r="BB94" s="79"/>
      <c r="BC94" s="80"/>
      <c r="BD94" s="81"/>
      <c r="BE94" s="82"/>
      <c r="BF94" s="81"/>
      <c r="BG94" s="83"/>
      <c r="BH94" s="83"/>
      <c r="BI94" s="83"/>
      <c r="BJ94" s="83"/>
      <c r="BK94" s="84"/>
      <c r="BL94" s="79"/>
      <c r="BM94" s="79"/>
      <c r="BN94" s="80"/>
      <c r="BO94" s="81"/>
      <c r="BP94" s="82"/>
      <c r="BQ94" s="81"/>
      <c r="BR94" s="83"/>
      <c r="BS94" s="83"/>
      <c r="BT94" s="83"/>
      <c r="BU94" s="83"/>
      <c r="BV94" s="84"/>
      <c r="BW94" s="79"/>
      <c r="BX94" s="79"/>
      <c r="BY94" s="80"/>
      <c r="BZ94" s="81"/>
      <c r="CA94" s="82"/>
      <c r="CB94" s="81"/>
      <c r="CC94" s="83"/>
      <c r="CD94" s="83"/>
      <c r="CE94" s="83"/>
      <c r="CF94" s="83"/>
      <c r="CG94" s="84"/>
      <c r="CH94" s="79"/>
      <c r="CI94" s="79"/>
      <c r="CJ94" s="80"/>
      <c r="CK94" s="81"/>
      <c r="CL94" s="82"/>
      <c r="CM94" s="81"/>
      <c r="CN94" s="83"/>
      <c r="CO94" s="83"/>
      <c r="CP94" s="83"/>
      <c r="CQ94" s="83"/>
      <c r="CR94" s="84"/>
      <c r="CS94" s="79"/>
      <c r="CT94" s="79"/>
      <c r="CU94" s="80"/>
      <c r="CV94" s="81"/>
      <c r="CW94" s="82"/>
      <c r="CX94" s="81"/>
      <c r="CY94" s="83"/>
      <c r="CZ94" s="83"/>
      <c r="DA94" s="83"/>
      <c r="DB94" s="83"/>
      <c r="DC94" s="84"/>
      <c r="DD94" s="79"/>
      <c r="DE94" s="79"/>
      <c r="DF94" s="80"/>
      <c r="DG94" s="81"/>
      <c r="DH94" s="82"/>
      <c r="DI94" s="81"/>
      <c r="DJ94" s="83"/>
      <c r="DK94" s="83"/>
      <c r="DL94" s="83"/>
      <c r="DM94" s="83"/>
      <c r="DN94" s="84"/>
      <c r="DO94" s="79"/>
      <c r="DP94" s="79"/>
      <c r="DQ94" s="80"/>
      <c r="DR94" s="81"/>
      <c r="DS94" s="82"/>
      <c r="DT94" s="81"/>
      <c r="DU94" s="83"/>
      <c r="DV94" s="83"/>
      <c r="DW94" s="83"/>
      <c r="DX94" s="83"/>
      <c r="DY94" s="84"/>
      <c r="DZ94" s="79"/>
      <c r="EA94" s="79"/>
      <c r="EB94" s="80"/>
      <c r="EC94" s="81"/>
      <c r="ED94" s="82"/>
      <c r="EE94" s="81"/>
      <c r="EF94" s="83"/>
      <c r="EG94" s="83"/>
      <c r="EH94" s="83"/>
      <c r="EI94" s="83"/>
      <c r="EJ94" s="84"/>
      <c r="EK94" s="79"/>
      <c r="EL94" s="79"/>
      <c r="EM94" s="80"/>
      <c r="EN94" s="81"/>
      <c r="EO94" s="82"/>
      <c r="EP94" s="81"/>
      <c r="EQ94" s="83"/>
      <c r="ER94" s="83"/>
      <c r="ES94" s="83"/>
      <c r="ET94" s="83"/>
      <c r="EU94" s="84"/>
      <c r="EV94" s="79"/>
      <c r="EW94" s="79"/>
      <c r="EX94" s="80"/>
      <c r="EY94" s="81"/>
      <c r="EZ94" s="82"/>
      <c r="FA94" s="81"/>
      <c r="FB94" s="83"/>
      <c r="FC94" s="83"/>
      <c r="FD94" s="83"/>
      <c r="FE94" s="83"/>
      <c r="FF94" s="84"/>
      <c r="FG94" s="79"/>
      <c r="FH94" s="79"/>
      <c r="FI94" s="80"/>
      <c r="FJ94" s="81"/>
      <c r="FK94" s="82"/>
      <c r="FL94" s="81"/>
      <c r="FM94" s="83"/>
      <c r="FN94" s="83"/>
      <c r="FO94" s="83"/>
      <c r="FP94" s="83"/>
      <c r="FQ94" s="84"/>
      <c r="FR94" s="79"/>
      <c r="FS94" s="79"/>
      <c r="FT94" s="80"/>
      <c r="FU94" s="81"/>
      <c r="FV94" s="82"/>
      <c r="FW94" s="81"/>
      <c r="FX94" s="83"/>
      <c r="FY94" s="83"/>
      <c r="FZ94" s="83"/>
      <c r="GA94" s="83"/>
      <c r="GB94" s="84"/>
      <c r="GC94" s="79"/>
      <c r="GD94" s="79"/>
      <c r="GE94" s="80"/>
      <c r="GF94" s="81"/>
      <c r="GG94" s="82"/>
      <c r="GH94" s="81"/>
      <c r="GI94" s="83"/>
      <c r="GJ94" s="83"/>
      <c r="GK94" s="83"/>
      <c r="GL94" s="83"/>
      <c r="GM94" s="84"/>
      <c r="GN94" s="79"/>
      <c r="GO94" s="79"/>
      <c r="GP94" s="80"/>
      <c r="GQ94" s="81"/>
      <c r="GR94" s="82"/>
      <c r="GS94" s="81"/>
      <c r="GT94" s="83"/>
      <c r="GU94" s="83"/>
      <c r="GV94" s="83"/>
      <c r="GW94" s="83"/>
      <c r="GX94" s="84"/>
      <c r="GY94" s="79"/>
      <c r="GZ94" s="79"/>
      <c r="HA94" s="80"/>
      <c r="HB94" s="81"/>
      <c r="HC94" s="82"/>
      <c r="HD94" s="81"/>
      <c r="HE94" s="83"/>
      <c r="HF94" s="83"/>
      <c r="HG94" s="83"/>
      <c r="HH94" s="83"/>
      <c r="HI94" s="84"/>
      <c r="HJ94" s="79"/>
      <c r="HK94" s="79"/>
      <c r="HL94" s="80"/>
      <c r="HM94" s="81"/>
      <c r="HN94" s="82"/>
      <c r="HO94" s="81"/>
      <c r="HP94" s="83"/>
      <c r="HQ94" s="83"/>
      <c r="HR94" s="83"/>
      <c r="HS94" s="83"/>
      <c r="HT94" s="84"/>
      <c r="HU94" s="79"/>
      <c r="HV94" s="79"/>
      <c r="HW94" s="80"/>
      <c r="HX94" s="81"/>
      <c r="HY94" s="82"/>
      <c r="HZ94" s="81"/>
      <c r="IA94" s="83"/>
      <c r="IB94" s="83"/>
      <c r="IC94" s="83"/>
      <c r="ID94" s="83"/>
      <c r="IE94" s="84"/>
      <c r="IF94" s="79"/>
      <c r="IG94" s="79"/>
    </row>
    <row r="95" spans="1:241" s="85" customFormat="1" ht="14.25" customHeight="1">
      <c r="A95" s="502" t="s">
        <v>2959</v>
      </c>
      <c r="B95" s="524" t="s">
        <v>2963</v>
      </c>
      <c r="C95" s="504" t="s">
        <v>132</v>
      </c>
      <c r="D95" s="505">
        <v>1</v>
      </c>
      <c r="E95" s="260"/>
      <c r="F95" s="260"/>
      <c r="G95" s="88">
        <f t="shared" si="6"/>
        <v>0</v>
      </c>
      <c r="H95" s="89">
        <f t="shared" si="7"/>
        <v>0</v>
      </c>
      <c r="I95" s="79"/>
      <c r="J95" s="79"/>
      <c r="K95" s="80"/>
      <c r="L95" s="81"/>
      <c r="M95" s="82"/>
      <c r="N95" s="81"/>
      <c r="O95" s="83"/>
      <c r="P95" s="83"/>
      <c r="Q95" s="83"/>
      <c r="R95" s="83"/>
      <c r="S95" s="84"/>
      <c r="T95" s="79"/>
      <c r="U95" s="79"/>
      <c r="V95" s="80"/>
      <c r="W95" s="81"/>
      <c r="X95" s="82"/>
      <c r="Y95" s="81"/>
      <c r="Z95" s="83"/>
      <c r="AA95" s="83"/>
      <c r="AB95" s="83"/>
      <c r="AC95" s="83"/>
      <c r="AD95" s="84"/>
      <c r="AE95" s="79"/>
      <c r="AF95" s="79"/>
      <c r="AG95" s="80"/>
      <c r="AH95" s="81"/>
      <c r="AI95" s="82"/>
      <c r="AJ95" s="81"/>
      <c r="AK95" s="83"/>
      <c r="AL95" s="83"/>
      <c r="AM95" s="83"/>
      <c r="AN95" s="83"/>
      <c r="AO95" s="84"/>
      <c r="AP95" s="79"/>
      <c r="AQ95" s="79"/>
      <c r="AR95" s="80"/>
      <c r="AS95" s="81"/>
      <c r="AT95" s="82"/>
      <c r="AU95" s="81"/>
      <c r="AV95" s="83"/>
      <c r="AW95" s="83"/>
      <c r="AX95" s="83"/>
      <c r="AY95" s="83"/>
      <c r="AZ95" s="84"/>
      <c r="BA95" s="79"/>
      <c r="BB95" s="79"/>
      <c r="BC95" s="80"/>
      <c r="BD95" s="81"/>
      <c r="BE95" s="82"/>
      <c r="BF95" s="81"/>
      <c r="BG95" s="83"/>
      <c r="BH95" s="83"/>
      <c r="BI95" s="83"/>
      <c r="BJ95" s="83"/>
      <c r="BK95" s="84"/>
      <c r="BL95" s="79"/>
      <c r="BM95" s="79"/>
      <c r="BN95" s="80"/>
      <c r="BO95" s="81"/>
      <c r="BP95" s="82"/>
      <c r="BQ95" s="81"/>
      <c r="BR95" s="83"/>
      <c r="BS95" s="83"/>
      <c r="BT95" s="83"/>
      <c r="BU95" s="83"/>
      <c r="BV95" s="84"/>
      <c r="BW95" s="79"/>
      <c r="BX95" s="79"/>
      <c r="BY95" s="80"/>
      <c r="BZ95" s="81"/>
      <c r="CA95" s="82"/>
      <c r="CB95" s="81"/>
      <c r="CC95" s="83"/>
      <c r="CD95" s="83"/>
      <c r="CE95" s="83"/>
      <c r="CF95" s="83"/>
      <c r="CG95" s="84"/>
      <c r="CH95" s="79"/>
      <c r="CI95" s="79"/>
      <c r="CJ95" s="80"/>
      <c r="CK95" s="81"/>
      <c r="CL95" s="82"/>
      <c r="CM95" s="81"/>
      <c r="CN95" s="83"/>
      <c r="CO95" s="83"/>
      <c r="CP95" s="83"/>
      <c r="CQ95" s="83"/>
      <c r="CR95" s="84"/>
      <c r="CS95" s="79"/>
      <c r="CT95" s="79"/>
      <c r="CU95" s="80"/>
      <c r="CV95" s="81"/>
      <c r="CW95" s="82"/>
      <c r="CX95" s="81"/>
      <c r="CY95" s="83"/>
      <c r="CZ95" s="83"/>
      <c r="DA95" s="83"/>
      <c r="DB95" s="83"/>
      <c r="DC95" s="84"/>
      <c r="DD95" s="79"/>
      <c r="DE95" s="79"/>
      <c r="DF95" s="80"/>
      <c r="DG95" s="81"/>
      <c r="DH95" s="82"/>
      <c r="DI95" s="81"/>
      <c r="DJ95" s="83"/>
      <c r="DK95" s="83"/>
      <c r="DL95" s="83"/>
      <c r="DM95" s="83"/>
      <c r="DN95" s="84"/>
      <c r="DO95" s="79"/>
      <c r="DP95" s="79"/>
      <c r="DQ95" s="80"/>
      <c r="DR95" s="81"/>
      <c r="DS95" s="82"/>
      <c r="DT95" s="81"/>
      <c r="DU95" s="83"/>
      <c r="DV95" s="83"/>
      <c r="DW95" s="83"/>
      <c r="DX95" s="83"/>
      <c r="DY95" s="84"/>
      <c r="DZ95" s="79"/>
      <c r="EA95" s="79"/>
      <c r="EB95" s="80"/>
      <c r="EC95" s="81"/>
      <c r="ED95" s="82"/>
      <c r="EE95" s="81"/>
      <c r="EF95" s="83"/>
      <c r="EG95" s="83"/>
      <c r="EH95" s="83"/>
      <c r="EI95" s="83"/>
      <c r="EJ95" s="84"/>
      <c r="EK95" s="79"/>
      <c r="EL95" s="79"/>
      <c r="EM95" s="80"/>
      <c r="EN95" s="81"/>
      <c r="EO95" s="82"/>
      <c r="EP95" s="81"/>
      <c r="EQ95" s="83"/>
      <c r="ER95" s="83"/>
      <c r="ES95" s="83"/>
      <c r="ET95" s="83"/>
      <c r="EU95" s="84"/>
      <c r="EV95" s="79"/>
      <c r="EW95" s="79"/>
      <c r="EX95" s="80"/>
      <c r="EY95" s="81"/>
      <c r="EZ95" s="82"/>
      <c r="FA95" s="81"/>
      <c r="FB95" s="83"/>
      <c r="FC95" s="83"/>
      <c r="FD95" s="83"/>
      <c r="FE95" s="83"/>
      <c r="FF95" s="84"/>
      <c r="FG95" s="79"/>
      <c r="FH95" s="79"/>
      <c r="FI95" s="80"/>
      <c r="FJ95" s="81"/>
      <c r="FK95" s="82"/>
      <c r="FL95" s="81"/>
      <c r="FM95" s="83"/>
      <c r="FN95" s="83"/>
      <c r="FO95" s="83"/>
      <c r="FP95" s="83"/>
      <c r="FQ95" s="84"/>
      <c r="FR95" s="79"/>
      <c r="FS95" s="79"/>
      <c r="FT95" s="80"/>
      <c r="FU95" s="81"/>
      <c r="FV95" s="82"/>
      <c r="FW95" s="81"/>
      <c r="FX95" s="83"/>
      <c r="FY95" s="83"/>
      <c r="FZ95" s="83"/>
      <c r="GA95" s="83"/>
      <c r="GB95" s="84"/>
      <c r="GC95" s="79"/>
      <c r="GD95" s="79"/>
      <c r="GE95" s="80"/>
      <c r="GF95" s="81"/>
      <c r="GG95" s="82"/>
      <c r="GH95" s="81"/>
      <c r="GI95" s="83"/>
      <c r="GJ95" s="83"/>
      <c r="GK95" s="83"/>
      <c r="GL95" s="83"/>
      <c r="GM95" s="84"/>
      <c r="GN95" s="79"/>
      <c r="GO95" s="79"/>
      <c r="GP95" s="80"/>
      <c r="GQ95" s="81"/>
      <c r="GR95" s="82"/>
      <c r="GS95" s="81"/>
      <c r="GT95" s="83"/>
      <c r="GU95" s="83"/>
      <c r="GV95" s="83"/>
      <c r="GW95" s="83"/>
      <c r="GX95" s="84"/>
      <c r="GY95" s="79"/>
      <c r="GZ95" s="79"/>
      <c r="HA95" s="80"/>
      <c r="HB95" s="81"/>
      <c r="HC95" s="82"/>
      <c r="HD95" s="81"/>
      <c r="HE95" s="83"/>
      <c r="HF95" s="83"/>
      <c r="HG95" s="83"/>
      <c r="HH95" s="83"/>
      <c r="HI95" s="84"/>
      <c r="HJ95" s="79"/>
      <c r="HK95" s="79"/>
      <c r="HL95" s="80"/>
      <c r="HM95" s="81"/>
      <c r="HN95" s="82"/>
      <c r="HO95" s="81"/>
      <c r="HP95" s="83"/>
      <c r="HQ95" s="83"/>
      <c r="HR95" s="83"/>
      <c r="HS95" s="83"/>
      <c r="HT95" s="84"/>
      <c r="HU95" s="79"/>
      <c r="HV95" s="79"/>
      <c r="HW95" s="80"/>
      <c r="HX95" s="81"/>
      <c r="HY95" s="82"/>
      <c r="HZ95" s="81"/>
      <c r="IA95" s="83"/>
      <c r="IB95" s="83"/>
      <c r="IC95" s="83"/>
      <c r="ID95" s="83"/>
      <c r="IE95" s="84"/>
      <c r="IF95" s="79"/>
      <c r="IG95" s="79"/>
    </row>
    <row r="96" spans="1:241" s="85" customFormat="1" ht="14.25" customHeight="1">
      <c r="A96" s="502" t="s">
        <v>2957</v>
      </c>
      <c r="B96" s="503" t="s">
        <v>2962</v>
      </c>
      <c r="C96" s="504" t="s">
        <v>132</v>
      </c>
      <c r="D96" s="505">
        <v>23</v>
      </c>
      <c r="E96" s="259"/>
      <c r="F96" s="259"/>
      <c r="G96" s="88">
        <f t="shared" si="6"/>
        <v>0</v>
      </c>
      <c r="H96" s="89">
        <f t="shared" si="7"/>
        <v>0</v>
      </c>
      <c r="I96" s="79"/>
      <c r="J96" s="79"/>
      <c r="K96" s="80"/>
      <c r="L96" s="81"/>
      <c r="M96" s="82"/>
      <c r="N96" s="81"/>
      <c r="O96" s="83"/>
      <c r="P96" s="83"/>
      <c r="Q96" s="83"/>
      <c r="R96" s="83"/>
      <c r="S96" s="84"/>
      <c r="T96" s="79"/>
      <c r="U96" s="79"/>
      <c r="V96" s="80"/>
      <c r="W96" s="81"/>
      <c r="X96" s="82"/>
      <c r="Y96" s="81"/>
      <c r="Z96" s="83"/>
      <c r="AA96" s="83"/>
      <c r="AB96" s="83"/>
      <c r="AC96" s="83"/>
      <c r="AD96" s="84"/>
      <c r="AE96" s="79"/>
      <c r="AF96" s="79"/>
      <c r="AG96" s="80"/>
      <c r="AH96" s="81"/>
      <c r="AI96" s="82"/>
      <c r="AJ96" s="81"/>
      <c r="AK96" s="83"/>
      <c r="AL96" s="83"/>
      <c r="AM96" s="83"/>
      <c r="AN96" s="83"/>
      <c r="AO96" s="84"/>
      <c r="AP96" s="79"/>
      <c r="AQ96" s="79"/>
      <c r="AR96" s="80"/>
      <c r="AS96" s="81"/>
      <c r="AT96" s="82"/>
      <c r="AU96" s="81"/>
      <c r="AV96" s="83"/>
      <c r="AW96" s="83"/>
      <c r="AX96" s="83"/>
      <c r="AY96" s="83"/>
      <c r="AZ96" s="84"/>
      <c r="BA96" s="79"/>
      <c r="BB96" s="79"/>
      <c r="BC96" s="80"/>
      <c r="BD96" s="81"/>
      <c r="BE96" s="82"/>
      <c r="BF96" s="81"/>
      <c r="BG96" s="83"/>
      <c r="BH96" s="83"/>
      <c r="BI96" s="83"/>
      <c r="BJ96" s="83"/>
      <c r="BK96" s="84"/>
      <c r="BL96" s="79"/>
      <c r="BM96" s="79"/>
      <c r="BN96" s="80"/>
      <c r="BO96" s="81"/>
      <c r="BP96" s="82"/>
      <c r="BQ96" s="81"/>
      <c r="BR96" s="83"/>
      <c r="BS96" s="83"/>
      <c r="BT96" s="83"/>
      <c r="BU96" s="83"/>
      <c r="BV96" s="84"/>
      <c r="BW96" s="79"/>
      <c r="BX96" s="79"/>
      <c r="BY96" s="80"/>
      <c r="BZ96" s="81"/>
      <c r="CA96" s="82"/>
      <c r="CB96" s="81"/>
      <c r="CC96" s="83"/>
      <c r="CD96" s="83"/>
      <c r="CE96" s="83"/>
      <c r="CF96" s="83"/>
      <c r="CG96" s="84"/>
      <c r="CH96" s="79"/>
      <c r="CI96" s="79"/>
      <c r="CJ96" s="80"/>
      <c r="CK96" s="81"/>
      <c r="CL96" s="82"/>
      <c r="CM96" s="81"/>
      <c r="CN96" s="83"/>
      <c r="CO96" s="83"/>
      <c r="CP96" s="83"/>
      <c r="CQ96" s="83"/>
      <c r="CR96" s="84"/>
      <c r="CS96" s="79"/>
      <c r="CT96" s="79"/>
      <c r="CU96" s="80"/>
      <c r="CV96" s="81"/>
      <c r="CW96" s="82"/>
      <c r="CX96" s="81"/>
      <c r="CY96" s="83"/>
      <c r="CZ96" s="83"/>
      <c r="DA96" s="83"/>
      <c r="DB96" s="83"/>
      <c r="DC96" s="84"/>
      <c r="DD96" s="79"/>
      <c r="DE96" s="79"/>
      <c r="DF96" s="80"/>
      <c r="DG96" s="81"/>
      <c r="DH96" s="82"/>
      <c r="DI96" s="81"/>
      <c r="DJ96" s="83"/>
      <c r="DK96" s="83"/>
      <c r="DL96" s="83"/>
      <c r="DM96" s="83"/>
      <c r="DN96" s="84"/>
      <c r="DO96" s="79"/>
      <c r="DP96" s="79"/>
      <c r="DQ96" s="80"/>
      <c r="DR96" s="81"/>
      <c r="DS96" s="82"/>
      <c r="DT96" s="81"/>
      <c r="DU96" s="83"/>
      <c r="DV96" s="83"/>
      <c r="DW96" s="83"/>
      <c r="DX96" s="83"/>
      <c r="DY96" s="84"/>
      <c r="DZ96" s="79"/>
      <c r="EA96" s="79"/>
      <c r="EB96" s="80"/>
      <c r="EC96" s="81"/>
      <c r="ED96" s="82"/>
      <c r="EE96" s="81"/>
      <c r="EF96" s="83"/>
      <c r="EG96" s="83"/>
      <c r="EH96" s="83"/>
      <c r="EI96" s="83"/>
      <c r="EJ96" s="84"/>
      <c r="EK96" s="79"/>
      <c r="EL96" s="79"/>
      <c r="EM96" s="80"/>
      <c r="EN96" s="81"/>
      <c r="EO96" s="82"/>
      <c r="EP96" s="81"/>
      <c r="EQ96" s="83"/>
      <c r="ER96" s="83"/>
      <c r="ES96" s="83"/>
      <c r="ET96" s="83"/>
      <c r="EU96" s="84"/>
      <c r="EV96" s="79"/>
      <c r="EW96" s="79"/>
      <c r="EX96" s="80"/>
      <c r="EY96" s="81"/>
      <c r="EZ96" s="82"/>
      <c r="FA96" s="81"/>
      <c r="FB96" s="83"/>
      <c r="FC96" s="83"/>
      <c r="FD96" s="83"/>
      <c r="FE96" s="83"/>
      <c r="FF96" s="84"/>
      <c r="FG96" s="79"/>
      <c r="FH96" s="79"/>
      <c r="FI96" s="80"/>
      <c r="FJ96" s="81"/>
      <c r="FK96" s="82"/>
      <c r="FL96" s="81"/>
      <c r="FM96" s="83"/>
      <c r="FN96" s="83"/>
      <c r="FO96" s="83"/>
      <c r="FP96" s="83"/>
      <c r="FQ96" s="84"/>
      <c r="FR96" s="79"/>
      <c r="FS96" s="79"/>
      <c r="FT96" s="80"/>
      <c r="FU96" s="81"/>
      <c r="FV96" s="82"/>
      <c r="FW96" s="81"/>
      <c r="FX96" s="83"/>
      <c r="FY96" s="83"/>
      <c r="FZ96" s="83"/>
      <c r="GA96" s="83"/>
      <c r="GB96" s="84"/>
      <c r="GC96" s="79"/>
      <c r="GD96" s="79"/>
      <c r="GE96" s="80"/>
      <c r="GF96" s="81"/>
      <c r="GG96" s="82"/>
      <c r="GH96" s="81"/>
      <c r="GI96" s="83"/>
      <c r="GJ96" s="83"/>
      <c r="GK96" s="83"/>
      <c r="GL96" s="83"/>
      <c r="GM96" s="84"/>
      <c r="GN96" s="79"/>
      <c r="GO96" s="79"/>
      <c r="GP96" s="80"/>
      <c r="GQ96" s="81"/>
      <c r="GR96" s="82"/>
      <c r="GS96" s="81"/>
      <c r="GT96" s="83"/>
      <c r="GU96" s="83"/>
      <c r="GV96" s="83"/>
      <c r="GW96" s="83"/>
      <c r="GX96" s="84"/>
      <c r="GY96" s="79"/>
      <c r="GZ96" s="79"/>
      <c r="HA96" s="80"/>
      <c r="HB96" s="81"/>
      <c r="HC96" s="82"/>
      <c r="HD96" s="81"/>
      <c r="HE96" s="83"/>
      <c r="HF96" s="83"/>
      <c r="HG96" s="83"/>
      <c r="HH96" s="83"/>
      <c r="HI96" s="84"/>
      <c r="HJ96" s="79"/>
      <c r="HK96" s="79"/>
      <c r="HL96" s="80"/>
      <c r="HM96" s="81"/>
      <c r="HN96" s="82"/>
      <c r="HO96" s="81"/>
      <c r="HP96" s="83"/>
      <c r="HQ96" s="83"/>
      <c r="HR96" s="83"/>
      <c r="HS96" s="83"/>
      <c r="HT96" s="84"/>
      <c r="HU96" s="79"/>
      <c r="HV96" s="79"/>
      <c r="HW96" s="80"/>
      <c r="HX96" s="81"/>
      <c r="HY96" s="82"/>
      <c r="HZ96" s="81"/>
      <c r="IA96" s="83"/>
      <c r="IB96" s="83"/>
      <c r="IC96" s="83"/>
      <c r="ID96" s="83"/>
      <c r="IE96" s="84"/>
      <c r="IF96" s="79"/>
      <c r="IG96" s="79"/>
    </row>
    <row r="97" spans="1:241" s="85" customFormat="1" ht="14.25" customHeight="1">
      <c r="A97" s="502" t="s">
        <v>2955</v>
      </c>
      <c r="B97" s="525" t="s">
        <v>2961</v>
      </c>
      <c r="C97" s="504" t="s">
        <v>132</v>
      </c>
      <c r="D97" s="505">
        <v>274</v>
      </c>
      <c r="E97" s="259"/>
      <c r="F97" s="259"/>
      <c r="G97" s="88">
        <f t="shared" si="6"/>
        <v>0</v>
      </c>
      <c r="H97" s="89">
        <f t="shared" si="7"/>
        <v>0</v>
      </c>
      <c r="I97" s="79"/>
      <c r="J97" s="79"/>
      <c r="K97" s="80"/>
      <c r="L97" s="81"/>
      <c r="M97" s="82"/>
      <c r="N97" s="81"/>
      <c r="O97" s="83"/>
      <c r="P97" s="83"/>
      <c r="Q97" s="83"/>
      <c r="R97" s="83"/>
      <c r="S97" s="84"/>
      <c r="T97" s="79"/>
      <c r="U97" s="79"/>
      <c r="V97" s="80"/>
      <c r="W97" s="81"/>
      <c r="X97" s="82"/>
      <c r="Y97" s="81"/>
      <c r="Z97" s="83"/>
      <c r="AA97" s="83"/>
      <c r="AB97" s="83"/>
      <c r="AC97" s="83"/>
      <c r="AD97" s="84"/>
      <c r="AE97" s="79"/>
      <c r="AF97" s="79"/>
      <c r="AG97" s="80"/>
      <c r="AH97" s="81"/>
      <c r="AI97" s="82"/>
      <c r="AJ97" s="81"/>
      <c r="AK97" s="83"/>
      <c r="AL97" s="83"/>
      <c r="AM97" s="83"/>
      <c r="AN97" s="83"/>
      <c r="AO97" s="84"/>
      <c r="AP97" s="79"/>
      <c r="AQ97" s="79"/>
      <c r="AR97" s="80"/>
      <c r="AS97" s="81"/>
      <c r="AT97" s="82"/>
      <c r="AU97" s="81"/>
      <c r="AV97" s="83"/>
      <c r="AW97" s="83"/>
      <c r="AX97" s="83"/>
      <c r="AY97" s="83"/>
      <c r="AZ97" s="84"/>
      <c r="BA97" s="79"/>
      <c r="BB97" s="79"/>
      <c r="BC97" s="80"/>
      <c r="BD97" s="81"/>
      <c r="BE97" s="82"/>
      <c r="BF97" s="81"/>
      <c r="BG97" s="83"/>
      <c r="BH97" s="83"/>
      <c r="BI97" s="83"/>
      <c r="BJ97" s="83"/>
      <c r="BK97" s="84"/>
      <c r="BL97" s="79"/>
      <c r="BM97" s="79"/>
      <c r="BN97" s="80"/>
      <c r="BO97" s="81"/>
      <c r="BP97" s="82"/>
      <c r="BQ97" s="81"/>
      <c r="BR97" s="83"/>
      <c r="BS97" s="83"/>
      <c r="BT97" s="83"/>
      <c r="BU97" s="83"/>
      <c r="BV97" s="84"/>
      <c r="BW97" s="79"/>
      <c r="BX97" s="79"/>
      <c r="BY97" s="80"/>
      <c r="BZ97" s="81"/>
      <c r="CA97" s="82"/>
      <c r="CB97" s="81"/>
      <c r="CC97" s="83"/>
      <c r="CD97" s="83"/>
      <c r="CE97" s="83"/>
      <c r="CF97" s="83"/>
      <c r="CG97" s="84"/>
      <c r="CH97" s="79"/>
      <c r="CI97" s="79"/>
      <c r="CJ97" s="80"/>
      <c r="CK97" s="81"/>
      <c r="CL97" s="82"/>
      <c r="CM97" s="81"/>
      <c r="CN97" s="83"/>
      <c r="CO97" s="83"/>
      <c r="CP97" s="83"/>
      <c r="CQ97" s="83"/>
      <c r="CR97" s="84"/>
      <c r="CS97" s="79"/>
      <c r="CT97" s="79"/>
      <c r="CU97" s="80"/>
      <c r="CV97" s="81"/>
      <c r="CW97" s="82"/>
      <c r="CX97" s="81"/>
      <c r="CY97" s="83"/>
      <c r="CZ97" s="83"/>
      <c r="DA97" s="83"/>
      <c r="DB97" s="83"/>
      <c r="DC97" s="84"/>
      <c r="DD97" s="79"/>
      <c r="DE97" s="79"/>
      <c r="DF97" s="80"/>
      <c r="DG97" s="81"/>
      <c r="DH97" s="82"/>
      <c r="DI97" s="81"/>
      <c r="DJ97" s="83"/>
      <c r="DK97" s="83"/>
      <c r="DL97" s="83"/>
      <c r="DM97" s="83"/>
      <c r="DN97" s="84"/>
      <c r="DO97" s="79"/>
      <c r="DP97" s="79"/>
      <c r="DQ97" s="80"/>
      <c r="DR97" s="81"/>
      <c r="DS97" s="82"/>
      <c r="DT97" s="81"/>
      <c r="DU97" s="83"/>
      <c r="DV97" s="83"/>
      <c r="DW97" s="83"/>
      <c r="DX97" s="83"/>
      <c r="DY97" s="84"/>
      <c r="DZ97" s="79"/>
      <c r="EA97" s="79"/>
      <c r="EB97" s="80"/>
      <c r="EC97" s="81"/>
      <c r="ED97" s="82"/>
      <c r="EE97" s="81"/>
      <c r="EF97" s="83"/>
      <c r="EG97" s="83"/>
      <c r="EH97" s="83"/>
      <c r="EI97" s="83"/>
      <c r="EJ97" s="84"/>
      <c r="EK97" s="79"/>
      <c r="EL97" s="79"/>
      <c r="EM97" s="80"/>
      <c r="EN97" s="81"/>
      <c r="EO97" s="82"/>
      <c r="EP97" s="81"/>
      <c r="EQ97" s="83"/>
      <c r="ER97" s="83"/>
      <c r="ES97" s="83"/>
      <c r="ET97" s="83"/>
      <c r="EU97" s="84"/>
      <c r="EV97" s="79"/>
      <c r="EW97" s="79"/>
      <c r="EX97" s="80"/>
      <c r="EY97" s="81"/>
      <c r="EZ97" s="82"/>
      <c r="FA97" s="81"/>
      <c r="FB97" s="83"/>
      <c r="FC97" s="83"/>
      <c r="FD97" s="83"/>
      <c r="FE97" s="83"/>
      <c r="FF97" s="84"/>
      <c r="FG97" s="79"/>
      <c r="FH97" s="79"/>
      <c r="FI97" s="80"/>
      <c r="FJ97" s="81"/>
      <c r="FK97" s="82"/>
      <c r="FL97" s="81"/>
      <c r="FM97" s="83"/>
      <c r="FN97" s="83"/>
      <c r="FO97" s="83"/>
      <c r="FP97" s="83"/>
      <c r="FQ97" s="84"/>
      <c r="FR97" s="79"/>
      <c r="FS97" s="79"/>
      <c r="FT97" s="80"/>
      <c r="FU97" s="81"/>
      <c r="FV97" s="82"/>
      <c r="FW97" s="81"/>
      <c r="FX97" s="83"/>
      <c r="FY97" s="83"/>
      <c r="FZ97" s="83"/>
      <c r="GA97" s="83"/>
      <c r="GB97" s="84"/>
      <c r="GC97" s="79"/>
      <c r="GD97" s="79"/>
      <c r="GE97" s="80"/>
      <c r="GF97" s="81"/>
      <c r="GG97" s="82"/>
      <c r="GH97" s="81"/>
      <c r="GI97" s="83"/>
      <c r="GJ97" s="83"/>
      <c r="GK97" s="83"/>
      <c r="GL97" s="83"/>
      <c r="GM97" s="84"/>
      <c r="GN97" s="79"/>
      <c r="GO97" s="79"/>
      <c r="GP97" s="80"/>
      <c r="GQ97" s="81"/>
      <c r="GR97" s="82"/>
      <c r="GS97" s="81"/>
      <c r="GT97" s="83"/>
      <c r="GU97" s="83"/>
      <c r="GV97" s="83"/>
      <c r="GW97" s="83"/>
      <c r="GX97" s="84"/>
      <c r="GY97" s="79"/>
      <c r="GZ97" s="79"/>
      <c r="HA97" s="80"/>
      <c r="HB97" s="81"/>
      <c r="HC97" s="82"/>
      <c r="HD97" s="81"/>
      <c r="HE97" s="83"/>
      <c r="HF97" s="83"/>
      <c r="HG97" s="83"/>
      <c r="HH97" s="83"/>
      <c r="HI97" s="84"/>
      <c r="HJ97" s="79"/>
      <c r="HK97" s="79"/>
      <c r="HL97" s="80"/>
      <c r="HM97" s="81"/>
      <c r="HN97" s="82"/>
      <c r="HO97" s="81"/>
      <c r="HP97" s="83"/>
      <c r="HQ97" s="83"/>
      <c r="HR97" s="83"/>
      <c r="HS97" s="83"/>
      <c r="HT97" s="84"/>
      <c r="HU97" s="79"/>
      <c r="HV97" s="79"/>
      <c r="HW97" s="80"/>
      <c r="HX97" s="81"/>
      <c r="HY97" s="82"/>
      <c r="HZ97" s="81"/>
      <c r="IA97" s="83"/>
      <c r="IB97" s="83"/>
      <c r="IC97" s="83"/>
      <c r="ID97" s="83"/>
      <c r="IE97" s="84"/>
      <c r="IF97" s="79"/>
      <c r="IG97" s="79"/>
    </row>
    <row r="98" spans="1:241" s="85" customFormat="1" ht="14.25" customHeight="1">
      <c r="A98" s="502" t="s">
        <v>2953</v>
      </c>
      <c r="B98" s="525" t="s">
        <v>2960</v>
      </c>
      <c r="C98" s="504" t="s">
        <v>132</v>
      </c>
      <c r="D98" s="505">
        <v>17</v>
      </c>
      <c r="E98" s="259"/>
      <c r="F98" s="259"/>
      <c r="G98" s="88">
        <f t="shared" si="6"/>
        <v>0</v>
      </c>
      <c r="H98" s="89">
        <f t="shared" si="7"/>
        <v>0</v>
      </c>
      <c r="I98" s="79"/>
      <c r="J98" s="79"/>
      <c r="K98" s="80"/>
      <c r="L98" s="81"/>
      <c r="M98" s="82"/>
      <c r="N98" s="81"/>
      <c r="O98" s="83"/>
      <c r="P98" s="83"/>
      <c r="Q98" s="83"/>
      <c r="R98" s="83"/>
      <c r="S98" s="84"/>
      <c r="T98" s="79"/>
      <c r="U98" s="79"/>
      <c r="V98" s="80"/>
      <c r="W98" s="81"/>
      <c r="X98" s="82"/>
      <c r="Y98" s="81"/>
      <c r="Z98" s="83"/>
      <c r="AA98" s="83"/>
      <c r="AB98" s="83"/>
      <c r="AC98" s="83"/>
      <c r="AD98" s="84"/>
      <c r="AE98" s="79"/>
      <c r="AF98" s="79"/>
      <c r="AG98" s="80"/>
      <c r="AH98" s="81"/>
      <c r="AI98" s="82"/>
      <c r="AJ98" s="81"/>
      <c r="AK98" s="83"/>
      <c r="AL98" s="83"/>
      <c r="AM98" s="83"/>
      <c r="AN98" s="83"/>
      <c r="AO98" s="84"/>
      <c r="AP98" s="79"/>
      <c r="AQ98" s="79"/>
      <c r="AR98" s="80"/>
      <c r="AS98" s="81"/>
      <c r="AT98" s="82"/>
      <c r="AU98" s="81"/>
      <c r="AV98" s="83"/>
      <c r="AW98" s="83"/>
      <c r="AX98" s="83"/>
      <c r="AY98" s="83"/>
      <c r="AZ98" s="84"/>
      <c r="BA98" s="79"/>
      <c r="BB98" s="79"/>
      <c r="BC98" s="80"/>
      <c r="BD98" s="81"/>
      <c r="BE98" s="82"/>
      <c r="BF98" s="81"/>
      <c r="BG98" s="83"/>
      <c r="BH98" s="83"/>
      <c r="BI98" s="83"/>
      <c r="BJ98" s="83"/>
      <c r="BK98" s="84"/>
      <c r="BL98" s="79"/>
      <c r="BM98" s="79"/>
      <c r="BN98" s="80"/>
      <c r="BO98" s="81"/>
      <c r="BP98" s="82"/>
      <c r="BQ98" s="81"/>
      <c r="BR98" s="83"/>
      <c r="BS98" s="83"/>
      <c r="BT98" s="83"/>
      <c r="BU98" s="83"/>
      <c r="BV98" s="84"/>
      <c r="BW98" s="79"/>
      <c r="BX98" s="79"/>
      <c r="BY98" s="80"/>
      <c r="BZ98" s="81"/>
      <c r="CA98" s="82"/>
      <c r="CB98" s="81"/>
      <c r="CC98" s="83"/>
      <c r="CD98" s="83"/>
      <c r="CE98" s="83"/>
      <c r="CF98" s="83"/>
      <c r="CG98" s="84"/>
      <c r="CH98" s="79"/>
      <c r="CI98" s="79"/>
      <c r="CJ98" s="80"/>
      <c r="CK98" s="81"/>
      <c r="CL98" s="82"/>
      <c r="CM98" s="81"/>
      <c r="CN98" s="83"/>
      <c r="CO98" s="83"/>
      <c r="CP98" s="83"/>
      <c r="CQ98" s="83"/>
      <c r="CR98" s="84"/>
      <c r="CS98" s="79"/>
      <c r="CT98" s="79"/>
      <c r="CU98" s="80"/>
      <c r="CV98" s="81"/>
      <c r="CW98" s="82"/>
      <c r="CX98" s="81"/>
      <c r="CY98" s="83"/>
      <c r="CZ98" s="83"/>
      <c r="DA98" s="83"/>
      <c r="DB98" s="83"/>
      <c r="DC98" s="84"/>
      <c r="DD98" s="79"/>
      <c r="DE98" s="79"/>
      <c r="DF98" s="80"/>
      <c r="DG98" s="81"/>
      <c r="DH98" s="82"/>
      <c r="DI98" s="81"/>
      <c r="DJ98" s="83"/>
      <c r="DK98" s="83"/>
      <c r="DL98" s="83"/>
      <c r="DM98" s="83"/>
      <c r="DN98" s="84"/>
      <c r="DO98" s="79"/>
      <c r="DP98" s="79"/>
      <c r="DQ98" s="80"/>
      <c r="DR98" s="81"/>
      <c r="DS98" s="82"/>
      <c r="DT98" s="81"/>
      <c r="DU98" s="83"/>
      <c r="DV98" s="83"/>
      <c r="DW98" s="83"/>
      <c r="DX98" s="83"/>
      <c r="DY98" s="84"/>
      <c r="DZ98" s="79"/>
      <c r="EA98" s="79"/>
      <c r="EB98" s="80"/>
      <c r="EC98" s="81"/>
      <c r="ED98" s="82"/>
      <c r="EE98" s="81"/>
      <c r="EF98" s="83"/>
      <c r="EG98" s="83"/>
      <c r="EH98" s="83"/>
      <c r="EI98" s="83"/>
      <c r="EJ98" s="84"/>
      <c r="EK98" s="79"/>
      <c r="EL98" s="79"/>
      <c r="EM98" s="80"/>
      <c r="EN98" s="81"/>
      <c r="EO98" s="82"/>
      <c r="EP98" s="81"/>
      <c r="EQ98" s="83"/>
      <c r="ER98" s="83"/>
      <c r="ES98" s="83"/>
      <c r="ET98" s="83"/>
      <c r="EU98" s="84"/>
      <c r="EV98" s="79"/>
      <c r="EW98" s="79"/>
      <c r="EX98" s="80"/>
      <c r="EY98" s="81"/>
      <c r="EZ98" s="82"/>
      <c r="FA98" s="81"/>
      <c r="FB98" s="83"/>
      <c r="FC98" s="83"/>
      <c r="FD98" s="83"/>
      <c r="FE98" s="83"/>
      <c r="FF98" s="84"/>
      <c r="FG98" s="79"/>
      <c r="FH98" s="79"/>
      <c r="FI98" s="80"/>
      <c r="FJ98" s="81"/>
      <c r="FK98" s="82"/>
      <c r="FL98" s="81"/>
      <c r="FM98" s="83"/>
      <c r="FN98" s="83"/>
      <c r="FO98" s="83"/>
      <c r="FP98" s="83"/>
      <c r="FQ98" s="84"/>
      <c r="FR98" s="79"/>
      <c r="FS98" s="79"/>
      <c r="FT98" s="80"/>
      <c r="FU98" s="81"/>
      <c r="FV98" s="82"/>
      <c r="FW98" s="81"/>
      <c r="FX98" s="83"/>
      <c r="FY98" s="83"/>
      <c r="FZ98" s="83"/>
      <c r="GA98" s="83"/>
      <c r="GB98" s="84"/>
      <c r="GC98" s="79"/>
      <c r="GD98" s="79"/>
      <c r="GE98" s="80"/>
      <c r="GF98" s="81"/>
      <c r="GG98" s="82"/>
      <c r="GH98" s="81"/>
      <c r="GI98" s="83"/>
      <c r="GJ98" s="83"/>
      <c r="GK98" s="83"/>
      <c r="GL98" s="83"/>
      <c r="GM98" s="84"/>
      <c r="GN98" s="79"/>
      <c r="GO98" s="79"/>
      <c r="GP98" s="80"/>
      <c r="GQ98" s="81"/>
      <c r="GR98" s="82"/>
      <c r="GS98" s="81"/>
      <c r="GT98" s="83"/>
      <c r="GU98" s="83"/>
      <c r="GV98" s="83"/>
      <c r="GW98" s="83"/>
      <c r="GX98" s="84"/>
      <c r="GY98" s="79"/>
      <c r="GZ98" s="79"/>
      <c r="HA98" s="80"/>
      <c r="HB98" s="81"/>
      <c r="HC98" s="82"/>
      <c r="HD98" s="81"/>
      <c r="HE98" s="83"/>
      <c r="HF98" s="83"/>
      <c r="HG98" s="83"/>
      <c r="HH98" s="83"/>
      <c r="HI98" s="84"/>
      <c r="HJ98" s="79"/>
      <c r="HK98" s="79"/>
      <c r="HL98" s="80"/>
      <c r="HM98" s="81"/>
      <c r="HN98" s="82"/>
      <c r="HO98" s="81"/>
      <c r="HP98" s="83"/>
      <c r="HQ98" s="83"/>
      <c r="HR98" s="83"/>
      <c r="HS98" s="83"/>
      <c r="HT98" s="84"/>
      <c r="HU98" s="79"/>
      <c r="HV98" s="79"/>
      <c r="HW98" s="80"/>
      <c r="HX98" s="81"/>
      <c r="HY98" s="82"/>
      <c r="HZ98" s="81"/>
      <c r="IA98" s="83"/>
      <c r="IB98" s="83"/>
      <c r="IC98" s="83"/>
      <c r="ID98" s="83"/>
      <c r="IE98" s="84"/>
      <c r="IF98" s="79"/>
      <c r="IG98" s="79"/>
    </row>
    <row r="99" spans="1:241" s="85" customFormat="1" ht="14.25" customHeight="1">
      <c r="A99" s="502" t="s">
        <v>2959</v>
      </c>
      <c r="B99" s="525" t="s">
        <v>2958</v>
      </c>
      <c r="C99" s="504" t="s">
        <v>132</v>
      </c>
      <c r="D99" s="505">
        <v>464</v>
      </c>
      <c r="E99" s="259"/>
      <c r="F99" s="259"/>
      <c r="G99" s="88">
        <f t="shared" si="6"/>
        <v>0</v>
      </c>
      <c r="H99" s="89">
        <f t="shared" si="7"/>
        <v>0</v>
      </c>
      <c r="I99" s="79"/>
      <c r="J99" s="79"/>
      <c r="K99" s="80"/>
      <c r="L99" s="81"/>
      <c r="M99" s="82"/>
      <c r="N99" s="81"/>
      <c r="O99" s="83"/>
      <c r="P99" s="83"/>
      <c r="Q99" s="83"/>
      <c r="R99" s="83"/>
      <c r="S99" s="84"/>
      <c r="T99" s="79"/>
      <c r="U99" s="79"/>
      <c r="V99" s="80"/>
      <c r="W99" s="81"/>
      <c r="X99" s="82"/>
      <c r="Y99" s="81"/>
      <c r="Z99" s="83"/>
      <c r="AA99" s="83"/>
      <c r="AB99" s="83"/>
      <c r="AC99" s="83"/>
      <c r="AD99" s="84"/>
      <c r="AE99" s="79"/>
      <c r="AF99" s="79"/>
      <c r="AG99" s="80"/>
      <c r="AH99" s="81"/>
      <c r="AI99" s="82"/>
      <c r="AJ99" s="81"/>
      <c r="AK99" s="83"/>
      <c r="AL99" s="83"/>
      <c r="AM99" s="83"/>
      <c r="AN99" s="83"/>
      <c r="AO99" s="84"/>
      <c r="AP99" s="79"/>
      <c r="AQ99" s="79"/>
      <c r="AR99" s="80"/>
      <c r="AS99" s="81"/>
      <c r="AT99" s="82"/>
      <c r="AU99" s="81"/>
      <c r="AV99" s="83"/>
      <c r="AW99" s="83"/>
      <c r="AX99" s="83"/>
      <c r="AY99" s="83"/>
      <c r="AZ99" s="84"/>
      <c r="BA99" s="79"/>
      <c r="BB99" s="79"/>
      <c r="BC99" s="80"/>
      <c r="BD99" s="81"/>
      <c r="BE99" s="82"/>
      <c r="BF99" s="81"/>
      <c r="BG99" s="83"/>
      <c r="BH99" s="83"/>
      <c r="BI99" s="83"/>
      <c r="BJ99" s="83"/>
      <c r="BK99" s="84"/>
      <c r="BL99" s="79"/>
      <c r="BM99" s="79"/>
      <c r="BN99" s="80"/>
      <c r="BO99" s="81"/>
      <c r="BP99" s="82"/>
      <c r="BQ99" s="81"/>
      <c r="BR99" s="83"/>
      <c r="BS99" s="83"/>
      <c r="BT99" s="83"/>
      <c r="BU99" s="83"/>
      <c r="BV99" s="84"/>
      <c r="BW99" s="79"/>
      <c r="BX99" s="79"/>
      <c r="BY99" s="80"/>
      <c r="BZ99" s="81"/>
      <c r="CA99" s="82"/>
      <c r="CB99" s="81"/>
      <c r="CC99" s="83"/>
      <c r="CD99" s="83"/>
      <c r="CE99" s="83"/>
      <c r="CF99" s="83"/>
      <c r="CG99" s="84"/>
      <c r="CH99" s="79"/>
      <c r="CI99" s="79"/>
      <c r="CJ99" s="80"/>
      <c r="CK99" s="81"/>
      <c r="CL99" s="82"/>
      <c r="CM99" s="81"/>
      <c r="CN99" s="83"/>
      <c r="CO99" s="83"/>
      <c r="CP99" s="83"/>
      <c r="CQ99" s="83"/>
      <c r="CR99" s="84"/>
      <c r="CS99" s="79"/>
      <c r="CT99" s="79"/>
      <c r="CU99" s="80"/>
      <c r="CV99" s="81"/>
      <c r="CW99" s="82"/>
      <c r="CX99" s="81"/>
      <c r="CY99" s="83"/>
      <c r="CZ99" s="83"/>
      <c r="DA99" s="83"/>
      <c r="DB99" s="83"/>
      <c r="DC99" s="84"/>
      <c r="DD99" s="79"/>
      <c r="DE99" s="79"/>
      <c r="DF99" s="80"/>
      <c r="DG99" s="81"/>
      <c r="DH99" s="82"/>
      <c r="DI99" s="81"/>
      <c r="DJ99" s="83"/>
      <c r="DK99" s="83"/>
      <c r="DL99" s="83"/>
      <c r="DM99" s="83"/>
      <c r="DN99" s="84"/>
      <c r="DO99" s="79"/>
      <c r="DP99" s="79"/>
      <c r="DQ99" s="80"/>
      <c r="DR99" s="81"/>
      <c r="DS99" s="82"/>
      <c r="DT99" s="81"/>
      <c r="DU99" s="83"/>
      <c r="DV99" s="83"/>
      <c r="DW99" s="83"/>
      <c r="DX99" s="83"/>
      <c r="DY99" s="84"/>
      <c r="DZ99" s="79"/>
      <c r="EA99" s="79"/>
      <c r="EB99" s="80"/>
      <c r="EC99" s="81"/>
      <c r="ED99" s="82"/>
      <c r="EE99" s="81"/>
      <c r="EF99" s="83"/>
      <c r="EG99" s="83"/>
      <c r="EH99" s="83"/>
      <c r="EI99" s="83"/>
      <c r="EJ99" s="84"/>
      <c r="EK99" s="79"/>
      <c r="EL99" s="79"/>
      <c r="EM99" s="80"/>
      <c r="EN99" s="81"/>
      <c r="EO99" s="82"/>
      <c r="EP99" s="81"/>
      <c r="EQ99" s="83"/>
      <c r="ER99" s="83"/>
      <c r="ES99" s="83"/>
      <c r="ET99" s="83"/>
      <c r="EU99" s="84"/>
      <c r="EV99" s="79"/>
      <c r="EW99" s="79"/>
      <c r="EX99" s="80"/>
      <c r="EY99" s="81"/>
      <c r="EZ99" s="82"/>
      <c r="FA99" s="81"/>
      <c r="FB99" s="83"/>
      <c r="FC99" s="83"/>
      <c r="FD99" s="83"/>
      <c r="FE99" s="83"/>
      <c r="FF99" s="84"/>
      <c r="FG99" s="79"/>
      <c r="FH99" s="79"/>
      <c r="FI99" s="80"/>
      <c r="FJ99" s="81"/>
      <c r="FK99" s="82"/>
      <c r="FL99" s="81"/>
      <c r="FM99" s="83"/>
      <c r="FN99" s="83"/>
      <c r="FO99" s="83"/>
      <c r="FP99" s="83"/>
      <c r="FQ99" s="84"/>
      <c r="FR99" s="79"/>
      <c r="FS99" s="79"/>
      <c r="FT99" s="80"/>
      <c r="FU99" s="81"/>
      <c r="FV99" s="82"/>
      <c r="FW99" s="81"/>
      <c r="FX99" s="83"/>
      <c r="FY99" s="83"/>
      <c r="FZ99" s="83"/>
      <c r="GA99" s="83"/>
      <c r="GB99" s="84"/>
      <c r="GC99" s="79"/>
      <c r="GD99" s="79"/>
      <c r="GE99" s="80"/>
      <c r="GF99" s="81"/>
      <c r="GG99" s="82"/>
      <c r="GH99" s="81"/>
      <c r="GI99" s="83"/>
      <c r="GJ99" s="83"/>
      <c r="GK99" s="83"/>
      <c r="GL99" s="83"/>
      <c r="GM99" s="84"/>
      <c r="GN99" s="79"/>
      <c r="GO99" s="79"/>
      <c r="GP99" s="80"/>
      <c r="GQ99" s="81"/>
      <c r="GR99" s="82"/>
      <c r="GS99" s="81"/>
      <c r="GT99" s="83"/>
      <c r="GU99" s="83"/>
      <c r="GV99" s="83"/>
      <c r="GW99" s="83"/>
      <c r="GX99" s="84"/>
      <c r="GY99" s="79"/>
      <c r="GZ99" s="79"/>
      <c r="HA99" s="80"/>
      <c r="HB99" s="81"/>
      <c r="HC99" s="82"/>
      <c r="HD99" s="81"/>
      <c r="HE99" s="83"/>
      <c r="HF99" s="83"/>
      <c r="HG99" s="83"/>
      <c r="HH99" s="83"/>
      <c r="HI99" s="84"/>
      <c r="HJ99" s="79"/>
      <c r="HK99" s="79"/>
      <c r="HL99" s="80"/>
      <c r="HM99" s="81"/>
      <c r="HN99" s="82"/>
      <c r="HO99" s="81"/>
      <c r="HP99" s="83"/>
      <c r="HQ99" s="83"/>
      <c r="HR99" s="83"/>
      <c r="HS99" s="83"/>
      <c r="HT99" s="84"/>
      <c r="HU99" s="79"/>
      <c r="HV99" s="79"/>
      <c r="HW99" s="80"/>
      <c r="HX99" s="81"/>
      <c r="HY99" s="82"/>
      <c r="HZ99" s="81"/>
      <c r="IA99" s="83"/>
      <c r="IB99" s="83"/>
      <c r="IC99" s="83"/>
      <c r="ID99" s="83"/>
      <c r="IE99" s="84"/>
      <c r="IF99" s="79"/>
      <c r="IG99" s="79"/>
    </row>
    <row r="100" spans="1:241" s="85" customFormat="1" ht="14.25" customHeight="1">
      <c r="A100" s="502" t="s">
        <v>2957</v>
      </c>
      <c r="B100" s="525" t="s">
        <v>2956</v>
      </c>
      <c r="C100" s="504" t="s">
        <v>132</v>
      </c>
      <c r="D100" s="505">
        <v>121</v>
      </c>
      <c r="E100" s="259"/>
      <c r="F100" s="259"/>
      <c r="G100" s="88">
        <f t="shared" si="6"/>
        <v>0</v>
      </c>
      <c r="H100" s="89">
        <f t="shared" si="7"/>
        <v>0</v>
      </c>
      <c r="I100" s="79"/>
      <c r="J100" s="79"/>
      <c r="K100" s="80"/>
      <c r="L100" s="81"/>
      <c r="M100" s="82"/>
      <c r="N100" s="81"/>
      <c r="O100" s="83"/>
      <c r="P100" s="83"/>
      <c r="Q100" s="83"/>
      <c r="R100" s="83"/>
      <c r="S100" s="84"/>
      <c r="T100" s="79"/>
      <c r="U100" s="79"/>
      <c r="V100" s="80"/>
      <c r="W100" s="81"/>
      <c r="X100" s="82"/>
      <c r="Y100" s="81"/>
      <c r="Z100" s="83"/>
      <c r="AA100" s="83"/>
      <c r="AB100" s="83"/>
      <c r="AC100" s="83"/>
      <c r="AD100" s="84"/>
      <c r="AE100" s="79"/>
      <c r="AF100" s="79"/>
      <c r="AG100" s="80"/>
      <c r="AH100" s="81"/>
      <c r="AI100" s="82"/>
      <c r="AJ100" s="81"/>
      <c r="AK100" s="83"/>
      <c r="AL100" s="83"/>
      <c r="AM100" s="83"/>
      <c r="AN100" s="83"/>
      <c r="AO100" s="84"/>
      <c r="AP100" s="79"/>
      <c r="AQ100" s="79"/>
      <c r="AR100" s="80"/>
      <c r="AS100" s="81"/>
      <c r="AT100" s="82"/>
      <c r="AU100" s="81"/>
      <c r="AV100" s="83"/>
      <c r="AW100" s="83"/>
      <c r="AX100" s="83"/>
      <c r="AY100" s="83"/>
      <c r="AZ100" s="84"/>
      <c r="BA100" s="79"/>
      <c r="BB100" s="79"/>
      <c r="BC100" s="80"/>
      <c r="BD100" s="81"/>
      <c r="BE100" s="82"/>
      <c r="BF100" s="81"/>
      <c r="BG100" s="83"/>
      <c r="BH100" s="83"/>
      <c r="BI100" s="83"/>
      <c r="BJ100" s="83"/>
      <c r="BK100" s="84"/>
      <c r="BL100" s="79"/>
      <c r="BM100" s="79"/>
      <c r="BN100" s="80"/>
      <c r="BO100" s="81"/>
      <c r="BP100" s="82"/>
      <c r="BQ100" s="81"/>
      <c r="BR100" s="83"/>
      <c r="BS100" s="83"/>
      <c r="BT100" s="83"/>
      <c r="BU100" s="83"/>
      <c r="BV100" s="84"/>
      <c r="BW100" s="79"/>
      <c r="BX100" s="79"/>
      <c r="BY100" s="80"/>
      <c r="BZ100" s="81"/>
      <c r="CA100" s="82"/>
      <c r="CB100" s="81"/>
      <c r="CC100" s="83"/>
      <c r="CD100" s="83"/>
      <c r="CE100" s="83"/>
      <c r="CF100" s="83"/>
      <c r="CG100" s="84"/>
      <c r="CH100" s="79"/>
      <c r="CI100" s="79"/>
      <c r="CJ100" s="80"/>
      <c r="CK100" s="81"/>
      <c r="CL100" s="82"/>
      <c r="CM100" s="81"/>
      <c r="CN100" s="83"/>
      <c r="CO100" s="83"/>
      <c r="CP100" s="83"/>
      <c r="CQ100" s="83"/>
      <c r="CR100" s="84"/>
      <c r="CS100" s="79"/>
      <c r="CT100" s="79"/>
      <c r="CU100" s="80"/>
      <c r="CV100" s="81"/>
      <c r="CW100" s="82"/>
      <c r="CX100" s="81"/>
      <c r="CY100" s="83"/>
      <c r="CZ100" s="83"/>
      <c r="DA100" s="83"/>
      <c r="DB100" s="83"/>
      <c r="DC100" s="84"/>
      <c r="DD100" s="79"/>
      <c r="DE100" s="79"/>
      <c r="DF100" s="80"/>
      <c r="DG100" s="81"/>
      <c r="DH100" s="82"/>
      <c r="DI100" s="81"/>
      <c r="DJ100" s="83"/>
      <c r="DK100" s="83"/>
      <c r="DL100" s="83"/>
      <c r="DM100" s="83"/>
      <c r="DN100" s="84"/>
      <c r="DO100" s="79"/>
      <c r="DP100" s="79"/>
      <c r="DQ100" s="80"/>
      <c r="DR100" s="81"/>
      <c r="DS100" s="82"/>
      <c r="DT100" s="81"/>
      <c r="DU100" s="83"/>
      <c r="DV100" s="83"/>
      <c r="DW100" s="83"/>
      <c r="DX100" s="83"/>
      <c r="DY100" s="84"/>
      <c r="DZ100" s="79"/>
      <c r="EA100" s="79"/>
      <c r="EB100" s="80"/>
      <c r="EC100" s="81"/>
      <c r="ED100" s="82"/>
      <c r="EE100" s="81"/>
      <c r="EF100" s="83"/>
      <c r="EG100" s="83"/>
      <c r="EH100" s="83"/>
      <c r="EI100" s="83"/>
      <c r="EJ100" s="84"/>
      <c r="EK100" s="79"/>
      <c r="EL100" s="79"/>
      <c r="EM100" s="80"/>
      <c r="EN100" s="81"/>
      <c r="EO100" s="82"/>
      <c r="EP100" s="81"/>
      <c r="EQ100" s="83"/>
      <c r="ER100" s="83"/>
      <c r="ES100" s="83"/>
      <c r="ET100" s="83"/>
      <c r="EU100" s="84"/>
      <c r="EV100" s="79"/>
      <c r="EW100" s="79"/>
      <c r="EX100" s="80"/>
      <c r="EY100" s="81"/>
      <c r="EZ100" s="82"/>
      <c r="FA100" s="81"/>
      <c r="FB100" s="83"/>
      <c r="FC100" s="83"/>
      <c r="FD100" s="83"/>
      <c r="FE100" s="83"/>
      <c r="FF100" s="84"/>
      <c r="FG100" s="79"/>
      <c r="FH100" s="79"/>
      <c r="FI100" s="80"/>
      <c r="FJ100" s="81"/>
      <c r="FK100" s="82"/>
      <c r="FL100" s="81"/>
      <c r="FM100" s="83"/>
      <c r="FN100" s="83"/>
      <c r="FO100" s="83"/>
      <c r="FP100" s="83"/>
      <c r="FQ100" s="84"/>
      <c r="FR100" s="79"/>
      <c r="FS100" s="79"/>
      <c r="FT100" s="80"/>
      <c r="FU100" s="81"/>
      <c r="FV100" s="82"/>
      <c r="FW100" s="81"/>
      <c r="FX100" s="83"/>
      <c r="FY100" s="83"/>
      <c r="FZ100" s="83"/>
      <c r="GA100" s="83"/>
      <c r="GB100" s="84"/>
      <c r="GC100" s="79"/>
      <c r="GD100" s="79"/>
      <c r="GE100" s="80"/>
      <c r="GF100" s="81"/>
      <c r="GG100" s="82"/>
      <c r="GH100" s="81"/>
      <c r="GI100" s="83"/>
      <c r="GJ100" s="83"/>
      <c r="GK100" s="83"/>
      <c r="GL100" s="83"/>
      <c r="GM100" s="84"/>
      <c r="GN100" s="79"/>
      <c r="GO100" s="79"/>
      <c r="GP100" s="80"/>
      <c r="GQ100" s="81"/>
      <c r="GR100" s="82"/>
      <c r="GS100" s="81"/>
      <c r="GT100" s="83"/>
      <c r="GU100" s="83"/>
      <c r="GV100" s="83"/>
      <c r="GW100" s="83"/>
      <c r="GX100" s="84"/>
      <c r="GY100" s="79"/>
      <c r="GZ100" s="79"/>
      <c r="HA100" s="80"/>
      <c r="HB100" s="81"/>
      <c r="HC100" s="82"/>
      <c r="HD100" s="81"/>
      <c r="HE100" s="83"/>
      <c r="HF100" s="83"/>
      <c r="HG100" s="83"/>
      <c r="HH100" s="83"/>
      <c r="HI100" s="84"/>
      <c r="HJ100" s="79"/>
      <c r="HK100" s="79"/>
      <c r="HL100" s="80"/>
      <c r="HM100" s="81"/>
      <c r="HN100" s="82"/>
      <c r="HO100" s="81"/>
      <c r="HP100" s="83"/>
      <c r="HQ100" s="83"/>
      <c r="HR100" s="83"/>
      <c r="HS100" s="83"/>
      <c r="HT100" s="84"/>
      <c r="HU100" s="79"/>
      <c r="HV100" s="79"/>
      <c r="HW100" s="80"/>
      <c r="HX100" s="81"/>
      <c r="HY100" s="82"/>
      <c r="HZ100" s="81"/>
      <c r="IA100" s="83"/>
      <c r="IB100" s="83"/>
      <c r="IC100" s="83"/>
      <c r="ID100" s="83"/>
      <c r="IE100" s="84"/>
      <c r="IF100" s="79"/>
      <c r="IG100" s="79"/>
    </row>
    <row r="101" spans="1:241" s="85" customFormat="1" ht="14.25" customHeight="1">
      <c r="A101" s="502" t="s">
        <v>2955</v>
      </c>
      <c r="B101" s="503" t="s">
        <v>2954</v>
      </c>
      <c r="C101" s="504" t="s">
        <v>132</v>
      </c>
      <c r="D101" s="505">
        <v>5</v>
      </c>
      <c r="E101" s="260"/>
      <c r="F101" s="260"/>
      <c r="G101" s="88">
        <f t="shared" si="6"/>
        <v>0</v>
      </c>
      <c r="H101" s="89">
        <f t="shared" si="7"/>
        <v>0</v>
      </c>
      <c r="I101" s="79"/>
      <c r="J101" s="79"/>
      <c r="K101" s="80"/>
      <c r="L101" s="81"/>
      <c r="M101" s="82"/>
      <c r="N101" s="81"/>
      <c r="O101" s="83"/>
      <c r="P101" s="83"/>
      <c r="Q101" s="83"/>
      <c r="R101" s="83"/>
      <c r="S101" s="84"/>
      <c r="T101" s="79"/>
      <c r="U101" s="79"/>
      <c r="V101" s="80"/>
      <c r="W101" s="81"/>
      <c r="X101" s="82"/>
      <c r="Y101" s="81"/>
      <c r="Z101" s="83"/>
      <c r="AA101" s="83"/>
      <c r="AB101" s="83"/>
      <c r="AC101" s="83"/>
      <c r="AD101" s="84"/>
      <c r="AE101" s="79"/>
      <c r="AF101" s="79"/>
      <c r="AG101" s="80"/>
      <c r="AH101" s="81"/>
      <c r="AI101" s="82"/>
      <c r="AJ101" s="81"/>
      <c r="AK101" s="83"/>
      <c r="AL101" s="83"/>
      <c r="AM101" s="83"/>
      <c r="AN101" s="83"/>
      <c r="AO101" s="84"/>
      <c r="AP101" s="79"/>
      <c r="AQ101" s="79"/>
      <c r="AR101" s="80"/>
      <c r="AS101" s="81"/>
      <c r="AT101" s="82"/>
      <c r="AU101" s="81"/>
      <c r="AV101" s="83"/>
      <c r="AW101" s="83"/>
      <c r="AX101" s="83"/>
      <c r="AY101" s="83"/>
      <c r="AZ101" s="84"/>
      <c r="BA101" s="79"/>
      <c r="BB101" s="79"/>
      <c r="BC101" s="80"/>
      <c r="BD101" s="81"/>
      <c r="BE101" s="82"/>
      <c r="BF101" s="81"/>
      <c r="BG101" s="83"/>
      <c r="BH101" s="83"/>
      <c r="BI101" s="83"/>
      <c r="BJ101" s="83"/>
      <c r="BK101" s="84"/>
      <c r="BL101" s="79"/>
      <c r="BM101" s="79"/>
      <c r="BN101" s="80"/>
      <c r="BO101" s="81"/>
      <c r="BP101" s="82"/>
      <c r="BQ101" s="81"/>
      <c r="BR101" s="83"/>
      <c r="BS101" s="83"/>
      <c r="BT101" s="83"/>
      <c r="BU101" s="83"/>
      <c r="BV101" s="84"/>
      <c r="BW101" s="79"/>
      <c r="BX101" s="79"/>
      <c r="BY101" s="80"/>
      <c r="BZ101" s="81"/>
      <c r="CA101" s="82"/>
      <c r="CB101" s="81"/>
      <c r="CC101" s="83"/>
      <c r="CD101" s="83"/>
      <c r="CE101" s="83"/>
      <c r="CF101" s="83"/>
      <c r="CG101" s="84"/>
      <c r="CH101" s="79"/>
      <c r="CI101" s="79"/>
      <c r="CJ101" s="80"/>
      <c r="CK101" s="81"/>
      <c r="CL101" s="82"/>
      <c r="CM101" s="81"/>
      <c r="CN101" s="83"/>
      <c r="CO101" s="83"/>
      <c r="CP101" s="83"/>
      <c r="CQ101" s="83"/>
      <c r="CR101" s="84"/>
      <c r="CS101" s="79"/>
      <c r="CT101" s="79"/>
      <c r="CU101" s="80"/>
      <c r="CV101" s="81"/>
      <c r="CW101" s="82"/>
      <c r="CX101" s="81"/>
      <c r="CY101" s="83"/>
      <c r="CZ101" s="83"/>
      <c r="DA101" s="83"/>
      <c r="DB101" s="83"/>
      <c r="DC101" s="84"/>
      <c r="DD101" s="79"/>
      <c r="DE101" s="79"/>
      <c r="DF101" s="80"/>
      <c r="DG101" s="81"/>
      <c r="DH101" s="82"/>
      <c r="DI101" s="81"/>
      <c r="DJ101" s="83"/>
      <c r="DK101" s="83"/>
      <c r="DL101" s="83"/>
      <c r="DM101" s="83"/>
      <c r="DN101" s="84"/>
      <c r="DO101" s="79"/>
      <c r="DP101" s="79"/>
      <c r="DQ101" s="80"/>
      <c r="DR101" s="81"/>
      <c r="DS101" s="82"/>
      <c r="DT101" s="81"/>
      <c r="DU101" s="83"/>
      <c r="DV101" s="83"/>
      <c r="DW101" s="83"/>
      <c r="DX101" s="83"/>
      <c r="DY101" s="84"/>
      <c r="DZ101" s="79"/>
      <c r="EA101" s="79"/>
      <c r="EB101" s="80"/>
      <c r="EC101" s="81"/>
      <c r="ED101" s="82"/>
      <c r="EE101" s="81"/>
      <c r="EF101" s="83"/>
      <c r="EG101" s="83"/>
      <c r="EH101" s="83"/>
      <c r="EI101" s="83"/>
      <c r="EJ101" s="84"/>
      <c r="EK101" s="79"/>
      <c r="EL101" s="79"/>
      <c r="EM101" s="80"/>
      <c r="EN101" s="81"/>
      <c r="EO101" s="82"/>
      <c r="EP101" s="81"/>
      <c r="EQ101" s="83"/>
      <c r="ER101" s="83"/>
      <c r="ES101" s="83"/>
      <c r="ET101" s="83"/>
      <c r="EU101" s="84"/>
      <c r="EV101" s="79"/>
      <c r="EW101" s="79"/>
      <c r="EX101" s="80"/>
      <c r="EY101" s="81"/>
      <c r="EZ101" s="82"/>
      <c r="FA101" s="81"/>
      <c r="FB101" s="83"/>
      <c r="FC101" s="83"/>
      <c r="FD101" s="83"/>
      <c r="FE101" s="83"/>
      <c r="FF101" s="84"/>
      <c r="FG101" s="79"/>
      <c r="FH101" s="79"/>
      <c r="FI101" s="80"/>
      <c r="FJ101" s="81"/>
      <c r="FK101" s="82"/>
      <c r="FL101" s="81"/>
      <c r="FM101" s="83"/>
      <c r="FN101" s="83"/>
      <c r="FO101" s="83"/>
      <c r="FP101" s="83"/>
      <c r="FQ101" s="84"/>
      <c r="FR101" s="79"/>
      <c r="FS101" s="79"/>
      <c r="FT101" s="80"/>
      <c r="FU101" s="81"/>
      <c r="FV101" s="82"/>
      <c r="FW101" s="81"/>
      <c r="FX101" s="83"/>
      <c r="FY101" s="83"/>
      <c r="FZ101" s="83"/>
      <c r="GA101" s="83"/>
      <c r="GB101" s="84"/>
      <c r="GC101" s="79"/>
      <c r="GD101" s="79"/>
      <c r="GE101" s="80"/>
      <c r="GF101" s="81"/>
      <c r="GG101" s="82"/>
      <c r="GH101" s="81"/>
      <c r="GI101" s="83"/>
      <c r="GJ101" s="83"/>
      <c r="GK101" s="83"/>
      <c r="GL101" s="83"/>
      <c r="GM101" s="84"/>
      <c r="GN101" s="79"/>
      <c r="GO101" s="79"/>
      <c r="GP101" s="80"/>
      <c r="GQ101" s="81"/>
      <c r="GR101" s="82"/>
      <c r="GS101" s="81"/>
      <c r="GT101" s="83"/>
      <c r="GU101" s="83"/>
      <c r="GV101" s="83"/>
      <c r="GW101" s="83"/>
      <c r="GX101" s="84"/>
      <c r="GY101" s="79"/>
      <c r="GZ101" s="79"/>
      <c r="HA101" s="80"/>
      <c r="HB101" s="81"/>
      <c r="HC101" s="82"/>
      <c r="HD101" s="81"/>
      <c r="HE101" s="83"/>
      <c r="HF101" s="83"/>
      <c r="HG101" s="83"/>
      <c r="HH101" s="83"/>
      <c r="HI101" s="84"/>
      <c r="HJ101" s="79"/>
      <c r="HK101" s="79"/>
      <c r="HL101" s="80"/>
      <c r="HM101" s="81"/>
      <c r="HN101" s="82"/>
      <c r="HO101" s="81"/>
      <c r="HP101" s="83"/>
      <c r="HQ101" s="83"/>
      <c r="HR101" s="83"/>
      <c r="HS101" s="83"/>
      <c r="HT101" s="84"/>
      <c r="HU101" s="79"/>
      <c r="HV101" s="79"/>
      <c r="HW101" s="80"/>
      <c r="HX101" s="81"/>
      <c r="HY101" s="82"/>
      <c r="HZ101" s="81"/>
      <c r="IA101" s="83"/>
      <c r="IB101" s="83"/>
      <c r="IC101" s="83"/>
      <c r="ID101" s="83"/>
      <c r="IE101" s="84"/>
      <c r="IF101" s="79"/>
      <c r="IG101" s="79"/>
    </row>
    <row r="102" spans="1:241" s="85" customFormat="1" ht="14.25" customHeight="1">
      <c r="A102" s="502" t="s">
        <v>2953</v>
      </c>
      <c r="B102" s="503" t="s">
        <v>2952</v>
      </c>
      <c r="C102" s="504" t="s">
        <v>132</v>
      </c>
      <c r="D102" s="505">
        <v>1</v>
      </c>
      <c r="E102" s="260"/>
      <c r="F102" s="260"/>
      <c r="G102" s="88">
        <f t="shared" si="6"/>
        <v>0</v>
      </c>
      <c r="H102" s="89">
        <f t="shared" si="7"/>
        <v>0</v>
      </c>
      <c r="I102" s="79"/>
      <c r="J102" s="79"/>
      <c r="K102" s="80"/>
      <c r="L102" s="81"/>
      <c r="M102" s="82"/>
      <c r="N102" s="81"/>
      <c r="O102" s="83"/>
      <c r="P102" s="83"/>
      <c r="Q102" s="83"/>
      <c r="R102" s="83"/>
      <c r="S102" s="84"/>
      <c r="T102" s="79"/>
      <c r="U102" s="79"/>
      <c r="V102" s="80"/>
      <c r="W102" s="81"/>
      <c r="X102" s="82"/>
      <c r="Y102" s="81"/>
      <c r="Z102" s="83"/>
      <c r="AA102" s="83"/>
      <c r="AB102" s="83"/>
      <c r="AC102" s="83"/>
      <c r="AD102" s="84"/>
      <c r="AE102" s="79"/>
      <c r="AF102" s="79"/>
      <c r="AG102" s="80"/>
      <c r="AH102" s="81"/>
      <c r="AI102" s="82"/>
      <c r="AJ102" s="81"/>
      <c r="AK102" s="83"/>
      <c r="AL102" s="83"/>
      <c r="AM102" s="83"/>
      <c r="AN102" s="83"/>
      <c r="AO102" s="84"/>
      <c r="AP102" s="79"/>
      <c r="AQ102" s="79"/>
      <c r="AR102" s="80"/>
      <c r="AS102" s="81"/>
      <c r="AT102" s="82"/>
      <c r="AU102" s="81"/>
      <c r="AV102" s="83"/>
      <c r="AW102" s="83"/>
      <c r="AX102" s="83"/>
      <c r="AY102" s="83"/>
      <c r="AZ102" s="84"/>
      <c r="BA102" s="79"/>
      <c r="BB102" s="79"/>
      <c r="BC102" s="80"/>
      <c r="BD102" s="81"/>
      <c r="BE102" s="82"/>
      <c r="BF102" s="81"/>
      <c r="BG102" s="83"/>
      <c r="BH102" s="83"/>
      <c r="BI102" s="83"/>
      <c r="BJ102" s="83"/>
      <c r="BK102" s="84"/>
      <c r="BL102" s="79"/>
      <c r="BM102" s="79"/>
      <c r="BN102" s="80"/>
      <c r="BO102" s="81"/>
      <c r="BP102" s="82"/>
      <c r="BQ102" s="81"/>
      <c r="BR102" s="83"/>
      <c r="BS102" s="83"/>
      <c r="BT102" s="83"/>
      <c r="BU102" s="83"/>
      <c r="BV102" s="84"/>
      <c r="BW102" s="79"/>
      <c r="BX102" s="79"/>
      <c r="BY102" s="80"/>
      <c r="BZ102" s="81"/>
      <c r="CA102" s="82"/>
      <c r="CB102" s="81"/>
      <c r="CC102" s="83"/>
      <c r="CD102" s="83"/>
      <c r="CE102" s="83"/>
      <c r="CF102" s="83"/>
      <c r="CG102" s="84"/>
      <c r="CH102" s="79"/>
      <c r="CI102" s="79"/>
      <c r="CJ102" s="80"/>
      <c r="CK102" s="81"/>
      <c r="CL102" s="82"/>
      <c r="CM102" s="81"/>
      <c r="CN102" s="83"/>
      <c r="CO102" s="83"/>
      <c r="CP102" s="83"/>
      <c r="CQ102" s="83"/>
      <c r="CR102" s="84"/>
      <c r="CS102" s="79"/>
      <c r="CT102" s="79"/>
      <c r="CU102" s="80"/>
      <c r="CV102" s="81"/>
      <c r="CW102" s="82"/>
      <c r="CX102" s="81"/>
      <c r="CY102" s="83"/>
      <c r="CZ102" s="83"/>
      <c r="DA102" s="83"/>
      <c r="DB102" s="83"/>
      <c r="DC102" s="84"/>
      <c r="DD102" s="79"/>
      <c r="DE102" s="79"/>
      <c r="DF102" s="80"/>
      <c r="DG102" s="81"/>
      <c r="DH102" s="82"/>
      <c r="DI102" s="81"/>
      <c r="DJ102" s="83"/>
      <c r="DK102" s="83"/>
      <c r="DL102" s="83"/>
      <c r="DM102" s="83"/>
      <c r="DN102" s="84"/>
      <c r="DO102" s="79"/>
      <c r="DP102" s="79"/>
      <c r="DQ102" s="80"/>
      <c r="DR102" s="81"/>
      <c r="DS102" s="82"/>
      <c r="DT102" s="81"/>
      <c r="DU102" s="83"/>
      <c r="DV102" s="83"/>
      <c r="DW102" s="83"/>
      <c r="DX102" s="83"/>
      <c r="DY102" s="84"/>
      <c r="DZ102" s="79"/>
      <c r="EA102" s="79"/>
      <c r="EB102" s="80"/>
      <c r="EC102" s="81"/>
      <c r="ED102" s="82"/>
      <c r="EE102" s="81"/>
      <c r="EF102" s="83"/>
      <c r="EG102" s="83"/>
      <c r="EH102" s="83"/>
      <c r="EI102" s="83"/>
      <c r="EJ102" s="84"/>
      <c r="EK102" s="79"/>
      <c r="EL102" s="79"/>
      <c r="EM102" s="80"/>
      <c r="EN102" s="81"/>
      <c r="EO102" s="82"/>
      <c r="EP102" s="81"/>
      <c r="EQ102" s="83"/>
      <c r="ER102" s="83"/>
      <c r="ES102" s="83"/>
      <c r="ET102" s="83"/>
      <c r="EU102" s="84"/>
      <c r="EV102" s="79"/>
      <c r="EW102" s="79"/>
      <c r="EX102" s="80"/>
      <c r="EY102" s="81"/>
      <c r="EZ102" s="82"/>
      <c r="FA102" s="81"/>
      <c r="FB102" s="83"/>
      <c r="FC102" s="83"/>
      <c r="FD102" s="83"/>
      <c r="FE102" s="83"/>
      <c r="FF102" s="84"/>
      <c r="FG102" s="79"/>
      <c r="FH102" s="79"/>
      <c r="FI102" s="80"/>
      <c r="FJ102" s="81"/>
      <c r="FK102" s="82"/>
      <c r="FL102" s="81"/>
      <c r="FM102" s="83"/>
      <c r="FN102" s="83"/>
      <c r="FO102" s="83"/>
      <c r="FP102" s="83"/>
      <c r="FQ102" s="84"/>
      <c r="FR102" s="79"/>
      <c r="FS102" s="79"/>
      <c r="FT102" s="80"/>
      <c r="FU102" s="81"/>
      <c r="FV102" s="82"/>
      <c r="FW102" s="81"/>
      <c r="FX102" s="83"/>
      <c r="FY102" s="83"/>
      <c r="FZ102" s="83"/>
      <c r="GA102" s="83"/>
      <c r="GB102" s="84"/>
      <c r="GC102" s="79"/>
      <c r="GD102" s="79"/>
      <c r="GE102" s="80"/>
      <c r="GF102" s="81"/>
      <c r="GG102" s="82"/>
      <c r="GH102" s="81"/>
      <c r="GI102" s="83"/>
      <c r="GJ102" s="83"/>
      <c r="GK102" s="83"/>
      <c r="GL102" s="83"/>
      <c r="GM102" s="84"/>
      <c r="GN102" s="79"/>
      <c r="GO102" s="79"/>
      <c r="GP102" s="80"/>
      <c r="GQ102" s="81"/>
      <c r="GR102" s="82"/>
      <c r="GS102" s="81"/>
      <c r="GT102" s="83"/>
      <c r="GU102" s="83"/>
      <c r="GV102" s="83"/>
      <c r="GW102" s="83"/>
      <c r="GX102" s="84"/>
      <c r="GY102" s="79"/>
      <c r="GZ102" s="79"/>
      <c r="HA102" s="80"/>
      <c r="HB102" s="81"/>
      <c r="HC102" s="82"/>
      <c r="HD102" s="81"/>
      <c r="HE102" s="83"/>
      <c r="HF102" s="83"/>
      <c r="HG102" s="83"/>
      <c r="HH102" s="83"/>
      <c r="HI102" s="84"/>
      <c r="HJ102" s="79"/>
      <c r="HK102" s="79"/>
      <c r="HL102" s="80"/>
      <c r="HM102" s="81"/>
      <c r="HN102" s="82"/>
      <c r="HO102" s="81"/>
      <c r="HP102" s="83"/>
      <c r="HQ102" s="83"/>
      <c r="HR102" s="83"/>
      <c r="HS102" s="83"/>
      <c r="HT102" s="84"/>
      <c r="HU102" s="79"/>
      <c r="HV102" s="79"/>
      <c r="HW102" s="80"/>
      <c r="HX102" s="81"/>
      <c r="HY102" s="82"/>
      <c r="HZ102" s="81"/>
      <c r="IA102" s="83"/>
      <c r="IB102" s="83"/>
      <c r="IC102" s="83"/>
      <c r="ID102" s="83"/>
      <c r="IE102" s="84"/>
      <c r="IF102" s="79"/>
      <c r="IG102" s="79"/>
    </row>
    <row r="103" spans="1:241" s="85" customFormat="1" ht="14.25" customHeight="1">
      <c r="A103" s="502" t="s">
        <v>2951</v>
      </c>
      <c r="B103" s="503" t="s">
        <v>2950</v>
      </c>
      <c r="C103" s="504" t="s">
        <v>132</v>
      </c>
      <c r="D103" s="505">
        <v>235</v>
      </c>
      <c r="E103" s="259"/>
      <c r="F103" s="259"/>
      <c r="G103" s="88">
        <f t="shared" si="6"/>
        <v>0</v>
      </c>
      <c r="H103" s="89">
        <f t="shared" si="7"/>
        <v>0</v>
      </c>
      <c r="I103" s="79"/>
      <c r="J103" s="79"/>
      <c r="K103" s="80"/>
      <c r="L103" s="81"/>
      <c r="M103" s="82"/>
      <c r="N103" s="81"/>
      <c r="O103" s="83"/>
      <c r="P103" s="83"/>
      <c r="Q103" s="83"/>
      <c r="R103" s="83"/>
      <c r="S103" s="84"/>
      <c r="T103" s="79"/>
      <c r="U103" s="79"/>
      <c r="V103" s="80"/>
      <c r="W103" s="81"/>
      <c r="X103" s="82"/>
      <c r="Y103" s="81"/>
      <c r="Z103" s="83"/>
      <c r="AA103" s="83"/>
      <c r="AB103" s="83"/>
      <c r="AC103" s="83"/>
      <c r="AD103" s="84"/>
      <c r="AE103" s="79"/>
      <c r="AF103" s="79"/>
      <c r="AG103" s="80"/>
      <c r="AH103" s="81"/>
      <c r="AI103" s="82"/>
      <c r="AJ103" s="81"/>
      <c r="AK103" s="83"/>
      <c r="AL103" s="83"/>
      <c r="AM103" s="83"/>
      <c r="AN103" s="83"/>
      <c r="AO103" s="84"/>
      <c r="AP103" s="79"/>
      <c r="AQ103" s="79"/>
      <c r="AR103" s="80"/>
      <c r="AS103" s="81"/>
      <c r="AT103" s="82"/>
      <c r="AU103" s="81"/>
      <c r="AV103" s="83"/>
      <c r="AW103" s="83"/>
      <c r="AX103" s="83"/>
      <c r="AY103" s="83"/>
      <c r="AZ103" s="84"/>
      <c r="BA103" s="79"/>
      <c r="BB103" s="79"/>
      <c r="BC103" s="80"/>
      <c r="BD103" s="81"/>
      <c r="BE103" s="82"/>
      <c r="BF103" s="81"/>
      <c r="BG103" s="83"/>
      <c r="BH103" s="83"/>
      <c r="BI103" s="83"/>
      <c r="BJ103" s="83"/>
      <c r="BK103" s="84"/>
      <c r="BL103" s="79"/>
      <c r="BM103" s="79"/>
      <c r="BN103" s="80"/>
      <c r="BO103" s="81"/>
      <c r="BP103" s="82"/>
      <c r="BQ103" s="81"/>
      <c r="BR103" s="83"/>
      <c r="BS103" s="83"/>
      <c r="BT103" s="83"/>
      <c r="BU103" s="83"/>
      <c r="BV103" s="84"/>
      <c r="BW103" s="79"/>
      <c r="BX103" s="79"/>
      <c r="BY103" s="80"/>
      <c r="BZ103" s="81"/>
      <c r="CA103" s="82"/>
      <c r="CB103" s="81"/>
      <c r="CC103" s="83"/>
      <c r="CD103" s="83"/>
      <c r="CE103" s="83"/>
      <c r="CF103" s="83"/>
      <c r="CG103" s="84"/>
      <c r="CH103" s="79"/>
      <c r="CI103" s="79"/>
      <c r="CJ103" s="80"/>
      <c r="CK103" s="81"/>
      <c r="CL103" s="82"/>
      <c r="CM103" s="81"/>
      <c r="CN103" s="83"/>
      <c r="CO103" s="83"/>
      <c r="CP103" s="83"/>
      <c r="CQ103" s="83"/>
      <c r="CR103" s="84"/>
      <c r="CS103" s="79"/>
      <c r="CT103" s="79"/>
      <c r="CU103" s="80"/>
      <c r="CV103" s="81"/>
      <c r="CW103" s="82"/>
      <c r="CX103" s="81"/>
      <c r="CY103" s="83"/>
      <c r="CZ103" s="83"/>
      <c r="DA103" s="83"/>
      <c r="DB103" s="83"/>
      <c r="DC103" s="84"/>
      <c r="DD103" s="79"/>
      <c r="DE103" s="79"/>
      <c r="DF103" s="80"/>
      <c r="DG103" s="81"/>
      <c r="DH103" s="82"/>
      <c r="DI103" s="81"/>
      <c r="DJ103" s="83"/>
      <c r="DK103" s="83"/>
      <c r="DL103" s="83"/>
      <c r="DM103" s="83"/>
      <c r="DN103" s="84"/>
      <c r="DO103" s="79"/>
      <c r="DP103" s="79"/>
      <c r="DQ103" s="80"/>
      <c r="DR103" s="81"/>
      <c r="DS103" s="82"/>
      <c r="DT103" s="81"/>
      <c r="DU103" s="83"/>
      <c r="DV103" s="83"/>
      <c r="DW103" s="83"/>
      <c r="DX103" s="83"/>
      <c r="DY103" s="84"/>
      <c r="DZ103" s="79"/>
      <c r="EA103" s="79"/>
      <c r="EB103" s="80"/>
      <c r="EC103" s="81"/>
      <c r="ED103" s="82"/>
      <c r="EE103" s="81"/>
      <c r="EF103" s="83"/>
      <c r="EG103" s="83"/>
      <c r="EH103" s="83"/>
      <c r="EI103" s="83"/>
      <c r="EJ103" s="84"/>
      <c r="EK103" s="79"/>
      <c r="EL103" s="79"/>
      <c r="EM103" s="80"/>
      <c r="EN103" s="81"/>
      <c r="EO103" s="82"/>
      <c r="EP103" s="81"/>
      <c r="EQ103" s="83"/>
      <c r="ER103" s="83"/>
      <c r="ES103" s="83"/>
      <c r="ET103" s="83"/>
      <c r="EU103" s="84"/>
      <c r="EV103" s="79"/>
      <c r="EW103" s="79"/>
      <c r="EX103" s="80"/>
      <c r="EY103" s="81"/>
      <c r="EZ103" s="82"/>
      <c r="FA103" s="81"/>
      <c r="FB103" s="83"/>
      <c r="FC103" s="83"/>
      <c r="FD103" s="83"/>
      <c r="FE103" s="83"/>
      <c r="FF103" s="84"/>
      <c r="FG103" s="79"/>
      <c r="FH103" s="79"/>
      <c r="FI103" s="80"/>
      <c r="FJ103" s="81"/>
      <c r="FK103" s="82"/>
      <c r="FL103" s="81"/>
      <c r="FM103" s="83"/>
      <c r="FN103" s="83"/>
      <c r="FO103" s="83"/>
      <c r="FP103" s="83"/>
      <c r="FQ103" s="84"/>
      <c r="FR103" s="79"/>
      <c r="FS103" s="79"/>
      <c r="FT103" s="80"/>
      <c r="FU103" s="81"/>
      <c r="FV103" s="82"/>
      <c r="FW103" s="81"/>
      <c r="FX103" s="83"/>
      <c r="FY103" s="83"/>
      <c r="FZ103" s="83"/>
      <c r="GA103" s="83"/>
      <c r="GB103" s="84"/>
      <c r="GC103" s="79"/>
      <c r="GD103" s="79"/>
      <c r="GE103" s="80"/>
      <c r="GF103" s="81"/>
      <c r="GG103" s="82"/>
      <c r="GH103" s="81"/>
      <c r="GI103" s="83"/>
      <c r="GJ103" s="83"/>
      <c r="GK103" s="83"/>
      <c r="GL103" s="83"/>
      <c r="GM103" s="84"/>
      <c r="GN103" s="79"/>
      <c r="GO103" s="79"/>
      <c r="GP103" s="80"/>
      <c r="GQ103" s="81"/>
      <c r="GR103" s="82"/>
      <c r="GS103" s="81"/>
      <c r="GT103" s="83"/>
      <c r="GU103" s="83"/>
      <c r="GV103" s="83"/>
      <c r="GW103" s="83"/>
      <c r="GX103" s="84"/>
      <c r="GY103" s="79"/>
      <c r="GZ103" s="79"/>
      <c r="HA103" s="80"/>
      <c r="HB103" s="81"/>
      <c r="HC103" s="82"/>
      <c r="HD103" s="81"/>
      <c r="HE103" s="83"/>
      <c r="HF103" s="83"/>
      <c r="HG103" s="83"/>
      <c r="HH103" s="83"/>
      <c r="HI103" s="84"/>
      <c r="HJ103" s="79"/>
      <c r="HK103" s="79"/>
      <c r="HL103" s="80"/>
      <c r="HM103" s="81"/>
      <c r="HN103" s="82"/>
      <c r="HO103" s="81"/>
      <c r="HP103" s="83"/>
      <c r="HQ103" s="83"/>
      <c r="HR103" s="83"/>
      <c r="HS103" s="83"/>
      <c r="HT103" s="84"/>
      <c r="HU103" s="79"/>
      <c r="HV103" s="79"/>
      <c r="HW103" s="80"/>
      <c r="HX103" s="81"/>
      <c r="HY103" s="82"/>
      <c r="HZ103" s="81"/>
      <c r="IA103" s="83"/>
      <c r="IB103" s="83"/>
      <c r="IC103" s="83"/>
      <c r="ID103" s="83"/>
      <c r="IE103" s="84"/>
      <c r="IF103" s="79"/>
      <c r="IG103" s="79"/>
    </row>
    <row r="104" spans="1:241" s="85" customFormat="1" ht="14.25" customHeight="1">
      <c r="A104" s="502" t="s">
        <v>2949</v>
      </c>
      <c r="B104" s="524" t="s">
        <v>2948</v>
      </c>
      <c r="C104" s="504" t="s">
        <v>132</v>
      </c>
      <c r="D104" s="505">
        <v>65</v>
      </c>
      <c r="E104" s="260"/>
      <c r="F104" s="260"/>
      <c r="G104" s="88">
        <f t="shared" si="6"/>
        <v>0</v>
      </c>
      <c r="H104" s="89">
        <f t="shared" si="7"/>
        <v>0</v>
      </c>
      <c r="I104" s="79"/>
      <c r="J104" s="79"/>
      <c r="K104" s="80"/>
      <c r="L104" s="81"/>
      <c r="M104" s="82"/>
      <c r="N104" s="81"/>
      <c r="O104" s="83"/>
      <c r="P104" s="83"/>
      <c r="Q104" s="83"/>
      <c r="R104" s="83"/>
      <c r="S104" s="84"/>
      <c r="T104" s="79"/>
      <c r="U104" s="79"/>
      <c r="V104" s="80"/>
      <c r="W104" s="81"/>
      <c r="X104" s="82"/>
      <c r="Y104" s="81"/>
      <c r="Z104" s="83"/>
      <c r="AA104" s="83"/>
      <c r="AB104" s="83"/>
      <c r="AC104" s="83"/>
      <c r="AD104" s="84"/>
      <c r="AE104" s="79"/>
      <c r="AF104" s="79"/>
      <c r="AG104" s="80"/>
      <c r="AH104" s="81"/>
      <c r="AI104" s="82"/>
      <c r="AJ104" s="81"/>
      <c r="AK104" s="83"/>
      <c r="AL104" s="83"/>
      <c r="AM104" s="83"/>
      <c r="AN104" s="83"/>
      <c r="AO104" s="84"/>
      <c r="AP104" s="79"/>
      <c r="AQ104" s="79"/>
      <c r="AR104" s="80"/>
      <c r="AS104" s="81"/>
      <c r="AT104" s="82"/>
      <c r="AU104" s="81"/>
      <c r="AV104" s="83"/>
      <c r="AW104" s="83"/>
      <c r="AX104" s="83"/>
      <c r="AY104" s="83"/>
      <c r="AZ104" s="84"/>
      <c r="BA104" s="79"/>
      <c r="BB104" s="79"/>
      <c r="BC104" s="80"/>
      <c r="BD104" s="81"/>
      <c r="BE104" s="82"/>
      <c r="BF104" s="81"/>
      <c r="BG104" s="83"/>
      <c r="BH104" s="83"/>
      <c r="BI104" s="83"/>
      <c r="BJ104" s="83"/>
      <c r="BK104" s="84"/>
      <c r="BL104" s="79"/>
      <c r="BM104" s="79"/>
      <c r="BN104" s="80"/>
      <c r="BO104" s="81"/>
      <c r="BP104" s="82"/>
      <c r="BQ104" s="81"/>
      <c r="BR104" s="83"/>
      <c r="BS104" s="83"/>
      <c r="BT104" s="83"/>
      <c r="BU104" s="83"/>
      <c r="BV104" s="84"/>
      <c r="BW104" s="79"/>
      <c r="BX104" s="79"/>
      <c r="BY104" s="80"/>
      <c r="BZ104" s="81"/>
      <c r="CA104" s="82"/>
      <c r="CB104" s="81"/>
      <c r="CC104" s="83"/>
      <c r="CD104" s="83"/>
      <c r="CE104" s="83"/>
      <c r="CF104" s="83"/>
      <c r="CG104" s="84"/>
      <c r="CH104" s="79"/>
      <c r="CI104" s="79"/>
      <c r="CJ104" s="80"/>
      <c r="CK104" s="81"/>
      <c r="CL104" s="82"/>
      <c r="CM104" s="81"/>
      <c r="CN104" s="83"/>
      <c r="CO104" s="83"/>
      <c r="CP104" s="83"/>
      <c r="CQ104" s="83"/>
      <c r="CR104" s="84"/>
      <c r="CS104" s="79"/>
      <c r="CT104" s="79"/>
      <c r="CU104" s="80"/>
      <c r="CV104" s="81"/>
      <c r="CW104" s="82"/>
      <c r="CX104" s="81"/>
      <c r="CY104" s="83"/>
      <c r="CZ104" s="83"/>
      <c r="DA104" s="83"/>
      <c r="DB104" s="83"/>
      <c r="DC104" s="84"/>
      <c r="DD104" s="79"/>
      <c r="DE104" s="79"/>
      <c r="DF104" s="80"/>
      <c r="DG104" s="81"/>
      <c r="DH104" s="82"/>
      <c r="DI104" s="81"/>
      <c r="DJ104" s="83"/>
      <c r="DK104" s="83"/>
      <c r="DL104" s="83"/>
      <c r="DM104" s="83"/>
      <c r="DN104" s="84"/>
      <c r="DO104" s="79"/>
      <c r="DP104" s="79"/>
      <c r="DQ104" s="80"/>
      <c r="DR104" s="81"/>
      <c r="DS104" s="82"/>
      <c r="DT104" s="81"/>
      <c r="DU104" s="83"/>
      <c r="DV104" s="83"/>
      <c r="DW104" s="83"/>
      <c r="DX104" s="83"/>
      <c r="DY104" s="84"/>
      <c r="DZ104" s="79"/>
      <c r="EA104" s="79"/>
      <c r="EB104" s="80"/>
      <c r="EC104" s="81"/>
      <c r="ED104" s="82"/>
      <c r="EE104" s="81"/>
      <c r="EF104" s="83"/>
      <c r="EG104" s="83"/>
      <c r="EH104" s="83"/>
      <c r="EI104" s="83"/>
      <c r="EJ104" s="84"/>
      <c r="EK104" s="79"/>
      <c r="EL104" s="79"/>
      <c r="EM104" s="80"/>
      <c r="EN104" s="81"/>
      <c r="EO104" s="82"/>
      <c r="EP104" s="81"/>
      <c r="EQ104" s="83"/>
      <c r="ER104" s="83"/>
      <c r="ES104" s="83"/>
      <c r="ET104" s="83"/>
      <c r="EU104" s="84"/>
      <c r="EV104" s="79"/>
      <c r="EW104" s="79"/>
      <c r="EX104" s="80"/>
      <c r="EY104" s="81"/>
      <c r="EZ104" s="82"/>
      <c r="FA104" s="81"/>
      <c r="FB104" s="83"/>
      <c r="FC104" s="83"/>
      <c r="FD104" s="83"/>
      <c r="FE104" s="83"/>
      <c r="FF104" s="84"/>
      <c r="FG104" s="79"/>
      <c r="FH104" s="79"/>
      <c r="FI104" s="80"/>
      <c r="FJ104" s="81"/>
      <c r="FK104" s="82"/>
      <c r="FL104" s="81"/>
      <c r="FM104" s="83"/>
      <c r="FN104" s="83"/>
      <c r="FO104" s="83"/>
      <c r="FP104" s="83"/>
      <c r="FQ104" s="84"/>
      <c r="FR104" s="79"/>
      <c r="FS104" s="79"/>
      <c r="FT104" s="80"/>
      <c r="FU104" s="81"/>
      <c r="FV104" s="82"/>
      <c r="FW104" s="81"/>
      <c r="FX104" s="83"/>
      <c r="FY104" s="83"/>
      <c r="FZ104" s="83"/>
      <c r="GA104" s="83"/>
      <c r="GB104" s="84"/>
      <c r="GC104" s="79"/>
      <c r="GD104" s="79"/>
      <c r="GE104" s="80"/>
      <c r="GF104" s="81"/>
      <c r="GG104" s="82"/>
      <c r="GH104" s="81"/>
      <c r="GI104" s="83"/>
      <c r="GJ104" s="83"/>
      <c r="GK104" s="83"/>
      <c r="GL104" s="83"/>
      <c r="GM104" s="84"/>
      <c r="GN104" s="79"/>
      <c r="GO104" s="79"/>
      <c r="GP104" s="80"/>
      <c r="GQ104" s="81"/>
      <c r="GR104" s="82"/>
      <c r="GS104" s="81"/>
      <c r="GT104" s="83"/>
      <c r="GU104" s="83"/>
      <c r="GV104" s="83"/>
      <c r="GW104" s="83"/>
      <c r="GX104" s="84"/>
      <c r="GY104" s="79"/>
      <c r="GZ104" s="79"/>
      <c r="HA104" s="80"/>
      <c r="HB104" s="81"/>
      <c r="HC104" s="82"/>
      <c r="HD104" s="81"/>
      <c r="HE104" s="83"/>
      <c r="HF104" s="83"/>
      <c r="HG104" s="83"/>
      <c r="HH104" s="83"/>
      <c r="HI104" s="84"/>
      <c r="HJ104" s="79"/>
      <c r="HK104" s="79"/>
      <c r="HL104" s="80"/>
      <c r="HM104" s="81"/>
      <c r="HN104" s="82"/>
      <c r="HO104" s="81"/>
      <c r="HP104" s="83"/>
      <c r="HQ104" s="83"/>
      <c r="HR104" s="83"/>
      <c r="HS104" s="83"/>
      <c r="HT104" s="84"/>
      <c r="HU104" s="79"/>
      <c r="HV104" s="79"/>
      <c r="HW104" s="80"/>
      <c r="HX104" s="81"/>
      <c r="HY104" s="82"/>
      <c r="HZ104" s="81"/>
      <c r="IA104" s="83"/>
      <c r="IB104" s="83"/>
      <c r="IC104" s="83"/>
      <c r="ID104" s="83"/>
      <c r="IE104" s="84"/>
      <c r="IF104" s="79"/>
      <c r="IG104" s="79"/>
    </row>
    <row r="105" spans="1:241" s="85" customFormat="1" ht="26.25" customHeight="1">
      <c r="A105" s="502" t="s">
        <v>2947</v>
      </c>
      <c r="B105" s="503" t="s">
        <v>2946</v>
      </c>
      <c r="C105" s="504" t="s">
        <v>132</v>
      </c>
      <c r="D105" s="505">
        <v>48</v>
      </c>
      <c r="E105" s="259"/>
      <c r="F105" s="259"/>
      <c r="G105" s="88">
        <f t="shared" si="6"/>
        <v>0</v>
      </c>
      <c r="H105" s="89">
        <f t="shared" si="7"/>
        <v>0</v>
      </c>
      <c r="I105" s="79"/>
      <c r="J105" s="79"/>
      <c r="K105" s="80"/>
      <c r="L105" s="81"/>
      <c r="M105" s="82"/>
      <c r="N105" s="81"/>
      <c r="O105" s="83"/>
      <c r="P105" s="83"/>
      <c r="Q105" s="83"/>
      <c r="R105" s="83"/>
      <c r="S105" s="84"/>
      <c r="T105" s="79"/>
      <c r="U105" s="79"/>
      <c r="V105" s="80"/>
      <c r="W105" s="81"/>
      <c r="X105" s="82"/>
      <c r="Y105" s="81"/>
      <c r="Z105" s="83"/>
      <c r="AA105" s="83"/>
      <c r="AB105" s="83"/>
      <c r="AC105" s="83"/>
      <c r="AD105" s="84"/>
      <c r="AE105" s="79"/>
      <c r="AF105" s="79"/>
      <c r="AG105" s="80"/>
      <c r="AH105" s="81"/>
      <c r="AI105" s="82"/>
      <c r="AJ105" s="81"/>
      <c r="AK105" s="83"/>
      <c r="AL105" s="83"/>
      <c r="AM105" s="83"/>
      <c r="AN105" s="83"/>
      <c r="AO105" s="84"/>
      <c r="AP105" s="79"/>
      <c r="AQ105" s="79"/>
      <c r="AR105" s="80"/>
      <c r="AS105" s="81"/>
      <c r="AT105" s="82"/>
      <c r="AU105" s="81"/>
      <c r="AV105" s="83"/>
      <c r="AW105" s="83"/>
      <c r="AX105" s="83"/>
      <c r="AY105" s="83"/>
      <c r="AZ105" s="84"/>
      <c r="BA105" s="79"/>
      <c r="BB105" s="79"/>
      <c r="BC105" s="80"/>
      <c r="BD105" s="81"/>
      <c r="BE105" s="82"/>
      <c r="BF105" s="81"/>
      <c r="BG105" s="83"/>
      <c r="BH105" s="83"/>
      <c r="BI105" s="83"/>
      <c r="BJ105" s="83"/>
      <c r="BK105" s="84"/>
      <c r="BL105" s="79"/>
      <c r="BM105" s="79"/>
      <c r="BN105" s="80"/>
      <c r="BO105" s="81"/>
      <c r="BP105" s="82"/>
      <c r="BQ105" s="81"/>
      <c r="BR105" s="83"/>
      <c r="BS105" s="83"/>
      <c r="BT105" s="83"/>
      <c r="BU105" s="83"/>
      <c r="BV105" s="84"/>
      <c r="BW105" s="79"/>
      <c r="BX105" s="79"/>
      <c r="BY105" s="80"/>
      <c r="BZ105" s="81"/>
      <c r="CA105" s="82"/>
      <c r="CB105" s="81"/>
      <c r="CC105" s="83"/>
      <c r="CD105" s="83"/>
      <c r="CE105" s="83"/>
      <c r="CF105" s="83"/>
      <c r="CG105" s="84"/>
      <c r="CH105" s="79"/>
      <c r="CI105" s="79"/>
      <c r="CJ105" s="80"/>
      <c r="CK105" s="81"/>
      <c r="CL105" s="82"/>
      <c r="CM105" s="81"/>
      <c r="CN105" s="83"/>
      <c r="CO105" s="83"/>
      <c r="CP105" s="83"/>
      <c r="CQ105" s="83"/>
      <c r="CR105" s="84"/>
      <c r="CS105" s="79"/>
      <c r="CT105" s="79"/>
      <c r="CU105" s="80"/>
      <c r="CV105" s="81"/>
      <c r="CW105" s="82"/>
      <c r="CX105" s="81"/>
      <c r="CY105" s="83"/>
      <c r="CZ105" s="83"/>
      <c r="DA105" s="83"/>
      <c r="DB105" s="83"/>
      <c r="DC105" s="84"/>
      <c r="DD105" s="79"/>
      <c r="DE105" s="79"/>
      <c r="DF105" s="80"/>
      <c r="DG105" s="81"/>
      <c r="DH105" s="82"/>
      <c r="DI105" s="81"/>
      <c r="DJ105" s="83"/>
      <c r="DK105" s="83"/>
      <c r="DL105" s="83"/>
      <c r="DM105" s="83"/>
      <c r="DN105" s="84"/>
      <c r="DO105" s="79"/>
      <c r="DP105" s="79"/>
      <c r="DQ105" s="80"/>
      <c r="DR105" s="81"/>
      <c r="DS105" s="82"/>
      <c r="DT105" s="81"/>
      <c r="DU105" s="83"/>
      <c r="DV105" s="83"/>
      <c r="DW105" s="83"/>
      <c r="DX105" s="83"/>
      <c r="DY105" s="84"/>
      <c r="DZ105" s="79"/>
      <c r="EA105" s="79"/>
      <c r="EB105" s="80"/>
      <c r="EC105" s="81"/>
      <c r="ED105" s="82"/>
      <c r="EE105" s="81"/>
      <c r="EF105" s="83"/>
      <c r="EG105" s="83"/>
      <c r="EH105" s="83"/>
      <c r="EI105" s="83"/>
      <c r="EJ105" s="84"/>
      <c r="EK105" s="79"/>
      <c r="EL105" s="79"/>
      <c r="EM105" s="80"/>
      <c r="EN105" s="81"/>
      <c r="EO105" s="82"/>
      <c r="EP105" s="81"/>
      <c r="EQ105" s="83"/>
      <c r="ER105" s="83"/>
      <c r="ES105" s="83"/>
      <c r="ET105" s="83"/>
      <c r="EU105" s="84"/>
      <c r="EV105" s="79"/>
      <c r="EW105" s="79"/>
      <c r="EX105" s="80"/>
      <c r="EY105" s="81"/>
      <c r="EZ105" s="82"/>
      <c r="FA105" s="81"/>
      <c r="FB105" s="83"/>
      <c r="FC105" s="83"/>
      <c r="FD105" s="83"/>
      <c r="FE105" s="83"/>
      <c r="FF105" s="84"/>
      <c r="FG105" s="79"/>
      <c r="FH105" s="79"/>
      <c r="FI105" s="80"/>
      <c r="FJ105" s="81"/>
      <c r="FK105" s="82"/>
      <c r="FL105" s="81"/>
      <c r="FM105" s="83"/>
      <c r="FN105" s="83"/>
      <c r="FO105" s="83"/>
      <c r="FP105" s="83"/>
      <c r="FQ105" s="84"/>
      <c r="FR105" s="79"/>
      <c r="FS105" s="79"/>
      <c r="FT105" s="80"/>
      <c r="FU105" s="81"/>
      <c r="FV105" s="82"/>
      <c r="FW105" s="81"/>
      <c r="FX105" s="83"/>
      <c r="FY105" s="83"/>
      <c r="FZ105" s="83"/>
      <c r="GA105" s="83"/>
      <c r="GB105" s="84"/>
      <c r="GC105" s="79"/>
      <c r="GD105" s="79"/>
      <c r="GE105" s="80"/>
      <c r="GF105" s="81"/>
      <c r="GG105" s="82"/>
      <c r="GH105" s="81"/>
      <c r="GI105" s="83"/>
      <c r="GJ105" s="83"/>
      <c r="GK105" s="83"/>
      <c r="GL105" s="83"/>
      <c r="GM105" s="84"/>
      <c r="GN105" s="79"/>
      <c r="GO105" s="79"/>
      <c r="GP105" s="80"/>
      <c r="GQ105" s="81"/>
      <c r="GR105" s="82"/>
      <c r="GS105" s="81"/>
      <c r="GT105" s="83"/>
      <c r="GU105" s="83"/>
      <c r="GV105" s="83"/>
      <c r="GW105" s="83"/>
      <c r="GX105" s="84"/>
      <c r="GY105" s="79"/>
      <c r="GZ105" s="79"/>
      <c r="HA105" s="80"/>
      <c r="HB105" s="81"/>
      <c r="HC105" s="82"/>
      <c r="HD105" s="81"/>
      <c r="HE105" s="83"/>
      <c r="HF105" s="83"/>
      <c r="HG105" s="83"/>
      <c r="HH105" s="83"/>
      <c r="HI105" s="84"/>
      <c r="HJ105" s="79"/>
      <c r="HK105" s="79"/>
      <c r="HL105" s="80"/>
      <c r="HM105" s="81"/>
      <c r="HN105" s="82"/>
      <c r="HO105" s="81"/>
      <c r="HP105" s="83"/>
      <c r="HQ105" s="83"/>
      <c r="HR105" s="83"/>
      <c r="HS105" s="83"/>
      <c r="HT105" s="84"/>
      <c r="HU105" s="79"/>
      <c r="HV105" s="79"/>
      <c r="HW105" s="80"/>
      <c r="HX105" s="81"/>
      <c r="HY105" s="82"/>
      <c r="HZ105" s="81"/>
      <c r="IA105" s="83"/>
      <c r="IB105" s="83"/>
      <c r="IC105" s="83"/>
      <c r="ID105" s="83"/>
      <c r="IE105" s="84"/>
      <c r="IF105" s="79"/>
      <c r="IG105" s="79"/>
    </row>
    <row r="106" spans="1:241" s="85" customFormat="1" ht="14.25" customHeight="1">
      <c r="A106" s="502" t="s">
        <v>2945</v>
      </c>
      <c r="B106" s="503" t="s">
        <v>2944</v>
      </c>
      <c r="C106" s="504" t="s">
        <v>132</v>
      </c>
      <c r="D106" s="505">
        <v>5</v>
      </c>
      <c r="E106" s="259"/>
      <c r="F106" s="259"/>
      <c r="G106" s="88">
        <f t="shared" si="6"/>
        <v>0</v>
      </c>
      <c r="H106" s="89">
        <f t="shared" si="7"/>
        <v>0</v>
      </c>
      <c r="I106" s="79"/>
      <c r="J106" s="79"/>
      <c r="K106" s="80"/>
      <c r="L106" s="81"/>
      <c r="M106" s="82"/>
      <c r="N106" s="81"/>
      <c r="O106" s="83"/>
      <c r="P106" s="83"/>
      <c r="Q106" s="83"/>
      <c r="R106" s="83"/>
      <c r="S106" s="84"/>
      <c r="T106" s="79"/>
      <c r="U106" s="79"/>
      <c r="V106" s="80"/>
      <c r="W106" s="81"/>
      <c r="X106" s="82"/>
      <c r="Y106" s="81"/>
      <c r="Z106" s="83"/>
      <c r="AA106" s="83"/>
      <c r="AB106" s="83"/>
      <c r="AC106" s="83"/>
      <c r="AD106" s="84"/>
      <c r="AE106" s="79"/>
      <c r="AF106" s="79"/>
      <c r="AG106" s="80"/>
      <c r="AH106" s="81"/>
      <c r="AI106" s="82"/>
      <c r="AJ106" s="81"/>
      <c r="AK106" s="83"/>
      <c r="AL106" s="83"/>
      <c r="AM106" s="83"/>
      <c r="AN106" s="83"/>
      <c r="AO106" s="84"/>
      <c r="AP106" s="79"/>
      <c r="AQ106" s="79"/>
      <c r="AR106" s="80"/>
      <c r="AS106" s="81"/>
      <c r="AT106" s="82"/>
      <c r="AU106" s="81"/>
      <c r="AV106" s="83"/>
      <c r="AW106" s="83"/>
      <c r="AX106" s="83"/>
      <c r="AY106" s="83"/>
      <c r="AZ106" s="84"/>
      <c r="BA106" s="79"/>
      <c r="BB106" s="79"/>
      <c r="BC106" s="80"/>
      <c r="BD106" s="81"/>
      <c r="BE106" s="82"/>
      <c r="BF106" s="81"/>
      <c r="BG106" s="83"/>
      <c r="BH106" s="83"/>
      <c r="BI106" s="83"/>
      <c r="BJ106" s="83"/>
      <c r="BK106" s="84"/>
      <c r="BL106" s="79"/>
      <c r="BM106" s="79"/>
      <c r="BN106" s="80"/>
      <c r="BO106" s="81"/>
      <c r="BP106" s="82"/>
      <c r="BQ106" s="81"/>
      <c r="BR106" s="83"/>
      <c r="BS106" s="83"/>
      <c r="BT106" s="83"/>
      <c r="BU106" s="83"/>
      <c r="BV106" s="84"/>
      <c r="BW106" s="79"/>
      <c r="BX106" s="79"/>
      <c r="BY106" s="80"/>
      <c r="BZ106" s="81"/>
      <c r="CA106" s="82"/>
      <c r="CB106" s="81"/>
      <c r="CC106" s="83"/>
      <c r="CD106" s="83"/>
      <c r="CE106" s="83"/>
      <c r="CF106" s="83"/>
      <c r="CG106" s="84"/>
      <c r="CH106" s="79"/>
      <c r="CI106" s="79"/>
      <c r="CJ106" s="80"/>
      <c r="CK106" s="81"/>
      <c r="CL106" s="82"/>
      <c r="CM106" s="81"/>
      <c r="CN106" s="83"/>
      <c r="CO106" s="83"/>
      <c r="CP106" s="83"/>
      <c r="CQ106" s="83"/>
      <c r="CR106" s="84"/>
      <c r="CS106" s="79"/>
      <c r="CT106" s="79"/>
      <c r="CU106" s="80"/>
      <c r="CV106" s="81"/>
      <c r="CW106" s="82"/>
      <c r="CX106" s="81"/>
      <c r="CY106" s="83"/>
      <c r="CZ106" s="83"/>
      <c r="DA106" s="83"/>
      <c r="DB106" s="83"/>
      <c r="DC106" s="84"/>
      <c r="DD106" s="79"/>
      <c r="DE106" s="79"/>
      <c r="DF106" s="80"/>
      <c r="DG106" s="81"/>
      <c r="DH106" s="82"/>
      <c r="DI106" s="81"/>
      <c r="DJ106" s="83"/>
      <c r="DK106" s="83"/>
      <c r="DL106" s="83"/>
      <c r="DM106" s="83"/>
      <c r="DN106" s="84"/>
      <c r="DO106" s="79"/>
      <c r="DP106" s="79"/>
      <c r="DQ106" s="80"/>
      <c r="DR106" s="81"/>
      <c r="DS106" s="82"/>
      <c r="DT106" s="81"/>
      <c r="DU106" s="83"/>
      <c r="DV106" s="83"/>
      <c r="DW106" s="83"/>
      <c r="DX106" s="83"/>
      <c r="DY106" s="84"/>
      <c r="DZ106" s="79"/>
      <c r="EA106" s="79"/>
      <c r="EB106" s="80"/>
      <c r="EC106" s="81"/>
      <c r="ED106" s="82"/>
      <c r="EE106" s="81"/>
      <c r="EF106" s="83"/>
      <c r="EG106" s="83"/>
      <c r="EH106" s="83"/>
      <c r="EI106" s="83"/>
      <c r="EJ106" s="84"/>
      <c r="EK106" s="79"/>
      <c r="EL106" s="79"/>
      <c r="EM106" s="80"/>
      <c r="EN106" s="81"/>
      <c r="EO106" s="82"/>
      <c r="EP106" s="81"/>
      <c r="EQ106" s="83"/>
      <c r="ER106" s="83"/>
      <c r="ES106" s="83"/>
      <c r="ET106" s="83"/>
      <c r="EU106" s="84"/>
      <c r="EV106" s="79"/>
      <c r="EW106" s="79"/>
      <c r="EX106" s="80"/>
      <c r="EY106" s="81"/>
      <c r="EZ106" s="82"/>
      <c r="FA106" s="81"/>
      <c r="FB106" s="83"/>
      <c r="FC106" s="83"/>
      <c r="FD106" s="83"/>
      <c r="FE106" s="83"/>
      <c r="FF106" s="84"/>
      <c r="FG106" s="79"/>
      <c r="FH106" s="79"/>
      <c r="FI106" s="80"/>
      <c r="FJ106" s="81"/>
      <c r="FK106" s="82"/>
      <c r="FL106" s="81"/>
      <c r="FM106" s="83"/>
      <c r="FN106" s="83"/>
      <c r="FO106" s="83"/>
      <c r="FP106" s="83"/>
      <c r="FQ106" s="84"/>
      <c r="FR106" s="79"/>
      <c r="FS106" s="79"/>
      <c r="FT106" s="80"/>
      <c r="FU106" s="81"/>
      <c r="FV106" s="82"/>
      <c r="FW106" s="81"/>
      <c r="FX106" s="83"/>
      <c r="FY106" s="83"/>
      <c r="FZ106" s="83"/>
      <c r="GA106" s="83"/>
      <c r="GB106" s="84"/>
      <c r="GC106" s="79"/>
      <c r="GD106" s="79"/>
      <c r="GE106" s="80"/>
      <c r="GF106" s="81"/>
      <c r="GG106" s="82"/>
      <c r="GH106" s="81"/>
      <c r="GI106" s="83"/>
      <c r="GJ106" s="83"/>
      <c r="GK106" s="83"/>
      <c r="GL106" s="83"/>
      <c r="GM106" s="84"/>
      <c r="GN106" s="79"/>
      <c r="GO106" s="79"/>
      <c r="GP106" s="80"/>
      <c r="GQ106" s="81"/>
      <c r="GR106" s="82"/>
      <c r="GS106" s="81"/>
      <c r="GT106" s="83"/>
      <c r="GU106" s="83"/>
      <c r="GV106" s="83"/>
      <c r="GW106" s="83"/>
      <c r="GX106" s="84"/>
      <c r="GY106" s="79"/>
      <c r="GZ106" s="79"/>
      <c r="HA106" s="80"/>
      <c r="HB106" s="81"/>
      <c r="HC106" s="82"/>
      <c r="HD106" s="81"/>
      <c r="HE106" s="83"/>
      <c r="HF106" s="83"/>
      <c r="HG106" s="83"/>
      <c r="HH106" s="83"/>
      <c r="HI106" s="84"/>
      <c r="HJ106" s="79"/>
      <c r="HK106" s="79"/>
      <c r="HL106" s="80"/>
      <c r="HM106" s="81"/>
      <c r="HN106" s="82"/>
      <c r="HO106" s="81"/>
      <c r="HP106" s="83"/>
      <c r="HQ106" s="83"/>
      <c r="HR106" s="83"/>
      <c r="HS106" s="83"/>
      <c r="HT106" s="84"/>
      <c r="HU106" s="79"/>
      <c r="HV106" s="79"/>
      <c r="HW106" s="80"/>
      <c r="HX106" s="81"/>
      <c r="HY106" s="82"/>
      <c r="HZ106" s="81"/>
      <c r="IA106" s="83"/>
      <c r="IB106" s="83"/>
      <c r="IC106" s="83"/>
      <c r="ID106" s="83"/>
      <c r="IE106" s="84"/>
      <c r="IF106" s="79"/>
      <c r="IG106" s="79"/>
    </row>
    <row r="107" spans="1:241" s="85" customFormat="1" ht="14.25" customHeight="1">
      <c r="A107" s="502" t="s">
        <v>2943</v>
      </c>
      <c r="B107" s="503" t="s">
        <v>2942</v>
      </c>
      <c r="C107" s="504" t="s">
        <v>132</v>
      </c>
      <c r="D107" s="505">
        <v>103</v>
      </c>
      <c r="E107" s="259"/>
      <c r="F107" s="259"/>
      <c r="G107" s="88">
        <f t="shared" si="6"/>
        <v>0</v>
      </c>
      <c r="H107" s="89">
        <f t="shared" si="7"/>
        <v>0</v>
      </c>
      <c r="I107" s="79"/>
      <c r="J107" s="79"/>
      <c r="K107" s="80"/>
      <c r="L107" s="81"/>
      <c r="M107" s="82"/>
      <c r="N107" s="81"/>
      <c r="O107" s="83"/>
      <c r="P107" s="83"/>
      <c r="Q107" s="83"/>
      <c r="R107" s="83"/>
      <c r="S107" s="84"/>
      <c r="T107" s="79"/>
      <c r="U107" s="79"/>
      <c r="V107" s="80"/>
      <c r="W107" s="81"/>
      <c r="X107" s="82"/>
      <c r="Y107" s="81"/>
      <c r="Z107" s="83"/>
      <c r="AA107" s="83"/>
      <c r="AB107" s="83"/>
      <c r="AC107" s="83"/>
      <c r="AD107" s="84"/>
      <c r="AE107" s="79"/>
      <c r="AF107" s="79"/>
      <c r="AG107" s="80"/>
      <c r="AH107" s="81"/>
      <c r="AI107" s="82"/>
      <c r="AJ107" s="81"/>
      <c r="AK107" s="83"/>
      <c r="AL107" s="83"/>
      <c r="AM107" s="83"/>
      <c r="AN107" s="83"/>
      <c r="AO107" s="84"/>
      <c r="AP107" s="79"/>
      <c r="AQ107" s="79"/>
      <c r="AR107" s="80"/>
      <c r="AS107" s="81"/>
      <c r="AT107" s="82"/>
      <c r="AU107" s="81"/>
      <c r="AV107" s="83"/>
      <c r="AW107" s="83"/>
      <c r="AX107" s="83"/>
      <c r="AY107" s="83"/>
      <c r="AZ107" s="84"/>
      <c r="BA107" s="79"/>
      <c r="BB107" s="79"/>
      <c r="BC107" s="80"/>
      <c r="BD107" s="81"/>
      <c r="BE107" s="82"/>
      <c r="BF107" s="81"/>
      <c r="BG107" s="83"/>
      <c r="BH107" s="83"/>
      <c r="BI107" s="83"/>
      <c r="BJ107" s="83"/>
      <c r="BK107" s="84"/>
      <c r="BL107" s="79"/>
      <c r="BM107" s="79"/>
      <c r="BN107" s="80"/>
      <c r="BO107" s="81"/>
      <c r="BP107" s="82"/>
      <c r="BQ107" s="81"/>
      <c r="BR107" s="83"/>
      <c r="BS107" s="83"/>
      <c r="BT107" s="83"/>
      <c r="BU107" s="83"/>
      <c r="BV107" s="84"/>
      <c r="BW107" s="79"/>
      <c r="BX107" s="79"/>
      <c r="BY107" s="80"/>
      <c r="BZ107" s="81"/>
      <c r="CA107" s="82"/>
      <c r="CB107" s="81"/>
      <c r="CC107" s="83"/>
      <c r="CD107" s="83"/>
      <c r="CE107" s="83"/>
      <c r="CF107" s="83"/>
      <c r="CG107" s="84"/>
      <c r="CH107" s="79"/>
      <c r="CI107" s="79"/>
      <c r="CJ107" s="80"/>
      <c r="CK107" s="81"/>
      <c r="CL107" s="82"/>
      <c r="CM107" s="81"/>
      <c r="CN107" s="83"/>
      <c r="CO107" s="83"/>
      <c r="CP107" s="83"/>
      <c r="CQ107" s="83"/>
      <c r="CR107" s="84"/>
      <c r="CS107" s="79"/>
      <c r="CT107" s="79"/>
      <c r="CU107" s="80"/>
      <c r="CV107" s="81"/>
      <c r="CW107" s="82"/>
      <c r="CX107" s="81"/>
      <c r="CY107" s="83"/>
      <c r="CZ107" s="83"/>
      <c r="DA107" s="83"/>
      <c r="DB107" s="83"/>
      <c r="DC107" s="84"/>
      <c r="DD107" s="79"/>
      <c r="DE107" s="79"/>
      <c r="DF107" s="80"/>
      <c r="DG107" s="81"/>
      <c r="DH107" s="82"/>
      <c r="DI107" s="81"/>
      <c r="DJ107" s="83"/>
      <c r="DK107" s="83"/>
      <c r="DL107" s="83"/>
      <c r="DM107" s="83"/>
      <c r="DN107" s="84"/>
      <c r="DO107" s="79"/>
      <c r="DP107" s="79"/>
      <c r="DQ107" s="80"/>
      <c r="DR107" s="81"/>
      <c r="DS107" s="82"/>
      <c r="DT107" s="81"/>
      <c r="DU107" s="83"/>
      <c r="DV107" s="83"/>
      <c r="DW107" s="83"/>
      <c r="DX107" s="83"/>
      <c r="DY107" s="84"/>
      <c r="DZ107" s="79"/>
      <c r="EA107" s="79"/>
      <c r="EB107" s="80"/>
      <c r="EC107" s="81"/>
      <c r="ED107" s="82"/>
      <c r="EE107" s="81"/>
      <c r="EF107" s="83"/>
      <c r="EG107" s="83"/>
      <c r="EH107" s="83"/>
      <c r="EI107" s="83"/>
      <c r="EJ107" s="84"/>
      <c r="EK107" s="79"/>
      <c r="EL107" s="79"/>
      <c r="EM107" s="80"/>
      <c r="EN107" s="81"/>
      <c r="EO107" s="82"/>
      <c r="EP107" s="81"/>
      <c r="EQ107" s="83"/>
      <c r="ER107" s="83"/>
      <c r="ES107" s="83"/>
      <c r="ET107" s="83"/>
      <c r="EU107" s="84"/>
      <c r="EV107" s="79"/>
      <c r="EW107" s="79"/>
      <c r="EX107" s="80"/>
      <c r="EY107" s="81"/>
      <c r="EZ107" s="82"/>
      <c r="FA107" s="81"/>
      <c r="FB107" s="83"/>
      <c r="FC107" s="83"/>
      <c r="FD107" s="83"/>
      <c r="FE107" s="83"/>
      <c r="FF107" s="84"/>
      <c r="FG107" s="79"/>
      <c r="FH107" s="79"/>
      <c r="FI107" s="80"/>
      <c r="FJ107" s="81"/>
      <c r="FK107" s="82"/>
      <c r="FL107" s="81"/>
      <c r="FM107" s="83"/>
      <c r="FN107" s="83"/>
      <c r="FO107" s="83"/>
      <c r="FP107" s="83"/>
      <c r="FQ107" s="84"/>
      <c r="FR107" s="79"/>
      <c r="FS107" s="79"/>
      <c r="FT107" s="80"/>
      <c r="FU107" s="81"/>
      <c r="FV107" s="82"/>
      <c r="FW107" s="81"/>
      <c r="FX107" s="83"/>
      <c r="FY107" s="83"/>
      <c r="FZ107" s="83"/>
      <c r="GA107" s="83"/>
      <c r="GB107" s="84"/>
      <c r="GC107" s="79"/>
      <c r="GD107" s="79"/>
      <c r="GE107" s="80"/>
      <c r="GF107" s="81"/>
      <c r="GG107" s="82"/>
      <c r="GH107" s="81"/>
      <c r="GI107" s="83"/>
      <c r="GJ107" s="83"/>
      <c r="GK107" s="83"/>
      <c r="GL107" s="83"/>
      <c r="GM107" s="84"/>
      <c r="GN107" s="79"/>
      <c r="GO107" s="79"/>
      <c r="GP107" s="80"/>
      <c r="GQ107" s="81"/>
      <c r="GR107" s="82"/>
      <c r="GS107" s="81"/>
      <c r="GT107" s="83"/>
      <c r="GU107" s="83"/>
      <c r="GV107" s="83"/>
      <c r="GW107" s="83"/>
      <c r="GX107" s="84"/>
      <c r="GY107" s="79"/>
      <c r="GZ107" s="79"/>
      <c r="HA107" s="80"/>
      <c r="HB107" s="81"/>
      <c r="HC107" s="82"/>
      <c r="HD107" s="81"/>
      <c r="HE107" s="83"/>
      <c r="HF107" s="83"/>
      <c r="HG107" s="83"/>
      <c r="HH107" s="83"/>
      <c r="HI107" s="84"/>
      <c r="HJ107" s="79"/>
      <c r="HK107" s="79"/>
      <c r="HL107" s="80"/>
      <c r="HM107" s="81"/>
      <c r="HN107" s="82"/>
      <c r="HO107" s="81"/>
      <c r="HP107" s="83"/>
      <c r="HQ107" s="83"/>
      <c r="HR107" s="83"/>
      <c r="HS107" s="83"/>
      <c r="HT107" s="84"/>
      <c r="HU107" s="79"/>
      <c r="HV107" s="79"/>
      <c r="HW107" s="80"/>
      <c r="HX107" s="81"/>
      <c r="HY107" s="82"/>
      <c r="HZ107" s="81"/>
      <c r="IA107" s="83"/>
      <c r="IB107" s="83"/>
      <c r="IC107" s="83"/>
      <c r="ID107" s="83"/>
      <c r="IE107" s="84"/>
      <c r="IF107" s="79"/>
      <c r="IG107" s="79"/>
    </row>
    <row r="108" spans="1:241" s="85" customFormat="1" ht="14.25" customHeight="1">
      <c r="A108" s="502" t="s">
        <v>2941</v>
      </c>
      <c r="B108" s="503" t="s">
        <v>2940</v>
      </c>
      <c r="C108" s="504" t="s">
        <v>132</v>
      </c>
      <c r="D108" s="505">
        <v>8</v>
      </c>
      <c r="E108" s="259"/>
      <c r="F108" s="259"/>
      <c r="G108" s="88">
        <f t="shared" si="6"/>
        <v>0</v>
      </c>
      <c r="H108" s="89">
        <f t="shared" si="7"/>
        <v>0</v>
      </c>
      <c r="I108" s="79"/>
      <c r="J108" s="79"/>
      <c r="K108" s="80"/>
      <c r="L108" s="81"/>
      <c r="M108" s="82"/>
      <c r="N108" s="81"/>
      <c r="O108" s="83"/>
      <c r="P108" s="83"/>
      <c r="Q108" s="83"/>
      <c r="R108" s="83"/>
      <c r="S108" s="84"/>
      <c r="T108" s="79"/>
      <c r="U108" s="79"/>
      <c r="V108" s="80"/>
      <c r="W108" s="81"/>
      <c r="X108" s="82"/>
      <c r="Y108" s="81"/>
      <c r="Z108" s="83"/>
      <c r="AA108" s="83"/>
      <c r="AB108" s="83"/>
      <c r="AC108" s="83"/>
      <c r="AD108" s="84"/>
      <c r="AE108" s="79"/>
      <c r="AF108" s="79"/>
      <c r="AG108" s="80"/>
      <c r="AH108" s="81"/>
      <c r="AI108" s="82"/>
      <c r="AJ108" s="81"/>
      <c r="AK108" s="83"/>
      <c r="AL108" s="83"/>
      <c r="AM108" s="83"/>
      <c r="AN108" s="83"/>
      <c r="AO108" s="84"/>
      <c r="AP108" s="79"/>
      <c r="AQ108" s="79"/>
      <c r="AR108" s="80"/>
      <c r="AS108" s="81"/>
      <c r="AT108" s="82"/>
      <c r="AU108" s="81"/>
      <c r="AV108" s="83"/>
      <c r="AW108" s="83"/>
      <c r="AX108" s="83"/>
      <c r="AY108" s="83"/>
      <c r="AZ108" s="84"/>
      <c r="BA108" s="79"/>
      <c r="BB108" s="79"/>
      <c r="BC108" s="80"/>
      <c r="BD108" s="81"/>
      <c r="BE108" s="82"/>
      <c r="BF108" s="81"/>
      <c r="BG108" s="83"/>
      <c r="BH108" s="83"/>
      <c r="BI108" s="83"/>
      <c r="BJ108" s="83"/>
      <c r="BK108" s="84"/>
      <c r="BL108" s="79"/>
      <c r="BM108" s="79"/>
      <c r="BN108" s="80"/>
      <c r="BO108" s="81"/>
      <c r="BP108" s="82"/>
      <c r="BQ108" s="81"/>
      <c r="BR108" s="83"/>
      <c r="BS108" s="83"/>
      <c r="BT108" s="83"/>
      <c r="BU108" s="83"/>
      <c r="BV108" s="84"/>
      <c r="BW108" s="79"/>
      <c r="BX108" s="79"/>
      <c r="BY108" s="80"/>
      <c r="BZ108" s="81"/>
      <c r="CA108" s="82"/>
      <c r="CB108" s="81"/>
      <c r="CC108" s="83"/>
      <c r="CD108" s="83"/>
      <c r="CE108" s="83"/>
      <c r="CF108" s="83"/>
      <c r="CG108" s="84"/>
      <c r="CH108" s="79"/>
      <c r="CI108" s="79"/>
      <c r="CJ108" s="80"/>
      <c r="CK108" s="81"/>
      <c r="CL108" s="82"/>
      <c r="CM108" s="81"/>
      <c r="CN108" s="83"/>
      <c r="CO108" s="83"/>
      <c r="CP108" s="83"/>
      <c r="CQ108" s="83"/>
      <c r="CR108" s="84"/>
      <c r="CS108" s="79"/>
      <c r="CT108" s="79"/>
      <c r="CU108" s="80"/>
      <c r="CV108" s="81"/>
      <c r="CW108" s="82"/>
      <c r="CX108" s="81"/>
      <c r="CY108" s="83"/>
      <c r="CZ108" s="83"/>
      <c r="DA108" s="83"/>
      <c r="DB108" s="83"/>
      <c r="DC108" s="84"/>
      <c r="DD108" s="79"/>
      <c r="DE108" s="79"/>
      <c r="DF108" s="80"/>
      <c r="DG108" s="81"/>
      <c r="DH108" s="82"/>
      <c r="DI108" s="81"/>
      <c r="DJ108" s="83"/>
      <c r="DK108" s="83"/>
      <c r="DL108" s="83"/>
      <c r="DM108" s="83"/>
      <c r="DN108" s="84"/>
      <c r="DO108" s="79"/>
      <c r="DP108" s="79"/>
      <c r="DQ108" s="80"/>
      <c r="DR108" s="81"/>
      <c r="DS108" s="82"/>
      <c r="DT108" s="81"/>
      <c r="DU108" s="83"/>
      <c r="DV108" s="83"/>
      <c r="DW108" s="83"/>
      <c r="DX108" s="83"/>
      <c r="DY108" s="84"/>
      <c r="DZ108" s="79"/>
      <c r="EA108" s="79"/>
      <c r="EB108" s="80"/>
      <c r="EC108" s="81"/>
      <c r="ED108" s="82"/>
      <c r="EE108" s="81"/>
      <c r="EF108" s="83"/>
      <c r="EG108" s="83"/>
      <c r="EH108" s="83"/>
      <c r="EI108" s="83"/>
      <c r="EJ108" s="84"/>
      <c r="EK108" s="79"/>
      <c r="EL108" s="79"/>
      <c r="EM108" s="80"/>
      <c r="EN108" s="81"/>
      <c r="EO108" s="82"/>
      <c r="EP108" s="81"/>
      <c r="EQ108" s="83"/>
      <c r="ER108" s="83"/>
      <c r="ES108" s="83"/>
      <c r="ET108" s="83"/>
      <c r="EU108" s="84"/>
      <c r="EV108" s="79"/>
      <c r="EW108" s="79"/>
      <c r="EX108" s="80"/>
      <c r="EY108" s="81"/>
      <c r="EZ108" s="82"/>
      <c r="FA108" s="81"/>
      <c r="FB108" s="83"/>
      <c r="FC108" s="83"/>
      <c r="FD108" s="83"/>
      <c r="FE108" s="83"/>
      <c r="FF108" s="84"/>
      <c r="FG108" s="79"/>
      <c r="FH108" s="79"/>
      <c r="FI108" s="80"/>
      <c r="FJ108" s="81"/>
      <c r="FK108" s="82"/>
      <c r="FL108" s="81"/>
      <c r="FM108" s="83"/>
      <c r="FN108" s="83"/>
      <c r="FO108" s="83"/>
      <c r="FP108" s="83"/>
      <c r="FQ108" s="84"/>
      <c r="FR108" s="79"/>
      <c r="FS108" s="79"/>
      <c r="FT108" s="80"/>
      <c r="FU108" s="81"/>
      <c r="FV108" s="82"/>
      <c r="FW108" s="81"/>
      <c r="FX108" s="83"/>
      <c r="FY108" s="83"/>
      <c r="FZ108" s="83"/>
      <c r="GA108" s="83"/>
      <c r="GB108" s="84"/>
      <c r="GC108" s="79"/>
      <c r="GD108" s="79"/>
      <c r="GE108" s="80"/>
      <c r="GF108" s="81"/>
      <c r="GG108" s="82"/>
      <c r="GH108" s="81"/>
      <c r="GI108" s="83"/>
      <c r="GJ108" s="83"/>
      <c r="GK108" s="83"/>
      <c r="GL108" s="83"/>
      <c r="GM108" s="84"/>
      <c r="GN108" s="79"/>
      <c r="GO108" s="79"/>
      <c r="GP108" s="80"/>
      <c r="GQ108" s="81"/>
      <c r="GR108" s="82"/>
      <c r="GS108" s="81"/>
      <c r="GT108" s="83"/>
      <c r="GU108" s="83"/>
      <c r="GV108" s="83"/>
      <c r="GW108" s="83"/>
      <c r="GX108" s="84"/>
      <c r="GY108" s="79"/>
      <c r="GZ108" s="79"/>
      <c r="HA108" s="80"/>
      <c r="HB108" s="81"/>
      <c r="HC108" s="82"/>
      <c r="HD108" s="81"/>
      <c r="HE108" s="83"/>
      <c r="HF108" s="83"/>
      <c r="HG108" s="83"/>
      <c r="HH108" s="83"/>
      <c r="HI108" s="84"/>
      <c r="HJ108" s="79"/>
      <c r="HK108" s="79"/>
      <c r="HL108" s="80"/>
      <c r="HM108" s="81"/>
      <c r="HN108" s="82"/>
      <c r="HO108" s="81"/>
      <c r="HP108" s="83"/>
      <c r="HQ108" s="83"/>
      <c r="HR108" s="83"/>
      <c r="HS108" s="83"/>
      <c r="HT108" s="84"/>
      <c r="HU108" s="79"/>
      <c r="HV108" s="79"/>
      <c r="HW108" s="80"/>
      <c r="HX108" s="81"/>
      <c r="HY108" s="82"/>
      <c r="HZ108" s="81"/>
      <c r="IA108" s="83"/>
      <c r="IB108" s="83"/>
      <c r="IC108" s="83"/>
      <c r="ID108" s="83"/>
      <c r="IE108" s="84"/>
      <c r="IF108" s="79"/>
      <c r="IG108" s="79"/>
    </row>
    <row r="109" spans="1:241" s="85" customFormat="1" ht="14.25" customHeight="1">
      <c r="A109" s="502" t="s">
        <v>2939</v>
      </c>
      <c r="B109" s="503" t="s">
        <v>2938</v>
      </c>
      <c r="C109" s="504" t="s">
        <v>132</v>
      </c>
      <c r="D109" s="505">
        <v>8</v>
      </c>
      <c r="E109" s="259"/>
      <c r="F109" s="259"/>
      <c r="G109" s="88">
        <f t="shared" si="6"/>
        <v>0</v>
      </c>
      <c r="H109" s="89">
        <f t="shared" si="7"/>
        <v>0</v>
      </c>
      <c r="I109" s="79"/>
      <c r="J109" s="79"/>
      <c r="K109" s="80"/>
      <c r="L109" s="81"/>
      <c r="M109" s="82"/>
      <c r="N109" s="81"/>
      <c r="O109" s="83"/>
      <c r="P109" s="83"/>
      <c r="Q109" s="83"/>
      <c r="R109" s="83"/>
      <c r="S109" s="84"/>
      <c r="T109" s="79"/>
      <c r="U109" s="79"/>
      <c r="V109" s="80"/>
      <c r="W109" s="81"/>
      <c r="X109" s="82"/>
      <c r="Y109" s="81"/>
      <c r="Z109" s="83"/>
      <c r="AA109" s="83"/>
      <c r="AB109" s="83"/>
      <c r="AC109" s="83"/>
      <c r="AD109" s="84"/>
      <c r="AE109" s="79"/>
      <c r="AF109" s="79"/>
      <c r="AG109" s="80"/>
      <c r="AH109" s="81"/>
      <c r="AI109" s="82"/>
      <c r="AJ109" s="81"/>
      <c r="AK109" s="83"/>
      <c r="AL109" s="83"/>
      <c r="AM109" s="83"/>
      <c r="AN109" s="83"/>
      <c r="AO109" s="84"/>
      <c r="AP109" s="79"/>
      <c r="AQ109" s="79"/>
      <c r="AR109" s="80"/>
      <c r="AS109" s="81"/>
      <c r="AT109" s="82"/>
      <c r="AU109" s="81"/>
      <c r="AV109" s="83"/>
      <c r="AW109" s="83"/>
      <c r="AX109" s="83"/>
      <c r="AY109" s="83"/>
      <c r="AZ109" s="84"/>
      <c r="BA109" s="79"/>
      <c r="BB109" s="79"/>
      <c r="BC109" s="80"/>
      <c r="BD109" s="81"/>
      <c r="BE109" s="82"/>
      <c r="BF109" s="81"/>
      <c r="BG109" s="83"/>
      <c r="BH109" s="83"/>
      <c r="BI109" s="83"/>
      <c r="BJ109" s="83"/>
      <c r="BK109" s="84"/>
      <c r="BL109" s="79"/>
      <c r="BM109" s="79"/>
      <c r="BN109" s="80"/>
      <c r="BO109" s="81"/>
      <c r="BP109" s="82"/>
      <c r="BQ109" s="81"/>
      <c r="BR109" s="83"/>
      <c r="BS109" s="83"/>
      <c r="BT109" s="83"/>
      <c r="BU109" s="83"/>
      <c r="BV109" s="84"/>
      <c r="BW109" s="79"/>
      <c r="BX109" s="79"/>
      <c r="BY109" s="80"/>
      <c r="BZ109" s="81"/>
      <c r="CA109" s="82"/>
      <c r="CB109" s="81"/>
      <c r="CC109" s="83"/>
      <c r="CD109" s="83"/>
      <c r="CE109" s="83"/>
      <c r="CF109" s="83"/>
      <c r="CG109" s="84"/>
      <c r="CH109" s="79"/>
      <c r="CI109" s="79"/>
      <c r="CJ109" s="80"/>
      <c r="CK109" s="81"/>
      <c r="CL109" s="82"/>
      <c r="CM109" s="81"/>
      <c r="CN109" s="83"/>
      <c r="CO109" s="83"/>
      <c r="CP109" s="83"/>
      <c r="CQ109" s="83"/>
      <c r="CR109" s="84"/>
      <c r="CS109" s="79"/>
      <c r="CT109" s="79"/>
      <c r="CU109" s="80"/>
      <c r="CV109" s="81"/>
      <c r="CW109" s="82"/>
      <c r="CX109" s="81"/>
      <c r="CY109" s="83"/>
      <c r="CZ109" s="83"/>
      <c r="DA109" s="83"/>
      <c r="DB109" s="83"/>
      <c r="DC109" s="84"/>
      <c r="DD109" s="79"/>
      <c r="DE109" s="79"/>
      <c r="DF109" s="80"/>
      <c r="DG109" s="81"/>
      <c r="DH109" s="82"/>
      <c r="DI109" s="81"/>
      <c r="DJ109" s="83"/>
      <c r="DK109" s="83"/>
      <c r="DL109" s="83"/>
      <c r="DM109" s="83"/>
      <c r="DN109" s="84"/>
      <c r="DO109" s="79"/>
      <c r="DP109" s="79"/>
      <c r="DQ109" s="80"/>
      <c r="DR109" s="81"/>
      <c r="DS109" s="82"/>
      <c r="DT109" s="81"/>
      <c r="DU109" s="83"/>
      <c r="DV109" s="83"/>
      <c r="DW109" s="83"/>
      <c r="DX109" s="83"/>
      <c r="DY109" s="84"/>
      <c r="DZ109" s="79"/>
      <c r="EA109" s="79"/>
      <c r="EB109" s="80"/>
      <c r="EC109" s="81"/>
      <c r="ED109" s="82"/>
      <c r="EE109" s="81"/>
      <c r="EF109" s="83"/>
      <c r="EG109" s="83"/>
      <c r="EH109" s="83"/>
      <c r="EI109" s="83"/>
      <c r="EJ109" s="84"/>
      <c r="EK109" s="79"/>
      <c r="EL109" s="79"/>
      <c r="EM109" s="80"/>
      <c r="EN109" s="81"/>
      <c r="EO109" s="82"/>
      <c r="EP109" s="81"/>
      <c r="EQ109" s="83"/>
      <c r="ER109" s="83"/>
      <c r="ES109" s="83"/>
      <c r="ET109" s="83"/>
      <c r="EU109" s="84"/>
      <c r="EV109" s="79"/>
      <c r="EW109" s="79"/>
      <c r="EX109" s="80"/>
      <c r="EY109" s="81"/>
      <c r="EZ109" s="82"/>
      <c r="FA109" s="81"/>
      <c r="FB109" s="83"/>
      <c r="FC109" s="83"/>
      <c r="FD109" s="83"/>
      <c r="FE109" s="83"/>
      <c r="FF109" s="84"/>
      <c r="FG109" s="79"/>
      <c r="FH109" s="79"/>
      <c r="FI109" s="80"/>
      <c r="FJ109" s="81"/>
      <c r="FK109" s="82"/>
      <c r="FL109" s="81"/>
      <c r="FM109" s="83"/>
      <c r="FN109" s="83"/>
      <c r="FO109" s="83"/>
      <c r="FP109" s="83"/>
      <c r="FQ109" s="84"/>
      <c r="FR109" s="79"/>
      <c r="FS109" s="79"/>
      <c r="FT109" s="80"/>
      <c r="FU109" s="81"/>
      <c r="FV109" s="82"/>
      <c r="FW109" s="81"/>
      <c r="FX109" s="83"/>
      <c r="FY109" s="83"/>
      <c r="FZ109" s="83"/>
      <c r="GA109" s="83"/>
      <c r="GB109" s="84"/>
      <c r="GC109" s="79"/>
      <c r="GD109" s="79"/>
      <c r="GE109" s="80"/>
      <c r="GF109" s="81"/>
      <c r="GG109" s="82"/>
      <c r="GH109" s="81"/>
      <c r="GI109" s="83"/>
      <c r="GJ109" s="83"/>
      <c r="GK109" s="83"/>
      <c r="GL109" s="83"/>
      <c r="GM109" s="84"/>
      <c r="GN109" s="79"/>
      <c r="GO109" s="79"/>
      <c r="GP109" s="80"/>
      <c r="GQ109" s="81"/>
      <c r="GR109" s="82"/>
      <c r="GS109" s="81"/>
      <c r="GT109" s="83"/>
      <c r="GU109" s="83"/>
      <c r="GV109" s="83"/>
      <c r="GW109" s="83"/>
      <c r="GX109" s="84"/>
      <c r="GY109" s="79"/>
      <c r="GZ109" s="79"/>
      <c r="HA109" s="80"/>
      <c r="HB109" s="81"/>
      <c r="HC109" s="82"/>
      <c r="HD109" s="81"/>
      <c r="HE109" s="83"/>
      <c r="HF109" s="83"/>
      <c r="HG109" s="83"/>
      <c r="HH109" s="83"/>
      <c r="HI109" s="84"/>
      <c r="HJ109" s="79"/>
      <c r="HK109" s="79"/>
      <c r="HL109" s="80"/>
      <c r="HM109" s="81"/>
      <c r="HN109" s="82"/>
      <c r="HO109" s="81"/>
      <c r="HP109" s="83"/>
      <c r="HQ109" s="83"/>
      <c r="HR109" s="83"/>
      <c r="HS109" s="83"/>
      <c r="HT109" s="84"/>
      <c r="HU109" s="79"/>
      <c r="HV109" s="79"/>
      <c r="HW109" s="80"/>
      <c r="HX109" s="81"/>
      <c r="HY109" s="82"/>
      <c r="HZ109" s="81"/>
      <c r="IA109" s="83"/>
      <c r="IB109" s="83"/>
      <c r="IC109" s="83"/>
      <c r="ID109" s="83"/>
      <c r="IE109" s="84"/>
      <c r="IF109" s="79"/>
      <c r="IG109" s="79"/>
    </row>
    <row r="110" spans="1:241" s="85" customFormat="1" ht="13.15" customHeight="1">
      <c r="A110" s="502" t="s">
        <v>2937</v>
      </c>
      <c r="B110" s="503" t="s">
        <v>2936</v>
      </c>
      <c r="C110" s="504" t="s">
        <v>132</v>
      </c>
      <c r="D110" s="505">
        <v>8</v>
      </c>
      <c r="E110" s="259"/>
      <c r="F110" s="259"/>
      <c r="G110" s="88">
        <f t="shared" si="6"/>
        <v>0</v>
      </c>
      <c r="H110" s="89">
        <f t="shared" si="7"/>
        <v>0</v>
      </c>
      <c r="I110" s="79"/>
      <c r="J110" s="79"/>
      <c r="K110" s="80"/>
      <c r="L110" s="81"/>
      <c r="M110" s="82"/>
      <c r="N110" s="81"/>
      <c r="O110" s="83"/>
      <c r="P110" s="83"/>
      <c r="Q110" s="83"/>
      <c r="R110" s="83"/>
      <c r="S110" s="84"/>
      <c r="T110" s="79"/>
      <c r="U110" s="79"/>
      <c r="V110" s="80"/>
      <c r="W110" s="81"/>
      <c r="X110" s="82"/>
      <c r="Y110" s="81"/>
      <c r="Z110" s="83"/>
      <c r="AA110" s="83"/>
      <c r="AB110" s="83"/>
      <c r="AC110" s="83"/>
      <c r="AD110" s="84"/>
      <c r="AE110" s="79"/>
      <c r="AF110" s="79"/>
      <c r="AG110" s="80"/>
      <c r="AH110" s="81"/>
      <c r="AI110" s="82"/>
      <c r="AJ110" s="81"/>
      <c r="AK110" s="83"/>
      <c r="AL110" s="83"/>
      <c r="AM110" s="83"/>
      <c r="AN110" s="83"/>
      <c r="AO110" s="84"/>
      <c r="AP110" s="79"/>
      <c r="AQ110" s="79"/>
      <c r="AR110" s="80"/>
      <c r="AS110" s="81"/>
      <c r="AT110" s="82"/>
      <c r="AU110" s="81"/>
      <c r="AV110" s="83"/>
      <c r="AW110" s="83"/>
      <c r="AX110" s="83"/>
      <c r="AY110" s="83"/>
      <c r="AZ110" s="84"/>
      <c r="BA110" s="79"/>
      <c r="BB110" s="79"/>
      <c r="BC110" s="80"/>
      <c r="BD110" s="81"/>
      <c r="BE110" s="82"/>
      <c r="BF110" s="81"/>
      <c r="BG110" s="83"/>
      <c r="BH110" s="83"/>
      <c r="BI110" s="83"/>
      <c r="BJ110" s="83"/>
      <c r="BK110" s="84"/>
      <c r="BL110" s="79"/>
      <c r="BM110" s="79"/>
      <c r="BN110" s="80"/>
      <c r="BO110" s="81"/>
      <c r="BP110" s="82"/>
      <c r="BQ110" s="81"/>
      <c r="BR110" s="83"/>
      <c r="BS110" s="83"/>
      <c r="BT110" s="83"/>
      <c r="BU110" s="83"/>
      <c r="BV110" s="84"/>
      <c r="BW110" s="79"/>
      <c r="BX110" s="79"/>
      <c r="BY110" s="80"/>
      <c r="BZ110" s="81"/>
      <c r="CA110" s="82"/>
      <c r="CB110" s="81"/>
      <c r="CC110" s="83"/>
      <c r="CD110" s="83"/>
      <c r="CE110" s="83"/>
      <c r="CF110" s="83"/>
      <c r="CG110" s="84"/>
      <c r="CH110" s="79"/>
      <c r="CI110" s="79"/>
      <c r="CJ110" s="80"/>
      <c r="CK110" s="81"/>
      <c r="CL110" s="82"/>
      <c r="CM110" s="81"/>
      <c r="CN110" s="83"/>
      <c r="CO110" s="83"/>
      <c r="CP110" s="83"/>
      <c r="CQ110" s="83"/>
      <c r="CR110" s="84"/>
      <c r="CS110" s="79"/>
      <c r="CT110" s="79"/>
      <c r="CU110" s="80"/>
      <c r="CV110" s="81"/>
      <c r="CW110" s="82"/>
      <c r="CX110" s="81"/>
      <c r="CY110" s="83"/>
      <c r="CZ110" s="83"/>
      <c r="DA110" s="83"/>
      <c r="DB110" s="83"/>
      <c r="DC110" s="84"/>
      <c r="DD110" s="79"/>
      <c r="DE110" s="79"/>
      <c r="DF110" s="80"/>
      <c r="DG110" s="81"/>
      <c r="DH110" s="82"/>
      <c r="DI110" s="81"/>
      <c r="DJ110" s="83"/>
      <c r="DK110" s="83"/>
      <c r="DL110" s="83"/>
      <c r="DM110" s="83"/>
      <c r="DN110" s="84"/>
      <c r="DO110" s="79"/>
      <c r="DP110" s="79"/>
      <c r="DQ110" s="80"/>
      <c r="DR110" s="81"/>
      <c r="DS110" s="82"/>
      <c r="DT110" s="81"/>
      <c r="DU110" s="83"/>
      <c r="DV110" s="83"/>
      <c r="DW110" s="83"/>
      <c r="DX110" s="83"/>
      <c r="DY110" s="84"/>
      <c r="DZ110" s="79"/>
      <c r="EA110" s="79"/>
      <c r="EB110" s="80"/>
      <c r="EC110" s="81"/>
      <c r="ED110" s="82"/>
      <c r="EE110" s="81"/>
      <c r="EF110" s="83"/>
      <c r="EG110" s="83"/>
      <c r="EH110" s="83"/>
      <c r="EI110" s="83"/>
      <c r="EJ110" s="84"/>
      <c r="EK110" s="79"/>
      <c r="EL110" s="79"/>
      <c r="EM110" s="80"/>
      <c r="EN110" s="81"/>
      <c r="EO110" s="82"/>
      <c r="EP110" s="81"/>
      <c r="EQ110" s="83"/>
      <c r="ER110" s="83"/>
      <c r="ES110" s="83"/>
      <c r="ET110" s="83"/>
      <c r="EU110" s="84"/>
      <c r="EV110" s="79"/>
      <c r="EW110" s="79"/>
      <c r="EX110" s="80"/>
      <c r="EY110" s="81"/>
      <c r="EZ110" s="82"/>
      <c r="FA110" s="81"/>
      <c r="FB110" s="83"/>
      <c r="FC110" s="83"/>
      <c r="FD110" s="83"/>
      <c r="FE110" s="83"/>
      <c r="FF110" s="84"/>
      <c r="FG110" s="79"/>
      <c r="FH110" s="79"/>
      <c r="FI110" s="80"/>
      <c r="FJ110" s="81"/>
      <c r="FK110" s="82"/>
      <c r="FL110" s="81"/>
      <c r="FM110" s="83"/>
      <c r="FN110" s="83"/>
      <c r="FO110" s="83"/>
      <c r="FP110" s="83"/>
      <c r="FQ110" s="84"/>
      <c r="FR110" s="79"/>
      <c r="FS110" s="79"/>
      <c r="FT110" s="80"/>
      <c r="FU110" s="81"/>
      <c r="FV110" s="82"/>
      <c r="FW110" s="81"/>
      <c r="FX110" s="83"/>
      <c r="FY110" s="83"/>
      <c r="FZ110" s="83"/>
      <c r="GA110" s="83"/>
      <c r="GB110" s="84"/>
      <c r="GC110" s="79"/>
      <c r="GD110" s="79"/>
      <c r="GE110" s="80"/>
      <c r="GF110" s="81"/>
      <c r="GG110" s="82"/>
      <c r="GH110" s="81"/>
      <c r="GI110" s="83"/>
      <c r="GJ110" s="83"/>
      <c r="GK110" s="83"/>
      <c r="GL110" s="83"/>
      <c r="GM110" s="84"/>
      <c r="GN110" s="79"/>
      <c r="GO110" s="79"/>
      <c r="GP110" s="80"/>
      <c r="GQ110" s="81"/>
      <c r="GR110" s="82"/>
      <c r="GS110" s="81"/>
      <c r="GT110" s="83"/>
      <c r="GU110" s="83"/>
      <c r="GV110" s="83"/>
      <c r="GW110" s="83"/>
      <c r="GX110" s="84"/>
      <c r="GY110" s="79"/>
      <c r="GZ110" s="79"/>
      <c r="HA110" s="80"/>
      <c r="HB110" s="81"/>
      <c r="HC110" s="82"/>
      <c r="HD110" s="81"/>
      <c r="HE110" s="83"/>
      <c r="HF110" s="83"/>
      <c r="HG110" s="83"/>
      <c r="HH110" s="83"/>
      <c r="HI110" s="84"/>
      <c r="HJ110" s="79"/>
      <c r="HK110" s="79"/>
      <c r="HL110" s="80"/>
      <c r="HM110" s="81"/>
      <c r="HN110" s="82"/>
      <c r="HO110" s="81"/>
      <c r="HP110" s="83"/>
      <c r="HQ110" s="83"/>
      <c r="HR110" s="83"/>
      <c r="HS110" s="83"/>
      <c r="HT110" s="84"/>
      <c r="HU110" s="79"/>
      <c r="HV110" s="79"/>
      <c r="HW110" s="80"/>
      <c r="HX110" s="81"/>
      <c r="HY110" s="82"/>
      <c r="HZ110" s="81"/>
      <c r="IA110" s="83"/>
      <c r="IB110" s="83"/>
      <c r="IC110" s="83"/>
      <c r="ID110" s="83"/>
      <c r="IE110" s="84"/>
      <c r="IF110" s="79"/>
      <c r="IG110" s="79"/>
    </row>
    <row r="111" spans="1:241" s="85" customFormat="1" ht="13.9" customHeight="1">
      <c r="A111" s="502" t="s">
        <v>2935</v>
      </c>
      <c r="B111" s="503" t="s">
        <v>2934</v>
      </c>
      <c r="C111" s="504" t="s">
        <v>132</v>
      </c>
      <c r="D111" s="505">
        <v>8</v>
      </c>
      <c r="E111" s="259"/>
      <c r="F111" s="259"/>
      <c r="G111" s="88">
        <f t="shared" si="6"/>
        <v>0</v>
      </c>
      <c r="H111" s="89">
        <f t="shared" si="7"/>
        <v>0</v>
      </c>
      <c r="I111" s="79"/>
      <c r="J111" s="79"/>
      <c r="K111" s="80"/>
      <c r="L111" s="81"/>
      <c r="M111" s="82"/>
      <c r="N111" s="81"/>
      <c r="O111" s="83"/>
      <c r="P111" s="83"/>
      <c r="Q111" s="83"/>
      <c r="R111" s="83"/>
      <c r="S111" s="84"/>
      <c r="T111" s="79"/>
      <c r="U111" s="79"/>
      <c r="V111" s="80"/>
      <c r="W111" s="81"/>
      <c r="X111" s="82"/>
      <c r="Y111" s="81"/>
      <c r="Z111" s="83"/>
      <c r="AA111" s="83"/>
      <c r="AB111" s="83"/>
      <c r="AC111" s="83"/>
      <c r="AD111" s="84"/>
      <c r="AE111" s="79"/>
      <c r="AF111" s="79"/>
      <c r="AG111" s="80"/>
      <c r="AH111" s="81"/>
      <c r="AI111" s="82"/>
      <c r="AJ111" s="81"/>
      <c r="AK111" s="83"/>
      <c r="AL111" s="83"/>
      <c r="AM111" s="83"/>
      <c r="AN111" s="83"/>
      <c r="AO111" s="84"/>
      <c r="AP111" s="79"/>
      <c r="AQ111" s="79"/>
      <c r="AR111" s="80"/>
      <c r="AS111" s="81"/>
      <c r="AT111" s="82"/>
      <c r="AU111" s="81"/>
      <c r="AV111" s="83"/>
      <c r="AW111" s="83"/>
      <c r="AX111" s="83"/>
      <c r="AY111" s="83"/>
      <c r="AZ111" s="84"/>
      <c r="BA111" s="79"/>
      <c r="BB111" s="79"/>
      <c r="BC111" s="80"/>
      <c r="BD111" s="81"/>
      <c r="BE111" s="82"/>
      <c r="BF111" s="81"/>
      <c r="BG111" s="83"/>
      <c r="BH111" s="83"/>
      <c r="BI111" s="83"/>
      <c r="BJ111" s="83"/>
      <c r="BK111" s="84"/>
      <c r="BL111" s="79"/>
      <c r="BM111" s="79"/>
      <c r="BN111" s="80"/>
      <c r="BO111" s="81"/>
      <c r="BP111" s="82"/>
      <c r="BQ111" s="81"/>
      <c r="BR111" s="83"/>
      <c r="BS111" s="83"/>
      <c r="BT111" s="83"/>
      <c r="BU111" s="83"/>
      <c r="BV111" s="84"/>
      <c r="BW111" s="79"/>
      <c r="BX111" s="79"/>
      <c r="BY111" s="80"/>
      <c r="BZ111" s="81"/>
      <c r="CA111" s="82"/>
      <c r="CB111" s="81"/>
      <c r="CC111" s="83"/>
      <c r="CD111" s="83"/>
      <c r="CE111" s="83"/>
      <c r="CF111" s="83"/>
      <c r="CG111" s="84"/>
      <c r="CH111" s="79"/>
      <c r="CI111" s="79"/>
      <c r="CJ111" s="80"/>
      <c r="CK111" s="81"/>
      <c r="CL111" s="82"/>
      <c r="CM111" s="81"/>
      <c r="CN111" s="83"/>
      <c r="CO111" s="83"/>
      <c r="CP111" s="83"/>
      <c r="CQ111" s="83"/>
      <c r="CR111" s="84"/>
      <c r="CS111" s="79"/>
      <c r="CT111" s="79"/>
      <c r="CU111" s="80"/>
      <c r="CV111" s="81"/>
      <c r="CW111" s="82"/>
      <c r="CX111" s="81"/>
      <c r="CY111" s="83"/>
      <c r="CZ111" s="83"/>
      <c r="DA111" s="83"/>
      <c r="DB111" s="83"/>
      <c r="DC111" s="84"/>
      <c r="DD111" s="79"/>
      <c r="DE111" s="79"/>
      <c r="DF111" s="80"/>
      <c r="DG111" s="81"/>
      <c r="DH111" s="82"/>
      <c r="DI111" s="81"/>
      <c r="DJ111" s="83"/>
      <c r="DK111" s="83"/>
      <c r="DL111" s="83"/>
      <c r="DM111" s="83"/>
      <c r="DN111" s="84"/>
      <c r="DO111" s="79"/>
      <c r="DP111" s="79"/>
      <c r="DQ111" s="80"/>
      <c r="DR111" s="81"/>
      <c r="DS111" s="82"/>
      <c r="DT111" s="81"/>
      <c r="DU111" s="83"/>
      <c r="DV111" s="83"/>
      <c r="DW111" s="83"/>
      <c r="DX111" s="83"/>
      <c r="DY111" s="84"/>
      <c r="DZ111" s="79"/>
      <c r="EA111" s="79"/>
      <c r="EB111" s="80"/>
      <c r="EC111" s="81"/>
      <c r="ED111" s="82"/>
      <c r="EE111" s="81"/>
      <c r="EF111" s="83"/>
      <c r="EG111" s="83"/>
      <c r="EH111" s="83"/>
      <c r="EI111" s="83"/>
      <c r="EJ111" s="84"/>
      <c r="EK111" s="79"/>
      <c r="EL111" s="79"/>
      <c r="EM111" s="80"/>
      <c r="EN111" s="81"/>
      <c r="EO111" s="82"/>
      <c r="EP111" s="81"/>
      <c r="EQ111" s="83"/>
      <c r="ER111" s="83"/>
      <c r="ES111" s="83"/>
      <c r="ET111" s="83"/>
      <c r="EU111" s="84"/>
      <c r="EV111" s="79"/>
      <c r="EW111" s="79"/>
      <c r="EX111" s="80"/>
      <c r="EY111" s="81"/>
      <c r="EZ111" s="82"/>
      <c r="FA111" s="81"/>
      <c r="FB111" s="83"/>
      <c r="FC111" s="83"/>
      <c r="FD111" s="83"/>
      <c r="FE111" s="83"/>
      <c r="FF111" s="84"/>
      <c r="FG111" s="79"/>
      <c r="FH111" s="79"/>
      <c r="FI111" s="80"/>
      <c r="FJ111" s="81"/>
      <c r="FK111" s="82"/>
      <c r="FL111" s="81"/>
      <c r="FM111" s="83"/>
      <c r="FN111" s="83"/>
      <c r="FO111" s="83"/>
      <c r="FP111" s="83"/>
      <c r="FQ111" s="84"/>
      <c r="FR111" s="79"/>
      <c r="FS111" s="79"/>
      <c r="FT111" s="80"/>
      <c r="FU111" s="81"/>
      <c r="FV111" s="82"/>
      <c r="FW111" s="81"/>
      <c r="FX111" s="83"/>
      <c r="FY111" s="83"/>
      <c r="FZ111" s="83"/>
      <c r="GA111" s="83"/>
      <c r="GB111" s="84"/>
      <c r="GC111" s="79"/>
      <c r="GD111" s="79"/>
      <c r="GE111" s="80"/>
      <c r="GF111" s="81"/>
      <c r="GG111" s="82"/>
      <c r="GH111" s="81"/>
      <c r="GI111" s="83"/>
      <c r="GJ111" s="83"/>
      <c r="GK111" s="83"/>
      <c r="GL111" s="83"/>
      <c r="GM111" s="84"/>
      <c r="GN111" s="79"/>
      <c r="GO111" s="79"/>
      <c r="GP111" s="80"/>
      <c r="GQ111" s="81"/>
      <c r="GR111" s="82"/>
      <c r="GS111" s="81"/>
      <c r="GT111" s="83"/>
      <c r="GU111" s="83"/>
      <c r="GV111" s="83"/>
      <c r="GW111" s="83"/>
      <c r="GX111" s="84"/>
      <c r="GY111" s="79"/>
      <c r="GZ111" s="79"/>
      <c r="HA111" s="80"/>
      <c r="HB111" s="81"/>
      <c r="HC111" s="82"/>
      <c r="HD111" s="81"/>
      <c r="HE111" s="83"/>
      <c r="HF111" s="83"/>
      <c r="HG111" s="83"/>
      <c r="HH111" s="83"/>
      <c r="HI111" s="84"/>
      <c r="HJ111" s="79"/>
      <c r="HK111" s="79"/>
      <c r="HL111" s="80"/>
      <c r="HM111" s="81"/>
      <c r="HN111" s="82"/>
      <c r="HO111" s="81"/>
      <c r="HP111" s="83"/>
      <c r="HQ111" s="83"/>
      <c r="HR111" s="83"/>
      <c r="HS111" s="83"/>
      <c r="HT111" s="84"/>
      <c r="HU111" s="79"/>
      <c r="HV111" s="79"/>
      <c r="HW111" s="80"/>
      <c r="HX111" s="81"/>
      <c r="HY111" s="82"/>
      <c r="HZ111" s="81"/>
      <c r="IA111" s="83"/>
      <c r="IB111" s="83"/>
      <c r="IC111" s="83"/>
      <c r="ID111" s="83"/>
      <c r="IE111" s="84"/>
      <c r="IF111" s="79"/>
      <c r="IG111" s="79"/>
    </row>
    <row r="112" spans="1:241" s="85" customFormat="1" ht="13.9" customHeight="1">
      <c r="A112" s="502" t="s">
        <v>2933</v>
      </c>
      <c r="B112" s="526" t="s">
        <v>2932</v>
      </c>
      <c r="C112" s="504" t="s">
        <v>132</v>
      </c>
      <c r="D112" s="505">
        <v>8</v>
      </c>
      <c r="E112" s="259"/>
      <c r="F112" s="259"/>
      <c r="G112" s="88">
        <f t="shared" si="6"/>
        <v>0</v>
      </c>
      <c r="H112" s="89">
        <f t="shared" si="7"/>
        <v>0</v>
      </c>
      <c r="I112" s="79"/>
      <c r="J112" s="79"/>
      <c r="K112" s="80"/>
      <c r="L112" s="81"/>
      <c r="M112" s="82"/>
      <c r="N112" s="81"/>
      <c r="O112" s="83"/>
      <c r="P112" s="83"/>
      <c r="Q112" s="83"/>
      <c r="R112" s="83"/>
      <c r="S112" s="84"/>
      <c r="T112" s="79"/>
      <c r="U112" s="79"/>
      <c r="V112" s="80"/>
      <c r="W112" s="81"/>
      <c r="X112" s="82"/>
      <c r="Y112" s="81"/>
      <c r="Z112" s="83"/>
      <c r="AA112" s="83"/>
      <c r="AB112" s="83"/>
      <c r="AC112" s="83"/>
      <c r="AD112" s="84"/>
      <c r="AE112" s="79"/>
      <c r="AF112" s="79"/>
      <c r="AG112" s="80"/>
      <c r="AH112" s="81"/>
      <c r="AI112" s="82"/>
      <c r="AJ112" s="81"/>
      <c r="AK112" s="83"/>
      <c r="AL112" s="83"/>
      <c r="AM112" s="83"/>
      <c r="AN112" s="83"/>
      <c r="AO112" s="84"/>
      <c r="AP112" s="79"/>
      <c r="AQ112" s="79"/>
      <c r="AR112" s="80"/>
      <c r="AS112" s="81"/>
      <c r="AT112" s="82"/>
      <c r="AU112" s="81"/>
      <c r="AV112" s="83"/>
      <c r="AW112" s="83"/>
      <c r="AX112" s="83"/>
      <c r="AY112" s="83"/>
      <c r="AZ112" s="84"/>
      <c r="BA112" s="79"/>
      <c r="BB112" s="79"/>
      <c r="BC112" s="80"/>
      <c r="BD112" s="81"/>
      <c r="BE112" s="82"/>
      <c r="BF112" s="81"/>
      <c r="BG112" s="83"/>
      <c r="BH112" s="83"/>
      <c r="BI112" s="83"/>
      <c r="BJ112" s="83"/>
      <c r="BK112" s="84"/>
      <c r="BL112" s="79"/>
      <c r="BM112" s="79"/>
      <c r="BN112" s="80"/>
      <c r="BO112" s="81"/>
      <c r="BP112" s="82"/>
      <c r="BQ112" s="81"/>
      <c r="BR112" s="83"/>
      <c r="BS112" s="83"/>
      <c r="BT112" s="83"/>
      <c r="BU112" s="83"/>
      <c r="BV112" s="84"/>
      <c r="BW112" s="79"/>
      <c r="BX112" s="79"/>
      <c r="BY112" s="80"/>
      <c r="BZ112" s="81"/>
      <c r="CA112" s="82"/>
      <c r="CB112" s="81"/>
      <c r="CC112" s="83"/>
      <c r="CD112" s="83"/>
      <c r="CE112" s="83"/>
      <c r="CF112" s="83"/>
      <c r="CG112" s="84"/>
      <c r="CH112" s="79"/>
      <c r="CI112" s="79"/>
      <c r="CJ112" s="80"/>
      <c r="CK112" s="81"/>
      <c r="CL112" s="82"/>
      <c r="CM112" s="81"/>
      <c r="CN112" s="83"/>
      <c r="CO112" s="83"/>
      <c r="CP112" s="83"/>
      <c r="CQ112" s="83"/>
      <c r="CR112" s="84"/>
      <c r="CS112" s="79"/>
      <c r="CT112" s="79"/>
      <c r="CU112" s="80"/>
      <c r="CV112" s="81"/>
      <c r="CW112" s="82"/>
      <c r="CX112" s="81"/>
      <c r="CY112" s="83"/>
      <c r="CZ112" s="83"/>
      <c r="DA112" s="83"/>
      <c r="DB112" s="83"/>
      <c r="DC112" s="84"/>
      <c r="DD112" s="79"/>
      <c r="DE112" s="79"/>
      <c r="DF112" s="80"/>
      <c r="DG112" s="81"/>
      <c r="DH112" s="82"/>
      <c r="DI112" s="81"/>
      <c r="DJ112" s="83"/>
      <c r="DK112" s="83"/>
      <c r="DL112" s="83"/>
      <c r="DM112" s="83"/>
      <c r="DN112" s="84"/>
      <c r="DO112" s="79"/>
      <c r="DP112" s="79"/>
      <c r="DQ112" s="80"/>
      <c r="DR112" s="81"/>
      <c r="DS112" s="82"/>
      <c r="DT112" s="81"/>
      <c r="DU112" s="83"/>
      <c r="DV112" s="83"/>
      <c r="DW112" s="83"/>
      <c r="DX112" s="83"/>
      <c r="DY112" s="84"/>
      <c r="DZ112" s="79"/>
      <c r="EA112" s="79"/>
      <c r="EB112" s="80"/>
      <c r="EC112" s="81"/>
      <c r="ED112" s="82"/>
      <c r="EE112" s="81"/>
      <c r="EF112" s="83"/>
      <c r="EG112" s="83"/>
      <c r="EH112" s="83"/>
      <c r="EI112" s="83"/>
      <c r="EJ112" s="84"/>
      <c r="EK112" s="79"/>
      <c r="EL112" s="79"/>
      <c r="EM112" s="80"/>
      <c r="EN112" s="81"/>
      <c r="EO112" s="82"/>
      <c r="EP112" s="81"/>
      <c r="EQ112" s="83"/>
      <c r="ER112" s="83"/>
      <c r="ES112" s="83"/>
      <c r="ET112" s="83"/>
      <c r="EU112" s="84"/>
      <c r="EV112" s="79"/>
      <c r="EW112" s="79"/>
      <c r="EX112" s="80"/>
      <c r="EY112" s="81"/>
      <c r="EZ112" s="82"/>
      <c r="FA112" s="81"/>
      <c r="FB112" s="83"/>
      <c r="FC112" s="83"/>
      <c r="FD112" s="83"/>
      <c r="FE112" s="83"/>
      <c r="FF112" s="84"/>
      <c r="FG112" s="79"/>
      <c r="FH112" s="79"/>
      <c r="FI112" s="80"/>
      <c r="FJ112" s="81"/>
      <c r="FK112" s="82"/>
      <c r="FL112" s="81"/>
      <c r="FM112" s="83"/>
      <c r="FN112" s="83"/>
      <c r="FO112" s="83"/>
      <c r="FP112" s="83"/>
      <c r="FQ112" s="84"/>
      <c r="FR112" s="79"/>
      <c r="FS112" s="79"/>
      <c r="FT112" s="80"/>
      <c r="FU112" s="81"/>
      <c r="FV112" s="82"/>
      <c r="FW112" s="81"/>
      <c r="FX112" s="83"/>
      <c r="FY112" s="83"/>
      <c r="FZ112" s="83"/>
      <c r="GA112" s="83"/>
      <c r="GB112" s="84"/>
      <c r="GC112" s="79"/>
      <c r="GD112" s="79"/>
      <c r="GE112" s="80"/>
      <c r="GF112" s="81"/>
      <c r="GG112" s="82"/>
      <c r="GH112" s="81"/>
      <c r="GI112" s="83"/>
      <c r="GJ112" s="83"/>
      <c r="GK112" s="83"/>
      <c r="GL112" s="83"/>
      <c r="GM112" s="84"/>
      <c r="GN112" s="79"/>
      <c r="GO112" s="79"/>
      <c r="GP112" s="80"/>
      <c r="GQ112" s="81"/>
      <c r="GR112" s="82"/>
      <c r="GS112" s="81"/>
      <c r="GT112" s="83"/>
      <c r="GU112" s="83"/>
      <c r="GV112" s="83"/>
      <c r="GW112" s="83"/>
      <c r="GX112" s="84"/>
      <c r="GY112" s="79"/>
      <c r="GZ112" s="79"/>
      <c r="HA112" s="80"/>
      <c r="HB112" s="81"/>
      <c r="HC112" s="82"/>
      <c r="HD112" s="81"/>
      <c r="HE112" s="83"/>
      <c r="HF112" s="83"/>
      <c r="HG112" s="83"/>
      <c r="HH112" s="83"/>
      <c r="HI112" s="84"/>
      <c r="HJ112" s="79"/>
      <c r="HK112" s="79"/>
      <c r="HL112" s="80"/>
      <c r="HM112" s="81"/>
      <c r="HN112" s="82"/>
      <c r="HO112" s="81"/>
      <c r="HP112" s="83"/>
      <c r="HQ112" s="83"/>
      <c r="HR112" s="83"/>
      <c r="HS112" s="83"/>
      <c r="HT112" s="84"/>
      <c r="HU112" s="79"/>
      <c r="HV112" s="79"/>
      <c r="HW112" s="80"/>
      <c r="HX112" s="81"/>
      <c r="HY112" s="82"/>
      <c r="HZ112" s="81"/>
      <c r="IA112" s="83"/>
      <c r="IB112" s="83"/>
      <c r="IC112" s="83"/>
      <c r="ID112" s="83"/>
      <c r="IE112" s="84"/>
      <c r="IF112" s="79"/>
      <c r="IG112" s="79"/>
    </row>
    <row r="113" spans="1:241" s="85" customFormat="1" ht="15" customHeight="1">
      <c r="A113" s="502" t="s">
        <v>2931</v>
      </c>
      <c r="B113" s="527" t="s">
        <v>2930</v>
      </c>
      <c r="C113" s="504" t="s">
        <v>132</v>
      </c>
      <c r="D113" s="505">
        <v>8</v>
      </c>
      <c r="E113" s="259"/>
      <c r="F113" s="259"/>
      <c r="G113" s="88">
        <f t="shared" si="6"/>
        <v>0</v>
      </c>
      <c r="H113" s="89">
        <f t="shared" si="7"/>
        <v>0</v>
      </c>
      <c r="I113" s="79"/>
      <c r="J113" s="79"/>
      <c r="K113" s="80"/>
      <c r="L113" s="81"/>
      <c r="M113" s="82"/>
      <c r="N113" s="81"/>
      <c r="O113" s="83"/>
      <c r="P113" s="83"/>
      <c r="Q113" s="83"/>
      <c r="R113" s="83"/>
      <c r="S113" s="84"/>
      <c r="T113" s="79"/>
      <c r="U113" s="79"/>
      <c r="V113" s="80"/>
      <c r="W113" s="81"/>
      <c r="X113" s="82"/>
      <c r="Y113" s="81"/>
      <c r="Z113" s="83"/>
      <c r="AA113" s="83"/>
      <c r="AB113" s="83"/>
      <c r="AC113" s="83"/>
      <c r="AD113" s="84"/>
      <c r="AE113" s="79"/>
      <c r="AF113" s="79"/>
      <c r="AG113" s="80"/>
      <c r="AH113" s="81"/>
      <c r="AI113" s="82"/>
      <c r="AJ113" s="81"/>
      <c r="AK113" s="83"/>
      <c r="AL113" s="83"/>
      <c r="AM113" s="83"/>
      <c r="AN113" s="83"/>
      <c r="AO113" s="84"/>
      <c r="AP113" s="79"/>
      <c r="AQ113" s="79"/>
      <c r="AR113" s="80"/>
      <c r="AS113" s="81"/>
      <c r="AT113" s="82"/>
      <c r="AU113" s="81"/>
      <c r="AV113" s="83"/>
      <c r="AW113" s="83"/>
      <c r="AX113" s="83"/>
      <c r="AY113" s="83"/>
      <c r="AZ113" s="84"/>
      <c r="BA113" s="79"/>
      <c r="BB113" s="79"/>
      <c r="BC113" s="80"/>
      <c r="BD113" s="81"/>
      <c r="BE113" s="82"/>
      <c r="BF113" s="81"/>
      <c r="BG113" s="83"/>
      <c r="BH113" s="83"/>
      <c r="BI113" s="83"/>
      <c r="BJ113" s="83"/>
      <c r="BK113" s="84"/>
      <c r="BL113" s="79"/>
      <c r="BM113" s="79"/>
      <c r="BN113" s="80"/>
      <c r="BO113" s="81"/>
      <c r="BP113" s="82"/>
      <c r="BQ113" s="81"/>
      <c r="BR113" s="83"/>
      <c r="BS113" s="83"/>
      <c r="BT113" s="83"/>
      <c r="BU113" s="83"/>
      <c r="BV113" s="84"/>
      <c r="BW113" s="79"/>
      <c r="BX113" s="79"/>
      <c r="BY113" s="80"/>
      <c r="BZ113" s="81"/>
      <c r="CA113" s="82"/>
      <c r="CB113" s="81"/>
      <c r="CC113" s="83"/>
      <c r="CD113" s="83"/>
      <c r="CE113" s="83"/>
      <c r="CF113" s="83"/>
      <c r="CG113" s="84"/>
      <c r="CH113" s="79"/>
      <c r="CI113" s="79"/>
      <c r="CJ113" s="80"/>
      <c r="CK113" s="81"/>
      <c r="CL113" s="82"/>
      <c r="CM113" s="81"/>
      <c r="CN113" s="83"/>
      <c r="CO113" s="83"/>
      <c r="CP113" s="83"/>
      <c r="CQ113" s="83"/>
      <c r="CR113" s="84"/>
      <c r="CS113" s="79"/>
      <c r="CT113" s="79"/>
      <c r="CU113" s="80"/>
      <c r="CV113" s="81"/>
      <c r="CW113" s="82"/>
      <c r="CX113" s="81"/>
      <c r="CY113" s="83"/>
      <c r="CZ113" s="83"/>
      <c r="DA113" s="83"/>
      <c r="DB113" s="83"/>
      <c r="DC113" s="84"/>
      <c r="DD113" s="79"/>
      <c r="DE113" s="79"/>
      <c r="DF113" s="80"/>
      <c r="DG113" s="81"/>
      <c r="DH113" s="82"/>
      <c r="DI113" s="81"/>
      <c r="DJ113" s="83"/>
      <c r="DK113" s="83"/>
      <c r="DL113" s="83"/>
      <c r="DM113" s="83"/>
      <c r="DN113" s="84"/>
      <c r="DO113" s="79"/>
      <c r="DP113" s="79"/>
      <c r="DQ113" s="80"/>
      <c r="DR113" s="81"/>
      <c r="DS113" s="82"/>
      <c r="DT113" s="81"/>
      <c r="DU113" s="83"/>
      <c r="DV113" s="83"/>
      <c r="DW113" s="83"/>
      <c r="DX113" s="83"/>
      <c r="DY113" s="84"/>
      <c r="DZ113" s="79"/>
      <c r="EA113" s="79"/>
      <c r="EB113" s="80"/>
      <c r="EC113" s="81"/>
      <c r="ED113" s="82"/>
      <c r="EE113" s="81"/>
      <c r="EF113" s="83"/>
      <c r="EG113" s="83"/>
      <c r="EH113" s="83"/>
      <c r="EI113" s="83"/>
      <c r="EJ113" s="84"/>
      <c r="EK113" s="79"/>
      <c r="EL113" s="79"/>
      <c r="EM113" s="80"/>
      <c r="EN113" s="81"/>
      <c r="EO113" s="82"/>
      <c r="EP113" s="81"/>
      <c r="EQ113" s="83"/>
      <c r="ER113" s="83"/>
      <c r="ES113" s="83"/>
      <c r="ET113" s="83"/>
      <c r="EU113" s="84"/>
      <c r="EV113" s="79"/>
      <c r="EW113" s="79"/>
      <c r="EX113" s="80"/>
      <c r="EY113" s="81"/>
      <c r="EZ113" s="82"/>
      <c r="FA113" s="81"/>
      <c r="FB113" s="83"/>
      <c r="FC113" s="83"/>
      <c r="FD113" s="83"/>
      <c r="FE113" s="83"/>
      <c r="FF113" s="84"/>
      <c r="FG113" s="79"/>
      <c r="FH113" s="79"/>
      <c r="FI113" s="80"/>
      <c r="FJ113" s="81"/>
      <c r="FK113" s="82"/>
      <c r="FL113" s="81"/>
      <c r="FM113" s="83"/>
      <c r="FN113" s="83"/>
      <c r="FO113" s="83"/>
      <c r="FP113" s="83"/>
      <c r="FQ113" s="84"/>
      <c r="FR113" s="79"/>
      <c r="FS113" s="79"/>
      <c r="FT113" s="80"/>
      <c r="FU113" s="81"/>
      <c r="FV113" s="82"/>
      <c r="FW113" s="81"/>
      <c r="FX113" s="83"/>
      <c r="FY113" s="83"/>
      <c r="FZ113" s="83"/>
      <c r="GA113" s="83"/>
      <c r="GB113" s="84"/>
      <c r="GC113" s="79"/>
      <c r="GD113" s="79"/>
      <c r="GE113" s="80"/>
      <c r="GF113" s="81"/>
      <c r="GG113" s="82"/>
      <c r="GH113" s="81"/>
      <c r="GI113" s="83"/>
      <c r="GJ113" s="83"/>
      <c r="GK113" s="83"/>
      <c r="GL113" s="83"/>
      <c r="GM113" s="84"/>
      <c r="GN113" s="79"/>
      <c r="GO113" s="79"/>
      <c r="GP113" s="80"/>
      <c r="GQ113" s="81"/>
      <c r="GR113" s="82"/>
      <c r="GS113" s="81"/>
      <c r="GT113" s="83"/>
      <c r="GU113" s="83"/>
      <c r="GV113" s="83"/>
      <c r="GW113" s="83"/>
      <c r="GX113" s="84"/>
      <c r="GY113" s="79"/>
      <c r="GZ113" s="79"/>
      <c r="HA113" s="80"/>
      <c r="HB113" s="81"/>
      <c r="HC113" s="82"/>
      <c r="HD113" s="81"/>
      <c r="HE113" s="83"/>
      <c r="HF113" s="83"/>
      <c r="HG113" s="83"/>
      <c r="HH113" s="83"/>
      <c r="HI113" s="84"/>
      <c r="HJ113" s="79"/>
      <c r="HK113" s="79"/>
      <c r="HL113" s="80"/>
      <c r="HM113" s="81"/>
      <c r="HN113" s="82"/>
      <c r="HO113" s="81"/>
      <c r="HP113" s="83"/>
      <c r="HQ113" s="83"/>
      <c r="HR113" s="83"/>
      <c r="HS113" s="83"/>
      <c r="HT113" s="84"/>
      <c r="HU113" s="79"/>
      <c r="HV113" s="79"/>
      <c r="HW113" s="80"/>
      <c r="HX113" s="81"/>
      <c r="HY113" s="82"/>
      <c r="HZ113" s="81"/>
      <c r="IA113" s="83"/>
      <c r="IB113" s="83"/>
      <c r="IC113" s="83"/>
      <c r="ID113" s="83"/>
      <c r="IE113" s="84"/>
      <c r="IF113" s="79"/>
      <c r="IG113" s="79"/>
    </row>
    <row r="114" spans="1:241" s="85" customFormat="1" ht="15" customHeight="1">
      <c r="A114" s="502" t="s">
        <v>2929</v>
      </c>
      <c r="B114" s="525" t="s">
        <v>2928</v>
      </c>
      <c r="C114" s="504" t="s">
        <v>132</v>
      </c>
      <c r="D114" s="505">
        <v>324</v>
      </c>
      <c r="E114" s="259"/>
      <c r="F114" s="259"/>
      <c r="G114" s="88">
        <f t="shared" si="6"/>
        <v>0</v>
      </c>
      <c r="H114" s="89">
        <f t="shared" si="7"/>
        <v>0</v>
      </c>
      <c r="I114" s="79"/>
      <c r="J114" s="79"/>
      <c r="K114" s="80"/>
      <c r="L114" s="81"/>
      <c r="M114" s="82"/>
      <c r="N114" s="81"/>
      <c r="O114" s="83"/>
      <c r="P114" s="83"/>
      <c r="Q114" s="83"/>
      <c r="R114" s="83"/>
      <c r="S114" s="84"/>
      <c r="T114" s="79"/>
      <c r="U114" s="79"/>
      <c r="V114" s="80"/>
      <c r="W114" s="81"/>
      <c r="X114" s="82"/>
      <c r="Y114" s="81"/>
      <c r="Z114" s="83"/>
      <c r="AA114" s="83"/>
      <c r="AB114" s="83"/>
      <c r="AC114" s="83"/>
      <c r="AD114" s="84"/>
      <c r="AE114" s="79"/>
      <c r="AF114" s="79"/>
      <c r="AG114" s="80"/>
      <c r="AH114" s="81"/>
      <c r="AI114" s="82"/>
      <c r="AJ114" s="81"/>
      <c r="AK114" s="83"/>
      <c r="AL114" s="83"/>
      <c r="AM114" s="83"/>
      <c r="AN114" s="83"/>
      <c r="AO114" s="84"/>
      <c r="AP114" s="79"/>
      <c r="AQ114" s="79"/>
      <c r="AR114" s="80"/>
      <c r="AS114" s="81"/>
      <c r="AT114" s="82"/>
      <c r="AU114" s="81"/>
      <c r="AV114" s="83"/>
      <c r="AW114" s="83"/>
      <c r="AX114" s="83"/>
      <c r="AY114" s="83"/>
      <c r="AZ114" s="84"/>
      <c r="BA114" s="79"/>
      <c r="BB114" s="79"/>
      <c r="BC114" s="80"/>
      <c r="BD114" s="81"/>
      <c r="BE114" s="82"/>
      <c r="BF114" s="81"/>
      <c r="BG114" s="83"/>
      <c r="BH114" s="83"/>
      <c r="BI114" s="83"/>
      <c r="BJ114" s="83"/>
      <c r="BK114" s="84"/>
      <c r="BL114" s="79"/>
      <c r="BM114" s="79"/>
      <c r="BN114" s="80"/>
      <c r="BO114" s="81"/>
      <c r="BP114" s="82"/>
      <c r="BQ114" s="81"/>
      <c r="BR114" s="83"/>
      <c r="BS114" s="83"/>
      <c r="BT114" s="83"/>
      <c r="BU114" s="83"/>
      <c r="BV114" s="84"/>
      <c r="BW114" s="79"/>
      <c r="BX114" s="79"/>
      <c r="BY114" s="80"/>
      <c r="BZ114" s="81"/>
      <c r="CA114" s="82"/>
      <c r="CB114" s="81"/>
      <c r="CC114" s="83"/>
      <c r="CD114" s="83"/>
      <c r="CE114" s="83"/>
      <c r="CF114" s="83"/>
      <c r="CG114" s="84"/>
      <c r="CH114" s="79"/>
      <c r="CI114" s="79"/>
      <c r="CJ114" s="80"/>
      <c r="CK114" s="81"/>
      <c r="CL114" s="82"/>
      <c r="CM114" s="81"/>
      <c r="CN114" s="83"/>
      <c r="CO114" s="83"/>
      <c r="CP114" s="83"/>
      <c r="CQ114" s="83"/>
      <c r="CR114" s="84"/>
      <c r="CS114" s="79"/>
      <c r="CT114" s="79"/>
      <c r="CU114" s="80"/>
      <c r="CV114" s="81"/>
      <c r="CW114" s="82"/>
      <c r="CX114" s="81"/>
      <c r="CY114" s="83"/>
      <c r="CZ114" s="83"/>
      <c r="DA114" s="83"/>
      <c r="DB114" s="83"/>
      <c r="DC114" s="84"/>
      <c r="DD114" s="79"/>
      <c r="DE114" s="79"/>
      <c r="DF114" s="80"/>
      <c r="DG114" s="81"/>
      <c r="DH114" s="82"/>
      <c r="DI114" s="81"/>
      <c r="DJ114" s="83"/>
      <c r="DK114" s="83"/>
      <c r="DL114" s="83"/>
      <c r="DM114" s="83"/>
      <c r="DN114" s="84"/>
      <c r="DO114" s="79"/>
      <c r="DP114" s="79"/>
      <c r="DQ114" s="80"/>
      <c r="DR114" s="81"/>
      <c r="DS114" s="82"/>
      <c r="DT114" s="81"/>
      <c r="DU114" s="83"/>
      <c r="DV114" s="83"/>
      <c r="DW114" s="83"/>
      <c r="DX114" s="83"/>
      <c r="DY114" s="84"/>
      <c r="DZ114" s="79"/>
      <c r="EA114" s="79"/>
      <c r="EB114" s="80"/>
      <c r="EC114" s="81"/>
      <c r="ED114" s="82"/>
      <c r="EE114" s="81"/>
      <c r="EF114" s="83"/>
      <c r="EG114" s="83"/>
      <c r="EH114" s="83"/>
      <c r="EI114" s="83"/>
      <c r="EJ114" s="84"/>
      <c r="EK114" s="79"/>
      <c r="EL114" s="79"/>
      <c r="EM114" s="80"/>
      <c r="EN114" s="81"/>
      <c r="EO114" s="82"/>
      <c r="EP114" s="81"/>
      <c r="EQ114" s="83"/>
      <c r="ER114" s="83"/>
      <c r="ES114" s="83"/>
      <c r="ET114" s="83"/>
      <c r="EU114" s="84"/>
      <c r="EV114" s="79"/>
      <c r="EW114" s="79"/>
      <c r="EX114" s="80"/>
      <c r="EY114" s="81"/>
      <c r="EZ114" s="82"/>
      <c r="FA114" s="81"/>
      <c r="FB114" s="83"/>
      <c r="FC114" s="83"/>
      <c r="FD114" s="83"/>
      <c r="FE114" s="83"/>
      <c r="FF114" s="84"/>
      <c r="FG114" s="79"/>
      <c r="FH114" s="79"/>
      <c r="FI114" s="80"/>
      <c r="FJ114" s="81"/>
      <c r="FK114" s="82"/>
      <c r="FL114" s="81"/>
      <c r="FM114" s="83"/>
      <c r="FN114" s="83"/>
      <c r="FO114" s="83"/>
      <c r="FP114" s="83"/>
      <c r="FQ114" s="84"/>
      <c r="FR114" s="79"/>
      <c r="FS114" s="79"/>
      <c r="FT114" s="80"/>
      <c r="FU114" s="81"/>
      <c r="FV114" s="82"/>
      <c r="FW114" s="81"/>
      <c r="FX114" s="83"/>
      <c r="FY114" s="83"/>
      <c r="FZ114" s="83"/>
      <c r="GA114" s="83"/>
      <c r="GB114" s="84"/>
      <c r="GC114" s="79"/>
      <c r="GD114" s="79"/>
      <c r="GE114" s="80"/>
      <c r="GF114" s="81"/>
      <c r="GG114" s="82"/>
      <c r="GH114" s="81"/>
      <c r="GI114" s="83"/>
      <c r="GJ114" s="83"/>
      <c r="GK114" s="83"/>
      <c r="GL114" s="83"/>
      <c r="GM114" s="84"/>
      <c r="GN114" s="79"/>
      <c r="GO114" s="79"/>
      <c r="GP114" s="80"/>
      <c r="GQ114" s="81"/>
      <c r="GR114" s="82"/>
      <c r="GS114" s="81"/>
      <c r="GT114" s="83"/>
      <c r="GU114" s="83"/>
      <c r="GV114" s="83"/>
      <c r="GW114" s="83"/>
      <c r="GX114" s="84"/>
      <c r="GY114" s="79"/>
      <c r="GZ114" s="79"/>
      <c r="HA114" s="80"/>
      <c r="HB114" s="81"/>
      <c r="HC114" s="82"/>
      <c r="HD114" s="81"/>
      <c r="HE114" s="83"/>
      <c r="HF114" s="83"/>
      <c r="HG114" s="83"/>
      <c r="HH114" s="83"/>
      <c r="HI114" s="84"/>
      <c r="HJ114" s="79"/>
      <c r="HK114" s="79"/>
      <c r="HL114" s="80"/>
      <c r="HM114" s="81"/>
      <c r="HN114" s="82"/>
      <c r="HO114" s="81"/>
      <c r="HP114" s="83"/>
      <c r="HQ114" s="83"/>
      <c r="HR114" s="83"/>
      <c r="HS114" s="83"/>
      <c r="HT114" s="84"/>
      <c r="HU114" s="79"/>
      <c r="HV114" s="79"/>
      <c r="HW114" s="80"/>
      <c r="HX114" s="81"/>
      <c r="HY114" s="82"/>
      <c r="HZ114" s="81"/>
      <c r="IA114" s="83"/>
      <c r="IB114" s="83"/>
      <c r="IC114" s="83"/>
      <c r="ID114" s="83"/>
      <c r="IE114" s="84"/>
      <c r="IF114" s="79"/>
      <c r="IG114" s="79"/>
    </row>
    <row r="115" spans="1:241" s="85" customFormat="1" ht="15" customHeight="1">
      <c r="A115" s="502" t="s">
        <v>2927</v>
      </c>
      <c r="B115" s="503" t="s">
        <v>2926</v>
      </c>
      <c r="C115" s="504" t="s">
        <v>132</v>
      </c>
      <c r="D115" s="505">
        <v>515</v>
      </c>
      <c r="E115" s="259"/>
      <c r="F115" s="259"/>
      <c r="G115" s="88">
        <f t="shared" si="6"/>
        <v>0</v>
      </c>
      <c r="H115" s="89">
        <f t="shared" si="7"/>
        <v>0</v>
      </c>
      <c r="I115" s="79"/>
      <c r="J115" s="79"/>
      <c r="K115" s="80"/>
      <c r="L115" s="81"/>
      <c r="M115" s="82"/>
      <c r="N115" s="81"/>
      <c r="O115" s="83"/>
      <c r="P115" s="83"/>
      <c r="Q115" s="83"/>
      <c r="R115" s="83"/>
      <c r="S115" s="84"/>
      <c r="T115" s="79"/>
      <c r="U115" s="79"/>
      <c r="V115" s="80"/>
      <c r="W115" s="81"/>
      <c r="X115" s="82"/>
      <c r="Y115" s="81"/>
      <c r="Z115" s="83"/>
      <c r="AA115" s="83"/>
      <c r="AB115" s="83"/>
      <c r="AC115" s="83"/>
      <c r="AD115" s="84"/>
      <c r="AE115" s="79"/>
      <c r="AF115" s="79"/>
      <c r="AG115" s="80"/>
      <c r="AH115" s="81"/>
      <c r="AI115" s="82"/>
      <c r="AJ115" s="81"/>
      <c r="AK115" s="83"/>
      <c r="AL115" s="83"/>
      <c r="AM115" s="83"/>
      <c r="AN115" s="83"/>
      <c r="AO115" s="84"/>
      <c r="AP115" s="79"/>
      <c r="AQ115" s="79"/>
      <c r="AR115" s="80"/>
      <c r="AS115" s="81"/>
      <c r="AT115" s="82"/>
      <c r="AU115" s="81"/>
      <c r="AV115" s="83"/>
      <c r="AW115" s="83"/>
      <c r="AX115" s="83"/>
      <c r="AY115" s="83"/>
      <c r="AZ115" s="84"/>
      <c r="BA115" s="79"/>
      <c r="BB115" s="79"/>
      <c r="BC115" s="80"/>
      <c r="BD115" s="81"/>
      <c r="BE115" s="82"/>
      <c r="BF115" s="81"/>
      <c r="BG115" s="83"/>
      <c r="BH115" s="83"/>
      <c r="BI115" s="83"/>
      <c r="BJ115" s="83"/>
      <c r="BK115" s="84"/>
      <c r="BL115" s="79"/>
      <c r="BM115" s="79"/>
      <c r="BN115" s="80"/>
      <c r="BO115" s="81"/>
      <c r="BP115" s="82"/>
      <c r="BQ115" s="81"/>
      <c r="BR115" s="83"/>
      <c r="BS115" s="83"/>
      <c r="BT115" s="83"/>
      <c r="BU115" s="83"/>
      <c r="BV115" s="84"/>
      <c r="BW115" s="79"/>
      <c r="BX115" s="79"/>
      <c r="BY115" s="80"/>
      <c r="BZ115" s="81"/>
      <c r="CA115" s="82"/>
      <c r="CB115" s="81"/>
      <c r="CC115" s="83"/>
      <c r="CD115" s="83"/>
      <c r="CE115" s="83"/>
      <c r="CF115" s="83"/>
      <c r="CG115" s="84"/>
      <c r="CH115" s="79"/>
      <c r="CI115" s="79"/>
      <c r="CJ115" s="80"/>
      <c r="CK115" s="81"/>
      <c r="CL115" s="82"/>
      <c r="CM115" s="81"/>
      <c r="CN115" s="83"/>
      <c r="CO115" s="83"/>
      <c r="CP115" s="83"/>
      <c r="CQ115" s="83"/>
      <c r="CR115" s="84"/>
      <c r="CS115" s="79"/>
      <c r="CT115" s="79"/>
      <c r="CU115" s="80"/>
      <c r="CV115" s="81"/>
      <c r="CW115" s="82"/>
      <c r="CX115" s="81"/>
      <c r="CY115" s="83"/>
      <c r="CZ115" s="83"/>
      <c r="DA115" s="83"/>
      <c r="DB115" s="83"/>
      <c r="DC115" s="84"/>
      <c r="DD115" s="79"/>
      <c r="DE115" s="79"/>
      <c r="DF115" s="80"/>
      <c r="DG115" s="81"/>
      <c r="DH115" s="82"/>
      <c r="DI115" s="81"/>
      <c r="DJ115" s="83"/>
      <c r="DK115" s="83"/>
      <c r="DL115" s="83"/>
      <c r="DM115" s="83"/>
      <c r="DN115" s="84"/>
      <c r="DO115" s="79"/>
      <c r="DP115" s="79"/>
      <c r="DQ115" s="80"/>
      <c r="DR115" s="81"/>
      <c r="DS115" s="82"/>
      <c r="DT115" s="81"/>
      <c r="DU115" s="83"/>
      <c r="DV115" s="83"/>
      <c r="DW115" s="83"/>
      <c r="DX115" s="83"/>
      <c r="DY115" s="84"/>
      <c r="DZ115" s="79"/>
      <c r="EA115" s="79"/>
      <c r="EB115" s="80"/>
      <c r="EC115" s="81"/>
      <c r="ED115" s="82"/>
      <c r="EE115" s="81"/>
      <c r="EF115" s="83"/>
      <c r="EG115" s="83"/>
      <c r="EH115" s="83"/>
      <c r="EI115" s="83"/>
      <c r="EJ115" s="84"/>
      <c r="EK115" s="79"/>
      <c r="EL115" s="79"/>
      <c r="EM115" s="80"/>
      <c r="EN115" s="81"/>
      <c r="EO115" s="82"/>
      <c r="EP115" s="81"/>
      <c r="EQ115" s="83"/>
      <c r="ER115" s="83"/>
      <c r="ES115" s="83"/>
      <c r="ET115" s="83"/>
      <c r="EU115" s="84"/>
      <c r="EV115" s="79"/>
      <c r="EW115" s="79"/>
      <c r="EX115" s="80"/>
      <c r="EY115" s="81"/>
      <c r="EZ115" s="82"/>
      <c r="FA115" s="81"/>
      <c r="FB115" s="83"/>
      <c r="FC115" s="83"/>
      <c r="FD115" s="83"/>
      <c r="FE115" s="83"/>
      <c r="FF115" s="84"/>
      <c r="FG115" s="79"/>
      <c r="FH115" s="79"/>
      <c r="FI115" s="80"/>
      <c r="FJ115" s="81"/>
      <c r="FK115" s="82"/>
      <c r="FL115" s="81"/>
      <c r="FM115" s="83"/>
      <c r="FN115" s="83"/>
      <c r="FO115" s="83"/>
      <c r="FP115" s="83"/>
      <c r="FQ115" s="84"/>
      <c r="FR115" s="79"/>
      <c r="FS115" s="79"/>
      <c r="FT115" s="80"/>
      <c r="FU115" s="81"/>
      <c r="FV115" s="82"/>
      <c r="FW115" s="81"/>
      <c r="FX115" s="83"/>
      <c r="FY115" s="83"/>
      <c r="FZ115" s="83"/>
      <c r="GA115" s="83"/>
      <c r="GB115" s="84"/>
      <c r="GC115" s="79"/>
      <c r="GD115" s="79"/>
      <c r="GE115" s="80"/>
      <c r="GF115" s="81"/>
      <c r="GG115" s="82"/>
      <c r="GH115" s="81"/>
      <c r="GI115" s="83"/>
      <c r="GJ115" s="83"/>
      <c r="GK115" s="83"/>
      <c r="GL115" s="83"/>
      <c r="GM115" s="84"/>
      <c r="GN115" s="79"/>
      <c r="GO115" s="79"/>
      <c r="GP115" s="80"/>
      <c r="GQ115" s="81"/>
      <c r="GR115" s="82"/>
      <c r="GS115" s="81"/>
      <c r="GT115" s="83"/>
      <c r="GU115" s="83"/>
      <c r="GV115" s="83"/>
      <c r="GW115" s="83"/>
      <c r="GX115" s="84"/>
      <c r="GY115" s="79"/>
      <c r="GZ115" s="79"/>
      <c r="HA115" s="80"/>
      <c r="HB115" s="81"/>
      <c r="HC115" s="82"/>
      <c r="HD115" s="81"/>
      <c r="HE115" s="83"/>
      <c r="HF115" s="83"/>
      <c r="HG115" s="83"/>
      <c r="HH115" s="83"/>
      <c r="HI115" s="84"/>
      <c r="HJ115" s="79"/>
      <c r="HK115" s="79"/>
      <c r="HL115" s="80"/>
      <c r="HM115" s="81"/>
      <c r="HN115" s="82"/>
      <c r="HO115" s="81"/>
      <c r="HP115" s="83"/>
      <c r="HQ115" s="83"/>
      <c r="HR115" s="83"/>
      <c r="HS115" s="83"/>
      <c r="HT115" s="84"/>
      <c r="HU115" s="79"/>
      <c r="HV115" s="79"/>
      <c r="HW115" s="80"/>
      <c r="HX115" s="81"/>
      <c r="HY115" s="82"/>
      <c r="HZ115" s="81"/>
      <c r="IA115" s="83"/>
      <c r="IB115" s="83"/>
      <c r="IC115" s="83"/>
      <c r="ID115" s="83"/>
      <c r="IE115" s="84"/>
      <c r="IF115" s="79"/>
      <c r="IG115" s="79"/>
    </row>
    <row r="116" spans="1:241" s="85" customFormat="1" ht="18.600000000000001" customHeight="1">
      <c r="A116" s="502" t="s">
        <v>2925</v>
      </c>
      <c r="B116" s="503" t="s">
        <v>2924</v>
      </c>
      <c r="C116" s="504" t="s">
        <v>132</v>
      </c>
      <c r="D116" s="519">
        <v>150</v>
      </c>
      <c r="E116" s="260"/>
      <c r="F116" s="260"/>
      <c r="G116" s="88">
        <f t="shared" si="6"/>
        <v>0</v>
      </c>
      <c r="H116" s="89">
        <f t="shared" si="7"/>
        <v>0</v>
      </c>
      <c r="I116" s="79"/>
      <c r="J116" s="79"/>
      <c r="K116" s="80"/>
      <c r="L116" s="81"/>
      <c r="M116" s="82"/>
      <c r="N116" s="81"/>
      <c r="O116" s="83"/>
      <c r="P116" s="83"/>
      <c r="Q116" s="83"/>
      <c r="R116" s="83"/>
      <c r="S116" s="84"/>
      <c r="T116" s="79"/>
      <c r="U116" s="79"/>
      <c r="V116" s="80"/>
      <c r="W116" s="81"/>
      <c r="X116" s="82"/>
      <c r="Y116" s="81"/>
      <c r="Z116" s="83"/>
      <c r="AA116" s="83"/>
      <c r="AB116" s="83"/>
      <c r="AC116" s="83"/>
      <c r="AD116" s="84"/>
      <c r="AE116" s="79"/>
      <c r="AF116" s="79"/>
      <c r="AG116" s="80"/>
      <c r="AH116" s="81"/>
      <c r="AI116" s="82"/>
      <c r="AJ116" s="81"/>
      <c r="AK116" s="83"/>
      <c r="AL116" s="83"/>
      <c r="AM116" s="83"/>
      <c r="AN116" s="83"/>
      <c r="AO116" s="84"/>
      <c r="AP116" s="79"/>
      <c r="AQ116" s="79"/>
      <c r="AR116" s="80"/>
      <c r="AS116" s="81"/>
      <c r="AT116" s="82"/>
      <c r="AU116" s="81"/>
      <c r="AV116" s="83"/>
      <c r="AW116" s="83"/>
      <c r="AX116" s="83"/>
      <c r="AY116" s="83"/>
      <c r="AZ116" s="84"/>
      <c r="BA116" s="79"/>
      <c r="BB116" s="79"/>
      <c r="BC116" s="80"/>
      <c r="BD116" s="81"/>
      <c r="BE116" s="82"/>
      <c r="BF116" s="81"/>
      <c r="BG116" s="83"/>
      <c r="BH116" s="83"/>
      <c r="BI116" s="83"/>
      <c r="BJ116" s="83"/>
      <c r="BK116" s="84"/>
      <c r="BL116" s="79"/>
      <c r="BM116" s="79"/>
      <c r="BN116" s="80"/>
      <c r="BO116" s="81"/>
      <c r="BP116" s="82"/>
      <c r="BQ116" s="81"/>
      <c r="BR116" s="83"/>
      <c r="BS116" s="83"/>
      <c r="BT116" s="83"/>
      <c r="BU116" s="83"/>
      <c r="BV116" s="84"/>
      <c r="BW116" s="79"/>
      <c r="BX116" s="79"/>
      <c r="BY116" s="80"/>
      <c r="BZ116" s="81"/>
      <c r="CA116" s="82"/>
      <c r="CB116" s="81"/>
      <c r="CC116" s="83"/>
      <c r="CD116" s="83"/>
      <c r="CE116" s="83"/>
      <c r="CF116" s="83"/>
      <c r="CG116" s="84"/>
      <c r="CH116" s="79"/>
      <c r="CI116" s="79"/>
      <c r="CJ116" s="80"/>
      <c r="CK116" s="81"/>
      <c r="CL116" s="82"/>
      <c r="CM116" s="81"/>
      <c r="CN116" s="83"/>
      <c r="CO116" s="83"/>
      <c r="CP116" s="83"/>
      <c r="CQ116" s="83"/>
      <c r="CR116" s="84"/>
      <c r="CS116" s="79"/>
      <c r="CT116" s="79"/>
      <c r="CU116" s="80"/>
      <c r="CV116" s="81"/>
      <c r="CW116" s="82"/>
      <c r="CX116" s="81"/>
      <c r="CY116" s="83"/>
      <c r="CZ116" s="83"/>
      <c r="DA116" s="83"/>
      <c r="DB116" s="83"/>
      <c r="DC116" s="84"/>
      <c r="DD116" s="79"/>
      <c r="DE116" s="79"/>
      <c r="DF116" s="80"/>
      <c r="DG116" s="81"/>
      <c r="DH116" s="82"/>
      <c r="DI116" s="81"/>
      <c r="DJ116" s="83"/>
      <c r="DK116" s="83"/>
      <c r="DL116" s="83"/>
      <c r="DM116" s="83"/>
      <c r="DN116" s="84"/>
      <c r="DO116" s="79"/>
      <c r="DP116" s="79"/>
      <c r="DQ116" s="80"/>
      <c r="DR116" s="81"/>
      <c r="DS116" s="82"/>
      <c r="DT116" s="81"/>
      <c r="DU116" s="83"/>
      <c r="DV116" s="83"/>
      <c r="DW116" s="83"/>
      <c r="DX116" s="83"/>
      <c r="DY116" s="84"/>
      <c r="DZ116" s="79"/>
      <c r="EA116" s="79"/>
      <c r="EB116" s="80"/>
      <c r="EC116" s="81"/>
      <c r="ED116" s="82"/>
      <c r="EE116" s="81"/>
      <c r="EF116" s="83"/>
      <c r="EG116" s="83"/>
      <c r="EH116" s="83"/>
      <c r="EI116" s="83"/>
      <c r="EJ116" s="84"/>
      <c r="EK116" s="79"/>
      <c r="EL116" s="79"/>
      <c r="EM116" s="80"/>
      <c r="EN116" s="81"/>
      <c r="EO116" s="82"/>
      <c r="EP116" s="81"/>
      <c r="EQ116" s="83"/>
      <c r="ER116" s="83"/>
      <c r="ES116" s="83"/>
      <c r="ET116" s="83"/>
      <c r="EU116" s="84"/>
      <c r="EV116" s="79"/>
      <c r="EW116" s="79"/>
      <c r="EX116" s="80"/>
      <c r="EY116" s="81"/>
      <c r="EZ116" s="82"/>
      <c r="FA116" s="81"/>
      <c r="FB116" s="83"/>
      <c r="FC116" s="83"/>
      <c r="FD116" s="83"/>
      <c r="FE116" s="83"/>
      <c r="FF116" s="84"/>
      <c r="FG116" s="79"/>
      <c r="FH116" s="79"/>
      <c r="FI116" s="80"/>
      <c r="FJ116" s="81"/>
      <c r="FK116" s="82"/>
      <c r="FL116" s="81"/>
      <c r="FM116" s="83"/>
      <c r="FN116" s="83"/>
      <c r="FO116" s="83"/>
      <c r="FP116" s="83"/>
      <c r="FQ116" s="84"/>
      <c r="FR116" s="79"/>
      <c r="FS116" s="79"/>
      <c r="FT116" s="80"/>
      <c r="FU116" s="81"/>
      <c r="FV116" s="82"/>
      <c r="FW116" s="81"/>
      <c r="FX116" s="83"/>
      <c r="FY116" s="83"/>
      <c r="FZ116" s="83"/>
      <c r="GA116" s="83"/>
      <c r="GB116" s="84"/>
      <c r="GC116" s="79"/>
      <c r="GD116" s="79"/>
      <c r="GE116" s="80"/>
      <c r="GF116" s="81"/>
      <c r="GG116" s="82"/>
      <c r="GH116" s="81"/>
      <c r="GI116" s="83"/>
      <c r="GJ116" s="83"/>
      <c r="GK116" s="83"/>
      <c r="GL116" s="83"/>
      <c r="GM116" s="84"/>
      <c r="GN116" s="79"/>
      <c r="GO116" s="79"/>
      <c r="GP116" s="80"/>
      <c r="GQ116" s="81"/>
      <c r="GR116" s="82"/>
      <c r="GS116" s="81"/>
      <c r="GT116" s="83"/>
      <c r="GU116" s="83"/>
      <c r="GV116" s="83"/>
      <c r="GW116" s="83"/>
      <c r="GX116" s="84"/>
      <c r="GY116" s="79"/>
      <c r="GZ116" s="79"/>
      <c r="HA116" s="80"/>
      <c r="HB116" s="81"/>
      <c r="HC116" s="82"/>
      <c r="HD116" s="81"/>
      <c r="HE116" s="83"/>
      <c r="HF116" s="83"/>
      <c r="HG116" s="83"/>
      <c r="HH116" s="83"/>
      <c r="HI116" s="84"/>
      <c r="HJ116" s="79"/>
      <c r="HK116" s="79"/>
      <c r="HL116" s="80"/>
      <c r="HM116" s="81"/>
      <c r="HN116" s="82"/>
      <c r="HO116" s="81"/>
      <c r="HP116" s="83"/>
      <c r="HQ116" s="83"/>
      <c r="HR116" s="83"/>
      <c r="HS116" s="83"/>
      <c r="HT116" s="84"/>
      <c r="HU116" s="79"/>
      <c r="HV116" s="79"/>
      <c r="HW116" s="80"/>
      <c r="HX116" s="81"/>
      <c r="HY116" s="82"/>
      <c r="HZ116" s="81"/>
      <c r="IA116" s="83"/>
      <c r="IB116" s="83"/>
      <c r="IC116" s="83"/>
      <c r="ID116" s="83"/>
      <c r="IE116" s="84"/>
      <c r="IF116" s="79"/>
      <c r="IG116" s="79"/>
    </row>
    <row r="117" spans="1:241" s="85" customFormat="1" ht="14.25" customHeight="1">
      <c r="A117" s="502" t="s">
        <v>2923</v>
      </c>
      <c r="B117" s="503" t="s">
        <v>2922</v>
      </c>
      <c r="C117" s="504" t="s">
        <v>132</v>
      </c>
      <c r="D117" s="505">
        <v>750</v>
      </c>
      <c r="E117" s="259"/>
      <c r="F117" s="259"/>
      <c r="G117" s="88">
        <f t="shared" si="6"/>
        <v>0</v>
      </c>
      <c r="H117" s="89">
        <f t="shared" si="7"/>
        <v>0</v>
      </c>
      <c r="I117" s="79"/>
      <c r="J117" s="79"/>
      <c r="K117" s="80"/>
      <c r="L117" s="81"/>
      <c r="M117" s="82"/>
      <c r="N117" s="81"/>
      <c r="O117" s="83"/>
      <c r="P117" s="83"/>
      <c r="Q117" s="83"/>
      <c r="R117" s="83"/>
      <c r="S117" s="84"/>
      <c r="T117" s="79"/>
      <c r="U117" s="79"/>
      <c r="V117" s="80"/>
      <c r="W117" s="81"/>
      <c r="X117" s="82"/>
      <c r="Y117" s="81"/>
      <c r="Z117" s="83"/>
      <c r="AA117" s="83"/>
      <c r="AB117" s="83"/>
      <c r="AC117" s="83"/>
      <c r="AD117" s="84"/>
      <c r="AE117" s="79"/>
      <c r="AF117" s="79"/>
      <c r="AG117" s="80"/>
      <c r="AH117" s="81"/>
      <c r="AI117" s="82"/>
      <c r="AJ117" s="81"/>
      <c r="AK117" s="83"/>
      <c r="AL117" s="83"/>
      <c r="AM117" s="83"/>
      <c r="AN117" s="83"/>
      <c r="AO117" s="84"/>
      <c r="AP117" s="79"/>
      <c r="AQ117" s="79"/>
      <c r="AR117" s="80"/>
      <c r="AS117" s="81"/>
      <c r="AT117" s="82"/>
      <c r="AU117" s="81"/>
      <c r="AV117" s="83"/>
      <c r="AW117" s="83"/>
      <c r="AX117" s="83"/>
      <c r="AY117" s="83"/>
      <c r="AZ117" s="84"/>
      <c r="BA117" s="79"/>
      <c r="BB117" s="79"/>
      <c r="BC117" s="80"/>
      <c r="BD117" s="81"/>
      <c r="BE117" s="82"/>
      <c r="BF117" s="81"/>
      <c r="BG117" s="83"/>
      <c r="BH117" s="83"/>
      <c r="BI117" s="83"/>
      <c r="BJ117" s="83"/>
      <c r="BK117" s="84"/>
      <c r="BL117" s="79"/>
      <c r="BM117" s="79"/>
      <c r="BN117" s="80"/>
      <c r="BO117" s="81"/>
      <c r="BP117" s="82"/>
      <c r="BQ117" s="81"/>
      <c r="BR117" s="83"/>
      <c r="BS117" s="83"/>
      <c r="BT117" s="83"/>
      <c r="BU117" s="83"/>
      <c r="BV117" s="84"/>
      <c r="BW117" s="79"/>
      <c r="BX117" s="79"/>
      <c r="BY117" s="80"/>
      <c r="BZ117" s="81"/>
      <c r="CA117" s="82"/>
      <c r="CB117" s="81"/>
      <c r="CC117" s="83"/>
      <c r="CD117" s="83"/>
      <c r="CE117" s="83"/>
      <c r="CF117" s="83"/>
      <c r="CG117" s="84"/>
      <c r="CH117" s="79"/>
      <c r="CI117" s="79"/>
      <c r="CJ117" s="80"/>
      <c r="CK117" s="81"/>
      <c r="CL117" s="82"/>
      <c r="CM117" s="81"/>
      <c r="CN117" s="83"/>
      <c r="CO117" s="83"/>
      <c r="CP117" s="83"/>
      <c r="CQ117" s="83"/>
      <c r="CR117" s="84"/>
      <c r="CS117" s="79"/>
      <c r="CT117" s="79"/>
      <c r="CU117" s="80"/>
      <c r="CV117" s="81"/>
      <c r="CW117" s="82"/>
      <c r="CX117" s="81"/>
      <c r="CY117" s="83"/>
      <c r="CZ117" s="83"/>
      <c r="DA117" s="83"/>
      <c r="DB117" s="83"/>
      <c r="DC117" s="84"/>
      <c r="DD117" s="79"/>
      <c r="DE117" s="79"/>
      <c r="DF117" s="80"/>
      <c r="DG117" s="81"/>
      <c r="DH117" s="82"/>
      <c r="DI117" s="81"/>
      <c r="DJ117" s="83"/>
      <c r="DK117" s="83"/>
      <c r="DL117" s="83"/>
      <c r="DM117" s="83"/>
      <c r="DN117" s="84"/>
      <c r="DO117" s="79"/>
      <c r="DP117" s="79"/>
      <c r="DQ117" s="80"/>
      <c r="DR117" s="81"/>
      <c r="DS117" s="82"/>
      <c r="DT117" s="81"/>
      <c r="DU117" s="83"/>
      <c r="DV117" s="83"/>
      <c r="DW117" s="83"/>
      <c r="DX117" s="83"/>
      <c r="DY117" s="84"/>
      <c r="DZ117" s="79"/>
      <c r="EA117" s="79"/>
      <c r="EB117" s="80"/>
      <c r="EC117" s="81"/>
      <c r="ED117" s="82"/>
      <c r="EE117" s="81"/>
      <c r="EF117" s="83"/>
      <c r="EG117" s="83"/>
      <c r="EH117" s="83"/>
      <c r="EI117" s="83"/>
      <c r="EJ117" s="84"/>
      <c r="EK117" s="79"/>
      <c r="EL117" s="79"/>
      <c r="EM117" s="80"/>
      <c r="EN117" s="81"/>
      <c r="EO117" s="82"/>
      <c r="EP117" s="81"/>
      <c r="EQ117" s="83"/>
      <c r="ER117" s="83"/>
      <c r="ES117" s="83"/>
      <c r="ET117" s="83"/>
      <c r="EU117" s="84"/>
      <c r="EV117" s="79"/>
      <c r="EW117" s="79"/>
      <c r="EX117" s="80"/>
      <c r="EY117" s="81"/>
      <c r="EZ117" s="82"/>
      <c r="FA117" s="81"/>
      <c r="FB117" s="83"/>
      <c r="FC117" s="83"/>
      <c r="FD117" s="83"/>
      <c r="FE117" s="83"/>
      <c r="FF117" s="84"/>
      <c r="FG117" s="79"/>
      <c r="FH117" s="79"/>
      <c r="FI117" s="80"/>
      <c r="FJ117" s="81"/>
      <c r="FK117" s="82"/>
      <c r="FL117" s="81"/>
      <c r="FM117" s="83"/>
      <c r="FN117" s="83"/>
      <c r="FO117" s="83"/>
      <c r="FP117" s="83"/>
      <c r="FQ117" s="84"/>
      <c r="FR117" s="79"/>
      <c r="FS117" s="79"/>
      <c r="FT117" s="80"/>
      <c r="FU117" s="81"/>
      <c r="FV117" s="82"/>
      <c r="FW117" s="81"/>
      <c r="FX117" s="83"/>
      <c r="FY117" s="83"/>
      <c r="FZ117" s="83"/>
      <c r="GA117" s="83"/>
      <c r="GB117" s="84"/>
      <c r="GC117" s="79"/>
      <c r="GD117" s="79"/>
      <c r="GE117" s="80"/>
      <c r="GF117" s="81"/>
      <c r="GG117" s="82"/>
      <c r="GH117" s="81"/>
      <c r="GI117" s="83"/>
      <c r="GJ117" s="83"/>
      <c r="GK117" s="83"/>
      <c r="GL117" s="83"/>
      <c r="GM117" s="84"/>
      <c r="GN117" s="79"/>
      <c r="GO117" s="79"/>
      <c r="GP117" s="80"/>
      <c r="GQ117" s="81"/>
      <c r="GR117" s="82"/>
      <c r="GS117" s="81"/>
      <c r="GT117" s="83"/>
      <c r="GU117" s="83"/>
      <c r="GV117" s="83"/>
      <c r="GW117" s="83"/>
      <c r="GX117" s="84"/>
      <c r="GY117" s="79"/>
      <c r="GZ117" s="79"/>
      <c r="HA117" s="80"/>
      <c r="HB117" s="81"/>
      <c r="HC117" s="82"/>
      <c r="HD117" s="81"/>
      <c r="HE117" s="83"/>
      <c r="HF117" s="83"/>
      <c r="HG117" s="83"/>
      <c r="HH117" s="83"/>
      <c r="HI117" s="84"/>
      <c r="HJ117" s="79"/>
      <c r="HK117" s="79"/>
      <c r="HL117" s="80"/>
      <c r="HM117" s="81"/>
      <c r="HN117" s="82"/>
      <c r="HO117" s="81"/>
      <c r="HP117" s="83"/>
      <c r="HQ117" s="83"/>
      <c r="HR117" s="83"/>
      <c r="HS117" s="83"/>
      <c r="HT117" s="84"/>
      <c r="HU117" s="79"/>
      <c r="HV117" s="79"/>
      <c r="HW117" s="80"/>
      <c r="HX117" s="81"/>
      <c r="HY117" s="82"/>
      <c r="HZ117" s="81"/>
      <c r="IA117" s="83"/>
      <c r="IB117" s="83"/>
      <c r="IC117" s="83"/>
      <c r="ID117" s="83"/>
      <c r="IE117" s="84"/>
      <c r="IF117" s="79"/>
      <c r="IG117" s="79"/>
    </row>
    <row r="118" spans="1:241" s="85" customFormat="1" ht="14.25" customHeight="1">
      <c r="A118" s="502" t="s">
        <v>2921</v>
      </c>
      <c r="B118" s="503" t="s">
        <v>2920</v>
      </c>
      <c r="C118" s="504" t="s">
        <v>243</v>
      </c>
      <c r="D118" s="505">
        <v>75</v>
      </c>
      <c r="E118" s="260"/>
      <c r="F118" s="260"/>
      <c r="G118" s="88">
        <f t="shared" si="6"/>
        <v>0</v>
      </c>
      <c r="H118" s="89">
        <f t="shared" si="7"/>
        <v>0</v>
      </c>
      <c r="I118" s="79"/>
      <c r="J118" s="79"/>
      <c r="K118" s="80"/>
      <c r="L118" s="81"/>
      <c r="M118" s="82"/>
      <c r="N118" s="81"/>
      <c r="O118" s="83"/>
      <c r="P118" s="83"/>
      <c r="Q118" s="83"/>
      <c r="R118" s="83"/>
      <c r="S118" s="84"/>
      <c r="T118" s="79"/>
      <c r="U118" s="79"/>
      <c r="V118" s="80"/>
      <c r="W118" s="81"/>
      <c r="X118" s="82"/>
      <c r="Y118" s="81"/>
      <c r="Z118" s="83"/>
      <c r="AA118" s="83"/>
      <c r="AB118" s="83"/>
      <c r="AC118" s="83"/>
      <c r="AD118" s="84"/>
      <c r="AE118" s="79"/>
      <c r="AF118" s="79"/>
      <c r="AG118" s="80"/>
      <c r="AH118" s="81"/>
      <c r="AI118" s="82"/>
      <c r="AJ118" s="81"/>
      <c r="AK118" s="83"/>
      <c r="AL118" s="83"/>
      <c r="AM118" s="83"/>
      <c r="AN118" s="83"/>
      <c r="AO118" s="84"/>
      <c r="AP118" s="79"/>
      <c r="AQ118" s="79"/>
      <c r="AR118" s="80"/>
      <c r="AS118" s="81"/>
      <c r="AT118" s="82"/>
      <c r="AU118" s="81"/>
      <c r="AV118" s="83"/>
      <c r="AW118" s="83"/>
      <c r="AX118" s="83"/>
      <c r="AY118" s="83"/>
      <c r="AZ118" s="84"/>
      <c r="BA118" s="79"/>
      <c r="BB118" s="79"/>
      <c r="BC118" s="80"/>
      <c r="BD118" s="81"/>
      <c r="BE118" s="82"/>
      <c r="BF118" s="81"/>
      <c r="BG118" s="83"/>
      <c r="BH118" s="83"/>
      <c r="BI118" s="83"/>
      <c r="BJ118" s="83"/>
      <c r="BK118" s="84"/>
      <c r="BL118" s="79"/>
      <c r="BM118" s="79"/>
      <c r="BN118" s="80"/>
      <c r="BO118" s="81"/>
      <c r="BP118" s="82"/>
      <c r="BQ118" s="81"/>
      <c r="BR118" s="83"/>
      <c r="BS118" s="83"/>
      <c r="BT118" s="83"/>
      <c r="BU118" s="83"/>
      <c r="BV118" s="84"/>
      <c r="BW118" s="79"/>
      <c r="BX118" s="79"/>
      <c r="BY118" s="80"/>
      <c r="BZ118" s="81"/>
      <c r="CA118" s="82"/>
      <c r="CB118" s="81"/>
      <c r="CC118" s="83"/>
      <c r="CD118" s="83"/>
      <c r="CE118" s="83"/>
      <c r="CF118" s="83"/>
      <c r="CG118" s="84"/>
      <c r="CH118" s="79"/>
      <c r="CI118" s="79"/>
      <c r="CJ118" s="80"/>
      <c r="CK118" s="81"/>
      <c r="CL118" s="82"/>
      <c r="CM118" s="81"/>
      <c r="CN118" s="83"/>
      <c r="CO118" s="83"/>
      <c r="CP118" s="83"/>
      <c r="CQ118" s="83"/>
      <c r="CR118" s="84"/>
      <c r="CS118" s="79"/>
      <c r="CT118" s="79"/>
      <c r="CU118" s="80"/>
      <c r="CV118" s="81"/>
      <c r="CW118" s="82"/>
      <c r="CX118" s="81"/>
      <c r="CY118" s="83"/>
      <c r="CZ118" s="83"/>
      <c r="DA118" s="83"/>
      <c r="DB118" s="83"/>
      <c r="DC118" s="84"/>
      <c r="DD118" s="79"/>
      <c r="DE118" s="79"/>
      <c r="DF118" s="80"/>
      <c r="DG118" s="81"/>
      <c r="DH118" s="82"/>
      <c r="DI118" s="81"/>
      <c r="DJ118" s="83"/>
      <c r="DK118" s="83"/>
      <c r="DL118" s="83"/>
      <c r="DM118" s="83"/>
      <c r="DN118" s="84"/>
      <c r="DO118" s="79"/>
      <c r="DP118" s="79"/>
      <c r="DQ118" s="80"/>
      <c r="DR118" s="81"/>
      <c r="DS118" s="82"/>
      <c r="DT118" s="81"/>
      <c r="DU118" s="83"/>
      <c r="DV118" s="83"/>
      <c r="DW118" s="83"/>
      <c r="DX118" s="83"/>
      <c r="DY118" s="84"/>
      <c r="DZ118" s="79"/>
      <c r="EA118" s="79"/>
      <c r="EB118" s="80"/>
      <c r="EC118" s="81"/>
      <c r="ED118" s="82"/>
      <c r="EE118" s="81"/>
      <c r="EF118" s="83"/>
      <c r="EG118" s="83"/>
      <c r="EH118" s="83"/>
      <c r="EI118" s="83"/>
      <c r="EJ118" s="84"/>
      <c r="EK118" s="79"/>
      <c r="EL118" s="79"/>
      <c r="EM118" s="80"/>
      <c r="EN118" s="81"/>
      <c r="EO118" s="82"/>
      <c r="EP118" s="81"/>
      <c r="EQ118" s="83"/>
      <c r="ER118" s="83"/>
      <c r="ES118" s="83"/>
      <c r="ET118" s="83"/>
      <c r="EU118" s="84"/>
      <c r="EV118" s="79"/>
      <c r="EW118" s="79"/>
      <c r="EX118" s="80"/>
      <c r="EY118" s="81"/>
      <c r="EZ118" s="82"/>
      <c r="FA118" s="81"/>
      <c r="FB118" s="83"/>
      <c r="FC118" s="83"/>
      <c r="FD118" s="83"/>
      <c r="FE118" s="83"/>
      <c r="FF118" s="84"/>
      <c r="FG118" s="79"/>
      <c r="FH118" s="79"/>
      <c r="FI118" s="80"/>
      <c r="FJ118" s="81"/>
      <c r="FK118" s="82"/>
      <c r="FL118" s="81"/>
      <c r="FM118" s="83"/>
      <c r="FN118" s="83"/>
      <c r="FO118" s="83"/>
      <c r="FP118" s="83"/>
      <c r="FQ118" s="84"/>
      <c r="FR118" s="79"/>
      <c r="FS118" s="79"/>
      <c r="FT118" s="80"/>
      <c r="FU118" s="81"/>
      <c r="FV118" s="82"/>
      <c r="FW118" s="81"/>
      <c r="FX118" s="83"/>
      <c r="FY118" s="83"/>
      <c r="FZ118" s="83"/>
      <c r="GA118" s="83"/>
      <c r="GB118" s="84"/>
      <c r="GC118" s="79"/>
      <c r="GD118" s="79"/>
      <c r="GE118" s="80"/>
      <c r="GF118" s="81"/>
      <c r="GG118" s="82"/>
      <c r="GH118" s="81"/>
      <c r="GI118" s="83"/>
      <c r="GJ118" s="83"/>
      <c r="GK118" s="83"/>
      <c r="GL118" s="83"/>
      <c r="GM118" s="84"/>
      <c r="GN118" s="79"/>
      <c r="GO118" s="79"/>
      <c r="GP118" s="80"/>
      <c r="GQ118" s="81"/>
      <c r="GR118" s="82"/>
      <c r="GS118" s="81"/>
      <c r="GT118" s="83"/>
      <c r="GU118" s="83"/>
      <c r="GV118" s="83"/>
      <c r="GW118" s="83"/>
      <c r="GX118" s="84"/>
      <c r="GY118" s="79"/>
      <c r="GZ118" s="79"/>
      <c r="HA118" s="80"/>
      <c r="HB118" s="81"/>
      <c r="HC118" s="82"/>
      <c r="HD118" s="81"/>
      <c r="HE118" s="83"/>
      <c r="HF118" s="83"/>
      <c r="HG118" s="83"/>
      <c r="HH118" s="83"/>
      <c r="HI118" s="84"/>
      <c r="HJ118" s="79"/>
      <c r="HK118" s="79"/>
      <c r="HL118" s="80"/>
      <c r="HM118" s="81"/>
      <c r="HN118" s="82"/>
      <c r="HO118" s="81"/>
      <c r="HP118" s="83"/>
      <c r="HQ118" s="83"/>
      <c r="HR118" s="83"/>
      <c r="HS118" s="83"/>
      <c r="HT118" s="84"/>
      <c r="HU118" s="79"/>
      <c r="HV118" s="79"/>
      <c r="HW118" s="80"/>
      <c r="HX118" s="81"/>
      <c r="HY118" s="82"/>
      <c r="HZ118" s="81"/>
      <c r="IA118" s="83"/>
      <c r="IB118" s="83"/>
      <c r="IC118" s="83"/>
      <c r="ID118" s="83"/>
      <c r="IE118" s="84"/>
      <c r="IF118" s="79"/>
      <c r="IG118" s="79"/>
    </row>
    <row r="119" spans="1:241" s="85" customFormat="1" ht="17.45" customHeight="1">
      <c r="A119" s="502" t="s">
        <v>2919</v>
      </c>
      <c r="B119" s="503" t="s">
        <v>2918</v>
      </c>
      <c r="C119" s="504" t="s">
        <v>243</v>
      </c>
      <c r="D119" s="505">
        <v>625</v>
      </c>
      <c r="E119" s="260"/>
      <c r="F119" s="260"/>
      <c r="G119" s="88">
        <f t="shared" si="6"/>
        <v>0</v>
      </c>
      <c r="H119" s="89">
        <f t="shared" si="7"/>
        <v>0</v>
      </c>
      <c r="I119" s="79"/>
      <c r="J119" s="79"/>
      <c r="K119" s="80"/>
      <c r="L119" s="81"/>
      <c r="M119" s="82"/>
      <c r="N119" s="81"/>
      <c r="O119" s="83"/>
      <c r="P119" s="83"/>
      <c r="Q119" s="83"/>
      <c r="R119" s="83"/>
      <c r="S119" s="84"/>
      <c r="T119" s="79"/>
      <c r="U119" s="79"/>
      <c r="V119" s="80"/>
      <c r="W119" s="81"/>
      <c r="X119" s="82"/>
      <c r="Y119" s="81"/>
      <c r="Z119" s="83"/>
      <c r="AA119" s="83"/>
      <c r="AB119" s="83"/>
      <c r="AC119" s="83"/>
      <c r="AD119" s="84"/>
      <c r="AE119" s="79"/>
      <c r="AF119" s="79"/>
      <c r="AG119" s="80"/>
      <c r="AH119" s="81"/>
      <c r="AI119" s="82"/>
      <c r="AJ119" s="81"/>
      <c r="AK119" s="83"/>
      <c r="AL119" s="83"/>
      <c r="AM119" s="83"/>
      <c r="AN119" s="83"/>
      <c r="AO119" s="84"/>
      <c r="AP119" s="79"/>
      <c r="AQ119" s="79"/>
      <c r="AR119" s="80"/>
      <c r="AS119" s="81"/>
      <c r="AT119" s="82"/>
      <c r="AU119" s="81"/>
      <c r="AV119" s="83"/>
      <c r="AW119" s="83"/>
      <c r="AX119" s="83"/>
      <c r="AY119" s="83"/>
      <c r="AZ119" s="84"/>
      <c r="BA119" s="79"/>
      <c r="BB119" s="79"/>
      <c r="BC119" s="80"/>
      <c r="BD119" s="81"/>
      <c r="BE119" s="82"/>
      <c r="BF119" s="81"/>
      <c r="BG119" s="83"/>
      <c r="BH119" s="83"/>
      <c r="BI119" s="83"/>
      <c r="BJ119" s="83"/>
      <c r="BK119" s="84"/>
      <c r="BL119" s="79"/>
      <c r="BM119" s="79"/>
      <c r="BN119" s="80"/>
      <c r="BO119" s="81"/>
      <c r="BP119" s="82"/>
      <c r="BQ119" s="81"/>
      <c r="BR119" s="83"/>
      <c r="BS119" s="83"/>
      <c r="BT119" s="83"/>
      <c r="BU119" s="83"/>
      <c r="BV119" s="84"/>
      <c r="BW119" s="79"/>
      <c r="BX119" s="79"/>
      <c r="BY119" s="80"/>
      <c r="BZ119" s="81"/>
      <c r="CA119" s="82"/>
      <c r="CB119" s="81"/>
      <c r="CC119" s="83"/>
      <c r="CD119" s="83"/>
      <c r="CE119" s="83"/>
      <c r="CF119" s="83"/>
      <c r="CG119" s="84"/>
      <c r="CH119" s="79"/>
      <c r="CI119" s="79"/>
      <c r="CJ119" s="80"/>
      <c r="CK119" s="81"/>
      <c r="CL119" s="82"/>
      <c r="CM119" s="81"/>
      <c r="CN119" s="83"/>
      <c r="CO119" s="83"/>
      <c r="CP119" s="83"/>
      <c r="CQ119" s="83"/>
      <c r="CR119" s="84"/>
      <c r="CS119" s="79"/>
      <c r="CT119" s="79"/>
      <c r="CU119" s="80"/>
      <c r="CV119" s="81"/>
      <c r="CW119" s="82"/>
      <c r="CX119" s="81"/>
      <c r="CY119" s="83"/>
      <c r="CZ119" s="83"/>
      <c r="DA119" s="83"/>
      <c r="DB119" s="83"/>
      <c r="DC119" s="84"/>
      <c r="DD119" s="79"/>
      <c r="DE119" s="79"/>
      <c r="DF119" s="80"/>
      <c r="DG119" s="81"/>
      <c r="DH119" s="82"/>
      <c r="DI119" s="81"/>
      <c r="DJ119" s="83"/>
      <c r="DK119" s="83"/>
      <c r="DL119" s="83"/>
      <c r="DM119" s="83"/>
      <c r="DN119" s="84"/>
      <c r="DO119" s="79"/>
      <c r="DP119" s="79"/>
      <c r="DQ119" s="80"/>
      <c r="DR119" s="81"/>
      <c r="DS119" s="82"/>
      <c r="DT119" s="81"/>
      <c r="DU119" s="83"/>
      <c r="DV119" s="83"/>
      <c r="DW119" s="83"/>
      <c r="DX119" s="83"/>
      <c r="DY119" s="84"/>
      <c r="DZ119" s="79"/>
      <c r="EA119" s="79"/>
      <c r="EB119" s="80"/>
      <c r="EC119" s="81"/>
      <c r="ED119" s="82"/>
      <c r="EE119" s="81"/>
      <c r="EF119" s="83"/>
      <c r="EG119" s="83"/>
      <c r="EH119" s="83"/>
      <c r="EI119" s="83"/>
      <c r="EJ119" s="84"/>
      <c r="EK119" s="79"/>
      <c r="EL119" s="79"/>
      <c r="EM119" s="80"/>
      <c r="EN119" s="81"/>
      <c r="EO119" s="82"/>
      <c r="EP119" s="81"/>
      <c r="EQ119" s="83"/>
      <c r="ER119" s="83"/>
      <c r="ES119" s="83"/>
      <c r="ET119" s="83"/>
      <c r="EU119" s="84"/>
      <c r="EV119" s="79"/>
      <c r="EW119" s="79"/>
      <c r="EX119" s="80"/>
      <c r="EY119" s="81"/>
      <c r="EZ119" s="82"/>
      <c r="FA119" s="81"/>
      <c r="FB119" s="83"/>
      <c r="FC119" s="83"/>
      <c r="FD119" s="83"/>
      <c r="FE119" s="83"/>
      <c r="FF119" s="84"/>
      <c r="FG119" s="79"/>
      <c r="FH119" s="79"/>
      <c r="FI119" s="80"/>
      <c r="FJ119" s="81"/>
      <c r="FK119" s="82"/>
      <c r="FL119" s="81"/>
      <c r="FM119" s="83"/>
      <c r="FN119" s="83"/>
      <c r="FO119" s="83"/>
      <c r="FP119" s="83"/>
      <c r="FQ119" s="84"/>
      <c r="FR119" s="79"/>
      <c r="FS119" s="79"/>
      <c r="FT119" s="80"/>
      <c r="FU119" s="81"/>
      <c r="FV119" s="82"/>
      <c r="FW119" s="81"/>
      <c r="FX119" s="83"/>
      <c r="FY119" s="83"/>
      <c r="FZ119" s="83"/>
      <c r="GA119" s="83"/>
      <c r="GB119" s="84"/>
      <c r="GC119" s="79"/>
      <c r="GD119" s="79"/>
      <c r="GE119" s="80"/>
      <c r="GF119" s="81"/>
      <c r="GG119" s="82"/>
      <c r="GH119" s="81"/>
      <c r="GI119" s="83"/>
      <c r="GJ119" s="83"/>
      <c r="GK119" s="83"/>
      <c r="GL119" s="83"/>
      <c r="GM119" s="84"/>
      <c r="GN119" s="79"/>
      <c r="GO119" s="79"/>
      <c r="GP119" s="80"/>
      <c r="GQ119" s="81"/>
      <c r="GR119" s="82"/>
      <c r="GS119" s="81"/>
      <c r="GT119" s="83"/>
      <c r="GU119" s="83"/>
      <c r="GV119" s="83"/>
      <c r="GW119" s="83"/>
      <c r="GX119" s="84"/>
      <c r="GY119" s="79"/>
      <c r="GZ119" s="79"/>
      <c r="HA119" s="80"/>
      <c r="HB119" s="81"/>
      <c r="HC119" s="82"/>
      <c r="HD119" s="81"/>
      <c r="HE119" s="83"/>
      <c r="HF119" s="83"/>
      <c r="HG119" s="83"/>
      <c r="HH119" s="83"/>
      <c r="HI119" s="84"/>
      <c r="HJ119" s="79"/>
      <c r="HK119" s="79"/>
      <c r="HL119" s="80"/>
      <c r="HM119" s="81"/>
      <c r="HN119" s="82"/>
      <c r="HO119" s="81"/>
      <c r="HP119" s="83"/>
      <c r="HQ119" s="83"/>
      <c r="HR119" s="83"/>
      <c r="HS119" s="83"/>
      <c r="HT119" s="84"/>
      <c r="HU119" s="79"/>
      <c r="HV119" s="79"/>
      <c r="HW119" s="80"/>
      <c r="HX119" s="81"/>
      <c r="HY119" s="82"/>
      <c r="HZ119" s="81"/>
      <c r="IA119" s="83"/>
      <c r="IB119" s="83"/>
      <c r="IC119" s="83"/>
      <c r="ID119" s="83"/>
      <c r="IE119" s="84"/>
      <c r="IF119" s="79"/>
      <c r="IG119" s="79"/>
    </row>
    <row r="120" spans="1:241" s="85" customFormat="1" ht="14.25" customHeight="1">
      <c r="A120" s="502" t="s">
        <v>2917</v>
      </c>
      <c r="B120" s="503" t="s">
        <v>2916</v>
      </c>
      <c r="C120" s="504" t="s">
        <v>132</v>
      </c>
      <c r="D120" s="505">
        <v>10</v>
      </c>
      <c r="E120" s="259"/>
      <c r="F120" s="259"/>
      <c r="G120" s="88">
        <f t="shared" si="6"/>
        <v>0</v>
      </c>
      <c r="H120" s="89">
        <f t="shared" si="7"/>
        <v>0</v>
      </c>
      <c r="I120" s="79"/>
      <c r="J120" s="79"/>
      <c r="K120" s="80"/>
      <c r="L120" s="81"/>
      <c r="M120" s="82"/>
      <c r="N120" s="81"/>
      <c r="O120" s="83"/>
      <c r="P120" s="83"/>
      <c r="Q120" s="83"/>
      <c r="R120" s="83"/>
      <c r="S120" s="84"/>
      <c r="T120" s="79"/>
      <c r="U120" s="79"/>
      <c r="V120" s="80"/>
      <c r="W120" s="81"/>
      <c r="X120" s="82"/>
      <c r="Y120" s="81"/>
      <c r="Z120" s="83"/>
      <c r="AA120" s="83"/>
      <c r="AB120" s="83"/>
      <c r="AC120" s="83"/>
      <c r="AD120" s="84"/>
      <c r="AE120" s="79"/>
      <c r="AF120" s="79"/>
      <c r="AG120" s="80"/>
      <c r="AH120" s="81"/>
      <c r="AI120" s="82"/>
      <c r="AJ120" s="81"/>
      <c r="AK120" s="83"/>
      <c r="AL120" s="83"/>
      <c r="AM120" s="83"/>
      <c r="AN120" s="83"/>
      <c r="AO120" s="84"/>
      <c r="AP120" s="79"/>
      <c r="AQ120" s="79"/>
      <c r="AR120" s="80"/>
      <c r="AS120" s="81"/>
      <c r="AT120" s="82"/>
      <c r="AU120" s="81"/>
      <c r="AV120" s="83"/>
      <c r="AW120" s="83"/>
      <c r="AX120" s="83"/>
      <c r="AY120" s="83"/>
      <c r="AZ120" s="84"/>
      <c r="BA120" s="79"/>
      <c r="BB120" s="79"/>
      <c r="BC120" s="80"/>
      <c r="BD120" s="81"/>
      <c r="BE120" s="82"/>
      <c r="BF120" s="81"/>
      <c r="BG120" s="83"/>
      <c r="BH120" s="83"/>
      <c r="BI120" s="83"/>
      <c r="BJ120" s="83"/>
      <c r="BK120" s="84"/>
      <c r="BL120" s="79"/>
      <c r="BM120" s="79"/>
      <c r="BN120" s="80"/>
      <c r="BO120" s="81"/>
      <c r="BP120" s="82"/>
      <c r="BQ120" s="81"/>
      <c r="BR120" s="83"/>
      <c r="BS120" s="83"/>
      <c r="BT120" s="83"/>
      <c r="BU120" s="83"/>
      <c r="BV120" s="84"/>
      <c r="BW120" s="79"/>
      <c r="BX120" s="79"/>
      <c r="BY120" s="80"/>
      <c r="BZ120" s="81"/>
      <c r="CA120" s="82"/>
      <c r="CB120" s="81"/>
      <c r="CC120" s="83"/>
      <c r="CD120" s="83"/>
      <c r="CE120" s="83"/>
      <c r="CF120" s="83"/>
      <c r="CG120" s="84"/>
      <c r="CH120" s="79"/>
      <c r="CI120" s="79"/>
      <c r="CJ120" s="80"/>
      <c r="CK120" s="81"/>
      <c r="CL120" s="82"/>
      <c r="CM120" s="81"/>
      <c r="CN120" s="83"/>
      <c r="CO120" s="83"/>
      <c r="CP120" s="83"/>
      <c r="CQ120" s="83"/>
      <c r="CR120" s="84"/>
      <c r="CS120" s="79"/>
      <c r="CT120" s="79"/>
      <c r="CU120" s="80"/>
      <c r="CV120" s="81"/>
      <c r="CW120" s="82"/>
      <c r="CX120" s="81"/>
      <c r="CY120" s="83"/>
      <c r="CZ120" s="83"/>
      <c r="DA120" s="83"/>
      <c r="DB120" s="83"/>
      <c r="DC120" s="84"/>
      <c r="DD120" s="79"/>
      <c r="DE120" s="79"/>
      <c r="DF120" s="80"/>
      <c r="DG120" s="81"/>
      <c r="DH120" s="82"/>
      <c r="DI120" s="81"/>
      <c r="DJ120" s="83"/>
      <c r="DK120" s="83"/>
      <c r="DL120" s="83"/>
      <c r="DM120" s="83"/>
      <c r="DN120" s="84"/>
      <c r="DO120" s="79"/>
      <c r="DP120" s="79"/>
      <c r="DQ120" s="80"/>
      <c r="DR120" s="81"/>
      <c r="DS120" s="82"/>
      <c r="DT120" s="81"/>
      <c r="DU120" s="83"/>
      <c r="DV120" s="83"/>
      <c r="DW120" s="83"/>
      <c r="DX120" s="83"/>
      <c r="DY120" s="84"/>
      <c r="DZ120" s="79"/>
      <c r="EA120" s="79"/>
      <c r="EB120" s="80"/>
      <c r="EC120" s="81"/>
      <c r="ED120" s="82"/>
      <c r="EE120" s="81"/>
      <c r="EF120" s="83"/>
      <c r="EG120" s="83"/>
      <c r="EH120" s="83"/>
      <c r="EI120" s="83"/>
      <c r="EJ120" s="84"/>
      <c r="EK120" s="79"/>
      <c r="EL120" s="79"/>
      <c r="EM120" s="80"/>
      <c r="EN120" s="81"/>
      <c r="EO120" s="82"/>
      <c r="EP120" s="81"/>
      <c r="EQ120" s="83"/>
      <c r="ER120" s="83"/>
      <c r="ES120" s="83"/>
      <c r="ET120" s="83"/>
      <c r="EU120" s="84"/>
      <c r="EV120" s="79"/>
      <c r="EW120" s="79"/>
      <c r="EX120" s="80"/>
      <c r="EY120" s="81"/>
      <c r="EZ120" s="82"/>
      <c r="FA120" s="81"/>
      <c r="FB120" s="83"/>
      <c r="FC120" s="83"/>
      <c r="FD120" s="83"/>
      <c r="FE120" s="83"/>
      <c r="FF120" s="84"/>
      <c r="FG120" s="79"/>
      <c r="FH120" s="79"/>
      <c r="FI120" s="80"/>
      <c r="FJ120" s="81"/>
      <c r="FK120" s="82"/>
      <c r="FL120" s="81"/>
      <c r="FM120" s="83"/>
      <c r="FN120" s="83"/>
      <c r="FO120" s="83"/>
      <c r="FP120" s="83"/>
      <c r="FQ120" s="84"/>
      <c r="FR120" s="79"/>
      <c r="FS120" s="79"/>
      <c r="FT120" s="80"/>
      <c r="FU120" s="81"/>
      <c r="FV120" s="82"/>
      <c r="FW120" s="81"/>
      <c r="FX120" s="83"/>
      <c r="FY120" s="83"/>
      <c r="FZ120" s="83"/>
      <c r="GA120" s="83"/>
      <c r="GB120" s="84"/>
      <c r="GC120" s="79"/>
      <c r="GD120" s="79"/>
      <c r="GE120" s="80"/>
      <c r="GF120" s="81"/>
      <c r="GG120" s="82"/>
      <c r="GH120" s="81"/>
      <c r="GI120" s="83"/>
      <c r="GJ120" s="83"/>
      <c r="GK120" s="83"/>
      <c r="GL120" s="83"/>
      <c r="GM120" s="84"/>
      <c r="GN120" s="79"/>
      <c r="GO120" s="79"/>
      <c r="GP120" s="80"/>
      <c r="GQ120" s="81"/>
      <c r="GR120" s="82"/>
      <c r="GS120" s="81"/>
      <c r="GT120" s="83"/>
      <c r="GU120" s="83"/>
      <c r="GV120" s="83"/>
      <c r="GW120" s="83"/>
      <c r="GX120" s="84"/>
      <c r="GY120" s="79"/>
      <c r="GZ120" s="79"/>
      <c r="HA120" s="80"/>
      <c r="HB120" s="81"/>
      <c r="HC120" s="82"/>
      <c r="HD120" s="81"/>
      <c r="HE120" s="83"/>
      <c r="HF120" s="83"/>
      <c r="HG120" s="83"/>
      <c r="HH120" s="83"/>
      <c r="HI120" s="84"/>
      <c r="HJ120" s="79"/>
      <c r="HK120" s="79"/>
      <c r="HL120" s="80"/>
      <c r="HM120" s="81"/>
      <c r="HN120" s="82"/>
      <c r="HO120" s="81"/>
      <c r="HP120" s="83"/>
      <c r="HQ120" s="83"/>
      <c r="HR120" s="83"/>
      <c r="HS120" s="83"/>
      <c r="HT120" s="84"/>
      <c r="HU120" s="79"/>
      <c r="HV120" s="79"/>
      <c r="HW120" s="80"/>
      <c r="HX120" s="81"/>
      <c r="HY120" s="82"/>
      <c r="HZ120" s="81"/>
      <c r="IA120" s="83"/>
      <c r="IB120" s="83"/>
      <c r="IC120" s="83"/>
      <c r="ID120" s="83"/>
      <c r="IE120" s="84"/>
      <c r="IF120" s="79"/>
      <c r="IG120" s="79"/>
    </row>
    <row r="121" spans="1:241" s="85" customFormat="1" ht="14.25" customHeight="1">
      <c r="A121" s="502" t="s">
        <v>2915</v>
      </c>
      <c r="B121" s="503" t="s">
        <v>2914</v>
      </c>
      <c r="C121" s="504" t="s">
        <v>132</v>
      </c>
      <c r="D121" s="505">
        <v>30</v>
      </c>
      <c r="E121" s="259"/>
      <c r="F121" s="261"/>
      <c r="G121" s="88">
        <f t="shared" si="6"/>
        <v>0</v>
      </c>
      <c r="H121" s="89">
        <f t="shared" si="7"/>
        <v>0</v>
      </c>
      <c r="I121" s="79"/>
      <c r="J121" s="79"/>
      <c r="K121" s="80"/>
      <c r="L121" s="81"/>
      <c r="M121" s="82"/>
      <c r="N121" s="81"/>
      <c r="O121" s="83"/>
      <c r="P121" s="83"/>
      <c r="Q121" s="83"/>
      <c r="R121" s="83"/>
      <c r="S121" s="84"/>
      <c r="T121" s="79"/>
      <c r="U121" s="79"/>
      <c r="V121" s="80"/>
      <c r="W121" s="81"/>
      <c r="X121" s="82"/>
      <c r="Y121" s="81"/>
      <c r="Z121" s="83"/>
      <c r="AA121" s="83"/>
      <c r="AB121" s="83"/>
      <c r="AC121" s="83"/>
      <c r="AD121" s="84"/>
      <c r="AE121" s="79"/>
      <c r="AF121" s="79"/>
      <c r="AG121" s="80"/>
      <c r="AH121" s="81"/>
      <c r="AI121" s="82"/>
      <c r="AJ121" s="81"/>
      <c r="AK121" s="83"/>
      <c r="AL121" s="83"/>
      <c r="AM121" s="83"/>
      <c r="AN121" s="83"/>
      <c r="AO121" s="84"/>
      <c r="AP121" s="79"/>
      <c r="AQ121" s="79"/>
      <c r="AR121" s="80"/>
      <c r="AS121" s="81"/>
      <c r="AT121" s="82"/>
      <c r="AU121" s="81"/>
      <c r="AV121" s="83"/>
      <c r="AW121" s="83"/>
      <c r="AX121" s="83"/>
      <c r="AY121" s="83"/>
      <c r="AZ121" s="84"/>
      <c r="BA121" s="79"/>
      <c r="BB121" s="79"/>
      <c r="BC121" s="80"/>
      <c r="BD121" s="81"/>
      <c r="BE121" s="82"/>
      <c r="BF121" s="81"/>
      <c r="BG121" s="83"/>
      <c r="BH121" s="83"/>
      <c r="BI121" s="83"/>
      <c r="BJ121" s="83"/>
      <c r="BK121" s="84"/>
      <c r="BL121" s="79"/>
      <c r="BM121" s="79"/>
      <c r="BN121" s="80"/>
      <c r="BO121" s="81"/>
      <c r="BP121" s="82"/>
      <c r="BQ121" s="81"/>
      <c r="BR121" s="83"/>
      <c r="BS121" s="83"/>
      <c r="BT121" s="83"/>
      <c r="BU121" s="83"/>
      <c r="BV121" s="84"/>
      <c r="BW121" s="79"/>
      <c r="BX121" s="79"/>
      <c r="BY121" s="80"/>
      <c r="BZ121" s="81"/>
      <c r="CA121" s="82"/>
      <c r="CB121" s="81"/>
      <c r="CC121" s="83"/>
      <c r="CD121" s="83"/>
      <c r="CE121" s="83"/>
      <c r="CF121" s="83"/>
      <c r="CG121" s="84"/>
      <c r="CH121" s="79"/>
      <c r="CI121" s="79"/>
      <c r="CJ121" s="80"/>
      <c r="CK121" s="81"/>
      <c r="CL121" s="82"/>
      <c r="CM121" s="81"/>
      <c r="CN121" s="83"/>
      <c r="CO121" s="83"/>
      <c r="CP121" s="83"/>
      <c r="CQ121" s="83"/>
      <c r="CR121" s="84"/>
      <c r="CS121" s="79"/>
      <c r="CT121" s="79"/>
      <c r="CU121" s="80"/>
      <c r="CV121" s="81"/>
      <c r="CW121" s="82"/>
      <c r="CX121" s="81"/>
      <c r="CY121" s="83"/>
      <c r="CZ121" s="83"/>
      <c r="DA121" s="83"/>
      <c r="DB121" s="83"/>
      <c r="DC121" s="84"/>
      <c r="DD121" s="79"/>
      <c r="DE121" s="79"/>
      <c r="DF121" s="80"/>
      <c r="DG121" s="81"/>
      <c r="DH121" s="82"/>
      <c r="DI121" s="81"/>
      <c r="DJ121" s="83"/>
      <c r="DK121" s="83"/>
      <c r="DL121" s="83"/>
      <c r="DM121" s="83"/>
      <c r="DN121" s="84"/>
      <c r="DO121" s="79"/>
      <c r="DP121" s="79"/>
      <c r="DQ121" s="80"/>
      <c r="DR121" s="81"/>
      <c r="DS121" s="82"/>
      <c r="DT121" s="81"/>
      <c r="DU121" s="83"/>
      <c r="DV121" s="83"/>
      <c r="DW121" s="83"/>
      <c r="DX121" s="83"/>
      <c r="DY121" s="84"/>
      <c r="DZ121" s="79"/>
      <c r="EA121" s="79"/>
      <c r="EB121" s="80"/>
      <c r="EC121" s="81"/>
      <c r="ED121" s="82"/>
      <c r="EE121" s="81"/>
      <c r="EF121" s="83"/>
      <c r="EG121" s="83"/>
      <c r="EH121" s="83"/>
      <c r="EI121" s="83"/>
      <c r="EJ121" s="84"/>
      <c r="EK121" s="79"/>
      <c r="EL121" s="79"/>
      <c r="EM121" s="80"/>
      <c r="EN121" s="81"/>
      <c r="EO121" s="82"/>
      <c r="EP121" s="81"/>
      <c r="EQ121" s="83"/>
      <c r="ER121" s="83"/>
      <c r="ES121" s="83"/>
      <c r="ET121" s="83"/>
      <c r="EU121" s="84"/>
      <c r="EV121" s="79"/>
      <c r="EW121" s="79"/>
      <c r="EX121" s="80"/>
      <c r="EY121" s="81"/>
      <c r="EZ121" s="82"/>
      <c r="FA121" s="81"/>
      <c r="FB121" s="83"/>
      <c r="FC121" s="83"/>
      <c r="FD121" s="83"/>
      <c r="FE121" s="83"/>
      <c r="FF121" s="84"/>
      <c r="FG121" s="79"/>
      <c r="FH121" s="79"/>
      <c r="FI121" s="80"/>
      <c r="FJ121" s="81"/>
      <c r="FK121" s="82"/>
      <c r="FL121" s="81"/>
      <c r="FM121" s="83"/>
      <c r="FN121" s="83"/>
      <c r="FO121" s="83"/>
      <c r="FP121" s="83"/>
      <c r="FQ121" s="84"/>
      <c r="FR121" s="79"/>
      <c r="FS121" s="79"/>
      <c r="FT121" s="80"/>
      <c r="FU121" s="81"/>
      <c r="FV121" s="82"/>
      <c r="FW121" s="81"/>
      <c r="FX121" s="83"/>
      <c r="FY121" s="83"/>
      <c r="FZ121" s="83"/>
      <c r="GA121" s="83"/>
      <c r="GB121" s="84"/>
      <c r="GC121" s="79"/>
      <c r="GD121" s="79"/>
      <c r="GE121" s="80"/>
      <c r="GF121" s="81"/>
      <c r="GG121" s="82"/>
      <c r="GH121" s="81"/>
      <c r="GI121" s="83"/>
      <c r="GJ121" s="83"/>
      <c r="GK121" s="83"/>
      <c r="GL121" s="83"/>
      <c r="GM121" s="84"/>
      <c r="GN121" s="79"/>
      <c r="GO121" s="79"/>
      <c r="GP121" s="80"/>
      <c r="GQ121" s="81"/>
      <c r="GR121" s="82"/>
      <c r="GS121" s="81"/>
      <c r="GT121" s="83"/>
      <c r="GU121" s="83"/>
      <c r="GV121" s="83"/>
      <c r="GW121" s="83"/>
      <c r="GX121" s="84"/>
      <c r="GY121" s="79"/>
      <c r="GZ121" s="79"/>
      <c r="HA121" s="80"/>
      <c r="HB121" s="81"/>
      <c r="HC121" s="82"/>
      <c r="HD121" s="81"/>
      <c r="HE121" s="83"/>
      <c r="HF121" s="83"/>
      <c r="HG121" s="83"/>
      <c r="HH121" s="83"/>
      <c r="HI121" s="84"/>
      <c r="HJ121" s="79"/>
      <c r="HK121" s="79"/>
      <c r="HL121" s="80"/>
      <c r="HM121" s="81"/>
      <c r="HN121" s="82"/>
      <c r="HO121" s="81"/>
      <c r="HP121" s="83"/>
      <c r="HQ121" s="83"/>
      <c r="HR121" s="83"/>
      <c r="HS121" s="83"/>
      <c r="HT121" s="84"/>
      <c r="HU121" s="79"/>
      <c r="HV121" s="79"/>
      <c r="HW121" s="80"/>
      <c r="HX121" s="81"/>
      <c r="HY121" s="82"/>
      <c r="HZ121" s="81"/>
      <c r="IA121" s="83"/>
      <c r="IB121" s="83"/>
      <c r="IC121" s="83"/>
      <c r="ID121" s="83"/>
      <c r="IE121" s="84"/>
      <c r="IF121" s="79"/>
      <c r="IG121" s="79"/>
    </row>
    <row r="122" spans="1:241" s="85" customFormat="1" ht="26.25" customHeight="1">
      <c r="A122" s="502" t="s">
        <v>2913</v>
      </c>
      <c r="B122" s="503" t="s">
        <v>2912</v>
      </c>
      <c r="C122" s="504" t="s">
        <v>132</v>
      </c>
      <c r="D122" s="505">
        <v>20</v>
      </c>
      <c r="E122" s="259"/>
      <c r="F122" s="259"/>
      <c r="G122" s="88">
        <f t="shared" si="6"/>
        <v>0</v>
      </c>
      <c r="H122" s="89">
        <f t="shared" si="7"/>
        <v>0</v>
      </c>
      <c r="I122" s="79"/>
      <c r="J122" s="79"/>
      <c r="K122" s="80"/>
      <c r="L122" s="81"/>
      <c r="M122" s="82"/>
      <c r="N122" s="81"/>
      <c r="O122" s="83"/>
      <c r="P122" s="83"/>
      <c r="Q122" s="83"/>
      <c r="R122" s="83"/>
      <c r="S122" s="84"/>
      <c r="T122" s="79"/>
      <c r="U122" s="79"/>
      <c r="V122" s="80"/>
      <c r="W122" s="81"/>
      <c r="X122" s="82"/>
      <c r="Y122" s="81"/>
      <c r="Z122" s="83"/>
      <c r="AA122" s="83"/>
      <c r="AB122" s="83"/>
      <c r="AC122" s="83"/>
      <c r="AD122" s="84"/>
      <c r="AE122" s="79"/>
      <c r="AF122" s="79"/>
      <c r="AG122" s="80"/>
      <c r="AH122" s="81"/>
      <c r="AI122" s="82"/>
      <c r="AJ122" s="81"/>
      <c r="AK122" s="83"/>
      <c r="AL122" s="83"/>
      <c r="AM122" s="83"/>
      <c r="AN122" s="83"/>
      <c r="AO122" s="84"/>
      <c r="AP122" s="79"/>
      <c r="AQ122" s="79"/>
      <c r="AR122" s="80"/>
      <c r="AS122" s="81"/>
      <c r="AT122" s="82"/>
      <c r="AU122" s="81"/>
      <c r="AV122" s="83"/>
      <c r="AW122" s="83"/>
      <c r="AX122" s="83"/>
      <c r="AY122" s="83"/>
      <c r="AZ122" s="84"/>
      <c r="BA122" s="79"/>
      <c r="BB122" s="79"/>
      <c r="BC122" s="80"/>
      <c r="BD122" s="81"/>
      <c r="BE122" s="82"/>
      <c r="BF122" s="81"/>
      <c r="BG122" s="83"/>
      <c r="BH122" s="83"/>
      <c r="BI122" s="83"/>
      <c r="BJ122" s="83"/>
      <c r="BK122" s="84"/>
      <c r="BL122" s="79"/>
      <c r="BM122" s="79"/>
      <c r="BN122" s="80"/>
      <c r="BO122" s="81"/>
      <c r="BP122" s="82"/>
      <c r="BQ122" s="81"/>
      <c r="BR122" s="83"/>
      <c r="BS122" s="83"/>
      <c r="BT122" s="83"/>
      <c r="BU122" s="83"/>
      <c r="BV122" s="84"/>
      <c r="BW122" s="79"/>
      <c r="BX122" s="79"/>
      <c r="BY122" s="80"/>
      <c r="BZ122" s="81"/>
      <c r="CA122" s="82"/>
      <c r="CB122" s="81"/>
      <c r="CC122" s="83"/>
      <c r="CD122" s="83"/>
      <c r="CE122" s="83"/>
      <c r="CF122" s="83"/>
      <c r="CG122" s="84"/>
      <c r="CH122" s="79"/>
      <c r="CI122" s="79"/>
      <c r="CJ122" s="80"/>
      <c r="CK122" s="81"/>
      <c r="CL122" s="82"/>
      <c r="CM122" s="81"/>
      <c r="CN122" s="83"/>
      <c r="CO122" s="83"/>
      <c r="CP122" s="83"/>
      <c r="CQ122" s="83"/>
      <c r="CR122" s="84"/>
      <c r="CS122" s="79"/>
      <c r="CT122" s="79"/>
      <c r="CU122" s="80"/>
      <c r="CV122" s="81"/>
      <c r="CW122" s="82"/>
      <c r="CX122" s="81"/>
      <c r="CY122" s="83"/>
      <c r="CZ122" s="83"/>
      <c r="DA122" s="83"/>
      <c r="DB122" s="83"/>
      <c r="DC122" s="84"/>
      <c r="DD122" s="79"/>
      <c r="DE122" s="79"/>
      <c r="DF122" s="80"/>
      <c r="DG122" s="81"/>
      <c r="DH122" s="82"/>
      <c r="DI122" s="81"/>
      <c r="DJ122" s="83"/>
      <c r="DK122" s="83"/>
      <c r="DL122" s="83"/>
      <c r="DM122" s="83"/>
      <c r="DN122" s="84"/>
      <c r="DO122" s="79"/>
      <c r="DP122" s="79"/>
      <c r="DQ122" s="80"/>
      <c r="DR122" s="81"/>
      <c r="DS122" s="82"/>
      <c r="DT122" s="81"/>
      <c r="DU122" s="83"/>
      <c r="DV122" s="83"/>
      <c r="DW122" s="83"/>
      <c r="DX122" s="83"/>
      <c r="DY122" s="84"/>
      <c r="DZ122" s="79"/>
      <c r="EA122" s="79"/>
      <c r="EB122" s="80"/>
      <c r="EC122" s="81"/>
      <c r="ED122" s="82"/>
      <c r="EE122" s="81"/>
      <c r="EF122" s="83"/>
      <c r="EG122" s="83"/>
      <c r="EH122" s="83"/>
      <c r="EI122" s="83"/>
      <c r="EJ122" s="84"/>
      <c r="EK122" s="79"/>
      <c r="EL122" s="79"/>
      <c r="EM122" s="80"/>
      <c r="EN122" s="81"/>
      <c r="EO122" s="82"/>
      <c r="EP122" s="81"/>
      <c r="EQ122" s="83"/>
      <c r="ER122" s="83"/>
      <c r="ES122" s="83"/>
      <c r="ET122" s="83"/>
      <c r="EU122" s="84"/>
      <c r="EV122" s="79"/>
      <c r="EW122" s="79"/>
      <c r="EX122" s="80"/>
      <c r="EY122" s="81"/>
      <c r="EZ122" s="82"/>
      <c r="FA122" s="81"/>
      <c r="FB122" s="83"/>
      <c r="FC122" s="83"/>
      <c r="FD122" s="83"/>
      <c r="FE122" s="83"/>
      <c r="FF122" s="84"/>
      <c r="FG122" s="79"/>
      <c r="FH122" s="79"/>
      <c r="FI122" s="80"/>
      <c r="FJ122" s="81"/>
      <c r="FK122" s="82"/>
      <c r="FL122" s="81"/>
      <c r="FM122" s="83"/>
      <c r="FN122" s="83"/>
      <c r="FO122" s="83"/>
      <c r="FP122" s="83"/>
      <c r="FQ122" s="84"/>
      <c r="FR122" s="79"/>
      <c r="FS122" s="79"/>
      <c r="FT122" s="80"/>
      <c r="FU122" s="81"/>
      <c r="FV122" s="82"/>
      <c r="FW122" s="81"/>
      <c r="FX122" s="83"/>
      <c r="FY122" s="83"/>
      <c r="FZ122" s="83"/>
      <c r="GA122" s="83"/>
      <c r="GB122" s="84"/>
      <c r="GC122" s="79"/>
      <c r="GD122" s="79"/>
      <c r="GE122" s="80"/>
      <c r="GF122" s="81"/>
      <c r="GG122" s="82"/>
      <c r="GH122" s="81"/>
      <c r="GI122" s="83"/>
      <c r="GJ122" s="83"/>
      <c r="GK122" s="83"/>
      <c r="GL122" s="83"/>
      <c r="GM122" s="84"/>
      <c r="GN122" s="79"/>
      <c r="GO122" s="79"/>
      <c r="GP122" s="80"/>
      <c r="GQ122" s="81"/>
      <c r="GR122" s="82"/>
      <c r="GS122" s="81"/>
      <c r="GT122" s="83"/>
      <c r="GU122" s="83"/>
      <c r="GV122" s="83"/>
      <c r="GW122" s="83"/>
      <c r="GX122" s="84"/>
      <c r="GY122" s="79"/>
      <c r="GZ122" s="79"/>
      <c r="HA122" s="80"/>
      <c r="HB122" s="81"/>
      <c r="HC122" s="82"/>
      <c r="HD122" s="81"/>
      <c r="HE122" s="83"/>
      <c r="HF122" s="83"/>
      <c r="HG122" s="83"/>
      <c r="HH122" s="83"/>
      <c r="HI122" s="84"/>
      <c r="HJ122" s="79"/>
      <c r="HK122" s="79"/>
      <c r="HL122" s="80"/>
      <c r="HM122" s="81"/>
      <c r="HN122" s="82"/>
      <c r="HO122" s="81"/>
      <c r="HP122" s="83"/>
      <c r="HQ122" s="83"/>
      <c r="HR122" s="83"/>
      <c r="HS122" s="83"/>
      <c r="HT122" s="84"/>
      <c r="HU122" s="79"/>
      <c r="HV122" s="79"/>
      <c r="HW122" s="80"/>
      <c r="HX122" s="81"/>
      <c r="HY122" s="82"/>
      <c r="HZ122" s="81"/>
      <c r="IA122" s="83"/>
      <c r="IB122" s="83"/>
      <c r="IC122" s="83"/>
      <c r="ID122" s="83"/>
      <c r="IE122" s="84"/>
      <c r="IF122" s="79"/>
      <c r="IG122" s="79"/>
    </row>
    <row r="123" spans="1:241" s="85" customFormat="1" ht="14.25" customHeight="1">
      <c r="A123" s="502"/>
      <c r="B123" s="518"/>
      <c r="C123" s="504"/>
      <c r="D123" s="505"/>
      <c r="E123" s="259"/>
      <c r="F123" s="259"/>
      <c r="G123" s="90">
        <f>SUM(G91:G122)</f>
        <v>0</v>
      </c>
      <c r="H123" s="91">
        <f>SUM(H91:H122)</f>
        <v>0</v>
      </c>
      <c r="I123" s="79"/>
      <c r="J123" s="79"/>
      <c r="K123" s="80"/>
      <c r="L123" s="81"/>
      <c r="M123" s="82"/>
      <c r="N123" s="81"/>
      <c r="O123" s="83"/>
      <c r="P123" s="83"/>
      <c r="Q123" s="83"/>
      <c r="R123" s="83"/>
      <c r="S123" s="84"/>
      <c r="T123" s="79"/>
      <c r="U123" s="79"/>
      <c r="V123" s="80"/>
      <c r="W123" s="81"/>
      <c r="X123" s="82"/>
      <c r="Y123" s="81"/>
      <c r="Z123" s="83"/>
      <c r="AA123" s="83"/>
      <c r="AB123" s="83"/>
      <c r="AC123" s="83"/>
      <c r="AD123" s="84"/>
      <c r="AE123" s="79"/>
      <c r="AF123" s="79"/>
      <c r="AG123" s="80"/>
      <c r="AH123" s="81"/>
      <c r="AI123" s="82"/>
      <c r="AJ123" s="81"/>
      <c r="AK123" s="83"/>
      <c r="AL123" s="83"/>
      <c r="AM123" s="83"/>
      <c r="AN123" s="83"/>
      <c r="AO123" s="84"/>
      <c r="AP123" s="79"/>
      <c r="AQ123" s="79"/>
      <c r="AR123" s="80"/>
      <c r="AS123" s="81"/>
      <c r="AT123" s="82"/>
      <c r="AU123" s="81"/>
      <c r="AV123" s="83"/>
      <c r="AW123" s="83"/>
      <c r="AX123" s="83"/>
      <c r="AY123" s="83"/>
      <c r="AZ123" s="84"/>
      <c r="BA123" s="79"/>
      <c r="BB123" s="79"/>
      <c r="BC123" s="80"/>
      <c r="BD123" s="81"/>
      <c r="BE123" s="82"/>
      <c r="BF123" s="81"/>
      <c r="BG123" s="83"/>
      <c r="BH123" s="83"/>
      <c r="BI123" s="83"/>
      <c r="BJ123" s="83"/>
      <c r="BK123" s="84"/>
      <c r="BL123" s="79"/>
      <c r="BM123" s="79"/>
      <c r="BN123" s="80"/>
      <c r="BO123" s="81"/>
      <c r="BP123" s="82"/>
      <c r="BQ123" s="81"/>
      <c r="BR123" s="83"/>
      <c r="BS123" s="83"/>
      <c r="BT123" s="83"/>
      <c r="BU123" s="83"/>
      <c r="BV123" s="84"/>
      <c r="BW123" s="79"/>
      <c r="BX123" s="79"/>
      <c r="BY123" s="80"/>
      <c r="BZ123" s="81"/>
      <c r="CA123" s="82"/>
      <c r="CB123" s="81"/>
      <c r="CC123" s="83"/>
      <c r="CD123" s="83"/>
      <c r="CE123" s="83"/>
      <c r="CF123" s="83"/>
      <c r="CG123" s="84"/>
      <c r="CH123" s="79"/>
      <c r="CI123" s="79"/>
      <c r="CJ123" s="80"/>
      <c r="CK123" s="81"/>
      <c r="CL123" s="82"/>
      <c r="CM123" s="81"/>
      <c r="CN123" s="83"/>
      <c r="CO123" s="83"/>
      <c r="CP123" s="83"/>
      <c r="CQ123" s="83"/>
      <c r="CR123" s="84"/>
      <c r="CS123" s="79"/>
      <c r="CT123" s="79"/>
      <c r="CU123" s="80"/>
      <c r="CV123" s="81"/>
      <c r="CW123" s="82"/>
      <c r="CX123" s="81"/>
      <c r="CY123" s="83"/>
      <c r="CZ123" s="83"/>
      <c r="DA123" s="83"/>
      <c r="DB123" s="83"/>
      <c r="DC123" s="84"/>
      <c r="DD123" s="79"/>
      <c r="DE123" s="79"/>
      <c r="DF123" s="80"/>
      <c r="DG123" s="81"/>
      <c r="DH123" s="82"/>
      <c r="DI123" s="81"/>
      <c r="DJ123" s="83"/>
      <c r="DK123" s="83"/>
      <c r="DL123" s="83"/>
      <c r="DM123" s="83"/>
      <c r="DN123" s="84"/>
      <c r="DO123" s="79"/>
      <c r="DP123" s="79"/>
      <c r="DQ123" s="80"/>
      <c r="DR123" s="81"/>
      <c r="DS123" s="82"/>
      <c r="DT123" s="81"/>
      <c r="DU123" s="83"/>
      <c r="DV123" s="83"/>
      <c r="DW123" s="83"/>
      <c r="DX123" s="83"/>
      <c r="DY123" s="84"/>
      <c r="DZ123" s="79"/>
      <c r="EA123" s="79"/>
      <c r="EB123" s="80"/>
      <c r="EC123" s="81"/>
      <c r="ED123" s="82"/>
      <c r="EE123" s="81"/>
      <c r="EF123" s="83"/>
      <c r="EG123" s="83"/>
      <c r="EH123" s="83"/>
      <c r="EI123" s="83"/>
      <c r="EJ123" s="84"/>
      <c r="EK123" s="79"/>
      <c r="EL123" s="79"/>
      <c r="EM123" s="80"/>
      <c r="EN123" s="81"/>
      <c r="EO123" s="82"/>
      <c r="EP123" s="81"/>
      <c r="EQ123" s="83"/>
      <c r="ER123" s="83"/>
      <c r="ES123" s="83"/>
      <c r="ET123" s="83"/>
      <c r="EU123" s="84"/>
      <c r="EV123" s="79"/>
      <c r="EW123" s="79"/>
      <c r="EX123" s="80"/>
      <c r="EY123" s="81"/>
      <c r="EZ123" s="82"/>
      <c r="FA123" s="81"/>
      <c r="FB123" s="83"/>
      <c r="FC123" s="83"/>
      <c r="FD123" s="83"/>
      <c r="FE123" s="83"/>
      <c r="FF123" s="84"/>
      <c r="FG123" s="79"/>
      <c r="FH123" s="79"/>
      <c r="FI123" s="80"/>
      <c r="FJ123" s="81"/>
      <c r="FK123" s="82"/>
      <c r="FL123" s="81"/>
      <c r="FM123" s="83"/>
      <c r="FN123" s="83"/>
      <c r="FO123" s="83"/>
      <c r="FP123" s="83"/>
      <c r="FQ123" s="84"/>
      <c r="FR123" s="79"/>
      <c r="FS123" s="79"/>
      <c r="FT123" s="80"/>
      <c r="FU123" s="81"/>
      <c r="FV123" s="82"/>
      <c r="FW123" s="81"/>
      <c r="FX123" s="83"/>
      <c r="FY123" s="83"/>
      <c r="FZ123" s="83"/>
      <c r="GA123" s="83"/>
      <c r="GB123" s="84"/>
      <c r="GC123" s="79"/>
      <c r="GD123" s="79"/>
      <c r="GE123" s="80"/>
      <c r="GF123" s="81"/>
      <c r="GG123" s="82"/>
      <c r="GH123" s="81"/>
      <c r="GI123" s="83"/>
      <c r="GJ123" s="83"/>
      <c r="GK123" s="83"/>
      <c r="GL123" s="83"/>
      <c r="GM123" s="84"/>
      <c r="GN123" s="79"/>
      <c r="GO123" s="79"/>
      <c r="GP123" s="80"/>
      <c r="GQ123" s="81"/>
      <c r="GR123" s="82"/>
      <c r="GS123" s="81"/>
      <c r="GT123" s="83"/>
      <c r="GU123" s="83"/>
      <c r="GV123" s="83"/>
      <c r="GW123" s="83"/>
      <c r="GX123" s="84"/>
      <c r="GY123" s="79"/>
      <c r="GZ123" s="79"/>
      <c r="HA123" s="80"/>
      <c r="HB123" s="81"/>
      <c r="HC123" s="82"/>
      <c r="HD123" s="81"/>
      <c r="HE123" s="83"/>
      <c r="HF123" s="83"/>
      <c r="HG123" s="83"/>
      <c r="HH123" s="83"/>
      <c r="HI123" s="84"/>
      <c r="HJ123" s="79"/>
      <c r="HK123" s="79"/>
      <c r="HL123" s="80"/>
      <c r="HM123" s="81"/>
      <c r="HN123" s="82"/>
      <c r="HO123" s="81"/>
      <c r="HP123" s="83"/>
      <c r="HQ123" s="83"/>
      <c r="HR123" s="83"/>
      <c r="HS123" s="83"/>
      <c r="HT123" s="84"/>
      <c r="HU123" s="79"/>
      <c r="HV123" s="79"/>
      <c r="HW123" s="80"/>
      <c r="HX123" s="81"/>
      <c r="HY123" s="82"/>
      <c r="HZ123" s="81"/>
      <c r="IA123" s="83"/>
      <c r="IB123" s="83"/>
      <c r="IC123" s="83"/>
      <c r="ID123" s="83"/>
      <c r="IE123" s="84"/>
      <c r="IF123" s="79"/>
      <c r="IG123" s="79"/>
    </row>
    <row r="124" spans="1:241" s="85" customFormat="1" ht="28.5" customHeight="1">
      <c r="A124" s="499" t="s">
        <v>2911</v>
      </c>
      <c r="B124" s="500" t="s">
        <v>2910</v>
      </c>
      <c r="C124" s="500"/>
      <c r="D124" s="500"/>
      <c r="E124" s="516"/>
      <c r="F124" s="516"/>
      <c r="G124" s="500"/>
      <c r="H124" s="501"/>
      <c r="I124" s="79"/>
      <c r="J124" s="79"/>
      <c r="K124" s="80"/>
      <c r="L124" s="81"/>
      <c r="M124" s="82"/>
      <c r="N124" s="81"/>
      <c r="O124" s="83"/>
      <c r="P124" s="83"/>
      <c r="Q124" s="83"/>
      <c r="R124" s="83"/>
      <c r="S124" s="84"/>
      <c r="T124" s="79"/>
      <c r="U124" s="79"/>
      <c r="V124" s="80"/>
      <c r="W124" s="81"/>
      <c r="X124" s="82"/>
      <c r="Y124" s="81"/>
      <c r="Z124" s="83"/>
      <c r="AA124" s="83"/>
      <c r="AB124" s="83"/>
      <c r="AC124" s="83"/>
      <c r="AD124" s="84"/>
      <c r="AE124" s="79"/>
      <c r="AF124" s="79"/>
      <c r="AG124" s="80"/>
      <c r="AH124" s="81"/>
      <c r="AI124" s="82"/>
      <c r="AJ124" s="81"/>
      <c r="AK124" s="83"/>
      <c r="AL124" s="83"/>
      <c r="AM124" s="83"/>
      <c r="AN124" s="83"/>
      <c r="AO124" s="84"/>
      <c r="AP124" s="79"/>
      <c r="AQ124" s="79"/>
      <c r="AR124" s="80"/>
      <c r="AS124" s="81"/>
      <c r="AT124" s="82"/>
      <c r="AU124" s="81"/>
      <c r="AV124" s="83"/>
      <c r="AW124" s="83"/>
      <c r="AX124" s="83"/>
      <c r="AY124" s="83"/>
      <c r="AZ124" s="84"/>
      <c r="BA124" s="79"/>
      <c r="BB124" s="79"/>
      <c r="BC124" s="80"/>
      <c r="BD124" s="81"/>
      <c r="BE124" s="82"/>
      <c r="BF124" s="81"/>
      <c r="BG124" s="83"/>
      <c r="BH124" s="83"/>
      <c r="BI124" s="83"/>
      <c r="BJ124" s="83"/>
      <c r="BK124" s="84"/>
      <c r="BL124" s="79"/>
      <c r="BM124" s="79"/>
      <c r="BN124" s="80"/>
      <c r="BO124" s="81"/>
      <c r="BP124" s="82"/>
      <c r="BQ124" s="81"/>
      <c r="BR124" s="83"/>
      <c r="BS124" s="83"/>
      <c r="BT124" s="83"/>
      <c r="BU124" s="83"/>
      <c r="BV124" s="84"/>
      <c r="BW124" s="79"/>
      <c r="BX124" s="79"/>
      <c r="BY124" s="80"/>
      <c r="BZ124" s="81"/>
      <c r="CA124" s="82"/>
      <c r="CB124" s="81"/>
      <c r="CC124" s="83"/>
      <c r="CD124" s="83"/>
      <c r="CE124" s="83"/>
      <c r="CF124" s="83"/>
      <c r="CG124" s="84"/>
      <c r="CH124" s="79"/>
      <c r="CI124" s="79"/>
      <c r="CJ124" s="80"/>
      <c r="CK124" s="81"/>
      <c r="CL124" s="82"/>
      <c r="CM124" s="81"/>
      <c r="CN124" s="83"/>
      <c r="CO124" s="83"/>
      <c r="CP124" s="83"/>
      <c r="CQ124" s="83"/>
      <c r="CR124" s="84"/>
      <c r="CS124" s="79"/>
      <c r="CT124" s="79"/>
      <c r="CU124" s="80"/>
      <c r="CV124" s="81"/>
      <c r="CW124" s="82"/>
      <c r="CX124" s="81"/>
      <c r="CY124" s="83"/>
      <c r="CZ124" s="83"/>
      <c r="DA124" s="83"/>
      <c r="DB124" s="83"/>
      <c r="DC124" s="84"/>
      <c r="DD124" s="79"/>
      <c r="DE124" s="79"/>
      <c r="DF124" s="80"/>
      <c r="DG124" s="81"/>
      <c r="DH124" s="82"/>
      <c r="DI124" s="81"/>
      <c r="DJ124" s="83"/>
      <c r="DK124" s="83"/>
      <c r="DL124" s="83"/>
      <c r="DM124" s="83"/>
      <c r="DN124" s="84"/>
      <c r="DO124" s="79"/>
      <c r="DP124" s="79"/>
      <c r="DQ124" s="80"/>
      <c r="DR124" s="81"/>
      <c r="DS124" s="82"/>
      <c r="DT124" s="81"/>
      <c r="DU124" s="83"/>
      <c r="DV124" s="83"/>
      <c r="DW124" s="83"/>
      <c r="DX124" s="83"/>
      <c r="DY124" s="84"/>
      <c r="DZ124" s="79"/>
      <c r="EA124" s="79"/>
      <c r="EB124" s="80"/>
      <c r="EC124" s="81"/>
      <c r="ED124" s="82"/>
      <c r="EE124" s="81"/>
      <c r="EF124" s="83"/>
      <c r="EG124" s="83"/>
      <c r="EH124" s="83"/>
      <c r="EI124" s="83"/>
      <c r="EJ124" s="84"/>
      <c r="EK124" s="79"/>
      <c r="EL124" s="79"/>
      <c r="EM124" s="80"/>
      <c r="EN124" s="81"/>
      <c r="EO124" s="82"/>
      <c r="EP124" s="81"/>
      <c r="EQ124" s="83"/>
      <c r="ER124" s="83"/>
      <c r="ES124" s="83"/>
      <c r="ET124" s="83"/>
      <c r="EU124" s="84"/>
      <c r="EV124" s="79"/>
      <c r="EW124" s="79"/>
      <c r="EX124" s="80"/>
      <c r="EY124" s="81"/>
      <c r="EZ124" s="82"/>
      <c r="FA124" s="81"/>
      <c r="FB124" s="83"/>
      <c r="FC124" s="83"/>
      <c r="FD124" s="83"/>
      <c r="FE124" s="83"/>
      <c r="FF124" s="84"/>
      <c r="FG124" s="79"/>
      <c r="FH124" s="79"/>
      <c r="FI124" s="80"/>
      <c r="FJ124" s="81"/>
      <c r="FK124" s="82"/>
      <c r="FL124" s="81"/>
      <c r="FM124" s="83"/>
      <c r="FN124" s="83"/>
      <c r="FO124" s="83"/>
      <c r="FP124" s="83"/>
      <c r="FQ124" s="84"/>
      <c r="FR124" s="79"/>
      <c r="FS124" s="79"/>
      <c r="FT124" s="80"/>
      <c r="FU124" s="81"/>
      <c r="FV124" s="82"/>
      <c r="FW124" s="81"/>
      <c r="FX124" s="83"/>
      <c r="FY124" s="83"/>
      <c r="FZ124" s="83"/>
      <c r="GA124" s="83"/>
      <c r="GB124" s="84"/>
      <c r="GC124" s="79"/>
      <c r="GD124" s="79"/>
      <c r="GE124" s="80"/>
      <c r="GF124" s="81"/>
      <c r="GG124" s="82"/>
      <c r="GH124" s="81"/>
      <c r="GI124" s="83"/>
      <c r="GJ124" s="83"/>
      <c r="GK124" s="83"/>
      <c r="GL124" s="83"/>
      <c r="GM124" s="84"/>
      <c r="GN124" s="79"/>
      <c r="GO124" s="79"/>
      <c r="GP124" s="80"/>
      <c r="GQ124" s="81"/>
      <c r="GR124" s="82"/>
      <c r="GS124" s="81"/>
      <c r="GT124" s="83"/>
      <c r="GU124" s="83"/>
      <c r="GV124" s="83"/>
      <c r="GW124" s="83"/>
      <c r="GX124" s="84"/>
      <c r="GY124" s="79"/>
      <c r="GZ124" s="79"/>
      <c r="HA124" s="80"/>
      <c r="HB124" s="81"/>
      <c r="HC124" s="82"/>
      <c r="HD124" s="81"/>
      <c r="HE124" s="83"/>
      <c r="HF124" s="83"/>
      <c r="HG124" s="83"/>
      <c r="HH124" s="83"/>
      <c r="HI124" s="84"/>
      <c r="HJ124" s="79"/>
      <c r="HK124" s="79"/>
      <c r="HL124" s="80"/>
      <c r="HM124" s="81"/>
      <c r="HN124" s="82"/>
      <c r="HO124" s="81"/>
      <c r="HP124" s="83"/>
      <c r="HQ124" s="83"/>
      <c r="HR124" s="83"/>
      <c r="HS124" s="83"/>
      <c r="HT124" s="84"/>
      <c r="HU124" s="79"/>
      <c r="HV124" s="79"/>
      <c r="HW124" s="80"/>
      <c r="HX124" s="81"/>
      <c r="HY124" s="82"/>
      <c r="HZ124" s="81"/>
      <c r="IA124" s="83"/>
      <c r="IB124" s="83"/>
      <c r="IC124" s="83"/>
      <c r="ID124" s="83"/>
      <c r="IE124" s="84"/>
      <c r="IF124" s="79"/>
      <c r="IG124" s="79"/>
    </row>
    <row r="125" spans="1:241" s="85" customFormat="1" ht="14.25" customHeight="1">
      <c r="A125" s="502" t="s">
        <v>2909</v>
      </c>
      <c r="B125" s="503" t="s">
        <v>2908</v>
      </c>
      <c r="C125" s="519" t="s">
        <v>243</v>
      </c>
      <c r="D125" s="505">
        <v>300</v>
      </c>
      <c r="E125" s="259"/>
      <c r="F125" s="259"/>
      <c r="G125" s="88">
        <f t="shared" ref="G125" si="8">ROUND(D125*E125,2)</f>
        <v>0</v>
      </c>
      <c r="H125" s="89">
        <f t="shared" ref="H125" si="9">ROUND(D125*F125,2)</f>
        <v>0</v>
      </c>
      <c r="I125" s="79"/>
      <c r="J125" s="79"/>
      <c r="K125" s="80"/>
      <c r="L125" s="81"/>
      <c r="M125" s="82"/>
      <c r="N125" s="81"/>
      <c r="O125" s="83"/>
      <c r="P125" s="83"/>
      <c r="Q125" s="83"/>
      <c r="R125" s="83"/>
      <c r="S125" s="84"/>
      <c r="T125" s="79"/>
      <c r="U125" s="79"/>
      <c r="V125" s="80"/>
      <c r="W125" s="81"/>
      <c r="X125" s="82"/>
      <c r="Y125" s="81"/>
      <c r="Z125" s="83"/>
      <c r="AA125" s="83"/>
      <c r="AB125" s="83"/>
      <c r="AC125" s="83"/>
      <c r="AD125" s="84"/>
      <c r="AE125" s="79"/>
      <c r="AF125" s="79"/>
      <c r="AG125" s="80"/>
      <c r="AH125" s="81"/>
      <c r="AI125" s="82"/>
      <c r="AJ125" s="81"/>
      <c r="AK125" s="83"/>
      <c r="AL125" s="83"/>
      <c r="AM125" s="83"/>
      <c r="AN125" s="83"/>
      <c r="AO125" s="84"/>
      <c r="AP125" s="79"/>
      <c r="AQ125" s="79"/>
      <c r="AR125" s="80"/>
      <c r="AS125" s="81"/>
      <c r="AT125" s="82"/>
      <c r="AU125" s="81"/>
      <c r="AV125" s="83"/>
      <c r="AW125" s="83"/>
      <c r="AX125" s="83"/>
      <c r="AY125" s="83"/>
      <c r="AZ125" s="84"/>
      <c r="BA125" s="79"/>
      <c r="BB125" s="79"/>
      <c r="BC125" s="80"/>
      <c r="BD125" s="81"/>
      <c r="BE125" s="82"/>
      <c r="BF125" s="81"/>
      <c r="BG125" s="83"/>
      <c r="BH125" s="83"/>
      <c r="BI125" s="83"/>
      <c r="BJ125" s="83"/>
      <c r="BK125" s="84"/>
      <c r="BL125" s="79"/>
      <c r="BM125" s="79"/>
      <c r="BN125" s="80"/>
      <c r="BO125" s="81"/>
      <c r="BP125" s="82"/>
      <c r="BQ125" s="81"/>
      <c r="BR125" s="83"/>
      <c r="BS125" s="83"/>
      <c r="BT125" s="83"/>
      <c r="BU125" s="83"/>
      <c r="BV125" s="84"/>
      <c r="BW125" s="79"/>
      <c r="BX125" s="79"/>
      <c r="BY125" s="80"/>
      <c r="BZ125" s="81"/>
      <c r="CA125" s="82"/>
      <c r="CB125" s="81"/>
      <c r="CC125" s="83"/>
      <c r="CD125" s="83"/>
      <c r="CE125" s="83"/>
      <c r="CF125" s="83"/>
      <c r="CG125" s="84"/>
      <c r="CH125" s="79"/>
      <c r="CI125" s="79"/>
      <c r="CJ125" s="80"/>
      <c r="CK125" s="81"/>
      <c r="CL125" s="82"/>
      <c r="CM125" s="81"/>
      <c r="CN125" s="83"/>
      <c r="CO125" s="83"/>
      <c r="CP125" s="83"/>
      <c r="CQ125" s="83"/>
      <c r="CR125" s="84"/>
      <c r="CS125" s="79"/>
      <c r="CT125" s="79"/>
      <c r="CU125" s="80"/>
      <c r="CV125" s="81"/>
      <c r="CW125" s="82"/>
      <c r="CX125" s="81"/>
      <c r="CY125" s="83"/>
      <c r="CZ125" s="83"/>
      <c r="DA125" s="83"/>
      <c r="DB125" s="83"/>
      <c r="DC125" s="84"/>
      <c r="DD125" s="79"/>
      <c r="DE125" s="79"/>
      <c r="DF125" s="80"/>
      <c r="DG125" s="81"/>
      <c r="DH125" s="82"/>
      <c r="DI125" s="81"/>
      <c r="DJ125" s="83"/>
      <c r="DK125" s="83"/>
      <c r="DL125" s="83"/>
      <c r="DM125" s="83"/>
      <c r="DN125" s="84"/>
      <c r="DO125" s="79"/>
      <c r="DP125" s="79"/>
      <c r="DQ125" s="80"/>
      <c r="DR125" s="81"/>
      <c r="DS125" s="82"/>
      <c r="DT125" s="81"/>
      <c r="DU125" s="83"/>
      <c r="DV125" s="83"/>
      <c r="DW125" s="83"/>
      <c r="DX125" s="83"/>
      <c r="DY125" s="84"/>
      <c r="DZ125" s="79"/>
      <c r="EA125" s="79"/>
      <c r="EB125" s="80"/>
      <c r="EC125" s="81"/>
      <c r="ED125" s="82"/>
      <c r="EE125" s="81"/>
      <c r="EF125" s="83"/>
      <c r="EG125" s="83"/>
      <c r="EH125" s="83"/>
      <c r="EI125" s="83"/>
      <c r="EJ125" s="84"/>
      <c r="EK125" s="79"/>
      <c r="EL125" s="79"/>
      <c r="EM125" s="80"/>
      <c r="EN125" s="81"/>
      <c r="EO125" s="82"/>
      <c r="EP125" s="81"/>
      <c r="EQ125" s="83"/>
      <c r="ER125" s="83"/>
      <c r="ES125" s="83"/>
      <c r="ET125" s="83"/>
      <c r="EU125" s="84"/>
      <c r="EV125" s="79"/>
      <c r="EW125" s="79"/>
      <c r="EX125" s="80"/>
      <c r="EY125" s="81"/>
      <c r="EZ125" s="82"/>
      <c r="FA125" s="81"/>
      <c r="FB125" s="83"/>
      <c r="FC125" s="83"/>
      <c r="FD125" s="83"/>
      <c r="FE125" s="83"/>
      <c r="FF125" s="84"/>
      <c r="FG125" s="79"/>
      <c r="FH125" s="79"/>
      <c r="FI125" s="80"/>
      <c r="FJ125" s="81"/>
      <c r="FK125" s="82"/>
      <c r="FL125" s="81"/>
      <c r="FM125" s="83"/>
      <c r="FN125" s="83"/>
      <c r="FO125" s="83"/>
      <c r="FP125" s="83"/>
      <c r="FQ125" s="84"/>
      <c r="FR125" s="79"/>
      <c r="FS125" s="79"/>
      <c r="FT125" s="80"/>
      <c r="FU125" s="81"/>
      <c r="FV125" s="82"/>
      <c r="FW125" s="81"/>
      <c r="FX125" s="83"/>
      <c r="FY125" s="83"/>
      <c r="FZ125" s="83"/>
      <c r="GA125" s="83"/>
      <c r="GB125" s="84"/>
      <c r="GC125" s="79"/>
      <c r="GD125" s="79"/>
      <c r="GE125" s="80"/>
      <c r="GF125" s="81"/>
      <c r="GG125" s="82"/>
      <c r="GH125" s="81"/>
      <c r="GI125" s="83"/>
      <c r="GJ125" s="83"/>
      <c r="GK125" s="83"/>
      <c r="GL125" s="83"/>
      <c r="GM125" s="84"/>
      <c r="GN125" s="79"/>
      <c r="GO125" s="79"/>
      <c r="GP125" s="80"/>
      <c r="GQ125" s="81"/>
      <c r="GR125" s="82"/>
      <c r="GS125" s="81"/>
      <c r="GT125" s="83"/>
      <c r="GU125" s="83"/>
      <c r="GV125" s="83"/>
      <c r="GW125" s="83"/>
      <c r="GX125" s="84"/>
      <c r="GY125" s="79"/>
      <c r="GZ125" s="79"/>
      <c r="HA125" s="80"/>
      <c r="HB125" s="81"/>
      <c r="HC125" s="82"/>
      <c r="HD125" s="81"/>
      <c r="HE125" s="83"/>
      <c r="HF125" s="83"/>
      <c r="HG125" s="83"/>
      <c r="HH125" s="83"/>
      <c r="HI125" s="84"/>
      <c r="HJ125" s="79"/>
      <c r="HK125" s="79"/>
      <c r="HL125" s="80"/>
      <c r="HM125" s="81"/>
      <c r="HN125" s="82"/>
      <c r="HO125" s="81"/>
      <c r="HP125" s="83"/>
      <c r="HQ125" s="83"/>
      <c r="HR125" s="83"/>
      <c r="HS125" s="83"/>
      <c r="HT125" s="84"/>
      <c r="HU125" s="79"/>
      <c r="HV125" s="79"/>
      <c r="HW125" s="80"/>
      <c r="HX125" s="81"/>
      <c r="HY125" s="82"/>
      <c r="HZ125" s="81"/>
      <c r="IA125" s="83"/>
      <c r="IB125" s="83"/>
      <c r="IC125" s="83"/>
      <c r="ID125" s="83"/>
      <c r="IE125" s="84"/>
      <c r="IF125" s="79"/>
      <c r="IG125" s="79"/>
    </row>
    <row r="126" spans="1:241" s="85" customFormat="1" ht="14.25" customHeight="1">
      <c r="A126" s="502" t="s">
        <v>2907</v>
      </c>
      <c r="B126" s="503" t="s">
        <v>2906</v>
      </c>
      <c r="C126" s="519" t="s">
        <v>132</v>
      </c>
      <c r="D126" s="505">
        <v>2</v>
      </c>
      <c r="E126" s="259"/>
      <c r="F126" s="259"/>
      <c r="G126" s="88">
        <f t="shared" ref="G126:G141" si="10">ROUND(D126*E126,2)</f>
        <v>0</v>
      </c>
      <c r="H126" s="89">
        <f t="shared" ref="H126:H141" si="11">ROUND(D126*F126,2)</f>
        <v>0</v>
      </c>
      <c r="I126" s="79"/>
      <c r="J126" s="79"/>
      <c r="K126" s="80"/>
      <c r="L126" s="81"/>
      <c r="M126" s="82"/>
      <c r="N126" s="81"/>
      <c r="O126" s="83"/>
      <c r="P126" s="83"/>
      <c r="Q126" s="83"/>
      <c r="R126" s="83"/>
      <c r="S126" s="84"/>
      <c r="T126" s="79"/>
      <c r="U126" s="79"/>
      <c r="V126" s="80"/>
      <c r="W126" s="81"/>
      <c r="X126" s="82"/>
      <c r="Y126" s="81"/>
      <c r="Z126" s="83"/>
      <c r="AA126" s="83"/>
      <c r="AB126" s="83"/>
      <c r="AC126" s="83"/>
      <c r="AD126" s="84"/>
      <c r="AE126" s="79"/>
      <c r="AF126" s="79"/>
      <c r="AG126" s="80"/>
      <c r="AH126" s="81"/>
      <c r="AI126" s="82"/>
      <c r="AJ126" s="81"/>
      <c r="AK126" s="83"/>
      <c r="AL126" s="83"/>
      <c r="AM126" s="83"/>
      <c r="AN126" s="83"/>
      <c r="AO126" s="84"/>
      <c r="AP126" s="79"/>
      <c r="AQ126" s="79"/>
      <c r="AR126" s="80"/>
      <c r="AS126" s="81"/>
      <c r="AT126" s="82"/>
      <c r="AU126" s="81"/>
      <c r="AV126" s="83"/>
      <c r="AW126" s="83"/>
      <c r="AX126" s="83"/>
      <c r="AY126" s="83"/>
      <c r="AZ126" s="84"/>
      <c r="BA126" s="79"/>
      <c r="BB126" s="79"/>
      <c r="BC126" s="80"/>
      <c r="BD126" s="81"/>
      <c r="BE126" s="82"/>
      <c r="BF126" s="81"/>
      <c r="BG126" s="83"/>
      <c r="BH126" s="83"/>
      <c r="BI126" s="83"/>
      <c r="BJ126" s="83"/>
      <c r="BK126" s="84"/>
      <c r="BL126" s="79"/>
      <c r="BM126" s="79"/>
      <c r="BN126" s="80"/>
      <c r="BO126" s="81"/>
      <c r="BP126" s="82"/>
      <c r="BQ126" s="81"/>
      <c r="BR126" s="83"/>
      <c r="BS126" s="83"/>
      <c r="BT126" s="83"/>
      <c r="BU126" s="83"/>
      <c r="BV126" s="84"/>
      <c r="BW126" s="79"/>
      <c r="BX126" s="79"/>
      <c r="BY126" s="80"/>
      <c r="BZ126" s="81"/>
      <c r="CA126" s="82"/>
      <c r="CB126" s="81"/>
      <c r="CC126" s="83"/>
      <c r="CD126" s="83"/>
      <c r="CE126" s="83"/>
      <c r="CF126" s="83"/>
      <c r="CG126" s="84"/>
      <c r="CH126" s="79"/>
      <c r="CI126" s="79"/>
      <c r="CJ126" s="80"/>
      <c r="CK126" s="81"/>
      <c r="CL126" s="82"/>
      <c r="CM126" s="81"/>
      <c r="CN126" s="83"/>
      <c r="CO126" s="83"/>
      <c r="CP126" s="83"/>
      <c r="CQ126" s="83"/>
      <c r="CR126" s="84"/>
      <c r="CS126" s="79"/>
      <c r="CT126" s="79"/>
      <c r="CU126" s="80"/>
      <c r="CV126" s="81"/>
      <c r="CW126" s="82"/>
      <c r="CX126" s="81"/>
      <c r="CY126" s="83"/>
      <c r="CZ126" s="83"/>
      <c r="DA126" s="83"/>
      <c r="DB126" s="83"/>
      <c r="DC126" s="84"/>
      <c r="DD126" s="79"/>
      <c r="DE126" s="79"/>
      <c r="DF126" s="80"/>
      <c r="DG126" s="81"/>
      <c r="DH126" s="82"/>
      <c r="DI126" s="81"/>
      <c r="DJ126" s="83"/>
      <c r="DK126" s="83"/>
      <c r="DL126" s="83"/>
      <c r="DM126" s="83"/>
      <c r="DN126" s="84"/>
      <c r="DO126" s="79"/>
      <c r="DP126" s="79"/>
      <c r="DQ126" s="80"/>
      <c r="DR126" s="81"/>
      <c r="DS126" s="82"/>
      <c r="DT126" s="81"/>
      <c r="DU126" s="83"/>
      <c r="DV126" s="83"/>
      <c r="DW126" s="83"/>
      <c r="DX126" s="83"/>
      <c r="DY126" s="84"/>
      <c r="DZ126" s="79"/>
      <c r="EA126" s="79"/>
      <c r="EB126" s="80"/>
      <c r="EC126" s="81"/>
      <c r="ED126" s="82"/>
      <c r="EE126" s="81"/>
      <c r="EF126" s="83"/>
      <c r="EG126" s="83"/>
      <c r="EH126" s="83"/>
      <c r="EI126" s="83"/>
      <c r="EJ126" s="84"/>
      <c r="EK126" s="79"/>
      <c r="EL126" s="79"/>
      <c r="EM126" s="80"/>
      <c r="EN126" s="81"/>
      <c r="EO126" s="82"/>
      <c r="EP126" s="81"/>
      <c r="EQ126" s="83"/>
      <c r="ER126" s="83"/>
      <c r="ES126" s="83"/>
      <c r="ET126" s="83"/>
      <c r="EU126" s="84"/>
      <c r="EV126" s="79"/>
      <c r="EW126" s="79"/>
      <c r="EX126" s="80"/>
      <c r="EY126" s="81"/>
      <c r="EZ126" s="82"/>
      <c r="FA126" s="81"/>
      <c r="FB126" s="83"/>
      <c r="FC126" s="83"/>
      <c r="FD126" s="83"/>
      <c r="FE126" s="83"/>
      <c r="FF126" s="84"/>
      <c r="FG126" s="79"/>
      <c r="FH126" s="79"/>
      <c r="FI126" s="80"/>
      <c r="FJ126" s="81"/>
      <c r="FK126" s="82"/>
      <c r="FL126" s="81"/>
      <c r="FM126" s="83"/>
      <c r="FN126" s="83"/>
      <c r="FO126" s="83"/>
      <c r="FP126" s="83"/>
      <c r="FQ126" s="84"/>
      <c r="FR126" s="79"/>
      <c r="FS126" s="79"/>
      <c r="FT126" s="80"/>
      <c r="FU126" s="81"/>
      <c r="FV126" s="82"/>
      <c r="FW126" s="81"/>
      <c r="FX126" s="83"/>
      <c r="FY126" s="83"/>
      <c r="FZ126" s="83"/>
      <c r="GA126" s="83"/>
      <c r="GB126" s="84"/>
      <c r="GC126" s="79"/>
      <c r="GD126" s="79"/>
      <c r="GE126" s="80"/>
      <c r="GF126" s="81"/>
      <c r="GG126" s="82"/>
      <c r="GH126" s="81"/>
      <c r="GI126" s="83"/>
      <c r="GJ126" s="83"/>
      <c r="GK126" s="83"/>
      <c r="GL126" s="83"/>
      <c r="GM126" s="84"/>
      <c r="GN126" s="79"/>
      <c r="GO126" s="79"/>
      <c r="GP126" s="80"/>
      <c r="GQ126" s="81"/>
      <c r="GR126" s="82"/>
      <c r="GS126" s="81"/>
      <c r="GT126" s="83"/>
      <c r="GU126" s="83"/>
      <c r="GV126" s="83"/>
      <c r="GW126" s="83"/>
      <c r="GX126" s="84"/>
      <c r="GY126" s="79"/>
      <c r="GZ126" s="79"/>
      <c r="HA126" s="80"/>
      <c r="HB126" s="81"/>
      <c r="HC126" s="82"/>
      <c r="HD126" s="81"/>
      <c r="HE126" s="83"/>
      <c r="HF126" s="83"/>
      <c r="HG126" s="83"/>
      <c r="HH126" s="83"/>
      <c r="HI126" s="84"/>
      <c r="HJ126" s="79"/>
      <c r="HK126" s="79"/>
      <c r="HL126" s="80"/>
      <c r="HM126" s="81"/>
      <c r="HN126" s="82"/>
      <c r="HO126" s="81"/>
      <c r="HP126" s="83"/>
      <c r="HQ126" s="83"/>
      <c r="HR126" s="83"/>
      <c r="HS126" s="83"/>
      <c r="HT126" s="84"/>
      <c r="HU126" s="79"/>
      <c r="HV126" s="79"/>
      <c r="HW126" s="80"/>
      <c r="HX126" s="81"/>
      <c r="HY126" s="82"/>
      <c r="HZ126" s="81"/>
      <c r="IA126" s="83"/>
      <c r="IB126" s="83"/>
      <c r="IC126" s="83"/>
      <c r="ID126" s="83"/>
      <c r="IE126" s="84"/>
      <c r="IF126" s="79"/>
      <c r="IG126" s="79"/>
    </row>
    <row r="127" spans="1:241" s="85" customFormat="1" ht="14.25" customHeight="1">
      <c r="A127" s="502" t="s">
        <v>2905</v>
      </c>
      <c r="B127" s="503" t="s">
        <v>2904</v>
      </c>
      <c r="C127" s="519" t="s">
        <v>132</v>
      </c>
      <c r="D127" s="505">
        <v>1</v>
      </c>
      <c r="E127" s="259"/>
      <c r="F127" s="259"/>
      <c r="G127" s="88">
        <f t="shared" si="10"/>
        <v>0</v>
      </c>
      <c r="H127" s="89">
        <f t="shared" si="11"/>
        <v>0</v>
      </c>
      <c r="I127" s="79"/>
      <c r="J127" s="79"/>
      <c r="K127" s="80"/>
      <c r="L127" s="81"/>
      <c r="M127" s="82"/>
      <c r="N127" s="81"/>
      <c r="O127" s="83"/>
      <c r="P127" s="83"/>
      <c r="Q127" s="83"/>
      <c r="R127" s="83"/>
      <c r="S127" s="84"/>
      <c r="T127" s="79"/>
      <c r="U127" s="79"/>
      <c r="V127" s="80"/>
      <c r="W127" s="81"/>
      <c r="X127" s="82"/>
      <c r="Y127" s="81"/>
      <c r="Z127" s="83"/>
      <c r="AA127" s="83"/>
      <c r="AB127" s="83"/>
      <c r="AC127" s="83"/>
      <c r="AD127" s="84"/>
      <c r="AE127" s="79"/>
      <c r="AF127" s="79"/>
      <c r="AG127" s="80"/>
      <c r="AH127" s="81"/>
      <c r="AI127" s="82"/>
      <c r="AJ127" s="81"/>
      <c r="AK127" s="83"/>
      <c r="AL127" s="83"/>
      <c r="AM127" s="83"/>
      <c r="AN127" s="83"/>
      <c r="AO127" s="84"/>
      <c r="AP127" s="79"/>
      <c r="AQ127" s="79"/>
      <c r="AR127" s="80"/>
      <c r="AS127" s="81"/>
      <c r="AT127" s="82"/>
      <c r="AU127" s="81"/>
      <c r="AV127" s="83"/>
      <c r="AW127" s="83"/>
      <c r="AX127" s="83"/>
      <c r="AY127" s="83"/>
      <c r="AZ127" s="84"/>
      <c r="BA127" s="79"/>
      <c r="BB127" s="79"/>
      <c r="BC127" s="80"/>
      <c r="BD127" s="81"/>
      <c r="BE127" s="82"/>
      <c r="BF127" s="81"/>
      <c r="BG127" s="83"/>
      <c r="BH127" s="83"/>
      <c r="BI127" s="83"/>
      <c r="BJ127" s="83"/>
      <c r="BK127" s="84"/>
      <c r="BL127" s="79"/>
      <c r="BM127" s="79"/>
      <c r="BN127" s="80"/>
      <c r="BO127" s="81"/>
      <c r="BP127" s="82"/>
      <c r="BQ127" s="81"/>
      <c r="BR127" s="83"/>
      <c r="BS127" s="83"/>
      <c r="BT127" s="83"/>
      <c r="BU127" s="83"/>
      <c r="BV127" s="84"/>
      <c r="BW127" s="79"/>
      <c r="BX127" s="79"/>
      <c r="BY127" s="80"/>
      <c r="BZ127" s="81"/>
      <c r="CA127" s="82"/>
      <c r="CB127" s="81"/>
      <c r="CC127" s="83"/>
      <c r="CD127" s="83"/>
      <c r="CE127" s="83"/>
      <c r="CF127" s="83"/>
      <c r="CG127" s="84"/>
      <c r="CH127" s="79"/>
      <c r="CI127" s="79"/>
      <c r="CJ127" s="80"/>
      <c r="CK127" s="81"/>
      <c r="CL127" s="82"/>
      <c r="CM127" s="81"/>
      <c r="CN127" s="83"/>
      <c r="CO127" s="83"/>
      <c r="CP127" s="83"/>
      <c r="CQ127" s="83"/>
      <c r="CR127" s="84"/>
      <c r="CS127" s="79"/>
      <c r="CT127" s="79"/>
      <c r="CU127" s="80"/>
      <c r="CV127" s="81"/>
      <c r="CW127" s="82"/>
      <c r="CX127" s="81"/>
      <c r="CY127" s="83"/>
      <c r="CZ127" s="83"/>
      <c r="DA127" s="83"/>
      <c r="DB127" s="83"/>
      <c r="DC127" s="84"/>
      <c r="DD127" s="79"/>
      <c r="DE127" s="79"/>
      <c r="DF127" s="80"/>
      <c r="DG127" s="81"/>
      <c r="DH127" s="82"/>
      <c r="DI127" s="81"/>
      <c r="DJ127" s="83"/>
      <c r="DK127" s="83"/>
      <c r="DL127" s="83"/>
      <c r="DM127" s="83"/>
      <c r="DN127" s="84"/>
      <c r="DO127" s="79"/>
      <c r="DP127" s="79"/>
      <c r="DQ127" s="80"/>
      <c r="DR127" s="81"/>
      <c r="DS127" s="82"/>
      <c r="DT127" s="81"/>
      <c r="DU127" s="83"/>
      <c r="DV127" s="83"/>
      <c r="DW127" s="83"/>
      <c r="DX127" s="83"/>
      <c r="DY127" s="84"/>
      <c r="DZ127" s="79"/>
      <c r="EA127" s="79"/>
      <c r="EB127" s="80"/>
      <c r="EC127" s="81"/>
      <c r="ED127" s="82"/>
      <c r="EE127" s="81"/>
      <c r="EF127" s="83"/>
      <c r="EG127" s="83"/>
      <c r="EH127" s="83"/>
      <c r="EI127" s="83"/>
      <c r="EJ127" s="84"/>
      <c r="EK127" s="79"/>
      <c r="EL127" s="79"/>
      <c r="EM127" s="80"/>
      <c r="EN127" s="81"/>
      <c r="EO127" s="82"/>
      <c r="EP127" s="81"/>
      <c r="EQ127" s="83"/>
      <c r="ER127" s="83"/>
      <c r="ES127" s="83"/>
      <c r="ET127" s="83"/>
      <c r="EU127" s="84"/>
      <c r="EV127" s="79"/>
      <c r="EW127" s="79"/>
      <c r="EX127" s="80"/>
      <c r="EY127" s="81"/>
      <c r="EZ127" s="82"/>
      <c r="FA127" s="81"/>
      <c r="FB127" s="83"/>
      <c r="FC127" s="83"/>
      <c r="FD127" s="83"/>
      <c r="FE127" s="83"/>
      <c r="FF127" s="84"/>
      <c r="FG127" s="79"/>
      <c r="FH127" s="79"/>
      <c r="FI127" s="80"/>
      <c r="FJ127" s="81"/>
      <c r="FK127" s="82"/>
      <c r="FL127" s="81"/>
      <c r="FM127" s="83"/>
      <c r="FN127" s="83"/>
      <c r="FO127" s="83"/>
      <c r="FP127" s="83"/>
      <c r="FQ127" s="84"/>
      <c r="FR127" s="79"/>
      <c r="FS127" s="79"/>
      <c r="FT127" s="80"/>
      <c r="FU127" s="81"/>
      <c r="FV127" s="82"/>
      <c r="FW127" s="81"/>
      <c r="FX127" s="83"/>
      <c r="FY127" s="83"/>
      <c r="FZ127" s="83"/>
      <c r="GA127" s="83"/>
      <c r="GB127" s="84"/>
      <c r="GC127" s="79"/>
      <c r="GD127" s="79"/>
      <c r="GE127" s="80"/>
      <c r="GF127" s="81"/>
      <c r="GG127" s="82"/>
      <c r="GH127" s="81"/>
      <c r="GI127" s="83"/>
      <c r="GJ127" s="83"/>
      <c r="GK127" s="83"/>
      <c r="GL127" s="83"/>
      <c r="GM127" s="84"/>
      <c r="GN127" s="79"/>
      <c r="GO127" s="79"/>
      <c r="GP127" s="80"/>
      <c r="GQ127" s="81"/>
      <c r="GR127" s="82"/>
      <c r="GS127" s="81"/>
      <c r="GT127" s="83"/>
      <c r="GU127" s="83"/>
      <c r="GV127" s="83"/>
      <c r="GW127" s="83"/>
      <c r="GX127" s="84"/>
      <c r="GY127" s="79"/>
      <c r="GZ127" s="79"/>
      <c r="HA127" s="80"/>
      <c r="HB127" s="81"/>
      <c r="HC127" s="82"/>
      <c r="HD127" s="81"/>
      <c r="HE127" s="83"/>
      <c r="HF127" s="83"/>
      <c r="HG127" s="83"/>
      <c r="HH127" s="83"/>
      <c r="HI127" s="84"/>
      <c r="HJ127" s="79"/>
      <c r="HK127" s="79"/>
      <c r="HL127" s="80"/>
      <c r="HM127" s="81"/>
      <c r="HN127" s="82"/>
      <c r="HO127" s="81"/>
      <c r="HP127" s="83"/>
      <c r="HQ127" s="83"/>
      <c r="HR127" s="83"/>
      <c r="HS127" s="83"/>
      <c r="HT127" s="84"/>
      <c r="HU127" s="79"/>
      <c r="HV127" s="79"/>
      <c r="HW127" s="80"/>
      <c r="HX127" s="81"/>
      <c r="HY127" s="82"/>
      <c r="HZ127" s="81"/>
      <c r="IA127" s="83"/>
      <c r="IB127" s="83"/>
      <c r="IC127" s="83"/>
      <c r="ID127" s="83"/>
      <c r="IE127" s="84"/>
      <c r="IF127" s="79"/>
      <c r="IG127" s="79"/>
    </row>
    <row r="128" spans="1:241" s="85" customFormat="1" ht="14.25" customHeight="1">
      <c r="A128" s="502" t="s">
        <v>2903</v>
      </c>
      <c r="B128" s="503" t="s">
        <v>2902</v>
      </c>
      <c r="C128" s="519" t="s">
        <v>132</v>
      </c>
      <c r="D128" s="505">
        <v>10</v>
      </c>
      <c r="E128" s="259"/>
      <c r="F128" s="259"/>
      <c r="G128" s="88">
        <f t="shared" si="10"/>
        <v>0</v>
      </c>
      <c r="H128" s="89">
        <f t="shared" si="11"/>
        <v>0</v>
      </c>
      <c r="I128" s="79"/>
      <c r="J128" s="79"/>
      <c r="K128" s="80"/>
      <c r="L128" s="81"/>
      <c r="M128" s="82"/>
      <c r="N128" s="81"/>
      <c r="O128" s="83"/>
      <c r="P128" s="83"/>
      <c r="Q128" s="83"/>
      <c r="R128" s="83"/>
      <c r="S128" s="84"/>
      <c r="T128" s="79"/>
      <c r="U128" s="79"/>
      <c r="V128" s="80"/>
      <c r="W128" s="81"/>
      <c r="X128" s="82"/>
      <c r="Y128" s="81"/>
      <c r="Z128" s="83"/>
      <c r="AA128" s="83"/>
      <c r="AB128" s="83"/>
      <c r="AC128" s="83"/>
      <c r="AD128" s="84"/>
      <c r="AE128" s="79"/>
      <c r="AF128" s="79"/>
      <c r="AG128" s="80"/>
      <c r="AH128" s="81"/>
      <c r="AI128" s="82"/>
      <c r="AJ128" s="81"/>
      <c r="AK128" s="83"/>
      <c r="AL128" s="83"/>
      <c r="AM128" s="83"/>
      <c r="AN128" s="83"/>
      <c r="AO128" s="84"/>
      <c r="AP128" s="79"/>
      <c r="AQ128" s="79"/>
      <c r="AR128" s="80"/>
      <c r="AS128" s="81"/>
      <c r="AT128" s="82"/>
      <c r="AU128" s="81"/>
      <c r="AV128" s="83"/>
      <c r="AW128" s="83"/>
      <c r="AX128" s="83"/>
      <c r="AY128" s="83"/>
      <c r="AZ128" s="84"/>
      <c r="BA128" s="79"/>
      <c r="BB128" s="79"/>
      <c r="BC128" s="80"/>
      <c r="BD128" s="81"/>
      <c r="BE128" s="82"/>
      <c r="BF128" s="81"/>
      <c r="BG128" s="83"/>
      <c r="BH128" s="83"/>
      <c r="BI128" s="83"/>
      <c r="BJ128" s="83"/>
      <c r="BK128" s="84"/>
      <c r="BL128" s="79"/>
      <c r="BM128" s="79"/>
      <c r="BN128" s="80"/>
      <c r="BO128" s="81"/>
      <c r="BP128" s="82"/>
      <c r="BQ128" s="81"/>
      <c r="BR128" s="83"/>
      <c r="BS128" s="83"/>
      <c r="BT128" s="83"/>
      <c r="BU128" s="83"/>
      <c r="BV128" s="84"/>
      <c r="BW128" s="79"/>
      <c r="BX128" s="79"/>
      <c r="BY128" s="80"/>
      <c r="BZ128" s="81"/>
      <c r="CA128" s="82"/>
      <c r="CB128" s="81"/>
      <c r="CC128" s="83"/>
      <c r="CD128" s="83"/>
      <c r="CE128" s="83"/>
      <c r="CF128" s="83"/>
      <c r="CG128" s="84"/>
      <c r="CH128" s="79"/>
      <c r="CI128" s="79"/>
      <c r="CJ128" s="80"/>
      <c r="CK128" s="81"/>
      <c r="CL128" s="82"/>
      <c r="CM128" s="81"/>
      <c r="CN128" s="83"/>
      <c r="CO128" s="83"/>
      <c r="CP128" s="83"/>
      <c r="CQ128" s="83"/>
      <c r="CR128" s="84"/>
      <c r="CS128" s="79"/>
      <c r="CT128" s="79"/>
      <c r="CU128" s="80"/>
      <c r="CV128" s="81"/>
      <c r="CW128" s="82"/>
      <c r="CX128" s="81"/>
      <c r="CY128" s="83"/>
      <c r="CZ128" s="83"/>
      <c r="DA128" s="83"/>
      <c r="DB128" s="83"/>
      <c r="DC128" s="84"/>
      <c r="DD128" s="79"/>
      <c r="DE128" s="79"/>
      <c r="DF128" s="80"/>
      <c r="DG128" s="81"/>
      <c r="DH128" s="82"/>
      <c r="DI128" s="81"/>
      <c r="DJ128" s="83"/>
      <c r="DK128" s="83"/>
      <c r="DL128" s="83"/>
      <c r="DM128" s="83"/>
      <c r="DN128" s="84"/>
      <c r="DO128" s="79"/>
      <c r="DP128" s="79"/>
      <c r="DQ128" s="80"/>
      <c r="DR128" s="81"/>
      <c r="DS128" s="82"/>
      <c r="DT128" s="81"/>
      <c r="DU128" s="83"/>
      <c r="DV128" s="83"/>
      <c r="DW128" s="83"/>
      <c r="DX128" s="83"/>
      <c r="DY128" s="84"/>
      <c r="DZ128" s="79"/>
      <c r="EA128" s="79"/>
      <c r="EB128" s="80"/>
      <c r="EC128" s="81"/>
      <c r="ED128" s="82"/>
      <c r="EE128" s="81"/>
      <c r="EF128" s="83"/>
      <c r="EG128" s="83"/>
      <c r="EH128" s="83"/>
      <c r="EI128" s="83"/>
      <c r="EJ128" s="84"/>
      <c r="EK128" s="79"/>
      <c r="EL128" s="79"/>
      <c r="EM128" s="80"/>
      <c r="EN128" s="81"/>
      <c r="EO128" s="82"/>
      <c r="EP128" s="81"/>
      <c r="EQ128" s="83"/>
      <c r="ER128" s="83"/>
      <c r="ES128" s="83"/>
      <c r="ET128" s="83"/>
      <c r="EU128" s="84"/>
      <c r="EV128" s="79"/>
      <c r="EW128" s="79"/>
      <c r="EX128" s="80"/>
      <c r="EY128" s="81"/>
      <c r="EZ128" s="82"/>
      <c r="FA128" s="81"/>
      <c r="FB128" s="83"/>
      <c r="FC128" s="83"/>
      <c r="FD128" s="83"/>
      <c r="FE128" s="83"/>
      <c r="FF128" s="84"/>
      <c r="FG128" s="79"/>
      <c r="FH128" s="79"/>
      <c r="FI128" s="80"/>
      <c r="FJ128" s="81"/>
      <c r="FK128" s="82"/>
      <c r="FL128" s="81"/>
      <c r="FM128" s="83"/>
      <c r="FN128" s="83"/>
      <c r="FO128" s="83"/>
      <c r="FP128" s="83"/>
      <c r="FQ128" s="84"/>
      <c r="FR128" s="79"/>
      <c r="FS128" s="79"/>
      <c r="FT128" s="80"/>
      <c r="FU128" s="81"/>
      <c r="FV128" s="82"/>
      <c r="FW128" s="81"/>
      <c r="FX128" s="83"/>
      <c r="FY128" s="83"/>
      <c r="FZ128" s="83"/>
      <c r="GA128" s="83"/>
      <c r="GB128" s="84"/>
      <c r="GC128" s="79"/>
      <c r="GD128" s="79"/>
      <c r="GE128" s="80"/>
      <c r="GF128" s="81"/>
      <c r="GG128" s="82"/>
      <c r="GH128" s="81"/>
      <c r="GI128" s="83"/>
      <c r="GJ128" s="83"/>
      <c r="GK128" s="83"/>
      <c r="GL128" s="83"/>
      <c r="GM128" s="84"/>
      <c r="GN128" s="79"/>
      <c r="GO128" s="79"/>
      <c r="GP128" s="80"/>
      <c r="GQ128" s="81"/>
      <c r="GR128" s="82"/>
      <c r="GS128" s="81"/>
      <c r="GT128" s="83"/>
      <c r="GU128" s="83"/>
      <c r="GV128" s="83"/>
      <c r="GW128" s="83"/>
      <c r="GX128" s="84"/>
      <c r="GY128" s="79"/>
      <c r="GZ128" s="79"/>
      <c r="HA128" s="80"/>
      <c r="HB128" s="81"/>
      <c r="HC128" s="82"/>
      <c r="HD128" s="81"/>
      <c r="HE128" s="83"/>
      <c r="HF128" s="83"/>
      <c r="HG128" s="83"/>
      <c r="HH128" s="83"/>
      <c r="HI128" s="84"/>
      <c r="HJ128" s="79"/>
      <c r="HK128" s="79"/>
      <c r="HL128" s="80"/>
      <c r="HM128" s="81"/>
      <c r="HN128" s="82"/>
      <c r="HO128" s="81"/>
      <c r="HP128" s="83"/>
      <c r="HQ128" s="83"/>
      <c r="HR128" s="83"/>
      <c r="HS128" s="83"/>
      <c r="HT128" s="84"/>
      <c r="HU128" s="79"/>
      <c r="HV128" s="79"/>
      <c r="HW128" s="80"/>
      <c r="HX128" s="81"/>
      <c r="HY128" s="82"/>
      <c r="HZ128" s="81"/>
      <c r="IA128" s="83"/>
      <c r="IB128" s="83"/>
      <c r="IC128" s="83"/>
      <c r="ID128" s="83"/>
      <c r="IE128" s="84"/>
      <c r="IF128" s="79"/>
      <c r="IG128" s="79"/>
    </row>
    <row r="129" spans="1:241" s="85" customFormat="1" ht="14.25" customHeight="1">
      <c r="A129" s="502" t="s">
        <v>2901</v>
      </c>
      <c r="B129" s="503" t="s">
        <v>2900</v>
      </c>
      <c r="C129" s="519" t="s">
        <v>132</v>
      </c>
      <c r="D129" s="505">
        <v>48</v>
      </c>
      <c r="E129" s="259"/>
      <c r="F129" s="259"/>
      <c r="G129" s="88">
        <f t="shared" si="10"/>
        <v>0</v>
      </c>
      <c r="H129" s="89">
        <f t="shared" si="11"/>
        <v>0</v>
      </c>
      <c r="I129" s="79"/>
      <c r="J129" s="79"/>
      <c r="K129" s="80"/>
      <c r="L129" s="81"/>
      <c r="M129" s="82"/>
      <c r="N129" s="81"/>
      <c r="O129" s="83"/>
      <c r="P129" s="83"/>
      <c r="Q129" s="83"/>
      <c r="R129" s="83"/>
      <c r="S129" s="84"/>
      <c r="T129" s="79"/>
      <c r="U129" s="79"/>
      <c r="V129" s="80"/>
      <c r="W129" s="81"/>
      <c r="X129" s="82"/>
      <c r="Y129" s="81"/>
      <c r="Z129" s="83"/>
      <c r="AA129" s="83"/>
      <c r="AB129" s="83"/>
      <c r="AC129" s="83"/>
      <c r="AD129" s="84"/>
      <c r="AE129" s="79"/>
      <c r="AF129" s="79"/>
      <c r="AG129" s="80"/>
      <c r="AH129" s="81"/>
      <c r="AI129" s="82"/>
      <c r="AJ129" s="81"/>
      <c r="AK129" s="83"/>
      <c r="AL129" s="83"/>
      <c r="AM129" s="83"/>
      <c r="AN129" s="83"/>
      <c r="AO129" s="84"/>
      <c r="AP129" s="79"/>
      <c r="AQ129" s="79"/>
      <c r="AR129" s="80"/>
      <c r="AS129" s="81"/>
      <c r="AT129" s="82"/>
      <c r="AU129" s="81"/>
      <c r="AV129" s="83"/>
      <c r="AW129" s="83"/>
      <c r="AX129" s="83"/>
      <c r="AY129" s="83"/>
      <c r="AZ129" s="84"/>
      <c r="BA129" s="79"/>
      <c r="BB129" s="79"/>
      <c r="BC129" s="80"/>
      <c r="BD129" s="81"/>
      <c r="BE129" s="82"/>
      <c r="BF129" s="81"/>
      <c r="BG129" s="83"/>
      <c r="BH129" s="83"/>
      <c r="BI129" s="83"/>
      <c r="BJ129" s="83"/>
      <c r="BK129" s="84"/>
      <c r="BL129" s="79"/>
      <c r="BM129" s="79"/>
      <c r="BN129" s="80"/>
      <c r="BO129" s="81"/>
      <c r="BP129" s="82"/>
      <c r="BQ129" s="81"/>
      <c r="BR129" s="83"/>
      <c r="BS129" s="83"/>
      <c r="BT129" s="83"/>
      <c r="BU129" s="83"/>
      <c r="BV129" s="84"/>
      <c r="BW129" s="79"/>
      <c r="BX129" s="79"/>
      <c r="BY129" s="80"/>
      <c r="BZ129" s="81"/>
      <c r="CA129" s="82"/>
      <c r="CB129" s="81"/>
      <c r="CC129" s="83"/>
      <c r="CD129" s="83"/>
      <c r="CE129" s="83"/>
      <c r="CF129" s="83"/>
      <c r="CG129" s="84"/>
      <c r="CH129" s="79"/>
      <c r="CI129" s="79"/>
      <c r="CJ129" s="80"/>
      <c r="CK129" s="81"/>
      <c r="CL129" s="82"/>
      <c r="CM129" s="81"/>
      <c r="CN129" s="83"/>
      <c r="CO129" s="83"/>
      <c r="CP129" s="83"/>
      <c r="CQ129" s="83"/>
      <c r="CR129" s="84"/>
      <c r="CS129" s="79"/>
      <c r="CT129" s="79"/>
      <c r="CU129" s="80"/>
      <c r="CV129" s="81"/>
      <c r="CW129" s="82"/>
      <c r="CX129" s="81"/>
      <c r="CY129" s="83"/>
      <c r="CZ129" s="83"/>
      <c r="DA129" s="83"/>
      <c r="DB129" s="83"/>
      <c r="DC129" s="84"/>
      <c r="DD129" s="79"/>
      <c r="DE129" s="79"/>
      <c r="DF129" s="80"/>
      <c r="DG129" s="81"/>
      <c r="DH129" s="82"/>
      <c r="DI129" s="81"/>
      <c r="DJ129" s="83"/>
      <c r="DK129" s="83"/>
      <c r="DL129" s="83"/>
      <c r="DM129" s="83"/>
      <c r="DN129" s="84"/>
      <c r="DO129" s="79"/>
      <c r="DP129" s="79"/>
      <c r="DQ129" s="80"/>
      <c r="DR129" s="81"/>
      <c r="DS129" s="82"/>
      <c r="DT129" s="81"/>
      <c r="DU129" s="83"/>
      <c r="DV129" s="83"/>
      <c r="DW129" s="83"/>
      <c r="DX129" s="83"/>
      <c r="DY129" s="84"/>
      <c r="DZ129" s="79"/>
      <c r="EA129" s="79"/>
      <c r="EB129" s="80"/>
      <c r="EC129" s="81"/>
      <c r="ED129" s="82"/>
      <c r="EE129" s="81"/>
      <c r="EF129" s="83"/>
      <c r="EG129" s="83"/>
      <c r="EH129" s="83"/>
      <c r="EI129" s="83"/>
      <c r="EJ129" s="84"/>
      <c r="EK129" s="79"/>
      <c r="EL129" s="79"/>
      <c r="EM129" s="80"/>
      <c r="EN129" s="81"/>
      <c r="EO129" s="82"/>
      <c r="EP129" s="81"/>
      <c r="EQ129" s="83"/>
      <c r="ER129" s="83"/>
      <c r="ES129" s="83"/>
      <c r="ET129" s="83"/>
      <c r="EU129" s="84"/>
      <c r="EV129" s="79"/>
      <c r="EW129" s="79"/>
      <c r="EX129" s="80"/>
      <c r="EY129" s="81"/>
      <c r="EZ129" s="82"/>
      <c r="FA129" s="81"/>
      <c r="FB129" s="83"/>
      <c r="FC129" s="83"/>
      <c r="FD129" s="83"/>
      <c r="FE129" s="83"/>
      <c r="FF129" s="84"/>
      <c r="FG129" s="79"/>
      <c r="FH129" s="79"/>
      <c r="FI129" s="80"/>
      <c r="FJ129" s="81"/>
      <c r="FK129" s="82"/>
      <c r="FL129" s="81"/>
      <c r="FM129" s="83"/>
      <c r="FN129" s="83"/>
      <c r="FO129" s="83"/>
      <c r="FP129" s="83"/>
      <c r="FQ129" s="84"/>
      <c r="FR129" s="79"/>
      <c r="FS129" s="79"/>
      <c r="FT129" s="80"/>
      <c r="FU129" s="81"/>
      <c r="FV129" s="82"/>
      <c r="FW129" s="81"/>
      <c r="FX129" s="83"/>
      <c r="FY129" s="83"/>
      <c r="FZ129" s="83"/>
      <c r="GA129" s="83"/>
      <c r="GB129" s="84"/>
      <c r="GC129" s="79"/>
      <c r="GD129" s="79"/>
      <c r="GE129" s="80"/>
      <c r="GF129" s="81"/>
      <c r="GG129" s="82"/>
      <c r="GH129" s="81"/>
      <c r="GI129" s="83"/>
      <c r="GJ129" s="83"/>
      <c r="GK129" s="83"/>
      <c r="GL129" s="83"/>
      <c r="GM129" s="84"/>
      <c r="GN129" s="79"/>
      <c r="GO129" s="79"/>
      <c r="GP129" s="80"/>
      <c r="GQ129" s="81"/>
      <c r="GR129" s="82"/>
      <c r="GS129" s="81"/>
      <c r="GT129" s="83"/>
      <c r="GU129" s="83"/>
      <c r="GV129" s="83"/>
      <c r="GW129" s="83"/>
      <c r="GX129" s="84"/>
      <c r="GY129" s="79"/>
      <c r="GZ129" s="79"/>
      <c r="HA129" s="80"/>
      <c r="HB129" s="81"/>
      <c r="HC129" s="82"/>
      <c r="HD129" s="81"/>
      <c r="HE129" s="83"/>
      <c r="HF129" s="83"/>
      <c r="HG129" s="83"/>
      <c r="HH129" s="83"/>
      <c r="HI129" s="84"/>
      <c r="HJ129" s="79"/>
      <c r="HK129" s="79"/>
      <c r="HL129" s="80"/>
      <c r="HM129" s="81"/>
      <c r="HN129" s="82"/>
      <c r="HO129" s="81"/>
      <c r="HP129" s="83"/>
      <c r="HQ129" s="83"/>
      <c r="HR129" s="83"/>
      <c r="HS129" s="83"/>
      <c r="HT129" s="84"/>
      <c r="HU129" s="79"/>
      <c r="HV129" s="79"/>
      <c r="HW129" s="80"/>
      <c r="HX129" s="81"/>
      <c r="HY129" s="82"/>
      <c r="HZ129" s="81"/>
      <c r="IA129" s="83"/>
      <c r="IB129" s="83"/>
      <c r="IC129" s="83"/>
      <c r="ID129" s="83"/>
      <c r="IE129" s="84"/>
      <c r="IF129" s="79"/>
      <c r="IG129" s="79"/>
    </row>
    <row r="130" spans="1:241" s="85" customFormat="1" ht="14.25" customHeight="1">
      <c r="A130" s="502" t="s">
        <v>2899</v>
      </c>
      <c r="B130" s="503" t="s">
        <v>2898</v>
      </c>
      <c r="C130" s="519" t="s">
        <v>243</v>
      </c>
      <c r="D130" s="505">
        <v>100</v>
      </c>
      <c r="E130" s="259"/>
      <c r="F130" s="259"/>
      <c r="G130" s="88">
        <f t="shared" si="10"/>
        <v>0</v>
      </c>
      <c r="H130" s="89">
        <f t="shared" si="11"/>
        <v>0</v>
      </c>
      <c r="I130" s="79"/>
      <c r="J130" s="79"/>
      <c r="K130" s="80"/>
      <c r="L130" s="81"/>
      <c r="M130" s="82"/>
      <c r="N130" s="81"/>
      <c r="O130" s="83"/>
      <c r="P130" s="83"/>
      <c r="Q130" s="83"/>
      <c r="R130" s="83"/>
      <c r="S130" s="84"/>
      <c r="T130" s="79"/>
      <c r="U130" s="79"/>
      <c r="V130" s="80"/>
      <c r="W130" s="81"/>
      <c r="X130" s="82"/>
      <c r="Y130" s="81"/>
      <c r="Z130" s="83"/>
      <c r="AA130" s="83"/>
      <c r="AB130" s="83"/>
      <c r="AC130" s="83"/>
      <c r="AD130" s="84"/>
      <c r="AE130" s="79"/>
      <c r="AF130" s="79"/>
      <c r="AG130" s="80"/>
      <c r="AH130" s="81"/>
      <c r="AI130" s="82"/>
      <c r="AJ130" s="81"/>
      <c r="AK130" s="83"/>
      <c r="AL130" s="83"/>
      <c r="AM130" s="83"/>
      <c r="AN130" s="83"/>
      <c r="AO130" s="84"/>
      <c r="AP130" s="79"/>
      <c r="AQ130" s="79"/>
      <c r="AR130" s="80"/>
      <c r="AS130" s="81"/>
      <c r="AT130" s="82"/>
      <c r="AU130" s="81"/>
      <c r="AV130" s="83"/>
      <c r="AW130" s="83"/>
      <c r="AX130" s="83"/>
      <c r="AY130" s="83"/>
      <c r="AZ130" s="84"/>
      <c r="BA130" s="79"/>
      <c r="BB130" s="79"/>
      <c r="BC130" s="80"/>
      <c r="BD130" s="81"/>
      <c r="BE130" s="82"/>
      <c r="BF130" s="81"/>
      <c r="BG130" s="83"/>
      <c r="BH130" s="83"/>
      <c r="BI130" s="83"/>
      <c r="BJ130" s="83"/>
      <c r="BK130" s="84"/>
      <c r="BL130" s="79"/>
      <c r="BM130" s="79"/>
      <c r="BN130" s="80"/>
      <c r="BO130" s="81"/>
      <c r="BP130" s="82"/>
      <c r="BQ130" s="81"/>
      <c r="BR130" s="83"/>
      <c r="BS130" s="83"/>
      <c r="BT130" s="83"/>
      <c r="BU130" s="83"/>
      <c r="BV130" s="84"/>
      <c r="BW130" s="79"/>
      <c r="BX130" s="79"/>
      <c r="BY130" s="80"/>
      <c r="BZ130" s="81"/>
      <c r="CA130" s="82"/>
      <c r="CB130" s="81"/>
      <c r="CC130" s="83"/>
      <c r="CD130" s="83"/>
      <c r="CE130" s="83"/>
      <c r="CF130" s="83"/>
      <c r="CG130" s="84"/>
      <c r="CH130" s="79"/>
      <c r="CI130" s="79"/>
      <c r="CJ130" s="80"/>
      <c r="CK130" s="81"/>
      <c r="CL130" s="82"/>
      <c r="CM130" s="81"/>
      <c r="CN130" s="83"/>
      <c r="CO130" s="83"/>
      <c r="CP130" s="83"/>
      <c r="CQ130" s="83"/>
      <c r="CR130" s="84"/>
      <c r="CS130" s="79"/>
      <c r="CT130" s="79"/>
      <c r="CU130" s="80"/>
      <c r="CV130" s="81"/>
      <c r="CW130" s="82"/>
      <c r="CX130" s="81"/>
      <c r="CY130" s="83"/>
      <c r="CZ130" s="83"/>
      <c r="DA130" s="83"/>
      <c r="DB130" s="83"/>
      <c r="DC130" s="84"/>
      <c r="DD130" s="79"/>
      <c r="DE130" s="79"/>
      <c r="DF130" s="80"/>
      <c r="DG130" s="81"/>
      <c r="DH130" s="82"/>
      <c r="DI130" s="81"/>
      <c r="DJ130" s="83"/>
      <c r="DK130" s="83"/>
      <c r="DL130" s="83"/>
      <c r="DM130" s="83"/>
      <c r="DN130" s="84"/>
      <c r="DO130" s="79"/>
      <c r="DP130" s="79"/>
      <c r="DQ130" s="80"/>
      <c r="DR130" s="81"/>
      <c r="DS130" s="82"/>
      <c r="DT130" s="81"/>
      <c r="DU130" s="83"/>
      <c r="DV130" s="83"/>
      <c r="DW130" s="83"/>
      <c r="DX130" s="83"/>
      <c r="DY130" s="84"/>
      <c r="DZ130" s="79"/>
      <c r="EA130" s="79"/>
      <c r="EB130" s="80"/>
      <c r="EC130" s="81"/>
      <c r="ED130" s="82"/>
      <c r="EE130" s="81"/>
      <c r="EF130" s="83"/>
      <c r="EG130" s="83"/>
      <c r="EH130" s="83"/>
      <c r="EI130" s="83"/>
      <c r="EJ130" s="84"/>
      <c r="EK130" s="79"/>
      <c r="EL130" s="79"/>
      <c r="EM130" s="80"/>
      <c r="EN130" s="81"/>
      <c r="EO130" s="82"/>
      <c r="EP130" s="81"/>
      <c r="EQ130" s="83"/>
      <c r="ER130" s="83"/>
      <c r="ES130" s="83"/>
      <c r="ET130" s="83"/>
      <c r="EU130" s="84"/>
      <c r="EV130" s="79"/>
      <c r="EW130" s="79"/>
      <c r="EX130" s="80"/>
      <c r="EY130" s="81"/>
      <c r="EZ130" s="82"/>
      <c r="FA130" s="81"/>
      <c r="FB130" s="83"/>
      <c r="FC130" s="83"/>
      <c r="FD130" s="83"/>
      <c r="FE130" s="83"/>
      <c r="FF130" s="84"/>
      <c r="FG130" s="79"/>
      <c r="FH130" s="79"/>
      <c r="FI130" s="80"/>
      <c r="FJ130" s="81"/>
      <c r="FK130" s="82"/>
      <c r="FL130" s="81"/>
      <c r="FM130" s="83"/>
      <c r="FN130" s="83"/>
      <c r="FO130" s="83"/>
      <c r="FP130" s="83"/>
      <c r="FQ130" s="84"/>
      <c r="FR130" s="79"/>
      <c r="FS130" s="79"/>
      <c r="FT130" s="80"/>
      <c r="FU130" s="81"/>
      <c r="FV130" s="82"/>
      <c r="FW130" s="81"/>
      <c r="FX130" s="83"/>
      <c r="FY130" s="83"/>
      <c r="FZ130" s="83"/>
      <c r="GA130" s="83"/>
      <c r="GB130" s="84"/>
      <c r="GC130" s="79"/>
      <c r="GD130" s="79"/>
      <c r="GE130" s="80"/>
      <c r="GF130" s="81"/>
      <c r="GG130" s="82"/>
      <c r="GH130" s="81"/>
      <c r="GI130" s="83"/>
      <c r="GJ130" s="83"/>
      <c r="GK130" s="83"/>
      <c r="GL130" s="83"/>
      <c r="GM130" s="84"/>
      <c r="GN130" s="79"/>
      <c r="GO130" s="79"/>
      <c r="GP130" s="80"/>
      <c r="GQ130" s="81"/>
      <c r="GR130" s="82"/>
      <c r="GS130" s="81"/>
      <c r="GT130" s="83"/>
      <c r="GU130" s="83"/>
      <c r="GV130" s="83"/>
      <c r="GW130" s="83"/>
      <c r="GX130" s="84"/>
      <c r="GY130" s="79"/>
      <c r="GZ130" s="79"/>
      <c r="HA130" s="80"/>
      <c r="HB130" s="81"/>
      <c r="HC130" s="82"/>
      <c r="HD130" s="81"/>
      <c r="HE130" s="83"/>
      <c r="HF130" s="83"/>
      <c r="HG130" s="83"/>
      <c r="HH130" s="83"/>
      <c r="HI130" s="84"/>
      <c r="HJ130" s="79"/>
      <c r="HK130" s="79"/>
      <c r="HL130" s="80"/>
      <c r="HM130" s="81"/>
      <c r="HN130" s="82"/>
      <c r="HO130" s="81"/>
      <c r="HP130" s="83"/>
      <c r="HQ130" s="83"/>
      <c r="HR130" s="83"/>
      <c r="HS130" s="83"/>
      <c r="HT130" s="84"/>
      <c r="HU130" s="79"/>
      <c r="HV130" s="79"/>
      <c r="HW130" s="80"/>
      <c r="HX130" s="81"/>
      <c r="HY130" s="82"/>
      <c r="HZ130" s="81"/>
      <c r="IA130" s="83"/>
      <c r="IB130" s="83"/>
      <c r="IC130" s="83"/>
      <c r="ID130" s="83"/>
      <c r="IE130" s="84"/>
      <c r="IF130" s="79"/>
      <c r="IG130" s="79"/>
    </row>
    <row r="131" spans="1:241" s="85" customFormat="1" ht="14.25" customHeight="1">
      <c r="A131" s="502" t="s">
        <v>2897</v>
      </c>
      <c r="B131" s="503" t="s">
        <v>2896</v>
      </c>
      <c r="C131" s="519" t="s">
        <v>243</v>
      </c>
      <c r="D131" s="505">
        <v>200</v>
      </c>
      <c r="E131" s="259"/>
      <c r="F131" s="259"/>
      <c r="G131" s="88">
        <f t="shared" si="10"/>
        <v>0</v>
      </c>
      <c r="H131" s="89">
        <f t="shared" si="11"/>
        <v>0</v>
      </c>
      <c r="I131" s="79"/>
      <c r="J131" s="79"/>
      <c r="K131" s="80"/>
      <c r="L131" s="81"/>
      <c r="M131" s="82"/>
      <c r="N131" s="81"/>
      <c r="O131" s="83"/>
      <c r="P131" s="83"/>
      <c r="Q131" s="83"/>
      <c r="R131" s="83"/>
      <c r="S131" s="84"/>
      <c r="T131" s="79"/>
      <c r="U131" s="79"/>
      <c r="V131" s="80"/>
      <c r="W131" s="81"/>
      <c r="X131" s="82"/>
      <c r="Y131" s="81"/>
      <c r="Z131" s="83"/>
      <c r="AA131" s="83"/>
      <c r="AB131" s="83"/>
      <c r="AC131" s="83"/>
      <c r="AD131" s="84"/>
      <c r="AE131" s="79"/>
      <c r="AF131" s="79"/>
      <c r="AG131" s="80"/>
      <c r="AH131" s="81"/>
      <c r="AI131" s="82"/>
      <c r="AJ131" s="81"/>
      <c r="AK131" s="83"/>
      <c r="AL131" s="83"/>
      <c r="AM131" s="83"/>
      <c r="AN131" s="83"/>
      <c r="AO131" s="84"/>
      <c r="AP131" s="79"/>
      <c r="AQ131" s="79"/>
      <c r="AR131" s="80"/>
      <c r="AS131" s="81"/>
      <c r="AT131" s="82"/>
      <c r="AU131" s="81"/>
      <c r="AV131" s="83"/>
      <c r="AW131" s="83"/>
      <c r="AX131" s="83"/>
      <c r="AY131" s="83"/>
      <c r="AZ131" s="84"/>
      <c r="BA131" s="79"/>
      <c r="BB131" s="79"/>
      <c r="BC131" s="80"/>
      <c r="BD131" s="81"/>
      <c r="BE131" s="82"/>
      <c r="BF131" s="81"/>
      <c r="BG131" s="83"/>
      <c r="BH131" s="83"/>
      <c r="BI131" s="83"/>
      <c r="BJ131" s="83"/>
      <c r="BK131" s="84"/>
      <c r="BL131" s="79"/>
      <c r="BM131" s="79"/>
      <c r="BN131" s="80"/>
      <c r="BO131" s="81"/>
      <c r="BP131" s="82"/>
      <c r="BQ131" s="81"/>
      <c r="BR131" s="83"/>
      <c r="BS131" s="83"/>
      <c r="BT131" s="83"/>
      <c r="BU131" s="83"/>
      <c r="BV131" s="84"/>
      <c r="BW131" s="79"/>
      <c r="BX131" s="79"/>
      <c r="BY131" s="80"/>
      <c r="BZ131" s="81"/>
      <c r="CA131" s="82"/>
      <c r="CB131" s="81"/>
      <c r="CC131" s="83"/>
      <c r="CD131" s="83"/>
      <c r="CE131" s="83"/>
      <c r="CF131" s="83"/>
      <c r="CG131" s="84"/>
      <c r="CH131" s="79"/>
      <c r="CI131" s="79"/>
      <c r="CJ131" s="80"/>
      <c r="CK131" s="81"/>
      <c r="CL131" s="82"/>
      <c r="CM131" s="81"/>
      <c r="CN131" s="83"/>
      <c r="CO131" s="83"/>
      <c r="CP131" s="83"/>
      <c r="CQ131" s="83"/>
      <c r="CR131" s="84"/>
      <c r="CS131" s="79"/>
      <c r="CT131" s="79"/>
      <c r="CU131" s="80"/>
      <c r="CV131" s="81"/>
      <c r="CW131" s="82"/>
      <c r="CX131" s="81"/>
      <c r="CY131" s="83"/>
      <c r="CZ131" s="83"/>
      <c r="DA131" s="83"/>
      <c r="DB131" s="83"/>
      <c r="DC131" s="84"/>
      <c r="DD131" s="79"/>
      <c r="DE131" s="79"/>
      <c r="DF131" s="80"/>
      <c r="DG131" s="81"/>
      <c r="DH131" s="82"/>
      <c r="DI131" s="81"/>
      <c r="DJ131" s="83"/>
      <c r="DK131" s="83"/>
      <c r="DL131" s="83"/>
      <c r="DM131" s="83"/>
      <c r="DN131" s="84"/>
      <c r="DO131" s="79"/>
      <c r="DP131" s="79"/>
      <c r="DQ131" s="80"/>
      <c r="DR131" s="81"/>
      <c r="DS131" s="82"/>
      <c r="DT131" s="81"/>
      <c r="DU131" s="83"/>
      <c r="DV131" s="83"/>
      <c r="DW131" s="83"/>
      <c r="DX131" s="83"/>
      <c r="DY131" s="84"/>
      <c r="DZ131" s="79"/>
      <c r="EA131" s="79"/>
      <c r="EB131" s="80"/>
      <c r="EC131" s="81"/>
      <c r="ED131" s="82"/>
      <c r="EE131" s="81"/>
      <c r="EF131" s="83"/>
      <c r="EG131" s="83"/>
      <c r="EH131" s="83"/>
      <c r="EI131" s="83"/>
      <c r="EJ131" s="84"/>
      <c r="EK131" s="79"/>
      <c r="EL131" s="79"/>
      <c r="EM131" s="80"/>
      <c r="EN131" s="81"/>
      <c r="EO131" s="82"/>
      <c r="EP131" s="81"/>
      <c r="EQ131" s="83"/>
      <c r="ER131" s="83"/>
      <c r="ES131" s="83"/>
      <c r="ET131" s="83"/>
      <c r="EU131" s="84"/>
      <c r="EV131" s="79"/>
      <c r="EW131" s="79"/>
      <c r="EX131" s="80"/>
      <c r="EY131" s="81"/>
      <c r="EZ131" s="82"/>
      <c r="FA131" s="81"/>
      <c r="FB131" s="83"/>
      <c r="FC131" s="83"/>
      <c r="FD131" s="83"/>
      <c r="FE131" s="83"/>
      <c r="FF131" s="84"/>
      <c r="FG131" s="79"/>
      <c r="FH131" s="79"/>
      <c r="FI131" s="80"/>
      <c r="FJ131" s="81"/>
      <c r="FK131" s="82"/>
      <c r="FL131" s="81"/>
      <c r="FM131" s="83"/>
      <c r="FN131" s="83"/>
      <c r="FO131" s="83"/>
      <c r="FP131" s="83"/>
      <c r="FQ131" s="84"/>
      <c r="FR131" s="79"/>
      <c r="FS131" s="79"/>
      <c r="FT131" s="80"/>
      <c r="FU131" s="81"/>
      <c r="FV131" s="82"/>
      <c r="FW131" s="81"/>
      <c r="FX131" s="83"/>
      <c r="FY131" s="83"/>
      <c r="FZ131" s="83"/>
      <c r="GA131" s="83"/>
      <c r="GB131" s="84"/>
      <c r="GC131" s="79"/>
      <c r="GD131" s="79"/>
      <c r="GE131" s="80"/>
      <c r="GF131" s="81"/>
      <c r="GG131" s="82"/>
      <c r="GH131" s="81"/>
      <c r="GI131" s="83"/>
      <c r="GJ131" s="83"/>
      <c r="GK131" s="83"/>
      <c r="GL131" s="83"/>
      <c r="GM131" s="84"/>
      <c r="GN131" s="79"/>
      <c r="GO131" s="79"/>
      <c r="GP131" s="80"/>
      <c r="GQ131" s="81"/>
      <c r="GR131" s="82"/>
      <c r="GS131" s="81"/>
      <c r="GT131" s="83"/>
      <c r="GU131" s="83"/>
      <c r="GV131" s="83"/>
      <c r="GW131" s="83"/>
      <c r="GX131" s="84"/>
      <c r="GY131" s="79"/>
      <c r="GZ131" s="79"/>
      <c r="HA131" s="80"/>
      <c r="HB131" s="81"/>
      <c r="HC131" s="82"/>
      <c r="HD131" s="81"/>
      <c r="HE131" s="83"/>
      <c r="HF131" s="83"/>
      <c r="HG131" s="83"/>
      <c r="HH131" s="83"/>
      <c r="HI131" s="84"/>
      <c r="HJ131" s="79"/>
      <c r="HK131" s="79"/>
      <c r="HL131" s="80"/>
      <c r="HM131" s="81"/>
      <c r="HN131" s="82"/>
      <c r="HO131" s="81"/>
      <c r="HP131" s="83"/>
      <c r="HQ131" s="83"/>
      <c r="HR131" s="83"/>
      <c r="HS131" s="83"/>
      <c r="HT131" s="84"/>
      <c r="HU131" s="79"/>
      <c r="HV131" s="79"/>
      <c r="HW131" s="80"/>
      <c r="HX131" s="81"/>
      <c r="HY131" s="82"/>
      <c r="HZ131" s="81"/>
      <c r="IA131" s="83"/>
      <c r="IB131" s="83"/>
      <c r="IC131" s="83"/>
      <c r="ID131" s="83"/>
      <c r="IE131" s="84"/>
      <c r="IF131" s="79"/>
      <c r="IG131" s="79"/>
    </row>
    <row r="132" spans="1:241" s="85" customFormat="1" ht="14.25" customHeight="1">
      <c r="A132" s="502" t="s">
        <v>2895</v>
      </c>
      <c r="B132" s="503" t="s">
        <v>2894</v>
      </c>
      <c r="C132" s="519" t="s">
        <v>132</v>
      </c>
      <c r="D132" s="505">
        <v>3</v>
      </c>
      <c r="E132" s="259"/>
      <c r="F132" s="259"/>
      <c r="G132" s="88">
        <f t="shared" si="10"/>
        <v>0</v>
      </c>
      <c r="H132" s="89">
        <f t="shared" si="11"/>
        <v>0</v>
      </c>
      <c r="I132" s="79"/>
      <c r="J132" s="79"/>
      <c r="K132" s="80"/>
      <c r="L132" s="81"/>
      <c r="M132" s="82"/>
      <c r="N132" s="81"/>
      <c r="O132" s="83"/>
      <c r="P132" s="83"/>
      <c r="Q132" s="83"/>
      <c r="R132" s="83"/>
      <c r="S132" s="84"/>
      <c r="T132" s="79"/>
      <c r="U132" s="79"/>
      <c r="V132" s="80"/>
      <c r="W132" s="81"/>
      <c r="X132" s="82"/>
      <c r="Y132" s="81"/>
      <c r="Z132" s="83"/>
      <c r="AA132" s="83"/>
      <c r="AB132" s="83"/>
      <c r="AC132" s="83"/>
      <c r="AD132" s="84"/>
      <c r="AE132" s="79"/>
      <c r="AF132" s="79"/>
      <c r="AG132" s="80"/>
      <c r="AH132" s="81"/>
      <c r="AI132" s="82"/>
      <c r="AJ132" s="81"/>
      <c r="AK132" s="83"/>
      <c r="AL132" s="83"/>
      <c r="AM132" s="83"/>
      <c r="AN132" s="83"/>
      <c r="AO132" s="84"/>
      <c r="AP132" s="79"/>
      <c r="AQ132" s="79"/>
      <c r="AR132" s="80"/>
      <c r="AS132" s="81"/>
      <c r="AT132" s="82"/>
      <c r="AU132" s="81"/>
      <c r="AV132" s="83"/>
      <c r="AW132" s="83"/>
      <c r="AX132" s="83"/>
      <c r="AY132" s="83"/>
      <c r="AZ132" s="84"/>
      <c r="BA132" s="79"/>
      <c r="BB132" s="79"/>
      <c r="BC132" s="80"/>
      <c r="BD132" s="81"/>
      <c r="BE132" s="82"/>
      <c r="BF132" s="81"/>
      <c r="BG132" s="83"/>
      <c r="BH132" s="83"/>
      <c r="BI132" s="83"/>
      <c r="BJ132" s="83"/>
      <c r="BK132" s="84"/>
      <c r="BL132" s="79"/>
      <c r="BM132" s="79"/>
      <c r="BN132" s="80"/>
      <c r="BO132" s="81"/>
      <c r="BP132" s="82"/>
      <c r="BQ132" s="81"/>
      <c r="BR132" s="83"/>
      <c r="BS132" s="83"/>
      <c r="BT132" s="83"/>
      <c r="BU132" s="83"/>
      <c r="BV132" s="84"/>
      <c r="BW132" s="79"/>
      <c r="BX132" s="79"/>
      <c r="BY132" s="80"/>
      <c r="BZ132" s="81"/>
      <c r="CA132" s="82"/>
      <c r="CB132" s="81"/>
      <c r="CC132" s="83"/>
      <c r="CD132" s="83"/>
      <c r="CE132" s="83"/>
      <c r="CF132" s="83"/>
      <c r="CG132" s="84"/>
      <c r="CH132" s="79"/>
      <c r="CI132" s="79"/>
      <c r="CJ132" s="80"/>
      <c r="CK132" s="81"/>
      <c r="CL132" s="82"/>
      <c r="CM132" s="81"/>
      <c r="CN132" s="83"/>
      <c r="CO132" s="83"/>
      <c r="CP132" s="83"/>
      <c r="CQ132" s="83"/>
      <c r="CR132" s="84"/>
      <c r="CS132" s="79"/>
      <c r="CT132" s="79"/>
      <c r="CU132" s="80"/>
      <c r="CV132" s="81"/>
      <c r="CW132" s="82"/>
      <c r="CX132" s="81"/>
      <c r="CY132" s="83"/>
      <c r="CZ132" s="83"/>
      <c r="DA132" s="83"/>
      <c r="DB132" s="83"/>
      <c r="DC132" s="84"/>
      <c r="DD132" s="79"/>
      <c r="DE132" s="79"/>
      <c r="DF132" s="80"/>
      <c r="DG132" s="81"/>
      <c r="DH132" s="82"/>
      <c r="DI132" s="81"/>
      <c r="DJ132" s="83"/>
      <c r="DK132" s="83"/>
      <c r="DL132" s="83"/>
      <c r="DM132" s="83"/>
      <c r="DN132" s="84"/>
      <c r="DO132" s="79"/>
      <c r="DP132" s="79"/>
      <c r="DQ132" s="80"/>
      <c r="DR132" s="81"/>
      <c r="DS132" s="82"/>
      <c r="DT132" s="81"/>
      <c r="DU132" s="83"/>
      <c r="DV132" s="83"/>
      <c r="DW132" s="83"/>
      <c r="DX132" s="83"/>
      <c r="DY132" s="84"/>
      <c r="DZ132" s="79"/>
      <c r="EA132" s="79"/>
      <c r="EB132" s="80"/>
      <c r="EC132" s="81"/>
      <c r="ED132" s="82"/>
      <c r="EE132" s="81"/>
      <c r="EF132" s="83"/>
      <c r="EG132" s="83"/>
      <c r="EH132" s="83"/>
      <c r="EI132" s="83"/>
      <c r="EJ132" s="84"/>
      <c r="EK132" s="79"/>
      <c r="EL132" s="79"/>
      <c r="EM132" s="80"/>
      <c r="EN132" s="81"/>
      <c r="EO132" s="82"/>
      <c r="EP132" s="81"/>
      <c r="EQ132" s="83"/>
      <c r="ER132" s="83"/>
      <c r="ES132" s="83"/>
      <c r="ET132" s="83"/>
      <c r="EU132" s="84"/>
      <c r="EV132" s="79"/>
      <c r="EW132" s="79"/>
      <c r="EX132" s="80"/>
      <c r="EY132" s="81"/>
      <c r="EZ132" s="82"/>
      <c r="FA132" s="81"/>
      <c r="FB132" s="83"/>
      <c r="FC132" s="83"/>
      <c r="FD132" s="83"/>
      <c r="FE132" s="83"/>
      <c r="FF132" s="84"/>
      <c r="FG132" s="79"/>
      <c r="FH132" s="79"/>
      <c r="FI132" s="80"/>
      <c r="FJ132" s="81"/>
      <c r="FK132" s="82"/>
      <c r="FL132" s="81"/>
      <c r="FM132" s="83"/>
      <c r="FN132" s="83"/>
      <c r="FO132" s="83"/>
      <c r="FP132" s="83"/>
      <c r="FQ132" s="84"/>
      <c r="FR132" s="79"/>
      <c r="FS132" s="79"/>
      <c r="FT132" s="80"/>
      <c r="FU132" s="81"/>
      <c r="FV132" s="82"/>
      <c r="FW132" s="81"/>
      <c r="FX132" s="83"/>
      <c r="FY132" s="83"/>
      <c r="FZ132" s="83"/>
      <c r="GA132" s="83"/>
      <c r="GB132" s="84"/>
      <c r="GC132" s="79"/>
      <c r="GD132" s="79"/>
      <c r="GE132" s="80"/>
      <c r="GF132" s="81"/>
      <c r="GG132" s="82"/>
      <c r="GH132" s="81"/>
      <c r="GI132" s="83"/>
      <c r="GJ132" s="83"/>
      <c r="GK132" s="83"/>
      <c r="GL132" s="83"/>
      <c r="GM132" s="84"/>
      <c r="GN132" s="79"/>
      <c r="GO132" s="79"/>
      <c r="GP132" s="80"/>
      <c r="GQ132" s="81"/>
      <c r="GR132" s="82"/>
      <c r="GS132" s="81"/>
      <c r="GT132" s="83"/>
      <c r="GU132" s="83"/>
      <c r="GV132" s="83"/>
      <c r="GW132" s="83"/>
      <c r="GX132" s="84"/>
      <c r="GY132" s="79"/>
      <c r="GZ132" s="79"/>
      <c r="HA132" s="80"/>
      <c r="HB132" s="81"/>
      <c r="HC132" s="82"/>
      <c r="HD132" s="81"/>
      <c r="HE132" s="83"/>
      <c r="HF132" s="83"/>
      <c r="HG132" s="83"/>
      <c r="HH132" s="83"/>
      <c r="HI132" s="84"/>
      <c r="HJ132" s="79"/>
      <c r="HK132" s="79"/>
      <c r="HL132" s="80"/>
      <c r="HM132" s="81"/>
      <c r="HN132" s="82"/>
      <c r="HO132" s="81"/>
      <c r="HP132" s="83"/>
      <c r="HQ132" s="83"/>
      <c r="HR132" s="83"/>
      <c r="HS132" s="83"/>
      <c r="HT132" s="84"/>
      <c r="HU132" s="79"/>
      <c r="HV132" s="79"/>
      <c r="HW132" s="80"/>
      <c r="HX132" s="81"/>
      <c r="HY132" s="82"/>
      <c r="HZ132" s="81"/>
      <c r="IA132" s="83"/>
      <c r="IB132" s="83"/>
      <c r="IC132" s="83"/>
      <c r="ID132" s="83"/>
      <c r="IE132" s="84"/>
      <c r="IF132" s="79"/>
      <c r="IG132" s="79"/>
    </row>
    <row r="133" spans="1:241" s="85" customFormat="1" ht="14.25" customHeight="1">
      <c r="A133" s="502" t="s">
        <v>2893</v>
      </c>
      <c r="B133" s="503" t="s">
        <v>2892</v>
      </c>
      <c r="C133" s="519" t="s">
        <v>132</v>
      </c>
      <c r="D133" s="505">
        <v>6</v>
      </c>
      <c r="E133" s="259"/>
      <c r="F133" s="259"/>
      <c r="G133" s="88">
        <f t="shared" si="10"/>
        <v>0</v>
      </c>
      <c r="H133" s="89">
        <f t="shared" si="11"/>
        <v>0</v>
      </c>
      <c r="I133" s="79"/>
      <c r="J133" s="79"/>
      <c r="K133" s="80"/>
      <c r="L133" s="81"/>
      <c r="M133" s="82"/>
      <c r="N133" s="81"/>
      <c r="O133" s="83"/>
      <c r="P133" s="83"/>
      <c r="Q133" s="83"/>
      <c r="R133" s="83"/>
      <c r="S133" s="84"/>
      <c r="T133" s="79"/>
      <c r="U133" s="79"/>
      <c r="V133" s="80"/>
      <c r="W133" s="81"/>
      <c r="X133" s="82"/>
      <c r="Y133" s="81"/>
      <c r="Z133" s="83"/>
      <c r="AA133" s="83"/>
      <c r="AB133" s="83"/>
      <c r="AC133" s="83"/>
      <c r="AD133" s="84"/>
      <c r="AE133" s="79"/>
      <c r="AF133" s="79"/>
      <c r="AG133" s="80"/>
      <c r="AH133" s="81"/>
      <c r="AI133" s="82"/>
      <c r="AJ133" s="81"/>
      <c r="AK133" s="83"/>
      <c r="AL133" s="83"/>
      <c r="AM133" s="83"/>
      <c r="AN133" s="83"/>
      <c r="AO133" s="84"/>
      <c r="AP133" s="79"/>
      <c r="AQ133" s="79"/>
      <c r="AR133" s="80"/>
      <c r="AS133" s="81"/>
      <c r="AT133" s="82"/>
      <c r="AU133" s="81"/>
      <c r="AV133" s="83"/>
      <c r="AW133" s="83"/>
      <c r="AX133" s="83"/>
      <c r="AY133" s="83"/>
      <c r="AZ133" s="84"/>
      <c r="BA133" s="79"/>
      <c r="BB133" s="79"/>
      <c r="BC133" s="80"/>
      <c r="BD133" s="81"/>
      <c r="BE133" s="82"/>
      <c r="BF133" s="81"/>
      <c r="BG133" s="83"/>
      <c r="BH133" s="83"/>
      <c r="BI133" s="83"/>
      <c r="BJ133" s="83"/>
      <c r="BK133" s="84"/>
      <c r="BL133" s="79"/>
      <c r="BM133" s="79"/>
      <c r="BN133" s="80"/>
      <c r="BO133" s="81"/>
      <c r="BP133" s="82"/>
      <c r="BQ133" s="81"/>
      <c r="BR133" s="83"/>
      <c r="BS133" s="83"/>
      <c r="BT133" s="83"/>
      <c r="BU133" s="83"/>
      <c r="BV133" s="84"/>
      <c r="BW133" s="79"/>
      <c r="BX133" s="79"/>
      <c r="BY133" s="80"/>
      <c r="BZ133" s="81"/>
      <c r="CA133" s="82"/>
      <c r="CB133" s="81"/>
      <c r="CC133" s="83"/>
      <c r="CD133" s="83"/>
      <c r="CE133" s="83"/>
      <c r="CF133" s="83"/>
      <c r="CG133" s="84"/>
      <c r="CH133" s="79"/>
      <c r="CI133" s="79"/>
      <c r="CJ133" s="80"/>
      <c r="CK133" s="81"/>
      <c r="CL133" s="82"/>
      <c r="CM133" s="81"/>
      <c r="CN133" s="83"/>
      <c r="CO133" s="83"/>
      <c r="CP133" s="83"/>
      <c r="CQ133" s="83"/>
      <c r="CR133" s="84"/>
      <c r="CS133" s="79"/>
      <c r="CT133" s="79"/>
      <c r="CU133" s="80"/>
      <c r="CV133" s="81"/>
      <c r="CW133" s="82"/>
      <c r="CX133" s="81"/>
      <c r="CY133" s="83"/>
      <c r="CZ133" s="83"/>
      <c r="DA133" s="83"/>
      <c r="DB133" s="83"/>
      <c r="DC133" s="84"/>
      <c r="DD133" s="79"/>
      <c r="DE133" s="79"/>
      <c r="DF133" s="80"/>
      <c r="DG133" s="81"/>
      <c r="DH133" s="82"/>
      <c r="DI133" s="81"/>
      <c r="DJ133" s="83"/>
      <c r="DK133" s="83"/>
      <c r="DL133" s="83"/>
      <c r="DM133" s="83"/>
      <c r="DN133" s="84"/>
      <c r="DO133" s="79"/>
      <c r="DP133" s="79"/>
      <c r="DQ133" s="80"/>
      <c r="DR133" s="81"/>
      <c r="DS133" s="82"/>
      <c r="DT133" s="81"/>
      <c r="DU133" s="83"/>
      <c r="DV133" s="83"/>
      <c r="DW133" s="83"/>
      <c r="DX133" s="83"/>
      <c r="DY133" s="84"/>
      <c r="DZ133" s="79"/>
      <c r="EA133" s="79"/>
      <c r="EB133" s="80"/>
      <c r="EC133" s="81"/>
      <c r="ED133" s="82"/>
      <c r="EE133" s="81"/>
      <c r="EF133" s="83"/>
      <c r="EG133" s="83"/>
      <c r="EH133" s="83"/>
      <c r="EI133" s="83"/>
      <c r="EJ133" s="84"/>
      <c r="EK133" s="79"/>
      <c r="EL133" s="79"/>
      <c r="EM133" s="80"/>
      <c r="EN133" s="81"/>
      <c r="EO133" s="82"/>
      <c r="EP133" s="81"/>
      <c r="EQ133" s="83"/>
      <c r="ER133" s="83"/>
      <c r="ES133" s="83"/>
      <c r="ET133" s="83"/>
      <c r="EU133" s="84"/>
      <c r="EV133" s="79"/>
      <c r="EW133" s="79"/>
      <c r="EX133" s="80"/>
      <c r="EY133" s="81"/>
      <c r="EZ133" s="82"/>
      <c r="FA133" s="81"/>
      <c r="FB133" s="83"/>
      <c r="FC133" s="83"/>
      <c r="FD133" s="83"/>
      <c r="FE133" s="83"/>
      <c r="FF133" s="84"/>
      <c r="FG133" s="79"/>
      <c r="FH133" s="79"/>
      <c r="FI133" s="80"/>
      <c r="FJ133" s="81"/>
      <c r="FK133" s="82"/>
      <c r="FL133" s="81"/>
      <c r="FM133" s="83"/>
      <c r="FN133" s="83"/>
      <c r="FO133" s="83"/>
      <c r="FP133" s="83"/>
      <c r="FQ133" s="84"/>
      <c r="FR133" s="79"/>
      <c r="FS133" s="79"/>
      <c r="FT133" s="80"/>
      <c r="FU133" s="81"/>
      <c r="FV133" s="82"/>
      <c r="FW133" s="81"/>
      <c r="FX133" s="83"/>
      <c r="FY133" s="83"/>
      <c r="FZ133" s="83"/>
      <c r="GA133" s="83"/>
      <c r="GB133" s="84"/>
      <c r="GC133" s="79"/>
      <c r="GD133" s="79"/>
      <c r="GE133" s="80"/>
      <c r="GF133" s="81"/>
      <c r="GG133" s="82"/>
      <c r="GH133" s="81"/>
      <c r="GI133" s="83"/>
      <c r="GJ133" s="83"/>
      <c r="GK133" s="83"/>
      <c r="GL133" s="83"/>
      <c r="GM133" s="84"/>
      <c r="GN133" s="79"/>
      <c r="GO133" s="79"/>
      <c r="GP133" s="80"/>
      <c r="GQ133" s="81"/>
      <c r="GR133" s="82"/>
      <c r="GS133" s="81"/>
      <c r="GT133" s="83"/>
      <c r="GU133" s="83"/>
      <c r="GV133" s="83"/>
      <c r="GW133" s="83"/>
      <c r="GX133" s="84"/>
      <c r="GY133" s="79"/>
      <c r="GZ133" s="79"/>
      <c r="HA133" s="80"/>
      <c r="HB133" s="81"/>
      <c r="HC133" s="82"/>
      <c r="HD133" s="81"/>
      <c r="HE133" s="83"/>
      <c r="HF133" s="83"/>
      <c r="HG133" s="83"/>
      <c r="HH133" s="83"/>
      <c r="HI133" s="84"/>
      <c r="HJ133" s="79"/>
      <c r="HK133" s="79"/>
      <c r="HL133" s="80"/>
      <c r="HM133" s="81"/>
      <c r="HN133" s="82"/>
      <c r="HO133" s="81"/>
      <c r="HP133" s="83"/>
      <c r="HQ133" s="83"/>
      <c r="HR133" s="83"/>
      <c r="HS133" s="83"/>
      <c r="HT133" s="84"/>
      <c r="HU133" s="79"/>
      <c r="HV133" s="79"/>
      <c r="HW133" s="80"/>
      <c r="HX133" s="81"/>
      <c r="HY133" s="82"/>
      <c r="HZ133" s="81"/>
      <c r="IA133" s="83"/>
      <c r="IB133" s="83"/>
      <c r="IC133" s="83"/>
      <c r="ID133" s="83"/>
      <c r="IE133" s="84"/>
      <c r="IF133" s="79"/>
      <c r="IG133" s="79"/>
    </row>
    <row r="134" spans="1:241" s="85" customFormat="1" ht="28.5" customHeight="1">
      <c r="A134" s="502" t="s">
        <v>2891</v>
      </c>
      <c r="B134" s="503" t="s">
        <v>2890</v>
      </c>
      <c r="C134" s="519" t="s">
        <v>83</v>
      </c>
      <c r="D134" s="505">
        <v>3</v>
      </c>
      <c r="E134" s="259"/>
      <c r="F134" s="259"/>
      <c r="G134" s="88">
        <f t="shared" si="10"/>
        <v>0</v>
      </c>
      <c r="H134" s="89">
        <f t="shared" si="11"/>
        <v>0</v>
      </c>
      <c r="I134" s="79"/>
      <c r="J134" s="79"/>
      <c r="K134" s="80"/>
      <c r="L134" s="81"/>
      <c r="M134" s="82"/>
      <c r="N134" s="81"/>
      <c r="O134" s="83"/>
      <c r="P134" s="83"/>
      <c r="Q134" s="83"/>
      <c r="R134" s="83"/>
      <c r="S134" s="84"/>
      <c r="T134" s="79"/>
      <c r="U134" s="79"/>
      <c r="V134" s="80"/>
      <c r="W134" s="81"/>
      <c r="X134" s="82"/>
      <c r="Y134" s="81"/>
      <c r="Z134" s="83"/>
      <c r="AA134" s="83"/>
      <c r="AB134" s="83"/>
      <c r="AC134" s="83"/>
      <c r="AD134" s="84"/>
      <c r="AE134" s="79"/>
      <c r="AF134" s="79"/>
      <c r="AG134" s="80"/>
      <c r="AH134" s="81"/>
      <c r="AI134" s="82"/>
      <c r="AJ134" s="81"/>
      <c r="AK134" s="83"/>
      <c r="AL134" s="83"/>
      <c r="AM134" s="83"/>
      <c r="AN134" s="83"/>
      <c r="AO134" s="84"/>
      <c r="AP134" s="79"/>
      <c r="AQ134" s="79"/>
      <c r="AR134" s="80"/>
      <c r="AS134" s="81"/>
      <c r="AT134" s="82"/>
      <c r="AU134" s="81"/>
      <c r="AV134" s="83"/>
      <c r="AW134" s="83"/>
      <c r="AX134" s="83"/>
      <c r="AY134" s="83"/>
      <c r="AZ134" s="84"/>
      <c r="BA134" s="79"/>
      <c r="BB134" s="79"/>
      <c r="BC134" s="80"/>
      <c r="BD134" s="81"/>
      <c r="BE134" s="82"/>
      <c r="BF134" s="81"/>
      <c r="BG134" s="83"/>
      <c r="BH134" s="83"/>
      <c r="BI134" s="83"/>
      <c r="BJ134" s="83"/>
      <c r="BK134" s="84"/>
      <c r="BL134" s="79"/>
      <c r="BM134" s="79"/>
      <c r="BN134" s="80"/>
      <c r="BO134" s="81"/>
      <c r="BP134" s="82"/>
      <c r="BQ134" s="81"/>
      <c r="BR134" s="83"/>
      <c r="BS134" s="83"/>
      <c r="BT134" s="83"/>
      <c r="BU134" s="83"/>
      <c r="BV134" s="84"/>
      <c r="BW134" s="79"/>
      <c r="BX134" s="79"/>
      <c r="BY134" s="80"/>
      <c r="BZ134" s="81"/>
      <c r="CA134" s="82"/>
      <c r="CB134" s="81"/>
      <c r="CC134" s="83"/>
      <c r="CD134" s="83"/>
      <c r="CE134" s="83"/>
      <c r="CF134" s="83"/>
      <c r="CG134" s="84"/>
      <c r="CH134" s="79"/>
      <c r="CI134" s="79"/>
      <c r="CJ134" s="80"/>
      <c r="CK134" s="81"/>
      <c r="CL134" s="82"/>
      <c r="CM134" s="81"/>
      <c r="CN134" s="83"/>
      <c r="CO134" s="83"/>
      <c r="CP134" s="83"/>
      <c r="CQ134" s="83"/>
      <c r="CR134" s="84"/>
      <c r="CS134" s="79"/>
      <c r="CT134" s="79"/>
      <c r="CU134" s="80"/>
      <c r="CV134" s="81"/>
      <c r="CW134" s="82"/>
      <c r="CX134" s="81"/>
      <c r="CY134" s="83"/>
      <c r="CZ134" s="83"/>
      <c r="DA134" s="83"/>
      <c r="DB134" s="83"/>
      <c r="DC134" s="84"/>
      <c r="DD134" s="79"/>
      <c r="DE134" s="79"/>
      <c r="DF134" s="80"/>
      <c r="DG134" s="81"/>
      <c r="DH134" s="82"/>
      <c r="DI134" s="81"/>
      <c r="DJ134" s="83"/>
      <c r="DK134" s="83"/>
      <c r="DL134" s="83"/>
      <c r="DM134" s="83"/>
      <c r="DN134" s="84"/>
      <c r="DO134" s="79"/>
      <c r="DP134" s="79"/>
      <c r="DQ134" s="80"/>
      <c r="DR134" s="81"/>
      <c r="DS134" s="82"/>
      <c r="DT134" s="81"/>
      <c r="DU134" s="83"/>
      <c r="DV134" s="83"/>
      <c r="DW134" s="83"/>
      <c r="DX134" s="83"/>
      <c r="DY134" s="84"/>
      <c r="DZ134" s="79"/>
      <c r="EA134" s="79"/>
      <c r="EB134" s="80"/>
      <c r="EC134" s="81"/>
      <c r="ED134" s="82"/>
      <c r="EE134" s="81"/>
      <c r="EF134" s="83"/>
      <c r="EG134" s="83"/>
      <c r="EH134" s="83"/>
      <c r="EI134" s="83"/>
      <c r="EJ134" s="84"/>
      <c r="EK134" s="79"/>
      <c r="EL134" s="79"/>
      <c r="EM134" s="80"/>
      <c r="EN134" s="81"/>
      <c r="EO134" s="82"/>
      <c r="EP134" s="81"/>
      <c r="EQ134" s="83"/>
      <c r="ER134" s="83"/>
      <c r="ES134" s="83"/>
      <c r="ET134" s="83"/>
      <c r="EU134" s="84"/>
      <c r="EV134" s="79"/>
      <c r="EW134" s="79"/>
      <c r="EX134" s="80"/>
      <c r="EY134" s="81"/>
      <c r="EZ134" s="82"/>
      <c r="FA134" s="81"/>
      <c r="FB134" s="83"/>
      <c r="FC134" s="83"/>
      <c r="FD134" s="83"/>
      <c r="FE134" s="83"/>
      <c r="FF134" s="84"/>
      <c r="FG134" s="79"/>
      <c r="FH134" s="79"/>
      <c r="FI134" s="80"/>
      <c r="FJ134" s="81"/>
      <c r="FK134" s="82"/>
      <c r="FL134" s="81"/>
      <c r="FM134" s="83"/>
      <c r="FN134" s="83"/>
      <c r="FO134" s="83"/>
      <c r="FP134" s="83"/>
      <c r="FQ134" s="84"/>
      <c r="FR134" s="79"/>
      <c r="FS134" s="79"/>
      <c r="FT134" s="80"/>
      <c r="FU134" s="81"/>
      <c r="FV134" s="82"/>
      <c r="FW134" s="81"/>
      <c r="FX134" s="83"/>
      <c r="FY134" s="83"/>
      <c r="FZ134" s="83"/>
      <c r="GA134" s="83"/>
      <c r="GB134" s="84"/>
      <c r="GC134" s="79"/>
      <c r="GD134" s="79"/>
      <c r="GE134" s="80"/>
      <c r="GF134" s="81"/>
      <c r="GG134" s="82"/>
      <c r="GH134" s="81"/>
      <c r="GI134" s="83"/>
      <c r="GJ134" s="83"/>
      <c r="GK134" s="83"/>
      <c r="GL134" s="83"/>
      <c r="GM134" s="84"/>
      <c r="GN134" s="79"/>
      <c r="GO134" s="79"/>
      <c r="GP134" s="80"/>
      <c r="GQ134" s="81"/>
      <c r="GR134" s="82"/>
      <c r="GS134" s="81"/>
      <c r="GT134" s="83"/>
      <c r="GU134" s="83"/>
      <c r="GV134" s="83"/>
      <c r="GW134" s="83"/>
      <c r="GX134" s="84"/>
      <c r="GY134" s="79"/>
      <c r="GZ134" s="79"/>
      <c r="HA134" s="80"/>
      <c r="HB134" s="81"/>
      <c r="HC134" s="82"/>
      <c r="HD134" s="81"/>
      <c r="HE134" s="83"/>
      <c r="HF134" s="83"/>
      <c r="HG134" s="83"/>
      <c r="HH134" s="83"/>
      <c r="HI134" s="84"/>
      <c r="HJ134" s="79"/>
      <c r="HK134" s="79"/>
      <c r="HL134" s="80"/>
      <c r="HM134" s="81"/>
      <c r="HN134" s="82"/>
      <c r="HO134" s="81"/>
      <c r="HP134" s="83"/>
      <c r="HQ134" s="83"/>
      <c r="HR134" s="83"/>
      <c r="HS134" s="83"/>
      <c r="HT134" s="84"/>
      <c r="HU134" s="79"/>
      <c r="HV134" s="79"/>
      <c r="HW134" s="80"/>
      <c r="HX134" s="81"/>
      <c r="HY134" s="82"/>
      <c r="HZ134" s="81"/>
      <c r="IA134" s="83"/>
      <c r="IB134" s="83"/>
      <c r="IC134" s="83"/>
      <c r="ID134" s="83"/>
      <c r="IE134" s="84"/>
      <c r="IF134" s="79"/>
      <c r="IG134" s="79"/>
    </row>
    <row r="135" spans="1:241" s="85" customFormat="1" ht="14.25" customHeight="1">
      <c r="A135" s="502" t="s">
        <v>2889</v>
      </c>
      <c r="B135" s="503" t="s">
        <v>2888</v>
      </c>
      <c r="C135" s="519" t="s">
        <v>132</v>
      </c>
      <c r="D135" s="505">
        <v>3</v>
      </c>
      <c r="E135" s="259"/>
      <c r="F135" s="259"/>
      <c r="G135" s="88">
        <f t="shared" si="10"/>
        <v>0</v>
      </c>
      <c r="H135" s="89">
        <f t="shared" si="11"/>
        <v>0</v>
      </c>
      <c r="I135" s="79"/>
      <c r="J135" s="79"/>
      <c r="K135" s="80"/>
      <c r="L135" s="81"/>
      <c r="M135" s="82"/>
      <c r="N135" s="81"/>
      <c r="O135" s="83"/>
      <c r="P135" s="83"/>
      <c r="Q135" s="83"/>
      <c r="R135" s="83"/>
      <c r="S135" s="84"/>
      <c r="T135" s="79"/>
      <c r="U135" s="79"/>
      <c r="V135" s="80"/>
      <c r="W135" s="81"/>
      <c r="X135" s="82"/>
      <c r="Y135" s="81"/>
      <c r="Z135" s="83"/>
      <c r="AA135" s="83"/>
      <c r="AB135" s="83"/>
      <c r="AC135" s="83"/>
      <c r="AD135" s="84"/>
      <c r="AE135" s="79"/>
      <c r="AF135" s="79"/>
      <c r="AG135" s="80"/>
      <c r="AH135" s="81"/>
      <c r="AI135" s="82"/>
      <c r="AJ135" s="81"/>
      <c r="AK135" s="83"/>
      <c r="AL135" s="83"/>
      <c r="AM135" s="83"/>
      <c r="AN135" s="83"/>
      <c r="AO135" s="84"/>
      <c r="AP135" s="79"/>
      <c r="AQ135" s="79"/>
      <c r="AR135" s="80"/>
      <c r="AS135" s="81"/>
      <c r="AT135" s="82"/>
      <c r="AU135" s="81"/>
      <c r="AV135" s="83"/>
      <c r="AW135" s="83"/>
      <c r="AX135" s="83"/>
      <c r="AY135" s="83"/>
      <c r="AZ135" s="84"/>
      <c r="BA135" s="79"/>
      <c r="BB135" s="79"/>
      <c r="BC135" s="80"/>
      <c r="BD135" s="81"/>
      <c r="BE135" s="82"/>
      <c r="BF135" s="81"/>
      <c r="BG135" s="83"/>
      <c r="BH135" s="83"/>
      <c r="BI135" s="83"/>
      <c r="BJ135" s="83"/>
      <c r="BK135" s="84"/>
      <c r="BL135" s="79"/>
      <c r="BM135" s="79"/>
      <c r="BN135" s="80"/>
      <c r="BO135" s="81"/>
      <c r="BP135" s="82"/>
      <c r="BQ135" s="81"/>
      <c r="BR135" s="83"/>
      <c r="BS135" s="83"/>
      <c r="BT135" s="83"/>
      <c r="BU135" s="83"/>
      <c r="BV135" s="84"/>
      <c r="BW135" s="79"/>
      <c r="BX135" s="79"/>
      <c r="BY135" s="80"/>
      <c r="BZ135" s="81"/>
      <c r="CA135" s="82"/>
      <c r="CB135" s="81"/>
      <c r="CC135" s="83"/>
      <c r="CD135" s="83"/>
      <c r="CE135" s="83"/>
      <c r="CF135" s="83"/>
      <c r="CG135" s="84"/>
      <c r="CH135" s="79"/>
      <c r="CI135" s="79"/>
      <c r="CJ135" s="80"/>
      <c r="CK135" s="81"/>
      <c r="CL135" s="82"/>
      <c r="CM135" s="81"/>
      <c r="CN135" s="83"/>
      <c r="CO135" s="83"/>
      <c r="CP135" s="83"/>
      <c r="CQ135" s="83"/>
      <c r="CR135" s="84"/>
      <c r="CS135" s="79"/>
      <c r="CT135" s="79"/>
      <c r="CU135" s="80"/>
      <c r="CV135" s="81"/>
      <c r="CW135" s="82"/>
      <c r="CX135" s="81"/>
      <c r="CY135" s="83"/>
      <c r="CZ135" s="83"/>
      <c r="DA135" s="83"/>
      <c r="DB135" s="83"/>
      <c r="DC135" s="84"/>
      <c r="DD135" s="79"/>
      <c r="DE135" s="79"/>
      <c r="DF135" s="80"/>
      <c r="DG135" s="81"/>
      <c r="DH135" s="82"/>
      <c r="DI135" s="81"/>
      <c r="DJ135" s="83"/>
      <c r="DK135" s="83"/>
      <c r="DL135" s="83"/>
      <c r="DM135" s="83"/>
      <c r="DN135" s="84"/>
      <c r="DO135" s="79"/>
      <c r="DP135" s="79"/>
      <c r="DQ135" s="80"/>
      <c r="DR135" s="81"/>
      <c r="DS135" s="82"/>
      <c r="DT135" s="81"/>
      <c r="DU135" s="83"/>
      <c r="DV135" s="83"/>
      <c r="DW135" s="83"/>
      <c r="DX135" s="83"/>
      <c r="DY135" s="84"/>
      <c r="DZ135" s="79"/>
      <c r="EA135" s="79"/>
      <c r="EB135" s="80"/>
      <c r="EC135" s="81"/>
      <c r="ED135" s="82"/>
      <c r="EE135" s="81"/>
      <c r="EF135" s="83"/>
      <c r="EG135" s="83"/>
      <c r="EH135" s="83"/>
      <c r="EI135" s="83"/>
      <c r="EJ135" s="84"/>
      <c r="EK135" s="79"/>
      <c r="EL135" s="79"/>
      <c r="EM135" s="80"/>
      <c r="EN135" s="81"/>
      <c r="EO135" s="82"/>
      <c r="EP135" s="81"/>
      <c r="EQ135" s="83"/>
      <c r="ER135" s="83"/>
      <c r="ES135" s="83"/>
      <c r="ET135" s="83"/>
      <c r="EU135" s="84"/>
      <c r="EV135" s="79"/>
      <c r="EW135" s="79"/>
      <c r="EX135" s="80"/>
      <c r="EY135" s="81"/>
      <c r="EZ135" s="82"/>
      <c r="FA135" s="81"/>
      <c r="FB135" s="83"/>
      <c r="FC135" s="83"/>
      <c r="FD135" s="83"/>
      <c r="FE135" s="83"/>
      <c r="FF135" s="84"/>
      <c r="FG135" s="79"/>
      <c r="FH135" s="79"/>
      <c r="FI135" s="80"/>
      <c r="FJ135" s="81"/>
      <c r="FK135" s="82"/>
      <c r="FL135" s="81"/>
      <c r="FM135" s="83"/>
      <c r="FN135" s="83"/>
      <c r="FO135" s="83"/>
      <c r="FP135" s="83"/>
      <c r="FQ135" s="84"/>
      <c r="FR135" s="79"/>
      <c r="FS135" s="79"/>
      <c r="FT135" s="80"/>
      <c r="FU135" s="81"/>
      <c r="FV135" s="82"/>
      <c r="FW135" s="81"/>
      <c r="FX135" s="83"/>
      <c r="FY135" s="83"/>
      <c r="FZ135" s="83"/>
      <c r="GA135" s="83"/>
      <c r="GB135" s="84"/>
      <c r="GC135" s="79"/>
      <c r="GD135" s="79"/>
      <c r="GE135" s="80"/>
      <c r="GF135" s="81"/>
      <c r="GG135" s="82"/>
      <c r="GH135" s="81"/>
      <c r="GI135" s="83"/>
      <c r="GJ135" s="83"/>
      <c r="GK135" s="83"/>
      <c r="GL135" s="83"/>
      <c r="GM135" s="84"/>
      <c r="GN135" s="79"/>
      <c r="GO135" s="79"/>
      <c r="GP135" s="80"/>
      <c r="GQ135" s="81"/>
      <c r="GR135" s="82"/>
      <c r="GS135" s="81"/>
      <c r="GT135" s="83"/>
      <c r="GU135" s="83"/>
      <c r="GV135" s="83"/>
      <c r="GW135" s="83"/>
      <c r="GX135" s="84"/>
      <c r="GY135" s="79"/>
      <c r="GZ135" s="79"/>
      <c r="HA135" s="80"/>
      <c r="HB135" s="81"/>
      <c r="HC135" s="82"/>
      <c r="HD135" s="81"/>
      <c r="HE135" s="83"/>
      <c r="HF135" s="83"/>
      <c r="HG135" s="83"/>
      <c r="HH135" s="83"/>
      <c r="HI135" s="84"/>
      <c r="HJ135" s="79"/>
      <c r="HK135" s="79"/>
      <c r="HL135" s="80"/>
      <c r="HM135" s="81"/>
      <c r="HN135" s="82"/>
      <c r="HO135" s="81"/>
      <c r="HP135" s="83"/>
      <c r="HQ135" s="83"/>
      <c r="HR135" s="83"/>
      <c r="HS135" s="83"/>
      <c r="HT135" s="84"/>
      <c r="HU135" s="79"/>
      <c r="HV135" s="79"/>
      <c r="HW135" s="80"/>
      <c r="HX135" s="81"/>
      <c r="HY135" s="82"/>
      <c r="HZ135" s="81"/>
      <c r="IA135" s="83"/>
      <c r="IB135" s="83"/>
      <c r="IC135" s="83"/>
      <c r="ID135" s="83"/>
      <c r="IE135" s="84"/>
      <c r="IF135" s="79"/>
      <c r="IG135" s="79"/>
    </row>
    <row r="136" spans="1:241" s="85" customFormat="1" ht="27" customHeight="1">
      <c r="A136" s="502" t="s">
        <v>2887</v>
      </c>
      <c r="B136" s="503" t="s">
        <v>2886</v>
      </c>
      <c r="C136" s="519" t="s">
        <v>132</v>
      </c>
      <c r="D136" s="505">
        <v>4</v>
      </c>
      <c r="E136" s="259"/>
      <c r="F136" s="259"/>
      <c r="G136" s="88">
        <f t="shared" si="10"/>
        <v>0</v>
      </c>
      <c r="H136" s="89">
        <f t="shared" si="11"/>
        <v>0</v>
      </c>
      <c r="I136" s="79"/>
      <c r="J136" s="79"/>
      <c r="K136" s="80"/>
      <c r="L136" s="81"/>
      <c r="M136" s="82"/>
      <c r="N136" s="81"/>
      <c r="O136" s="83"/>
      <c r="P136" s="83"/>
      <c r="Q136" s="83"/>
      <c r="R136" s="83"/>
      <c r="S136" s="84"/>
      <c r="T136" s="79"/>
      <c r="U136" s="79"/>
      <c r="V136" s="80"/>
      <c r="W136" s="81"/>
      <c r="X136" s="82"/>
      <c r="Y136" s="81"/>
      <c r="Z136" s="83"/>
      <c r="AA136" s="83"/>
      <c r="AB136" s="83"/>
      <c r="AC136" s="83"/>
      <c r="AD136" s="84"/>
      <c r="AE136" s="79"/>
      <c r="AF136" s="79"/>
      <c r="AG136" s="80"/>
      <c r="AH136" s="81"/>
      <c r="AI136" s="82"/>
      <c r="AJ136" s="81"/>
      <c r="AK136" s="83"/>
      <c r="AL136" s="83"/>
      <c r="AM136" s="83"/>
      <c r="AN136" s="83"/>
      <c r="AO136" s="84"/>
      <c r="AP136" s="79"/>
      <c r="AQ136" s="79"/>
      <c r="AR136" s="80"/>
      <c r="AS136" s="81"/>
      <c r="AT136" s="82"/>
      <c r="AU136" s="81"/>
      <c r="AV136" s="83"/>
      <c r="AW136" s="83"/>
      <c r="AX136" s="83"/>
      <c r="AY136" s="83"/>
      <c r="AZ136" s="84"/>
      <c r="BA136" s="79"/>
      <c r="BB136" s="79"/>
      <c r="BC136" s="80"/>
      <c r="BD136" s="81"/>
      <c r="BE136" s="82"/>
      <c r="BF136" s="81"/>
      <c r="BG136" s="83"/>
      <c r="BH136" s="83"/>
      <c r="BI136" s="83"/>
      <c r="BJ136" s="83"/>
      <c r="BK136" s="84"/>
      <c r="BL136" s="79"/>
      <c r="BM136" s="79"/>
      <c r="BN136" s="80"/>
      <c r="BO136" s="81"/>
      <c r="BP136" s="82"/>
      <c r="BQ136" s="81"/>
      <c r="BR136" s="83"/>
      <c r="BS136" s="83"/>
      <c r="BT136" s="83"/>
      <c r="BU136" s="83"/>
      <c r="BV136" s="84"/>
      <c r="BW136" s="79"/>
      <c r="BX136" s="79"/>
      <c r="BY136" s="80"/>
      <c r="BZ136" s="81"/>
      <c r="CA136" s="82"/>
      <c r="CB136" s="81"/>
      <c r="CC136" s="83"/>
      <c r="CD136" s="83"/>
      <c r="CE136" s="83"/>
      <c r="CF136" s="83"/>
      <c r="CG136" s="84"/>
      <c r="CH136" s="79"/>
      <c r="CI136" s="79"/>
      <c r="CJ136" s="80"/>
      <c r="CK136" s="81"/>
      <c r="CL136" s="82"/>
      <c r="CM136" s="81"/>
      <c r="CN136" s="83"/>
      <c r="CO136" s="83"/>
      <c r="CP136" s="83"/>
      <c r="CQ136" s="83"/>
      <c r="CR136" s="84"/>
      <c r="CS136" s="79"/>
      <c r="CT136" s="79"/>
      <c r="CU136" s="80"/>
      <c r="CV136" s="81"/>
      <c r="CW136" s="82"/>
      <c r="CX136" s="81"/>
      <c r="CY136" s="83"/>
      <c r="CZ136" s="83"/>
      <c r="DA136" s="83"/>
      <c r="DB136" s="83"/>
      <c r="DC136" s="84"/>
      <c r="DD136" s="79"/>
      <c r="DE136" s="79"/>
      <c r="DF136" s="80"/>
      <c r="DG136" s="81"/>
      <c r="DH136" s="82"/>
      <c r="DI136" s="81"/>
      <c r="DJ136" s="83"/>
      <c r="DK136" s="83"/>
      <c r="DL136" s="83"/>
      <c r="DM136" s="83"/>
      <c r="DN136" s="84"/>
      <c r="DO136" s="79"/>
      <c r="DP136" s="79"/>
      <c r="DQ136" s="80"/>
      <c r="DR136" s="81"/>
      <c r="DS136" s="82"/>
      <c r="DT136" s="81"/>
      <c r="DU136" s="83"/>
      <c r="DV136" s="83"/>
      <c r="DW136" s="83"/>
      <c r="DX136" s="83"/>
      <c r="DY136" s="84"/>
      <c r="DZ136" s="79"/>
      <c r="EA136" s="79"/>
      <c r="EB136" s="80"/>
      <c r="EC136" s="81"/>
      <c r="ED136" s="82"/>
      <c r="EE136" s="81"/>
      <c r="EF136" s="83"/>
      <c r="EG136" s="83"/>
      <c r="EH136" s="83"/>
      <c r="EI136" s="83"/>
      <c r="EJ136" s="84"/>
      <c r="EK136" s="79"/>
      <c r="EL136" s="79"/>
      <c r="EM136" s="80"/>
      <c r="EN136" s="81"/>
      <c r="EO136" s="82"/>
      <c r="EP136" s="81"/>
      <c r="EQ136" s="83"/>
      <c r="ER136" s="83"/>
      <c r="ES136" s="83"/>
      <c r="ET136" s="83"/>
      <c r="EU136" s="84"/>
      <c r="EV136" s="79"/>
      <c r="EW136" s="79"/>
      <c r="EX136" s="80"/>
      <c r="EY136" s="81"/>
      <c r="EZ136" s="82"/>
      <c r="FA136" s="81"/>
      <c r="FB136" s="83"/>
      <c r="FC136" s="83"/>
      <c r="FD136" s="83"/>
      <c r="FE136" s="83"/>
      <c r="FF136" s="84"/>
      <c r="FG136" s="79"/>
      <c r="FH136" s="79"/>
      <c r="FI136" s="80"/>
      <c r="FJ136" s="81"/>
      <c r="FK136" s="82"/>
      <c r="FL136" s="81"/>
      <c r="FM136" s="83"/>
      <c r="FN136" s="83"/>
      <c r="FO136" s="83"/>
      <c r="FP136" s="83"/>
      <c r="FQ136" s="84"/>
      <c r="FR136" s="79"/>
      <c r="FS136" s="79"/>
      <c r="FT136" s="80"/>
      <c r="FU136" s="81"/>
      <c r="FV136" s="82"/>
      <c r="FW136" s="81"/>
      <c r="FX136" s="83"/>
      <c r="FY136" s="83"/>
      <c r="FZ136" s="83"/>
      <c r="GA136" s="83"/>
      <c r="GB136" s="84"/>
      <c r="GC136" s="79"/>
      <c r="GD136" s="79"/>
      <c r="GE136" s="80"/>
      <c r="GF136" s="81"/>
      <c r="GG136" s="82"/>
      <c r="GH136" s="81"/>
      <c r="GI136" s="83"/>
      <c r="GJ136" s="83"/>
      <c r="GK136" s="83"/>
      <c r="GL136" s="83"/>
      <c r="GM136" s="84"/>
      <c r="GN136" s="79"/>
      <c r="GO136" s="79"/>
      <c r="GP136" s="80"/>
      <c r="GQ136" s="81"/>
      <c r="GR136" s="82"/>
      <c r="GS136" s="81"/>
      <c r="GT136" s="83"/>
      <c r="GU136" s="83"/>
      <c r="GV136" s="83"/>
      <c r="GW136" s="83"/>
      <c r="GX136" s="84"/>
      <c r="GY136" s="79"/>
      <c r="GZ136" s="79"/>
      <c r="HA136" s="80"/>
      <c r="HB136" s="81"/>
      <c r="HC136" s="82"/>
      <c r="HD136" s="81"/>
      <c r="HE136" s="83"/>
      <c r="HF136" s="83"/>
      <c r="HG136" s="83"/>
      <c r="HH136" s="83"/>
      <c r="HI136" s="84"/>
      <c r="HJ136" s="79"/>
      <c r="HK136" s="79"/>
      <c r="HL136" s="80"/>
      <c r="HM136" s="81"/>
      <c r="HN136" s="82"/>
      <c r="HO136" s="81"/>
      <c r="HP136" s="83"/>
      <c r="HQ136" s="83"/>
      <c r="HR136" s="83"/>
      <c r="HS136" s="83"/>
      <c r="HT136" s="84"/>
      <c r="HU136" s="79"/>
      <c r="HV136" s="79"/>
      <c r="HW136" s="80"/>
      <c r="HX136" s="81"/>
      <c r="HY136" s="82"/>
      <c r="HZ136" s="81"/>
      <c r="IA136" s="83"/>
      <c r="IB136" s="83"/>
      <c r="IC136" s="83"/>
      <c r="ID136" s="83"/>
      <c r="IE136" s="84"/>
      <c r="IF136" s="79"/>
      <c r="IG136" s="79"/>
    </row>
    <row r="137" spans="1:241" s="85" customFormat="1" ht="14.25" customHeight="1">
      <c r="A137" s="502" t="s">
        <v>2885</v>
      </c>
      <c r="B137" s="503" t="s">
        <v>2884</v>
      </c>
      <c r="C137" s="519" t="s">
        <v>132</v>
      </c>
      <c r="D137" s="505">
        <f>D125/10</f>
        <v>30</v>
      </c>
      <c r="E137" s="259"/>
      <c r="F137" s="259"/>
      <c r="G137" s="88">
        <f t="shared" si="10"/>
        <v>0</v>
      </c>
      <c r="H137" s="89">
        <f t="shared" si="11"/>
        <v>0</v>
      </c>
      <c r="I137" s="79"/>
      <c r="J137" s="79"/>
      <c r="K137" s="80"/>
      <c r="L137" s="81"/>
      <c r="M137" s="82"/>
      <c r="N137" s="81"/>
      <c r="O137" s="83"/>
      <c r="P137" s="83"/>
      <c r="Q137" s="83"/>
      <c r="R137" s="83"/>
      <c r="S137" s="84"/>
      <c r="T137" s="79"/>
      <c r="U137" s="79"/>
      <c r="V137" s="80"/>
      <c r="W137" s="81"/>
      <c r="X137" s="82"/>
      <c r="Y137" s="81"/>
      <c r="Z137" s="83"/>
      <c r="AA137" s="83"/>
      <c r="AB137" s="83"/>
      <c r="AC137" s="83"/>
      <c r="AD137" s="84"/>
      <c r="AE137" s="79"/>
      <c r="AF137" s="79"/>
      <c r="AG137" s="80"/>
      <c r="AH137" s="81"/>
      <c r="AI137" s="82"/>
      <c r="AJ137" s="81"/>
      <c r="AK137" s="83"/>
      <c r="AL137" s="83"/>
      <c r="AM137" s="83"/>
      <c r="AN137" s="83"/>
      <c r="AO137" s="84"/>
      <c r="AP137" s="79"/>
      <c r="AQ137" s="79"/>
      <c r="AR137" s="80"/>
      <c r="AS137" s="81"/>
      <c r="AT137" s="82"/>
      <c r="AU137" s="81"/>
      <c r="AV137" s="83"/>
      <c r="AW137" s="83"/>
      <c r="AX137" s="83"/>
      <c r="AY137" s="83"/>
      <c r="AZ137" s="84"/>
      <c r="BA137" s="79"/>
      <c r="BB137" s="79"/>
      <c r="BC137" s="80"/>
      <c r="BD137" s="81"/>
      <c r="BE137" s="82"/>
      <c r="BF137" s="81"/>
      <c r="BG137" s="83"/>
      <c r="BH137" s="83"/>
      <c r="BI137" s="83"/>
      <c r="BJ137" s="83"/>
      <c r="BK137" s="84"/>
      <c r="BL137" s="79"/>
      <c r="BM137" s="79"/>
      <c r="BN137" s="80"/>
      <c r="BO137" s="81"/>
      <c r="BP137" s="82"/>
      <c r="BQ137" s="81"/>
      <c r="BR137" s="83"/>
      <c r="BS137" s="83"/>
      <c r="BT137" s="83"/>
      <c r="BU137" s="83"/>
      <c r="BV137" s="84"/>
      <c r="BW137" s="79"/>
      <c r="BX137" s="79"/>
      <c r="BY137" s="80"/>
      <c r="BZ137" s="81"/>
      <c r="CA137" s="82"/>
      <c r="CB137" s="81"/>
      <c r="CC137" s="83"/>
      <c r="CD137" s="83"/>
      <c r="CE137" s="83"/>
      <c r="CF137" s="83"/>
      <c r="CG137" s="84"/>
      <c r="CH137" s="79"/>
      <c r="CI137" s="79"/>
      <c r="CJ137" s="80"/>
      <c r="CK137" s="81"/>
      <c r="CL137" s="82"/>
      <c r="CM137" s="81"/>
      <c r="CN137" s="83"/>
      <c r="CO137" s="83"/>
      <c r="CP137" s="83"/>
      <c r="CQ137" s="83"/>
      <c r="CR137" s="84"/>
      <c r="CS137" s="79"/>
      <c r="CT137" s="79"/>
      <c r="CU137" s="80"/>
      <c r="CV137" s="81"/>
      <c r="CW137" s="82"/>
      <c r="CX137" s="81"/>
      <c r="CY137" s="83"/>
      <c r="CZ137" s="83"/>
      <c r="DA137" s="83"/>
      <c r="DB137" s="83"/>
      <c r="DC137" s="84"/>
      <c r="DD137" s="79"/>
      <c r="DE137" s="79"/>
      <c r="DF137" s="80"/>
      <c r="DG137" s="81"/>
      <c r="DH137" s="82"/>
      <c r="DI137" s="81"/>
      <c r="DJ137" s="83"/>
      <c r="DK137" s="83"/>
      <c r="DL137" s="83"/>
      <c r="DM137" s="83"/>
      <c r="DN137" s="84"/>
      <c r="DO137" s="79"/>
      <c r="DP137" s="79"/>
      <c r="DQ137" s="80"/>
      <c r="DR137" s="81"/>
      <c r="DS137" s="82"/>
      <c r="DT137" s="81"/>
      <c r="DU137" s="83"/>
      <c r="DV137" s="83"/>
      <c r="DW137" s="83"/>
      <c r="DX137" s="83"/>
      <c r="DY137" s="84"/>
      <c r="DZ137" s="79"/>
      <c r="EA137" s="79"/>
      <c r="EB137" s="80"/>
      <c r="EC137" s="81"/>
      <c r="ED137" s="82"/>
      <c r="EE137" s="81"/>
      <c r="EF137" s="83"/>
      <c r="EG137" s="83"/>
      <c r="EH137" s="83"/>
      <c r="EI137" s="83"/>
      <c r="EJ137" s="84"/>
      <c r="EK137" s="79"/>
      <c r="EL137" s="79"/>
      <c r="EM137" s="80"/>
      <c r="EN137" s="81"/>
      <c r="EO137" s="82"/>
      <c r="EP137" s="81"/>
      <c r="EQ137" s="83"/>
      <c r="ER137" s="83"/>
      <c r="ES137" s="83"/>
      <c r="ET137" s="83"/>
      <c r="EU137" s="84"/>
      <c r="EV137" s="79"/>
      <c r="EW137" s="79"/>
      <c r="EX137" s="80"/>
      <c r="EY137" s="81"/>
      <c r="EZ137" s="82"/>
      <c r="FA137" s="81"/>
      <c r="FB137" s="83"/>
      <c r="FC137" s="83"/>
      <c r="FD137" s="83"/>
      <c r="FE137" s="83"/>
      <c r="FF137" s="84"/>
      <c r="FG137" s="79"/>
      <c r="FH137" s="79"/>
      <c r="FI137" s="80"/>
      <c r="FJ137" s="81"/>
      <c r="FK137" s="82"/>
      <c r="FL137" s="81"/>
      <c r="FM137" s="83"/>
      <c r="FN137" s="83"/>
      <c r="FO137" s="83"/>
      <c r="FP137" s="83"/>
      <c r="FQ137" s="84"/>
      <c r="FR137" s="79"/>
      <c r="FS137" s="79"/>
      <c r="FT137" s="80"/>
      <c r="FU137" s="81"/>
      <c r="FV137" s="82"/>
      <c r="FW137" s="81"/>
      <c r="FX137" s="83"/>
      <c r="FY137" s="83"/>
      <c r="FZ137" s="83"/>
      <c r="GA137" s="83"/>
      <c r="GB137" s="84"/>
      <c r="GC137" s="79"/>
      <c r="GD137" s="79"/>
      <c r="GE137" s="80"/>
      <c r="GF137" s="81"/>
      <c r="GG137" s="82"/>
      <c r="GH137" s="81"/>
      <c r="GI137" s="83"/>
      <c r="GJ137" s="83"/>
      <c r="GK137" s="83"/>
      <c r="GL137" s="83"/>
      <c r="GM137" s="84"/>
      <c r="GN137" s="79"/>
      <c r="GO137" s="79"/>
      <c r="GP137" s="80"/>
      <c r="GQ137" s="81"/>
      <c r="GR137" s="82"/>
      <c r="GS137" s="81"/>
      <c r="GT137" s="83"/>
      <c r="GU137" s="83"/>
      <c r="GV137" s="83"/>
      <c r="GW137" s="83"/>
      <c r="GX137" s="84"/>
      <c r="GY137" s="79"/>
      <c r="GZ137" s="79"/>
      <c r="HA137" s="80"/>
      <c r="HB137" s="81"/>
      <c r="HC137" s="82"/>
      <c r="HD137" s="81"/>
      <c r="HE137" s="83"/>
      <c r="HF137" s="83"/>
      <c r="HG137" s="83"/>
      <c r="HH137" s="83"/>
      <c r="HI137" s="84"/>
      <c r="HJ137" s="79"/>
      <c r="HK137" s="79"/>
      <c r="HL137" s="80"/>
      <c r="HM137" s="81"/>
      <c r="HN137" s="82"/>
      <c r="HO137" s="81"/>
      <c r="HP137" s="83"/>
      <c r="HQ137" s="83"/>
      <c r="HR137" s="83"/>
      <c r="HS137" s="83"/>
      <c r="HT137" s="84"/>
      <c r="HU137" s="79"/>
      <c r="HV137" s="79"/>
      <c r="HW137" s="80"/>
      <c r="HX137" s="81"/>
      <c r="HY137" s="82"/>
      <c r="HZ137" s="81"/>
      <c r="IA137" s="83"/>
      <c r="IB137" s="83"/>
      <c r="IC137" s="83"/>
      <c r="ID137" s="83"/>
      <c r="IE137" s="84"/>
      <c r="IF137" s="79"/>
      <c r="IG137" s="79"/>
    </row>
    <row r="138" spans="1:241" s="85" customFormat="1" ht="14.25" customHeight="1">
      <c r="A138" s="502" t="s">
        <v>2883</v>
      </c>
      <c r="B138" s="503" t="s">
        <v>2882</v>
      </c>
      <c r="C138" s="519" t="s">
        <v>132</v>
      </c>
      <c r="D138" s="505">
        <v>48</v>
      </c>
      <c r="E138" s="259"/>
      <c r="F138" s="259"/>
      <c r="G138" s="88">
        <f t="shared" si="10"/>
        <v>0</v>
      </c>
      <c r="H138" s="89">
        <f t="shared" si="11"/>
        <v>0</v>
      </c>
      <c r="I138" s="79"/>
      <c r="J138" s="79"/>
      <c r="K138" s="80"/>
      <c r="L138" s="81"/>
      <c r="M138" s="82"/>
      <c r="N138" s="81"/>
      <c r="O138" s="83"/>
      <c r="P138" s="83"/>
      <c r="Q138" s="83"/>
      <c r="R138" s="83"/>
      <c r="S138" s="84"/>
      <c r="T138" s="79"/>
      <c r="U138" s="79"/>
      <c r="V138" s="80"/>
      <c r="W138" s="81"/>
      <c r="X138" s="82"/>
      <c r="Y138" s="81"/>
      <c r="Z138" s="83"/>
      <c r="AA138" s="83"/>
      <c r="AB138" s="83"/>
      <c r="AC138" s="83"/>
      <c r="AD138" s="84"/>
      <c r="AE138" s="79"/>
      <c r="AF138" s="79"/>
      <c r="AG138" s="80"/>
      <c r="AH138" s="81"/>
      <c r="AI138" s="82"/>
      <c r="AJ138" s="81"/>
      <c r="AK138" s="83"/>
      <c r="AL138" s="83"/>
      <c r="AM138" s="83"/>
      <c r="AN138" s="83"/>
      <c r="AO138" s="84"/>
      <c r="AP138" s="79"/>
      <c r="AQ138" s="79"/>
      <c r="AR138" s="80"/>
      <c r="AS138" s="81"/>
      <c r="AT138" s="82"/>
      <c r="AU138" s="81"/>
      <c r="AV138" s="83"/>
      <c r="AW138" s="83"/>
      <c r="AX138" s="83"/>
      <c r="AY138" s="83"/>
      <c r="AZ138" s="84"/>
      <c r="BA138" s="79"/>
      <c r="BB138" s="79"/>
      <c r="BC138" s="80"/>
      <c r="BD138" s="81"/>
      <c r="BE138" s="82"/>
      <c r="BF138" s="81"/>
      <c r="BG138" s="83"/>
      <c r="BH138" s="83"/>
      <c r="BI138" s="83"/>
      <c r="BJ138" s="83"/>
      <c r="BK138" s="84"/>
      <c r="BL138" s="79"/>
      <c r="BM138" s="79"/>
      <c r="BN138" s="80"/>
      <c r="BO138" s="81"/>
      <c r="BP138" s="82"/>
      <c r="BQ138" s="81"/>
      <c r="BR138" s="83"/>
      <c r="BS138" s="83"/>
      <c r="BT138" s="83"/>
      <c r="BU138" s="83"/>
      <c r="BV138" s="84"/>
      <c r="BW138" s="79"/>
      <c r="BX138" s="79"/>
      <c r="BY138" s="80"/>
      <c r="BZ138" s="81"/>
      <c r="CA138" s="82"/>
      <c r="CB138" s="81"/>
      <c r="CC138" s="83"/>
      <c r="CD138" s="83"/>
      <c r="CE138" s="83"/>
      <c r="CF138" s="83"/>
      <c r="CG138" s="84"/>
      <c r="CH138" s="79"/>
      <c r="CI138" s="79"/>
      <c r="CJ138" s="80"/>
      <c r="CK138" s="81"/>
      <c r="CL138" s="82"/>
      <c r="CM138" s="81"/>
      <c r="CN138" s="83"/>
      <c r="CO138" s="83"/>
      <c r="CP138" s="83"/>
      <c r="CQ138" s="83"/>
      <c r="CR138" s="84"/>
      <c r="CS138" s="79"/>
      <c r="CT138" s="79"/>
      <c r="CU138" s="80"/>
      <c r="CV138" s="81"/>
      <c r="CW138" s="82"/>
      <c r="CX138" s="81"/>
      <c r="CY138" s="83"/>
      <c r="CZ138" s="83"/>
      <c r="DA138" s="83"/>
      <c r="DB138" s="83"/>
      <c r="DC138" s="84"/>
      <c r="DD138" s="79"/>
      <c r="DE138" s="79"/>
      <c r="DF138" s="80"/>
      <c r="DG138" s="81"/>
      <c r="DH138" s="82"/>
      <c r="DI138" s="81"/>
      <c r="DJ138" s="83"/>
      <c r="DK138" s="83"/>
      <c r="DL138" s="83"/>
      <c r="DM138" s="83"/>
      <c r="DN138" s="84"/>
      <c r="DO138" s="79"/>
      <c r="DP138" s="79"/>
      <c r="DQ138" s="80"/>
      <c r="DR138" s="81"/>
      <c r="DS138" s="82"/>
      <c r="DT138" s="81"/>
      <c r="DU138" s="83"/>
      <c r="DV138" s="83"/>
      <c r="DW138" s="83"/>
      <c r="DX138" s="83"/>
      <c r="DY138" s="84"/>
      <c r="DZ138" s="79"/>
      <c r="EA138" s="79"/>
      <c r="EB138" s="80"/>
      <c r="EC138" s="81"/>
      <c r="ED138" s="82"/>
      <c r="EE138" s="81"/>
      <c r="EF138" s="83"/>
      <c r="EG138" s="83"/>
      <c r="EH138" s="83"/>
      <c r="EI138" s="83"/>
      <c r="EJ138" s="84"/>
      <c r="EK138" s="79"/>
      <c r="EL138" s="79"/>
      <c r="EM138" s="80"/>
      <c r="EN138" s="81"/>
      <c r="EO138" s="82"/>
      <c r="EP138" s="81"/>
      <c r="EQ138" s="83"/>
      <c r="ER138" s="83"/>
      <c r="ES138" s="83"/>
      <c r="ET138" s="83"/>
      <c r="EU138" s="84"/>
      <c r="EV138" s="79"/>
      <c r="EW138" s="79"/>
      <c r="EX138" s="80"/>
      <c r="EY138" s="81"/>
      <c r="EZ138" s="82"/>
      <c r="FA138" s="81"/>
      <c r="FB138" s="83"/>
      <c r="FC138" s="83"/>
      <c r="FD138" s="83"/>
      <c r="FE138" s="83"/>
      <c r="FF138" s="84"/>
      <c r="FG138" s="79"/>
      <c r="FH138" s="79"/>
      <c r="FI138" s="80"/>
      <c r="FJ138" s="81"/>
      <c r="FK138" s="82"/>
      <c r="FL138" s="81"/>
      <c r="FM138" s="83"/>
      <c r="FN138" s="83"/>
      <c r="FO138" s="83"/>
      <c r="FP138" s="83"/>
      <c r="FQ138" s="84"/>
      <c r="FR138" s="79"/>
      <c r="FS138" s="79"/>
      <c r="FT138" s="80"/>
      <c r="FU138" s="81"/>
      <c r="FV138" s="82"/>
      <c r="FW138" s="81"/>
      <c r="FX138" s="83"/>
      <c r="FY138" s="83"/>
      <c r="FZ138" s="83"/>
      <c r="GA138" s="83"/>
      <c r="GB138" s="84"/>
      <c r="GC138" s="79"/>
      <c r="GD138" s="79"/>
      <c r="GE138" s="80"/>
      <c r="GF138" s="81"/>
      <c r="GG138" s="82"/>
      <c r="GH138" s="81"/>
      <c r="GI138" s="83"/>
      <c r="GJ138" s="83"/>
      <c r="GK138" s="83"/>
      <c r="GL138" s="83"/>
      <c r="GM138" s="84"/>
      <c r="GN138" s="79"/>
      <c r="GO138" s="79"/>
      <c r="GP138" s="80"/>
      <c r="GQ138" s="81"/>
      <c r="GR138" s="82"/>
      <c r="GS138" s="81"/>
      <c r="GT138" s="83"/>
      <c r="GU138" s="83"/>
      <c r="GV138" s="83"/>
      <c r="GW138" s="83"/>
      <c r="GX138" s="84"/>
      <c r="GY138" s="79"/>
      <c r="GZ138" s="79"/>
      <c r="HA138" s="80"/>
      <c r="HB138" s="81"/>
      <c r="HC138" s="82"/>
      <c r="HD138" s="81"/>
      <c r="HE138" s="83"/>
      <c r="HF138" s="83"/>
      <c r="HG138" s="83"/>
      <c r="HH138" s="83"/>
      <c r="HI138" s="84"/>
      <c r="HJ138" s="79"/>
      <c r="HK138" s="79"/>
      <c r="HL138" s="80"/>
      <c r="HM138" s="81"/>
      <c r="HN138" s="82"/>
      <c r="HO138" s="81"/>
      <c r="HP138" s="83"/>
      <c r="HQ138" s="83"/>
      <c r="HR138" s="83"/>
      <c r="HS138" s="83"/>
      <c r="HT138" s="84"/>
      <c r="HU138" s="79"/>
      <c r="HV138" s="79"/>
      <c r="HW138" s="80"/>
      <c r="HX138" s="81"/>
      <c r="HY138" s="82"/>
      <c r="HZ138" s="81"/>
      <c r="IA138" s="83"/>
      <c r="IB138" s="83"/>
      <c r="IC138" s="83"/>
      <c r="ID138" s="83"/>
      <c r="IE138" s="84"/>
      <c r="IF138" s="79"/>
      <c r="IG138" s="79"/>
    </row>
    <row r="139" spans="1:241" s="85" customFormat="1" ht="14.25" customHeight="1">
      <c r="A139" s="502" t="s">
        <v>2881</v>
      </c>
      <c r="B139" s="503" t="s">
        <v>2880</v>
      </c>
      <c r="C139" s="519" t="s">
        <v>132</v>
      </c>
      <c r="D139" s="505">
        <v>1</v>
      </c>
      <c r="E139" s="259"/>
      <c r="F139" s="259"/>
      <c r="G139" s="88">
        <f t="shared" si="10"/>
        <v>0</v>
      </c>
      <c r="H139" s="89">
        <f t="shared" si="11"/>
        <v>0</v>
      </c>
      <c r="I139" s="79"/>
      <c r="J139" s="79"/>
      <c r="K139" s="80"/>
      <c r="L139" s="81"/>
      <c r="M139" s="82"/>
      <c r="N139" s="81"/>
      <c r="O139" s="83"/>
      <c r="P139" s="83"/>
      <c r="Q139" s="83"/>
      <c r="R139" s="83"/>
      <c r="S139" s="84"/>
      <c r="T139" s="79"/>
      <c r="U139" s="79"/>
      <c r="V139" s="80"/>
      <c r="W139" s="81"/>
      <c r="X139" s="82"/>
      <c r="Y139" s="81"/>
      <c r="Z139" s="83"/>
      <c r="AA139" s="83"/>
      <c r="AB139" s="83"/>
      <c r="AC139" s="83"/>
      <c r="AD139" s="84"/>
      <c r="AE139" s="79"/>
      <c r="AF139" s="79"/>
      <c r="AG139" s="80"/>
      <c r="AH139" s="81"/>
      <c r="AI139" s="82"/>
      <c r="AJ139" s="81"/>
      <c r="AK139" s="83"/>
      <c r="AL139" s="83"/>
      <c r="AM139" s="83"/>
      <c r="AN139" s="83"/>
      <c r="AO139" s="84"/>
      <c r="AP139" s="79"/>
      <c r="AQ139" s="79"/>
      <c r="AR139" s="80"/>
      <c r="AS139" s="81"/>
      <c r="AT139" s="82"/>
      <c r="AU139" s="81"/>
      <c r="AV139" s="83"/>
      <c r="AW139" s="83"/>
      <c r="AX139" s="83"/>
      <c r="AY139" s="83"/>
      <c r="AZ139" s="84"/>
      <c r="BA139" s="79"/>
      <c r="BB139" s="79"/>
      <c r="BC139" s="80"/>
      <c r="BD139" s="81"/>
      <c r="BE139" s="82"/>
      <c r="BF139" s="81"/>
      <c r="BG139" s="83"/>
      <c r="BH139" s="83"/>
      <c r="BI139" s="83"/>
      <c r="BJ139" s="83"/>
      <c r="BK139" s="84"/>
      <c r="BL139" s="79"/>
      <c r="BM139" s="79"/>
      <c r="BN139" s="80"/>
      <c r="BO139" s="81"/>
      <c r="BP139" s="82"/>
      <c r="BQ139" s="81"/>
      <c r="BR139" s="83"/>
      <c r="BS139" s="83"/>
      <c r="BT139" s="83"/>
      <c r="BU139" s="83"/>
      <c r="BV139" s="84"/>
      <c r="BW139" s="79"/>
      <c r="BX139" s="79"/>
      <c r="BY139" s="80"/>
      <c r="BZ139" s="81"/>
      <c r="CA139" s="82"/>
      <c r="CB139" s="81"/>
      <c r="CC139" s="83"/>
      <c r="CD139" s="83"/>
      <c r="CE139" s="83"/>
      <c r="CF139" s="83"/>
      <c r="CG139" s="84"/>
      <c r="CH139" s="79"/>
      <c r="CI139" s="79"/>
      <c r="CJ139" s="80"/>
      <c r="CK139" s="81"/>
      <c r="CL139" s="82"/>
      <c r="CM139" s="81"/>
      <c r="CN139" s="83"/>
      <c r="CO139" s="83"/>
      <c r="CP139" s="83"/>
      <c r="CQ139" s="83"/>
      <c r="CR139" s="84"/>
      <c r="CS139" s="79"/>
      <c r="CT139" s="79"/>
      <c r="CU139" s="80"/>
      <c r="CV139" s="81"/>
      <c r="CW139" s="82"/>
      <c r="CX139" s="81"/>
      <c r="CY139" s="83"/>
      <c r="CZ139" s="83"/>
      <c r="DA139" s="83"/>
      <c r="DB139" s="83"/>
      <c r="DC139" s="84"/>
      <c r="DD139" s="79"/>
      <c r="DE139" s="79"/>
      <c r="DF139" s="80"/>
      <c r="DG139" s="81"/>
      <c r="DH139" s="82"/>
      <c r="DI139" s="81"/>
      <c r="DJ139" s="83"/>
      <c r="DK139" s="83"/>
      <c r="DL139" s="83"/>
      <c r="DM139" s="83"/>
      <c r="DN139" s="84"/>
      <c r="DO139" s="79"/>
      <c r="DP139" s="79"/>
      <c r="DQ139" s="80"/>
      <c r="DR139" s="81"/>
      <c r="DS139" s="82"/>
      <c r="DT139" s="81"/>
      <c r="DU139" s="83"/>
      <c r="DV139" s="83"/>
      <c r="DW139" s="83"/>
      <c r="DX139" s="83"/>
      <c r="DY139" s="84"/>
      <c r="DZ139" s="79"/>
      <c r="EA139" s="79"/>
      <c r="EB139" s="80"/>
      <c r="EC139" s="81"/>
      <c r="ED139" s="82"/>
      <c r="EE139" s="81"/>
      <c r="EF139" s="83"/>
      <c r="EG139" s="83"/>
      <c r="EH139" s="83"/>
      <c r="EI139" s="83"/>
      <c r="EJ139" s="84"/>
      <c r="EK139" s="79"/>
      <c r="EL139" s="79"/>
      <c r="EM139" s="80"/>
      <c r="EN139" s="81"/>
      <c r="EO139" s="82"/>
      <c r="EP139" s="81"/>
      <c r="EQ139" s="83"/>
      <c r="ER139" s="83"/>
      <c r="ES139" s="83"/>
      <c r="ET139" s="83"/>
      <c r="EU139" s="84"/>
      <c r="EV139" s="79"/>
      <c r="EW139" s="79"/>
      <c r="EX139" s="80"/>
      <c r="EY139" s="81"/>
      <c r="EZ139" s="82"/>
      <c r="FA139" s="81"/>
      <c r="FB139" s="83"/>
      <c r="FC139" s="83"/>
      <c r="FD139" s="83"/>
      <c r="FE139" s="83"/>
      <c r="FF139" s="84"/>
      <c r="FG139" s="79"/>
      <c r="FH139" s="79"/>
      <c r="FI139" s="80"/>
      <c r="FJ139" s="81"/>
      <c r="FK139" s="82"/>
      <c r="FL139" s="81"/>
      <c r="FM139" s="83"/>
      <c r="FN139" s="83"/>
      <c r="FO139" s="83"/>
      <c r="FP139" s="83"/>
      <c r="FQ139" s="84"/>
      <c r="FR139" s="79"/>
      <c r="FS139" s="79"/>
      <c r="FT139" s="80"/>
      <c r="FU139" s="81"/>
      <c r="FV139" s="82"/>
      <c r="FW139" s="81"/>
      <c r="FX139" s="83"/>
      <c r="FY139" s="83"/>
      <c r="FZ139" s="83"/>
      <c r="GA139" s="83"/>
      <c r="GB139" s="84"/>
      <c r="GC139" s="79"/>
      <c r="GD139" s="79"/>
      <c r="GE139" s="80"/>
      <c r="GF139" s="81"/>
      <c r="GG139" s="82"/>
      <c r="GH139" s="81"/>
      <c r="GI139" s="83"/>
      <c r="GJ139" s="83"/>
      <c r="GK139" s="83"/>
      <c r="GL139" s="83"/>
      <c r="GM139" s="84"/>
      <c r="GN139" s="79"/>
      <c r="GO139" s="79"/>
      <c r="GP139" s="80"/>
      <c r="GQ139" s="81"/>
      <c r="GR139" s="82"/>
      <c r="GS139" s="81"/>
      <c r="GT139" s="83"/>
      <c r="GU139" s="83"/>
      <c r="GV139" s="83"/>
      <c r="GW139" s="83"/>
      <c r="GX139" s="84"/>
      <c r="GY139" s="79"/>
      <c r="GZ139" s="79"/>
      <c r="HA139" s="80"/>
      <c r="HB139" s="81"/>
      <c r="HC139" s="82"/>
      <c r="HD139" s="81"/>
      <c r="HE139" s="83"/>
      <c r="HF139" s="83"/>
      <c r="HG139" s="83"/>
      <c r="HH139" s="83"/>
      <c r="HI139" s="84"/>
      <c r="HJ139" s="79"/>
      <c r="HK139" s="79"/>
      <c r="HL139" s="80"/>
      <c r="HM139" s="81"/>
      <c r="HN139" s="82"/>
      <c r="HO139" s="81"/>
      <c r="HP139" s="83"/>
      <c r="HQ139" s="83"/>
      <c r="HR139" s="83"/>
      <c r="HS139" s="83"/>
      <c r="HT139" s="84"/>
      <c r="HU139" s="79"/>
      <c r="HV139" s="79"/>
      <c r="HW139" s="80"/>
      <c r="HX139" s="81"/>
      <c r="HY139" s="82"/>
      <c r="HZ139" s="81"/>
      <c r="IA139" s="83"/>
      <c r="IB139" s="83"/>
      <c r="IC139" s="83"/>
      <c r="ID139" s="83"/>
      <c r="IE139" s="84"/>
      <c r="IF139" s="79"/>
      <c r="IG139" s="79"/>
    </row>
    <row r="140" spans="1:241" s="85" customFormat="1" ht="14.25" customHeight="1">
      <c r="A140" s="502" t="s">
        <v>2879</v>
      </c>
      <c r="B140" s="503" t="s">
        <v>2878</v>
      </c>
      <c r="C140" s="519" t="s">
        <v>132</v>
      </c>
      <c r="D140" s="505">
        <v>1</v>
      </c>
      <c r="E140" s="259"/>
      <c r="F140" s="259"/>
      <c r="G140" s="88">
        <f t="shared" si="10"/>
        <v>0</v>
      </c>
      <c r="H140" s="89">
        <f t="shared" si="11"/>
        <v>0</v>
      </c>
      <c r="I140" s="79"/>
      <c r="J140" s="79"/>
      <c r="K140" s="80"/>
      <c r="L140" s="81"/>
      <c r="M140" s="82"/>
      <c r="N140" s="81"/>
      <c r="O140" s="83"/>
      <c r="P140" s="83"/>
      <c r="Q140" s="83"/>
      <c r="R140" s="83"/>
      <c r="S140" s="84"/>
      <c r="T140" s="79"/>
      <c r="U140" s="79"/>
      <c r="V140" s="80"/>
      <c r="W140" s="81"/>
      <c r="X140" s="82"/>
      <c r="Y140" s="81"/>
      <c r="Z140" s="83"/>
      <c r="AA140" s="83"/>
      <c r="AB140" s="83"/>
      <c r="AC140" s="83"/>
      <c r="AD140" s="84"/>
      <c r="AE140" s="79"/>
      <c r="AF140" s="79"/>
      <c r="AG140" s="80"/>
      <c r="AH140" s="81"/>
      <c r="AI140" s="82"/>
      <c r="AJ140" s="81"/>
      <c r="AK140" s="83"/>
      <c r="AL140" s="83"/>
      <c r="AM140" s="83"/>
      <c r="AN140" s="83"/>
      <c r="AO140" s="84"/>
      <c r="AP140" s="79"/>
      <c r="AQ140" s="79"/>
      <c r="AR140" s="80"/>
      <c r="AS140" s="81"/>
      <c r="AT140" s="82"/>
      <c r="AU140" s="81"/>
      <c r="AV140" s="83"/>
      <c r="AW140" s="83"/>
      <c r="AX140" s="83"/>
      <c r="AY140" s="83"/>
      <c r="AZ140" s="84"/>
      <c r="BA140" s="79"/>
      <c r="BB140" s="79"/>
      <c r="BC140" s="80"/>
      <c r="BD140" s="81"/>
      <c r="BE140" s="82"/>
      <c r="BF140" s="81"/>
      <c r="BG140" s="83"/>
      <c r="BH140" s="83"/>
      <c r="BI140" s="83"/>
      <c r="BJ140" s="83"/>
      <c r="BK140" s="84"/>
      <c r="BL140" s="79"/>
      <c r="BM140" s="79"/>
      <c r="BN140" s="80"/>
      <c r="BO140" s="81"/>
      <c r="BP140" s="82"/>
      <c r="BQ140" s="81"/>
      <c r="BR140" s="83"/>
      <c r="BS140" s="83"/>
      <c r="BT140" s="83"/>
      <c r="BU140" s="83"/>
      <c r="BV140" s="84"/>
      <c r="BW140" s="79"/>
      <c r="BX140" s="79"/>
      <c r="BY140" s="80"/>
      <c r="BZ140" s="81"/>
      <c r="CA140" s="82"/>
      <c r="CB140" s="81"/>
      <c r="CC140" s="83"/>
      <c r="CD140" s="83"/>
      <c r="CE140" s="83"/>
      <c r="CF140" s="83"/>
      <c r="CG140" s="84"/>
      <c r="CH140" s="79"/>
      <c r="CI140" s="79"/>
      <c r="CJ140" s="80"/>
      <c r="CK140" s="81"/>
      <c r="CL140" s="82"/>
      <c r="CM140" s="81"/>
      <c r="CN140" s="83"/>
      <c r="CO140" s="83"/>
      <c r="CP140" s="83"/>
      <c r="CQ140" s="83"/>
      <c r="CR140" s="84"/>
      <c r="CS140" s="79"/>
      <c r="CT140" s="79"/>
      <c r="CU140" s="80"/>
      <c r="CV140" s="81"/>
      <c r="CW140" s="82"/>
      <c r="CX140" s="81"/>
      <c r="CY140" s="83"/>
      <c r="CZ140" s="83"/>
      <c r="DA140" s="83"/>
      <c r="DB140" s="83"/>
      <c r="DC140" s="84"/>
      <c r="DD140" s="79"/>
      <c r="DE140" s="79"/>
      <c r="DF140" s="80"/>
      <c r="DG140" s="81"/>
      <c r="DH140" s="82"/>
      <c r="DI140" s="81"/>
      <c r="DJ140" s="83"/>
      <c r="DK140" s="83"/>
      <c r="DL140" s="83"/>
      <c r="DM140" s="83"/>
      <c r="DN140" s="84"/>
      <c r="DO140" s="79"/>
      <c r="DP140" s="79"/>
      <c r="DQ140" s="80"/>
      <c r="DR140" s="81"/>
      <c r="DS140" s="82"/>
      <c r="DT140" s="81"/>
      <c r="DU140" s="83"/>
      <c r="DV140" s="83"/>
      <c r="DW140" s="83"/>
      <c r="DX140" s="83"/>
      <c r="DY140" s="84"/>
      <c r="DZ140" s="79"/>
      <c r="EA140" s="79"/>
      <c r="EB140" s="80"/>
      <c r="EC140" s="81"/>
      <c r="ED140" s="82"/>
      <c r="EE140" s="81"/>
      <c r="EF140" s="83"/>
      <c r="EG140" s="83"/>
      <c r="EH140" s="83"/>
      <c r="EI140" s="83"/>
      <c r="EJ140" s="84"/>
      <c r="EK140" s="79"/>
      <c r="EL140" s="79"/>
      <c r="EM140" s="80"/>
      <c r="EN140" s="81"/>
      <c r="EO140" s="82"/>
      <c r="EP140" s="81"/>
      <c r="EQ140" s="83"/>
      <c r="ER140" s="83"/>
      <c r="ES140" s="83"/>
      <c r="ET140" s="83"/>
      <c r="EU140" s="84"/>
      <c r="EV140" s="79"/>
      <c r="EW140" s="79"/>
      <c r="EX140" s="80"/>
      <c r="EY140" s="81"/>
      <c r="EZ140" s="82"/>
      <c r="FA140" s="81"/>
      <c r="FB140" s="83"/>
      <c r="FC140" s="83"/>
      <c r="FD140" s="83"/>
      <c r="FE140" s="83"/>
      <c r="FF140" s="84"/>
      <c r="FG140" s="79"/>
      <c r="FH140" s="79"/>
      <c r="FI140" s="80"/>
      <c r="FJ140" s="81"/>
      <c r="FK140" s="82"/>
      <c r="FL140" s="81"/>
      <c r="FM140" s="83"/>
      <c r="FN140" s="83"/>
      <c r="FO140" s="83"/>
      <c r="FP140" s="83"/>
      <c r="FQ140" s="84"/>
      <c r="FR140" s="79"/>
      <c r="FS140" s="79"/>
      <c r="FT140" s="80"/>
      <c r="FU140" s="81"/>
      <c r="FV140" s="82"/>
      <c r="FW140" s="81"/>
      <c r="FX140" s="83"/>
      <c r="FY140" s="83"/>
      <c r="FZ140" s="83"/>
      <c r="GA140" s="83"/>
      <c r="GB140" s="84"/>
      <c r="GC140" s="79"/>
      <c r="GD140" s="79"/>
      <c r="GE140" s="80"/>
      <c r="GF140" s="81"/>
      <c r="GG140" s="82"/>
      <c r="GH140" s="81"/>
      <c r="GI140" s="83"/>
      <c r="GJ140" s="83"/>
      <c r="GK140" s="83"/>
      <c r="GL140" s="83"/>
      <c r="GM140" s="84"/>
      <c r="GN140" s="79"/>
      <c r="GO140" s="79"/>
      <c r="GP140" s="80"/>
      <c r="GQ140" s="81"/>
      <c r="GR140" s="82"/>
      <c r="GS140" s="81"/>
      <c r="GT140" s="83"/>
      <c r="GU140" s="83"/>
      <c r="GV140" s="83"/>
      <c r="GW140" s="83"/>
      <c r="GX140" s="84"/>
      <c r="GY140" s="79"/>
      <c r="GZ140" s="79"/>
      <c r="HA140" s="80"/>
      <c r="HB140" s="81"/>
      <c r="HC140" s="82"/>
      <c r="HD140" s="81"/>
      <c r="HE140" s="83"/>
      <c r="HF140" s="83"/>
      <c r="HG140" s="83"/>
      <c r="HH140" s="83"/>
      <c r="HI140" s="84"/>
      <c r="HJ140" s="79"/>
      <c r="HK140" s="79"/>
      <c r="HL140" s="80"/>
      <c r="HM140" s="81"/>
      <c r="HN140" s="82"/>
      <c r="HO140" s="81"/>
      <c r="HP140" s="83"/>
      <c r="HQ140" s="83"/>
      <c r="HR140" s="83"/>
      <c r="HS140" s="83"/>
      <c r="HT140" s="84"/>
      <c r="HU140" s="79"/>
      <c r="HV140" s="79"/>
      <c r="HW140" s="80"/>
      <c r="HX140" s="81"/>
      <c r="HY140" s="82"/>
      <c r="HZ140" s="81"/>
      <c r="IA140" s="83"/>
      <c r="IB140" s="83"/>
      <c r="IC140" s="83"/>
      <c r="ID140" s="83"/>
      <c r="IE140" s="84"/>
      <c r="IF140" s="79"/>
      <c r="IG140" s="79"/>
    </row>
    <row r="141" spans="1:241" s="85" customFormat="1" ht="14.25" customHeight="1">
      <c r="A141" s="502" t="s">
        <v>2877</v>
      </c>
      <c r="B141" s="503" t="s">
        <v>2876</v>
      </c>
      <c r="C141" s="519" t="s">
        <v>132</v>
      </c>
      <c r="D141" s="505">
        <v>1</v>
      </c>
      <c r="E141" s="259"/>
      <c r="F141" s="259"/>
      <c r="G141" s="88">
        <f t="shared" si="10"/>
        <v>0</v>
      </c>
      <c r="H141" s="89">
        <f t="shared" si="11"/>
        <v>0</v>
      </c>
      <c r="I141" s="79"/>
      <c r="J141" s="79"/>
      <c r="K141" s="80"/>
      <c r="L141" s="81"/>
      <c r="M141" s="82"/>
      <c r="N141" s="81"/>
      <c r="O141" s="83"/>
      <c r="P141" s="83"/>
      <c r="Q141" s="83"/>
      <c r="R141" s="83"/>
      <c r="S141" s="84"/>
      <c r="T141" s="79"/>
      <c r="U141" s="79"/>
      <c r="V141" s="80"/>
      <c r="W141" s="81"/>
      <c r="X141" s="82"/>
      <c r="Y141" s="81"/>
      <c r="Z141" s="83"/>
      <c r="AA141" s="83"/>
      <c r="AB141" s="83"/>
      <c r="AC141" s="83"/>
      <c r="AD141" s="84"/>
      <c r="AE141" s="79"/>
      <c r="AF141" s="79"/>
      <c r="AG141" s="80"/>
      <c r="AH141" s="81"/>
      <c r="AI141" s="82"/>
      <c r="AJ141" s="81"/>
      <c r="AK141" s="83"/>
      <c r="AL141" s="83"/>
      <c r="AM141" s="83"/>
      <c r="AN141" s="83"/>
      <c r="AO141" s="84"/>
      <c r="AP141" s="79"/>
      <c r="AQ141" s="79"/>
      <c r="AR141" s="80"/>
      <c r="AS141" s="81"/>
      <c r="AT141" s="82"/>
      <c r="AU141" s="81"/>
      <c r="AV141" s="83"/>
      <c r="AW141" s="83"/>
      <c r="AX141" s="83"/>
      <c r="AY141" s="83"/>
      <c r="AZ141" s="84"/>
      <c r="BA141" s="79"/>
      <c r="BB141" s="79"/>
      <c r="BC141" s="80"/>
      <c r="BD141" s="81"/>
      <c r="BE141" s="82"/>
      <c r="BF141" s="81"/>
      <c r="BG141" s="83"/>
      <c r="BH141" s="83"/>
      <c r="BI141" s="83"/>
      <c r="BJ141" s="83"/>
      <c r="BK141" s="84"/>
      <c r="BL141" s="79"/>
      <c r="BM141" s="79"/>
      <c r="BN141" s="80"/>
      <c r="BO141" s="81"/>
      <c r="BP141" s="82"/>
      <c r="BQ141" s="81"/>
      <c r="BR141" s="83"/>
      <c r="BS141" s="83"/>
      <c r="BT141" s="83"/>
      <c r="BU141" s="83"/>
      <c r="BV141" s="84"/>
      <c r="BW141" s="79"/>
      <c r="BX141" s="79"/>
      <c r="BY141" s="80"/>
      <c r="BZ141" s="81"/>
      <c r="CA141" s="82"/>
      <c r="CB141" s="81"/>
      <c r="CC141" s="83"/>
      <c r="CD141" s="83"/>
      <c r="CE141" s="83"/>
      <c r="CF141" s="83"/>
      <c r="CG141" s="84"/>
      <c r="CH141" s="79"/>
      <c r="CI141" s="79"/>
      <c r="CJ141" s="80"/>
      <c r="CK141" s="81"/>
      <c r="CL141" s="82"/>
      <c r="CM141" s="81"/>
      <c r="CN141" s="83"/>
      <c r="CO141" s="83"/>
      <c r="CP141" s="83"/>
      <c r="CQ141" s="83"/>
      <c r="CR141" s="84"/>
      <c r="CS141" s="79"/>
      <c r="CT141" s="79"/>
      <c r="CU141" s="80"/>
      <c r="CV141" s="81"/>
      <c r="CW141" s="82"/>
      <c r="CX141" s="81"/>
      <c r="CY141" s="83"/>
      <c r="CZ141" s="83"/>
      <c r="DA141" s="83"/>
      <c r="DB141" s="83"/>
      <c r="DC141" s="84"/>
      <c r="DD141" s="79"/>
      <c r="DE141" s="79"/>
      <c r="DF141" s="80"/>
      <c r="DG141" s="81"/>
      <c r="DH141" s="82"/>
      <c r="DI141" s="81"/>
      <c r="DJ141" s="83"/>
      <c r="DK141" s="83"/>
      <c r="DL141" s="83"/>
      <c r="DM141" s="83"/>
      <c r="DN141" s="84"/>
      <c r="DO141" s="79"/>
      <c r="DP141" s="79"/>
      <c r="DQ141" s="80"/>
      <c r="DR141" s="81"/>
      <c r="DS141" s="82"/>
      <c r="DT141" s="81"/>
      <c r="DU141" s="83"/>
      <c r="DV141" s="83"/>
      <c r="DW141" s="83"/>
      <c r="DX141" s="83"/>
      <c r="DY141" s="84"/>
      <c r="DZ141" s="79"/>
      <c r="EA141" s="79"/>
      <c r="EB141" s="80"/>
      <c r="EC141" s="81"/>
      <c r="ED141" s="82"/>
      <c r="EE141" s="81"/>
      <c r="EF141" s="83"/>
      <c r="EG141" s="83"/>
      <c r="EH141" s="83"/>
      <c r="EI141" s="83"/>
      <c r="EJ141" s="84"/>
      <c r="EK141" s="79"/>
      <c r="EL141" s="79"/>
      <c r="EM141" s="80"/>
      <c r="EN141" s="81"/>
      <c r="EO141" s="82"/>
      <c r="EP141" s="81"/>
      <c r="EQ141" s="83"/>
      <c r="ER141" s="83"/>
      <c r="ES141" s="83"/>
      <c r="ET141" s="83"/>
      <c r="EU141" s="84"/>
      <c r="EV141" s="79"/>
      <c r="EW141" s="79"/>
      <c r="EX141" s="80"/>
      <c r="EY141" s="81"/>
      <c r="EZ141" s="82"/>
      <c r="FA141" s="81"/>
      <c r="FB141" s="83"/>
      <c r="FC141" s="83"/>
      <c r="FD141" s="83"/>
      <c r="FE141" s="83"/>
      <c r="FF141" s="84"/>
      <c r="FG141" s="79"/>
      <c r="FH141" s="79"/>
      <c r="FI141" s="80"/>
      <c r="FJ141" s="81"/>
      <c r="FK141" s="82"/>
      <c r="FL141" s="81"/>
      <c r="FM141" s="83"/>
      <c r="FN141" s="83"/>
      <c r="FO141" s="83"/>
      <c r="FP141" s="83"/>
      <c r="FQ141" s="84"/>
      <c r="FR141" s="79"/>
      <c r="FS141" s="79"/>
      <c r="FT141" s="80"/>
      <c r="FU141" s="81"/>
      <c r="FV141" s="82"/>
      <c r="FW141" s="81"/>
      <c r="FX141" s="83"/>
      <c r="FY141" s="83"/>
      <c r="FZ141" s="83"/>
      <c r="GA141" s="83"/>
      <c r="GB141" s="84"/>
      <c r="GC141" s="79"/>
      <c r="GD141" s="79"/>
      <c r="GE141" s="80"/>
      <c r="GF141" s="81"/>
      <c r="GG141" s="82"/>
      <c r="GH141" s="81"/>
      <c r="GI141" s="83"/>
      <c r="GJ141" s="83"/>
      <c r="GK141" s="83"/>
      <c r="GL141" s="83"/>
      <c r="GM141" s="84"/>
      <c r="GN141" s="79"/>
      <c r="GO141" s="79"/>
      <c r="GP141" s="80"/>
      <c r="GQ141" s="81"/>
      <c r="GR141" s="82"/>
      <c r="GS141" s="81"/>
      <c r="GT141" s="83"/>
      <c r="GU141" s="83"/>
      <c r="GV141" s="83"/>
      <c r="GW141" s="83"/>
      <c r="GX141" s="84"/>
      <c r="GY141" s="79"/>
      <c r="GZ141" s="79"/>
      <c r="HA141" s="80"/>
      <c r="HB141" s="81"/>
      <c r="HC141" s="82"/>
      <c r="HD141" s="81"/>
      <c r="HE141" s="83"/>
      <c r="HF141" s="83"/>
      <c r="HG141" s="83"/>
      <c r="HH141" s="83"/>
      <c r="HI141" s="84"/>
      <c r="HJ141" s="79"/>
      <c r="HK141" s="79"/>
      <c r="HL141" s="80"/>
      <c r="HM141" s="81"/>
      <c r="HN141" s="82"/>
      <c r="HO141" s="81"/>
      <c r="HP141" s="83"/>
      <c r="HQ141" s="83"/>
      <c r="HR141" s="83"/>
      <c r="HS141" s="83"/>
      <c r="HT141" s="84"/>
      <c r="HU141" s="79"/>
      <c r="HV141" s="79"/>
      <c r="HW141" s="80"/>
      <c r="HX141" s="81"/>
      <c r="HY141" s="82"/>
      <c r="HZ141" s="81"/>
      <c r="IA141" s="83"/>
      <c r="IB141" s="83"/>
      <c r="IC141" s="83"/>
      <c r="ID141" s="83"/>
      <c r="IE141" s="84"/>
      <c r="IF141" s="79"/>
      <c r="IG141" s="79"/>
    </row>
    <row r="142" spans="1:241" s="85" customFormat="1" ht="14.25" customHeight="1">
      <c r="A142" s="502"/>
      <c r="B142" s="503"/>
      <c r="C142" s="504"/>
      <c r="D142" s="505"/>
      <c r="E142" s="259"/>
      <c r="F142" s="259"/>
      <c r="G142" s="90">
        <f>SUM(G125:G141)</f>
        <v>0</v>
      </c>
      <c r="H142" s="91">
        <f>SUM(H125:H141)</f>
        <v>0</v>
      </c>
      <c r="I142" s="79"/>
      <c r="J142" s="79"/>
      <c r="K142" s="80"/>
      <c r="L142" s="81"/>
      <c r="M142" s="82"/>
      <c r="N142" s="81"/>
      <c r="O142" s="83"/>
      <c r="P142" s="83"/>
      <c r="Q142" s="83"/>
      <c r="R142" s="83"/>
      <c r="S142" s="84"/>
      <c r="T142" s="79"/>
      <c r="U142" s="79"/>
      <c r="V142" s="80"/>
      <c r="W142" s="81"/>
      <c r="X142" s="82"/>
      <c r="Y142" s="81"/>
      <c r="Z142" s="83"/>
      <c r="AA142" s="83"/>
      <c r="AB142" s="83"/>
      <c r="AC142" s="83"/>
      <c r="AD142" s="84"/>
      <c r="AE142" s="79"/>
      <c r="AF142" s="79"/>
      <c r="AG142" s="80"/>
      <c r="AH142" s="81"/>
      <c r="AI142" s="82"/>
      <c r="AJ142" s="81"/>
      <c r="AK142" s="83"/>
      <c r="AL142" s="83"/>
      <c r="AM142" s="83"/>
      <c r="AN142" s="83"/>
      <c r="AO142" s="84"/>
      <c r="AP142" s="79"/>
      <c r="AQ142" s="79"/>
      <c r="AR142" s="80"/>
      <c r="AS142" s="81"/>
      <c r="AT142" s="82"/>
      <c r="AU142" s="81"/>
      <c r="AV142" s="83"/>
      <c r="AW142" s="83"/>
      <c r="AX142" s="83"/>
      <c r="AY142" s="83"/>
      <c r="AZ142" s="84"/>
      <c r="BA142" s="79"/>
      <c r="BB142" s="79"/>
      <c r="BC142" s="80"/>
      <c r="BD142" s="81"/>
      <c r="BE142" s="82"/>
      <c r="BF142" s="81"/>
      <c r="BG142" s="83"/>
      <c r="BH142" s="83"/>
      <c r="BI142" s="83"/>
      <c r="BJ142" s="83"/>
      <c r="BK142" s="84"/>
      <c r="BL142" s="79"/>
      <c r="BM142" s="79"/>
      <c r="BN142" s="80"/>
      <c r="BO142" s="81"/>
      <c r="BP142" s="82"/>
      <c r="BQ142" s="81"/>
      <c r="BR142" s="83"/>
      <c r="BS142" s="83"/>
      <c r="BT142" s="83"/>
      <c r="BU142" s="83"/>
      <c r="BV142" s="84"/>
      <c r="BW142" s="79"/>
      <c r="BX142" s="79"/>
      <c r="BY142" s="80"/>
      <c r="BZ142" s="81"/>
      <c r="CA142" s="82"/>
      <c r="CB142" s="81"/>
      <c r="CC142" s="83"/>
      <c r="CD142" s="83"/>
      <c r="CE142" s="83"/>
      <c r="CF142" s="83"/>
      <c r="CG142" s="84"/>
      <c r="CH142" s="79"/>
      <c r="CI142" s="79"/>
      <c r="CJ142" s="80"/>
      <c r="CK142" s="81"/>
      <c r="CL142" s="82"/>
      <c r="CM142" s="81"/>
      <c r="CN142" s="83"/>
      <c r="CO142" s="83"/>
      <c r="CP142" s="83"/>
      <c r="CQ142" s="83"/>
      <c r="CR142" s="84"/>
      <c r="CS142" s="79"/>
      <c r="CT142" s="79"/>
      <c r="CU142" s="80"/>
      <c r="CV142" s="81"/>
      <c r="CW142" s="82"/>
      <c r="CX142" s="81"/>
      <c r="CY142" s="83"/>
      <c r="CZ142" s="83"/>
      <c r="DA142" s="83"/>
      <c r="DB142" s="83"/>
      <c r="DC142" s="84"/>
      <c r="DD142" s="79"/>
      <c r="DE142" s="79"/>
      <c r="DF142" s="80"/>
      <c r="DG142" s="81"/>
      <c r="DH142" s="82"/>
      <c r="DI142" s="81"/>
      <c r="DJ142" s="83"/>
      <c r="DK142" s="83"/>
      <c r="DL142" s="83"/>
      <c r="DM142" s="83"/>
      <c r="DN142" s="84"/>
      <c r="DO142" s="79"/>
      <c r="DP142" s="79"/>
      <c r="DQ142" s="80"/>
      <c r="DR142" s="81"/>
      <c r="DS142" s="82"/>
      <c r="DT142" s="81"/>
      <c r="DU142" s="83"/>
      <c r="DV142" s="83"/>
      <c r="DW142" s="83"/>
      <c r="DX142" s="83"/>
      <c r="DY142" s="84"/>
      <c r="DZ142" s="79"/>
      <c r="EA142" s="79"/>
      <c r="EB142" s="80"/>
      <c r="EC142" s="81"/>
      <c r="ED142" s="82"/>
      <c r="EE142" s="81"/>
      <c r="EF142" s="83"/>
      <c r="EG142" s="83"/>
      <c r="EH142" s="83"/>
      <c r="EI142" s="83"/>
      <c r="EJ142" s="84"/>
      <c r="EK142" s="79"/>
      <c r="EL142" s="79"/>
      <c r="EM142" s="80"/>
      <c r="EN142" s="81"/>
      <c r="EO142" s="82"/>
      <c r="EP142" s="81"/>
      <c r="EQ142" s="83"/>
      <c r="ER142" s="83"/>
      <c r="ES142" s="83"/>
      <c r="ET142" s="83"/>
      <c r="EU142" s="84"/>
      <c r="EV142" s="79"/>
      <c r="EW142" s="79"/>
      <c r="EX142" s="80"/>
      <c r="EY142" s="81"/>
      <c r="EZ142" s="82"/>
      <c r="FA142" s="81"/>
      <c r="FB142" s="83"/>
      <c r="FC142" s="83"/>
      <c r="FD142" s="83"/>
      <c r="FE142" s="83"/>
      <c r="FF142" s="84"/>
      <c r="FG142" s="79"/>
      <c r="FH142" s="79"/>
      <c r="FI142" s="80"/>
      <c r="FJ142" s="81"/>
      <c r="FK142" s="82"/>
      <c r="FL142" s="81"/>
      <c r="FM142" s="83"/>
      <c r="FN142" s="83"/>
      <c r="FO142" s="83"/>
      <c r="FP142" s="83"/>
      <c r="FQ142" s="84"/>
      <c r="FR142" s="79"/>
      <c r="FS142" s="79"/>
      <c r="FT142" s="80"/>
      <c r="FU142" s="81"/>
      <c r="FV142" s="82"/>
      <c r="FW142" s="81"/>
      <c r="FX142" s="83"/>
      <c r="FY142" s="83"/>
      <c r="FZ142" s="83"/>
      <c r="GA142" s="83"/>
      <c r="GB142" s="84"/>
      <c r="GC142" s="79"/>
      <c r="GD142" s="79"/>
      <c r="GE142" s="80"/>
      <c r="GF142" s="81"/>
      <c r="GG142" s="82"/>
      <c r="GH142" s="81"/>
      <c r="GI142" s="83"/>
      <c r="GJ142" s="83"/>
      <c r="GK142" s="83"/>
      <c r="GL142" s="83"/>
      <c r="GM142" s="84"/>
      <c r="GN142" s="79"/>
      <c r="GO142" s="79"/>
      <c r="GP142" s="80"/>
      <c r="GQ142" s="81"/>
      <c r="GR142" s="82"/>
      <c r="GS142" s="81"/>
      <c r="GT142" s="83"/>
      <c r="GU142" s="83"/>
      <c r="GV142" s="83"/>
      <c r="GW142" s="83"/>
      <c r="GX142" s="84"/>
      <c r="GY142" s="79"/>
      <c r="GZ142" s="79"/>
      <c r="HA142" s="80"/>
      <c r="HB142" s="81"/>
      <c r="HC142" s="82"/>
      <c r="HD142" s="81"/>
      <c r="HE142" s="83"/>
      <c r="HF142" s="83"/>
      <c r="HG142" s="83"/>
      <c r="HH142" s="83"/>
      <c r="HI142" s="84"/>
      <c r="HJ142" s="79"/>
      <c r="HK142" s="79"/>
      <c r="HL142" s="80"/>
      <c r="HM142" s="81"/>
      <c r="HN142" s="82"/>
      <c r="HO142" s="81"/>
      <c r="HP142" s="83"/>
      <c r="HQ142" s="83"/>
      <c r="HR142" s="83"/>
      <c r="HS142" s="83"/>
      <c r="HT142" s="84"/>
      <c r="HU142" s="79"/>
      <c r="HV142" s="79"/>
      <c r="HW142" s="80"/>
      <c r="HX142" s="81"/>
      <c r="HY142" s="82"/>
      <c r="HZ142" s="81"/>
      <c r="IA142" s="83"/>
      <c r="IB142" s="83"/>
      <c r="IC142" s="83"/>
      <c r="ID142" s="83"/>
      <c r="IE142" s="84"/>
      <c r="IF142" s="79"/>
      <c r="IG142" s="79"/>
    </row>
    <row r="143" spans="1:241" s="85" customFormat="1" ht="14.25" customHeight="1">
      <c r="A143" s="502"/>
      <c r="B143" s="518"/>
      <c r="C143" s="504"/>
      <c r="D143" s="505"/>
      <c r="E143" s="259"/>
      <c r="F143" s="259"/>
      <c r="G143" s="90"/>
      <c r="H143" s="91"/>
      <c r="I143" s="79"/>
      <c r="J143" s="79"/>
      <c r="K143" s="80"/>
      <c r="L143" s="81"/>
      <c r="M143" s="82"/>
      <c r="N143" s="81"/>
      <c r="O143" s="83"/>
      <c r="P143" s="83"/>
      <c r="Q143" s="83"/>
      <c r="R143" s="83"/>
      <c r="S143" s="84"/>
      <c r="T143" s="79"/>
      <c r="U143" s="79"/>
      <c r="V143" s="80"/>
      <c r="W143" s="81"/>
      <c r="X143" s="82"/>
      <c r="Y143" s="81"/>
      <c r="Z143" s="83"/>
      <c r="AA143" s="83"/>
      <c r="AB143" s="83"/>
      <c r="AC143" s="83"/>
      <c r="AD143" s="84"/>
      <c r="AE143" s="79"/>
      <c r="AF143" s="79"/>
      <c r="AG143" s="80"/>
      <c r="AH143" s="81"/>
      <c r="AI143" s="82"/>
      <c r="AJ143" s="81"/>
      <c r="AK143" s="83"/>
      <c r="AL143" s="83"/>
      <c r="AM143" s="83"/>
      <c r="AN143" s="83"/>
      <c r="AO143" s="84"/>
      <c r="AP143" s="79"/>
      <c r="AQ143" s="79"/>
      <c r="AR143" s="80"/>
      <c r="AS143" s="81"/>
      <c r="AT143" s="82"/>
      <c r="AU143" s="81"/>
      <c r="AV143" s="83"/>
      <c r="AW143" s="83"/>
      <c r="AX143" s="83"/>
      <c r="AY143" s="83"/>
      <c r="AZ143" s="84"/>
      <c r="BA143" s="79"/>
      <c r="BB143" s="79"/>
      <c r="BC143" s="80"/>
      <c r="BD143" s="81"/>
      <c r="BE143" s="82"/>
      <c r="BF143" s="81"/>
      <c r="BG143" s="83"/>
      <c r="BH143" s="83"/>
      <c r="BI143" s="83"/>
      <c r="BJ143" s="83"/>
      <c r="BK143" s="84"/>
      <c r="BL143" s="79"/>
      <c r="BM143" s="79"/>
      <c r="BN143" s="80"/>
      <c r="BO143" s="81"/>
      <c r="BP143" s="82"/>
      <c r="BQ143" s="81"/>
      <c r="BR143" s="83"/>
      <c r="BS143" s="83"/>
      <c r="BT143" s="83"/>
      <c r="BU143" s="83"/>
      <c r="BV143" s="84"/>
      <c r="BW143" s="79"/>
      <c r="BX143" s="79"/>
      <c r="BY143" s="80"/>
      <c r="BZ143" s="81"/>
      <c r="CA143" s="82"/>
      <c r="CB143" s="81"/>
      <c r="CC143" s="83"/>
      <c r="CD143" s="83"/>
      <c r="CE143" s="83"/>
      <c r="CF143" s="83"/>
      <c r="CG143" s="84"/>
      <c r="CH143" s="79"/>
      <c r="CI143" s="79"/>
      <c r="CJ143" s="80"/>
      <c r="CK143" s="81"/>
      <c r="CL143" s="82"/>
      <c r="CM143" s="81"/>
      <c r="CN143" s="83"/>
      <c r="CO143" s="83"/>
      <c r="CP143" s="83"/>
      <c r="CQ143" s="83"/>
      <c r="CR143" s="84"/>
      <c r="CS143" s="79"/>
      <c r="CT143" s="79"/>
      <c r="CU143" s="80"/>
      <c r="CV143" s="81"/>
      <c r="CW143" s="82"/>
      <c r="CX143" s="81"/>
      <c r="CY143" s="83"/>
      <c r="CZ143" s="83"/>
      <c r="DA143" s="83"/>
      <c r="DB143" s="83"/>
      <c r="DC143" s="84"/>
      <c r="DD143" s="79"/>
      <c r="DE143" s="79"/>
      <c r="DF143" s="80"/>
      <c r="DG143" s="81"/>
      <c r="DH143" s="82"/>
      <c r="DI143" s="81"/>
      <c r="DJ143" s="83"/>
      <c r="DK143" s="83"/>
      <c r="DL143" s="83"/>
      <c r="DM143" s="83"/>
      <c r="DN143" s="84"/>
      <c r="DO143" s="79"/>
      <c r="DP143" s="79"/>
      <c r="DQ143" s="80"/>
      <c r="DR143" s="81"/>
      <c r="DS143" s="82"/>
      <c r="DT143" s="81"/>
      <c r="DU143" s="83"/>
      <c r="DV143" s="83"/>
      <c r="DW143" s="83"/>
      <c r="DX143" s="83"/>
      <c r="DY143" s="84"/>
      <c r="DZ143" s="79"/>
      <c r="EA143" s="79"/>
      <c r="EB143" s="80"/>
      <c r="EC143" s="81"/>
      <c r="ED143" s="82"/>
      <c r="EE143" s="81"/>
      <c r="EF143" s="83"/>
      <c r="EG143" s="83"/>
      <c r="EH143" s="83"/>
      <c r="EI143" s="83"/>
      <c r="EJ143" s="84"/>
      <c r="EK143" s="79"/>
      <c r="EL143" s="79"/>
      <c r="EM143" s="80"/>
      <c r="EN143" s="81"/>
      <c r="EO143" s="82"/>
      <c r="EP143" s="81"/>
      <c r="EQ143" s="83"/>
      <c r="ER143" s="83"/>
      <c r="ES143" s="83"/>
      <c r="ET143" s="83"/>
      <c r="EU143" s="84"/>
      <c r="EV143" s="79"/>
      <c r="EW143" s="79"/>
      <c r="EX143" s="80"/>
      <c r="EY143" s="81"/>
      <c r="EZ143" s="82"/>
      <c r="FA143" s="81"/>
      <c r="FB143" s="83"/>
      <c r="FC143" s="83"/>
      <c r="FD143" s="83"/>
      <c r="FE143" s="83"/>
      <c r="FF143" s="84"/>
      <c r="FG143" s="79"/>
      <c r="FH143" s="79"/>
      <c r="FI143" s="80"/>
      <c r="FJ143" s="81"/>
      <c r="FK143" s="82"/>
      <c r="FL143" s="81"/>
      <c r="FM143" s="83"/>
      <c r="FN143" s="83"/>
      <c r="FO143" s="83"/>
      <c r="FP143" s="83"/>
      <c r="FQ143" s="84"/>
      <c r="FR143" s="79"/>
      <c r="FS143" s="79"/>
      <c r="FT143" s="80"/>
      <c r="FU143" s="81"/>
      <c r="FV143" s="82"/>
      <c r="FW143" s="81"/>
      <c r="FX143" s="83"/>
      <c r="FY143" s="83"/>
      <c r="FZ143" s="83"/>
      <c r="GA143" s="83"/>
      <c r="GB143" s="84"/>
      <c r="GC143" s="79"/>
      <c r="GD143" s="79"/>
      <c r="GE143" s="80"/>
      <c r="GF143" s="81"/>
      <c r="GG143" s="82"/>
      <c r="GH143" s="81"/>
      <c r="GI143" s="83"/>
      <c r="GJ143" s="83"/>
      <c r="GK143" s="83"/>
      <c r="GL143" s="83"/>
      <c r="GM143" s="84"/>
      <c r="GN143" s="79"/>
      <c r="GO143" s="79"/>
      <c r="GP143" s="80"/>
      <c r="GQ143" s="81"/>
      <c r="GR143" s="82"/>
      <c r="GS143" s="81"/>
      <c r="GT143" s="83"/>
      <c r="GU143" s="83"/>
      <c r="GV143" s="83"/>
      <c r="GW143" s="83"/>
      <c r="GX143" s="84"/>
      <c r="GY143" s="79"/>
      <c r="GZ143" s="79"/>
      <c r="HA143" s="80"/>
      <c r="HB143" s="81"/>
      <c r="HC143" s="82"/>
      <c r="HD143" s="81"/>
      <c r="HE143" s="83"/>
      <c r="HF143" s="83"/>
      <c r="HG143" s="83"/>
      <c r="HH143" s="83"/>
      <c r="HI143" s="84"/>
      <c r="HJ143" s="79"/>
      <c r="HK143" s="79"/>
      <c r="HL143" s="80"/>
      <c r="HM143" s="81"/>
      <c r="HN143" s="82"/>
      <c r="HO143" s="81"/>
      <c r="HP143" s="83"/>
      <c r="HQ143" s="83"/>
      <c r="HR143" s="83"/>
      <c r="HS143" s="83"/>
      <c r="HT143" s="84"/>
      <c r="HU143" s="79"/>
      <c r="HV143" s="79"/>
      <c r="HW143" s="80"/>
      <c r="HX143" s="81"/>
      <c r="HY143" s="82"/>
      <c r="HZ143" s="81"/>
      <c r="IA143" s="83"/>
      <c r="IB143" s="83"/>
      <c r="IC143" s="83"/>
      <c r="ID143" s="83"/>
      <c r="IE143" s="84"/>
      <c r="IF143" s="79"/>
      <c r="IG143" s="79"/>
    </row>
    <row r="144" spans="1:241" s="85" customFormat="1" ht="14.25" customHeight="1">
      <c r="A144" s="499" t="s">
        <v>2875</v>
      </c>
      <c r="B144" s="500" t="s">
        <v>2874</v>
      </c>
      <c r="C144" s="500"/>
      <c r="D144" s="500"/>
      <c r="E144" s="516"/>
      <c r="F144" s="516"/>
      <c r="G144" s="500"/>
      <c r="H144" s="501"/>
      <c r="I144" s="79"/>
      <c r="J144" s="79"/>
      <c r="K144" s="80"/>
      <c r="L144" s="81"/>
      <c r="M144" s="82"/>
      <c r="N144" s="81"/>
      <c r="O144" s="83"/>
      <c r="P144" s="83"/>
      <c r="Q144" s="83"/>
      <c r="R144" s="83"/>
      <c r="S144" s="84"/>
      <c r="T144" s="79"/>
      <c r="U144" s="79"/>
      <c r="V144" s="80"/>
      <c r="W144" s="81"/>
      <c r="X144" s="82"/>
      <c r="Y144" s="81"/>
      <c r="Z144" s="83"/>
      <c r="AA144" s="83"/>
      <c r="AB144" s="83"/>
      <c r="AC144" s="83"/>
      <c r="AD144" s="84"/>
      <c r="AE144" s="79"/>
      <c r="AF144" s="79"/>
      <c r="AG144" s="80"/>
      <c r="AH144" s="81"/>
      <c r="AI144" s="82"/>
      <c r="AJ144" s="81"/>
      <c r="AK144" s="83"/>
      <c r="AL144" s="83"/>
      <c r="AM144" s="83"/>
      <c r="AN144" s="83"/>
      <c r="AO144" s="84"/>
      <c r="AP144" s="79"/>
      <c r="AQ144" s="79"/>
      <c r="AR144" s="80"/>
      <c r="AS144" s="81"/>
      <c r="AT144" s="82"/>
      <c r="AU144" s="81"/>
      <c r="AV144" s="83"/>
      <c r="AW144" s="83"/>
      <c r="AX144" s="83"/>
      <c r="AY144" s="83"/>
      <c r="AZ144" s="84"/>
      <c r="BA144" s="79"/>
      <c r="BB144" s="79"/>
      <c r="BC144" s="80"/>
      <c r="BD144" s="81"/>
      <c r="BE144" s="82"/>
      <c r="BF144" s="81"/>
      <c r="BG144" s="83"/>
      <c r="BH144" s="83"/>
      <c r="BI144" s="83"/>
      <c r="BJ144" s="83"/>
      <c r="BK144" s="84"/>
      <c r="BL144" s="79"/>
      <c r="BM144" s="79"/>
      <c r="BN144" s="80"/>
      <c r="BO144" s="81"/>
      <c r="BP144" s="82"/>
      <c r="BQ144" s="81"/>
      <c r="BR144" s="83"/>
      <c r="BS144" s="83"/>
      <c r="BT144" s="83"/>
      <c r="BU144" s="83"/>
      <c r="BV144" s="84"/>
      <c r="BW144" s="79"/>
      <c r="BX144" s="79"/>
      <c r="BY144" s="80"/>
      <c r="BZ144" s="81"/>
      <c r="CA144" s="82"/>
      <c r="CB144" s="81"/>
      <c r="CC144" s="83"/>
      <c r="CD144" s="83"/>
      <c r="CE144" s="83"/>
      <c r="CF144" s="83"/>
      <c r="CG144" s="84"/>
      <c r="CH144" s="79"/>
      <c r="CI144" s="79"/>
      <c r="CJ144" s="80"/>
      <c r="CK144" s="81"/>
      <c r="CL144" s="82"/>
      <c r="CM144" s="81"/>
      <c r="CN144" s="83"/>
      <c r="CO144" s="83"/>
      <c r="CP144" s="83"/>
      <c r="CQ144" s="83"/>
      <c r="CR144" s="84"/>
      <c r="CS144" s="79"/>
      <c r="CT144" s="79"/>
      <c r="CU144" s="80"/>
      <c r="CV144" s="81"/>
      <c r="CW144" s="82"/>
      <c r="CX144" s="81"/>
      <c r="CY144" s="83"/>
      <c r="CZ144" s="83"/>
      <c r="DA144" s="83"/>
      <c r="DB144" s="83"/>
      <c r="DC144" s="84"/>
      <c r="DD144" s="79"/>
      <c r="DE144" s="79"/>
      <c r="DF144" s="80"/>
      <c r="DG144" s="81"/>
      <c r="DH144" s="82"/>
      <c r="DI144" s="81"/>
      <c r="DJ144" s="83"/>
      <c r="DK144" s="83"/>
      <c r="DL144" s="83"/>
      <c r="DM144" s="83"/>
      <c r="DN144" s="84"/>
      <c r="DO144" s="79"/>
      <c r="DP144" s="79"/>
      <c r="DQ144" s="80"/>
      <c r="DR144" s="81"/>
      <c r="DS144" s="82"/>
      <c r="DT144" s="81"/>
      <c r="DU144" s="83"/>
      <c r="DV144" s="83"/>
      <c r="DW144" s="83"/>
      <c r="DX144" s="83"/>
      <c r="DY144" s="84"/>
      <c r="DZ144" s="79"/>
      <c r="EA144" s="79"/>
      <c r="EB144" s="80"/>
      <c r="EC144" s="81"/>
      <c r="ED144" s="82"/>
      <c r="EE144" s="81"/>
      <c r="EF144" s="83"/>
      <c r="EG144" s="83"/>
      <c r="EH144" s="83"/>
      <c r="EI144" s="83"/>
      <c r="EJ144" s="84"/>
      <c r="EK144" s="79"/>
      <c r="EL144" s="79"/>
      <c r="EM144" s="80"/>
      <c r="EN144" s="81"/>
      <c r="EO144" s="82"/>
      <c r="EP144" s="81"/>
      <c r="EQ144" s="83"/>
      <c r="ER144" s="83"/>
      <c r="ES144" s="83"/>
      <c r="ET144" s="83"/>
      <c r="EU144" s="84"/>
      <c r="EV144" s="79"/>
      <c r="EW144" s="79"/>
      <c r="EX144" s="80"/>
      <c r="EY144" s="81"/>
      <c r="EZ144" s="82"/>
      <c r="FA144" s="81"/>
      <c r="FB144" s="83"/>
      <c r="FC144" s="83"/>
      <c r="FD144" s="83"/>
      <c r="FE144" s="83"/>
      <c r="FF144" s="84"/>
      <c r="FG144" s="79"/>
      <c r="FH144" s="79"/>
      <c r="FI144" s="80"/>
      <c r="FJ144" s="81"/>
      <c r="FK144" s="82"/>
      <c r="FL144" s="81"/>
      <c r="FM144" s="83"/>
      <c r="FN144" s="83"/>
      <c r="FO144" s="83"/>
      <c r="FP144" s="83"/>
      <c r="FQ144" s="84"/>
      <c r="FR144" s="79"/>
      <c r="FS144" s="79"/>
      <c r="FT144" s="80"/>
      <c r="FU144" s="81"/>
      <c r="FV144" s="82"/>
      <c r="FW144" s="81"/>
      <c r="FX144" s="83"/>
      <c r="FY144" s="83"/>
      <c r="FZ144" s="83"/>
      <c r="GA144" s="83"/>
      <c r="GB144" s="84"/>
      <c r="GC144" s="79"/>
      <c r="GD144" s="79"/>
      <c r="GE144" s="80"/>
      <c r="GF144" s="81"/>
      <c r="GG144" s="82"/>
      <c r="GH144" s="81"/>
      <c r="GI144" s="83"/>
      <c r="GJ144" s="83"/>
      <c r="GK144" s="83"/>
      <c r="GL144" s="83"/>
      <c r="GM144" s="84"/>
      <c r="GN144" s="79"/>
      <c r="GO144" s="79"/>
      <c r="GP144" s="80"/>
      <c r="GQ144" s="81"/>
      <c r="GR144" s="82"/>
      <c r="GS144" s="81"/>
      <c r="GT144" s="83"/>
      <c r="GU144" s="83"/>
      <c r="GV144" s="83"/>
      <c r="GW144" s="83"/>
      <c r="GX144" s="84"/>
      <c r="GY144" s="79"/>
      <c r="GZ144" s="79"/>
      <c r="HA144" s="80"/>
      <c r="HB144" s="81"/>
      <c r="HC144" s="82"/>
      <c r="HD144" s="81"/>
      <c r="HE144" s="83"/>
      <c r="HF144" s="83"/>
      <c r="HG144" s="83"/>
      <c r="HH144" s="83"/>
      <c r="HI144" s="84"/>
      <c r="HJ144" s="79"/>
      <c r="HK144" s="79"/>
      <c r="HL144" s="80"/>
      <c r="HM144" s="81"/>
      <c r="HN144" s="82"/>
      <c r="HO144" s="81"/>
      <c r="HP144" s="83"/>
      <c r="HQ144" s="83"/>
      <c r="HR144" s="83"/>
      <c r="HS144" s="83"/>
      <c r="HT144" s="84"/>
      <c r="HU144" s="79"/>
      <c r="HV144" s="79"/>
      <c r="HW144" s="80"/>
      <c r="HX144" s="81"/>
      <c r="HY144" s="82"/>
      <c r="HZ144" s="81"/>
      <c r="IA144" s="83"/>
      <c r="IB144" s="83"/>
      <c r="IC144" s="83"/>
      <c r="ID144" s="83"/>
      <c r="IE144" s="84"/>
      <c r="IF144" s="79"/>
      <c r="IG144" s="79"/>
    </row>
    <row r="145" spans="1:241" s="85" customFormat="1" ht="14.25" customHeight="1">
      <c r="A145" s="502" t="s">
        <v>2873</v>
      </c>
      <c r="B145" s="503" t="s">
        <v>2872</v>
      </c>
      <c r="C145" s="519" t="s">
        <v>132</v>
      </c>
      <c r="D145" s="505">
        <v>2</v>
      </c>
      <c r="E145" s="259"/>
      <c r="F145" s="259"/>
      <c r="G145" s="88">
        <f t="shared" ref="G145" si="12">ROUND(D145*E145,2)</f>
        <v>0</v>
      </c>
      <c r="H145" s="89">
        <f t="shared" ref="H145" si="13">ROUND(D145*F145,2)</f>
        <v>0</v>
      </c>
      <c r="I145" s="79"/>
      <c r="J145" s="79"/>
      <c r="K145" s="80"/>
      <c r="L145" s="81"/>
      <c r="M145" s="82"/>
      <c r="N145" s="81"/>
      <c r="O145" s="83"/>
      <c r="P145" s="83"/>
      <c r="Q145" s="83"/>
      <c r="R145" s="83"/>
      <c r="S145" s="84"/>
      <c r="T145" s="79"/>
      <c r="U145" s="79"/>
      <c r="V145" s="80"/>
      <c r="W145" s="81"/>
      <c r="X145" s="82"/>
      <c r="Y145" s="81"/>
      <c r="Z145" s="83"/>
      <c r="AA145" s="83"/>
      <c r="AB145" s="83"/>
      <c r="AC145" s="83"/>
      <c r="AD145" s="84"/>
      <c r="AE145" s="79"/>
      <c r="AF145" s="79"/>
      <c r="AG145" s="80"/>
      <c r="AH145" s="81"/>
      <c r="AI145" s="82"/>
      <c r="AJ145" s="81"/>
      <c r="AK145" s="83"/>
      <c r="AL145" s="83"/>
      <c r="AM145" s="83"/>
      <c r="AN145" s="83"/>
      <c r="AO145" s="84"/>
      <c r="AP145" s="79"/>
      <c r="AQ145" s="79"/>
      <c r="AR145" s="80"/>
      <c r="AS145" s="81"/>
      <c r="AT145" s="82"/>
      <c r="AU145" s="81"/>
      <c r="AV145" s="83"/>
      <c r="AW145" s="83"/>
      <c r="AX145" s="83"/>
      <c r="AY145" s="83"/>
      <c r="AZ145" s="84"/>
      <c r="BA145" s="79"/>
      <c r="BB145" s="79"/>
      <c r="BC145" s="80"/>
      <c r="BD145" s="81"/>
      <c r="BE145" s="82"/>
      <c r="BF145" s="81"/>
      <c r="BG145" s="83"/>
      <c r="BH145" s="83"/>
      <c r="BI145" s="83"/>
      <c r="BJ145" s="83"/>
      <c r="BK145" s="84"/>
      <c r="BL145" s="79"/>
      <c r="BM145" s="79"/>
      <c r="BN145" s="80"/>
      <c r="BO145" s="81"/>
      <c r="BP145" s="82"/>
      <c r="BQ145" s="81"/>
      <c r="BR145" s="83"/>
      <c r="BS145" s="83"/>
      <c r="BT145" s="83"/>
      <c r="BU145" s="83"/>
      <c r="BV145" s="84"/>
      <c r="BW145" s="79"/>
      <c r="BX145" s="79"/>
      <c r="BY145" s="80"/>
      <c r="BZ145" s="81"/>
      <c r="CA145" s="82"/>
      <c r="CB145" s="81"/>
      <c r="CC145" s="83"/>
      <c r="CD145" s="83"/>
      <c r="CE145" s="83"/>
      <c r="CF145" s="83"/>
      <c r="CG145" s="84"/>
      <c r="CH145" s="79"/>
      <c r="CI145" s="79"/>
      <c r="CJ145" s="80"/>
      <c r="CK145" s="81"/>
      <c r="CL145" s="82"/>
      <c r="CM145" s="81"/>
      <c r="CN145" s="83"/>
      <c r="CO145" s="83"/>
      <c r="CP145" s="83"/>
      <c r="CQ145" s="83"/>
      <c r="CR145" s="84"/>
      <c r="CS145" s="79"/>
      <c r="CT145" s="79"/>
      <c r="CU145" s="80"/>
      <c r="CV145" s="81"/>
      <c r="CW145" s="82"/>
      <c r="CX145" s="81"/>
      <c r="CY145" s="83"/>
      <c r="CZ145" s="83"/>
      <c r="DA145" s="83"/>
      <c r="DB145" s="83"/>
      <c r="DC145" s="84"/>
      <c r="DD145" s="79"/>
      <c r="DE145" s="79"/>
      <c r="DF145" s="80"/>
      <c r="DG145" s="81"/>
      <c r="DH145" s="82"/>
      <c r="DI145" s="81"/>
      <c r="DJ145" s="83"/>
      <c r="DK145" s="83"/>
      <c r="DL145" s="83"/>
      <c r="DM145" s="83"/>
      <c r="DN145" s="84"/>
      <c r="DO145" s="79"/>
      <c r="DP145" s="79"/>
      <c r="DQ145" s="80"/>
      <c r="DR145" s="81"/>
      <c r="DS145" s="82"/>
      <c r="DT145" s="81"/>
      <c r="DU145" s="83"/>
      <c r="DV145" s="83"/>
      <c r="DW145" s="83"/>
      <c r="DX145" s="83"/>
      <c r="DY145" s="84"/>
      <c r="DZ145" s="79"/>
      <c r="EA145" s="79"/>
      <c r="EB145" s="80"/>
      <c r="EC145" s="81"/>
      <c r="ED145" s="82"/>
      <c r="EE145" s="81"/>
      <c r="EF145" s="83"/>
      <c r="EG145" s="83"/>
      <c r="EH145" s="83"/>
      <c r="EI145" s="83"/>
      <c r="EJ145" s="84"/>
      <c r="EK145" s="79"/>
      <c r="EL145" s="79"/>
      <c r="EM145" s="80"/>
      <c r="EN145" s="81"/>
      <c r="EO145" s="82"/>
      <c r="EP145" s="81"/>
      <c r="EQ145" s="83"/>
      <c r="ER145" s="83"/>
      <c r="ES145" s="83"/>
      <c r="ET145" s="83"/>
      <c r="EU145" s="84"/>
      <c r="EV145" s="79"/>
      <c r="EW145" s="79"/>
      <c r="EX145" s="80"/>
      <c r="EY145" s="81"/>
      <c r="EZ145" s="82"/>
      <c r="FA145" s="81"/>
      <c r="FB145" s="83"/>
      <c r="FC145" s="83"/>
      <c r="FD145" s="83"/>
      <c r="FE145" s="83"/>
      <c r="FF145" s="84"/>
      <c r="FG145" s="79"/>
      <c r="FH145" s="79"/>
      <c r="FI145" s="80"/>
      <c r="FJ145" s="81"/>
      <c r="FK145" s="82"/>
      <c r="FL145" s="81"/>
      <c r="FM145" s="83"/>
      <c r="FN145" s="83"/>
      <c r="FO145" s="83"/>
      <c r="FP145" s="83"/>
      <c r="FQ145" s="84"/>
      <c r="FR145" s="79"/>
      <c r="FS145" s="79"/>
      <c r="FT145" s="80"/>
      <c r="FU145" s="81"/>
      <c r="FV145" s="82"/>
      <c r="FW145" s="81"/>
      <c r="FX145" s="83"/>
      <c r="FY145" s="83"/>
      <c r="FZ145" s="83"/>
      <c r="GA145" s="83"/>
      <c r="GB145" s="84"/>
      <c r="GC145" s="79"/>
      <c r="GD145" s="79"/>
      <c r="GE145" s="80"/>
      <c r="GF145" s="81"/>
      <c r="GG145" s="82"/>
      <c r="GH145" s="81"/>
      <c r="GI145" s="83"/>
      <c r="GJ145" s="83"/>
      <c r="GK145" s="83"/>
      <c r="GL145" s="83"/>
      <c r="GM145" s="84"/>
      <c r="GN145" s="79"/>
      <c r="GO145" s="79"/>
      <c r="GP145" s="80"/>
      <c r="GQ145" s="81"/>
      <c r="GR145" s="82"/>
      <c r="GS145" s="81"/>
      <c r="GT145" s="83"/>
      <c r="GU145" s="83"/>
      <c r="GV145" s="83"/>
      <c r="GW145" s="83"/>
      <c r="GX145" s="84"/>
      <c r="GY145" s="79"/>
      <c r="GZ145" s="79"/>
      <c r="HA145" s="80"/>
      <c r="HB145" s="81"/>
      <c r="HC145" s="82"/>
      <c r="HD145" s="81"/>
      <c r="HE145" s="83"/>
      <c r="HF145" s="83"/>
      <c r="HG145" s="83"/>
      <c r="HH145" s="83"/>
      <c r="HI145" s="84"/>
      <c r="HJ145" s="79"/>
      <c r="HK145" s="79"/>
      <c r="HL145" s="80"/>
      <c r="HM145" s="81"/>
      <c r="HN145" s="82"/>
      <c r="HO145" s="81"/>
      <c r="HP145" s="83"/>
      <c r="HQ145" s="83"/>
      <c r="HR145" s="83"/>
      <c r="HS145" s="83"/>
      <c r="HT145" s="84"/>
      <c r="HU145" s="79"/>
      <c r="HV145" s="79"/>
      <c r="HW145" s="80"/>
      <c r="HX145" s="81"/>
      <c r="HY145" s="82"/>
      <c r="HZ145" s="81"/>
      <c r="IA145" s="83"/>
      <c r="IB145" s="83"/>
      <c r="IC145" s="83"/>
      <c r="ID145" s="83"/>
      <c r="IE145" s="84"/>
      <c r="IF145" s="79"/>
      <c r="IG145" s="79"/>
    </row>
    <row r="146" spans="1:241" s="85" customFormat="1" ht="14.25" customHeight="1">
      <c r="A146" s="502" t="s">
        <v>2871</v>
      </c>
      <c r="B146" s="503" t="s">
        <v>2870</v>
      </c>
      <c r="C146" s="519" t="s">
        <v>132</v>
      </c>
      <c r="D146" s="505">
        <v>2</v>
      </c>
      <c r="E146" s="259"/>
      <c r="F146" s="259"/>
      <c r="G146" s="88">
        <f t="shared" ref="G146:G156" si="14">ROUND(D146*E146,2)</f>
        <v>0</v>
      </c>
      <c r="H146" s="89">
        <f t="shared" ref="H146:H156" si="15">ROUND(D146*F146,2)</f>
        <v>0</v>
      </c>
      <c r="I146" s="79"/>
      <c r="J146" s="79"/>
      <c r="K146" s="80"/>
      <c r="L146" s="81"/>
      <c r="M146" s="82"/>
      <c r="N146" s="81"/>
      <c r="O146" s="83"/>
      <c r="P146" s="83"/>
      <c r="Q146" s="83"/>
      <c r="R146" s="83"/>
      <c r="S146" s="84"/>
      <c r="T146" s="79"/>
      <c r="U146" s="79"/>
      <c r="V146" s="80"/>
      <c r="W146" s="81"/>
      <c r="X146" s="82"/>
      <c r="Y146" s="81"/>
      <c r="Z146" s="83"/>
      <c r="AA146" s="83"/>
      <c r="AB146" s="83"/>
      <c r="AC146" s="83"/>
      <c r="AD146" s="84"/>
      <c r="AE146" s="79"/>
      <c r="AF146" s="79"/>
      <c r="AG146" s="80"/>
      <c r="AH146" s="81"/>
      <c r="AI146" s="82"/>
      <c r="AJ146" s="81"/>
      <c r="AK146" s="83"/>
      <c r="AL146" s="83"/>
      <c r="AM146" s="83"/>
      <c r="AN146" s="83"/>
      <c r="AO146" s="84"/>
      <c r="AP146" s="79"/>
      <c r="AQ146" s="79"/>
      <c r="AR146" s="80"/>
      <c r="AS146" s="81"/>
      <c r="AT146" s="82"/>
      <c r="AU146" s="81"/>
      <c r="AV146" s="83"/>
      <c r="AW146" s="83"/>
      <c r="AX146" s="83"/>
      <c r="AY146" s="83"/>
      <c r="AZ146" s="84"/>
      <c r="BA146" s="79"/>
      <c r="BB146" s="79"/>
      <c r="BC146" s="80"/>
      <c r="BD146" s="81"/>
      <c r="BE146" s="82"/>
      <c r="BF146" s="81"/>
      <c r="BG146" s="83"/>
      <c r="BH146" s="83"/>
      <c r="BI146" s="83"/>
      <c r="BJ146" s="83"/>
      <c r="BK146" s="84"/>
      <c r="BL146" s="79"/>
      <c r="BM146" s="79"/>
      <c r="BN146" s="80"/>
      <c r="BO146" s="81"/>
      <c r="BP146" s="82"/>
      <c r="BQ146" s="81"/>
      <c r="BR146" s="83"/>
      <c r="BS146" s="83"/>
      <c r="BT146" s="83"/>
      <c r="BU146" s="83"/>
      <c r="BV146" s="84"/>
      <c r="BW146" s="79"/>
      <c r="BX146" s="79"/>
      <c r="BY146" s="80"/>
      <c r="BZ146" s="81"/>
      <c r="CA146" s="82"/>
      <c r="CB146" s="81"/>
      <c r="CC146" s="83"/>
      <c r="CD146" s="83"/>
      <c r="CE146" s="83"/>
      <c r="CF146" s="83"/>
      <c r="CG146" s="84"/>
      <c r="CH146" s="79"/>
      <c r="CI146" s="79"/>
      <c r="CJ146" s="80"/>
      <c r="CK146" s="81"/>
      <c r="CL146" s="82"/>
      <c r="CM146" s="81"/>
      <c r="CN146" s="83"/>
      <c r="CO146" s="83"/>
      <c r="CP146" s="83"/>
      <c r="CQ146" s="83"/>
      <c r="CR146" s="84"/>
      <c r="CS146" s="79"/>
      <c r="CT146" s="79"/>
      <c r="CU146" s="80"/>
      <c r="CV146" s="81"/>
      <c r="CW146" s="82"/>
      <c r="CX146" s="81"/>
      <c r="CY146" s="83"/>
      <c r="CZ146" s="83"/>
      <c r="DA146" s="83"/>
      <c r="DB146" s="83"/>
      <c r="DC146" s="84"/>
      <c r="DD146" s="79"/>
      <c r="DE146" s="79"/>
      <c r="DF146" s="80"/>
      <c r="DG146" s="81"/>
      <c r="DH146" s="82"/>
      <c r="DI146" s="81"/>
      <c r="DJ146" s="83"/>
      <c r="DK146" s="83"/>
      <c r="DL146" s="83"/>
      <c r="DM146" s="83"/>
      <c r="DN146" s="84"/>
      <c r="DO146" s="79"/>
      <c r="DP146" s="79"/>
      <c r="DQ146" s="80"/>
      <c r="DR146" s="81"/>
      <c r="DS146" s="82"/>
      <c r="DT146" s="81"/>
      <c r="DU146" s="83"/>
      <c r="DV146" s="83"/>
      <c r="DW146" s="83"/>
      <c r="DX146" s="83"/>
      <c r="DY146" s="84"/>
      <c r="DZ146" s="79"/>
      <c r="EA146" s="79"/>
      <c r="EB146" s="80"/>
      <c r="EC146" s="81"/>
      <c r="ED146" s="82"/>
      <c r="EE146" s="81"/>
      <c r="EF146" s="83"/>
      <c r="EG146" s="83"/>
      <c r="EH146" s="83"/>
      <c r="EI146" s="83"/>
      <c r="EJ146" s="84"/>
      <c r="EK146" s="79"/>
      <c r="EL146" s="79"/>
      <c r="EM146" s="80"/>
      <c r="EN146" s="81"/>
      <c r="EO146" s="82"/>
      <c r="EP146" s="81"/>
      <c r="EQ146" s="83"/>
      <c r="ER146" s="83"/>
      <c r="ES146" s="83"/>
      <c r="ET146" s="83"/>
      <c r="EU146" s="84"/>
      <c r="EV146" s="79"/>
      <c r="EW146" s="79"/>
      <c r="EX146" s="80"/>
      <c r="EY146" s="81"/>
      <c r="EZ146" s="82"/>
      <c r="FA146" s="81"/>
      <c r="FB146" s="83"/>
      <c r="FC146" s="83"/>
      <c r="FD146" s="83"/>
      <c r="FE146" s="83"/>
      <c r="FF146" s="84"/>
      <c r="FG146" s="79"/>
      <c r="FH146" s="79"/>
      <c r="FI146" s="80"/>
      <c r="FJ146" s="81"/>
      <c r="FK146" s="82"/>
      <c r="FL146" s="81"/>
      <c r="FM146" s="83"/>
      <c r="FN146" s="83"/>
      <c r="FO146" s="83"/>
      <c r="FP146" s="83"/>
      <c r="FQ146" s="84"/>
      <c r="FR146" s="79"/>
      <c r="FS146" s="79"/>
      <c r="FT146" s="80"/>
      <c r="FU146" s="81"/>
      <c r="FV146" s="82"/>
      <c r="FW146" s="81"/>
      <c r="FX146" s="83"/>
      <c r="FY146" s="83"/>
      <c r="FZ146" s="83"/>
      <c r="GA146" s="83"/>
      <c r="GB146" s="84"/>
      <c r="GC146" s="79"/>
      <c r="GD146" s="79"/>
      <c r="GE146" s="80"/>
      <c r="GF146" s="81"/>
      <c r="GG146" s="82"/>
      <c r="GH146" s="81"/>
      <c r="GI146" s="83"/>
      <c r="GJ146" s="83"/>
      <c r="GK146" s="83"/>
      <c r="GL146" s="83"/>
      <c r="GM146" s="84"/>
      <c r="GN146" s="79"/>
      <c r="GO146" s="79"/>
      <c r="GP146" s="80"/>
      <c r="GQ146" s="81"/>
      <c r="GR146" s="82"/>
      <c r="GS146" s="81"/>
      <c r="GT146" s="83"/>
      <c r="GU146" s="83"/>
      <c r="GV146" s="83"/>
      <c r="GW146" s="83"/>
      <c r="GX146" s="84"/>
      <c r="GY146" s="79"/>
      <c r="GZ146" s="79"/>
      <c r="HA146" s="80"/>
      <c r="HB146" s="81"/>
      <c r="HC146" s="82"/>
      <c r="HD146" s="81"/>
      <c r="HE146" s="83"/>
      <c r="HF146" s="83"/>
      <c r="HG146" s="83"/>
      <c r="HH146" s="83"/>
      <c r="HI146" s="84"/>
      <c r="HJ146" s="79"/>
      <c r="HK146" s="79"/>
      <c r="HL146" s="80"/>
      <c r="HM146" s="81"/>
      <c r="HN146" s="82"/>
      <c r="HO146" s="81"/>
      <c r="HP146" s="83"/>
      <c r="HQ146" s="83"/>
      <c r="HR146" s="83"/>
      <c r="HS146" s="83"/>
      <c r="HT146" s="84"/>
      <c r="HU146" s="79"/>
      <c r="HV146" s="79"/>
      <c r="HW146" s="80"/>
      <c r="HX146" s="81"/>
      <c r="HY146" s="82"/>
      <c r="HZ146" s="81"/>
      <c r="IA146" s="83"/>
      <c r="IB146" s="83"/>
      <c r="IC146" s="83"/>
      <c r="ID146" s="83"/>
      <c r="IE146" s="84"/>
      <c r="IF146" s="79"/>
      <c r="IG146" s="79"/>
    </row>
    <row r="147" spans="1:241" s="85" customFormat="1" ht="14.25" customHeight="1">
      <c r="A147" s="502" t="s">
        <v>2869</v>
      </c>
      <c r="B147" s="503" t="s">
        <v>2868</v>
      </c>
      <c r="C147" s="519" t="s">
        <v>132</v>
      </c>
      <c r="D147" s="505">
        <v>2</v>
      </c>
      <c r="E147" s="259"/>
      <c r="F147" s="259"/>
      <c r="G147" s="88">
        <f t="shared" si="14"/>
        <v>0</v>
      </c>
      <c r="H147" s="89">
        <f t="shared" si="15"/>
        <v>0</v>
      </c>
      <c r="I147" s="79"/>
      <c r="J147" s="79"/>
      <c r="K147" s="80"/>
      <c r="L147" s="81"/>
      <c r="M147" s="82"/>
      <c r="N147" s="81"/>
      <c r="O147" s="83"/>
      <c r="P147" s="83"/>
      <c r="Q147" s="83"/>
      <c r="R147" s="83"/>
      <c r="S147" s="84"/>
      <c r="T147" s="79"/>
      <c r="U147" s="79"/>
      <c r="V147" s="80"/>
      <c r="W147" s="81"/>
      <c r="X147" s="82"/>
      <c r="Y147" s="81"/>
      <c r="Z147" s="83"/>
      <c r="AA147" s="83"/>
      <c r="AB147" s="83"/>
      <c r="AC147" s="83"/>
      <c r="AD147" s="84"/>
      <c r="AE147" s="79"/>
      <c r="AF147" s="79"/>
      <c r="AG147" s="80"/>
      <c r="AH147" s="81"/>
      <c r="AI147" s="82"/>
      <c r="AJ147" s="81"/>
      <c r="AK147" s="83"/>
      <c r="AL147" s="83"/>
      <c r="AM147" s="83"/>
      <c r="AN147" s="83"/>
      <c r="AO147" s="84"/>
      <c r="AP147" s="79"/>
      <c r="AQ147" s="79"/>
      <c r="AR147" s="80"/>
      <c r="AS147" s="81"/>
      <c r="AT147" s="82"/>
      <c r="AU147" s="81"/>
      <c r="AV147" s="83"/>
      <c r="AW147" s="83"/>
      <c r="AX147" s="83"/>
      <c r="AY147" s="83"/>
      <c r="AZ147" s="84"/>
      <c r="BA147" s="79"/>
      <c r="BB147" s="79"/>
      <c r="BC147" s="80"/>
      <c r="BD147" s="81"/>
      <c r="BE147" s="82"/>
      <c r="BF147" s="81"/>
      <c r="BG147" s="83"/>
      <c r="BH147" s="83"/>
      <c r="BI147" s="83"/>
      <c r="BJ147" s="83"/>
      <c r="BK147" s="84"/>
      <c r="BL147" s="79"/>
      <c r="BM147" s="79"/>
      <c r="BN147" s="80"/>
      <c r="BO147" s="81"/>
      <c r="BP147" s="82"/>
      <c r="BQ147" s="81"/>
      <c r="BR147" s="83"/>
      <c r="BS147" s="83"/>
      <c r="BT147" s="83"/>
      <c r="BU147" s="83"/>
      <c r="BV147" s="84"/>
      <c r="BW147" s="79"/>
      <c r="BX147" s="79"/>
      <c r="BY147" s="80"/>
      <c r="BZ147" s="81"/>
      <c r="CA147" s="82"/>
      <c r="CB147" s="81"/>
      <c r="CC147" s="83"/>
      <c r="CD147" s="83"/>
      <c r="CE147" s="83"/>
      <c r="CF147" s="83"/>
      <c r="CG147" s="84"/>
      <c r="CH147" s="79"/>
      <c r="CI147" s="79"/>
      <c r="CJ147" s="80"/>
      <c r="CK147" s="81"/>
      <c r="CL147" s="82"/>
      <c r="CM147" s="81"/>
      <c r="CN147" s="83"/>
      <c r="CO147" s="83"/>
      <c r="CP147" s="83"/>
      <c r="CQ147" s="83"/>
      <c r="CR147" s="84"/>
      <c r="CS147" s="79"/>
      <c r="CT147" s="79"/>
      <c r="CU147" s="80"/>
      <c r="CV147" s="81"/>
      <c r="CW147" s="82"/>
      <c r="CX147" s="81"/>
      <c r="CY147" s="83"/>
      <c r="CZ147" s="83"/>
      <c r="DA147" s="83"/>
      <c r="DB147" s="83"/>
      <c r="DC147" s="84"/>
      <c r="DD147" s="79"/>
      <c r="DE147" s="79"/>
      <c r="DF147" s="80"/>
      <c r="DG147" s="81"/>
      <c r="DH147" s="82"/>
      <c r="DI147" s="81"/>
      <c r="DJ147" s="83"/>
      <c r="DK147" s="83"/>
      <c r="DL147" s="83"/>
      <c r="DM147" s="83"/>
      <c r="DN147" s="84"/>
      <c r="DO147" s="79"/>
      <c r="DP147" s="79"/>
      <c r="DQ147" s="80"/>
      <c r="DR147" s="81"/>
      <c r="DS147" s="82"/>
      <c r="DT147" s="81"/>
      <c r="DU147" s="83"/>
      <c r="DV147" s="83"/>
      <c r="DW147" s="83"/>
      <c r="DX147" s="83"/>
      <c r="DY147" s="84"/>
      <c r="DZ147" s="79"/>
      <c r="EA147" s="79"/>
      <c r="EB147" s="80"/>
      <c r="EC147" s="81"/>
      <c r="ED147" s="82"/>
      <c r="EE147" s="81"/>
      <c r="EF147" s="83"/>
      <c r="EG147" s="83"/>
      <c r="EH147" s="83"/>
      <c r="EI147" s="83"/>
      <c r="EJ147" s="84"/>
      <c r="EK147" s="79"/>
      <c r="EL147" s="79"/>
      <c r="EM147" s="80"/>
      <c r="EN147" s="81"/>
      <c r="EO147" s="82"/>
      <c r="EP147" s="81"/>
      <c r="EQ147" s="83"/>
      <c r="ER147" s="83"/>
      <c r="ES147" s="83"/>
      <c r="ET147" s="83"/>
      <c r="EU147" s="84"/>
      <c r="EV147" s="79"/>
      <c r="EW147" s="79"/>
      <c r="EX147" s="80"/>
      <c r="EY147" s="81"/>
      <c r="EZ147" s="82"/>
      <c r="FA147" s="81"/>
      <c r="FB147" s="83"/>
      <c r="FC147" s="83"/>
      <c r="FD147" s="83"/>
      <c r="FE147" s="83"/>
      <c r="FF147" s="84"/>
      <c r="FG147" s="79"/>
      <c r="FH147" s="79"/>
      <c r="FI147" s="80"/>
      <c r="FJ147" s="81"/>
      <c r="FK147" s="82"/>
      <c r="FL147" s="81"/>
      <c r="FM147" s="83"/>
      <c r="FN147" s="83"/>
      <c r="FO147" s="83"/>
      <c r="FP147" s="83"/>
      <c r="FQ147" s="84"/>
      <c r="FR147" s="79"/>
      <c r="FS147" s="79"/>
      <c r="FT147" s="80"/>
      <c r="FU147" s="81"/>
      <c r="FV147" s="82"/>
      <c r="FW147" s="81"/>
      <c r="FX147" s="83"/>
      <c r="FY147" s="83"/>
      <c r="FZ147" s="83"/>
      <c r="GA147" s="83"/>
      <c r="GB147" s="84"/>
      <c r="GC147" s="79"/>
      <c r="GD147" s="79"/>
      <c r="GE147" s="80"/>
      <c r="GF147" s="81"/>
      <c r="GG147" s="82"/>
      <c r="GH147" s="81"/>
      <c r="GI147" s="83"/>
      <c r="GJ147" s="83"/>
      <c r="GK147" s="83"/>
      <c r="GL147" s="83"/>
      <c r="GM147" s="84"/>
      <c r="GN147" s="79"/>
      <c r="GO147" s="79"/>
      <c r="GP147" s="80"/>
      <c r="GQ147" s="81"/>
      <c r="GR147" s="82"/>
      <c r="GS147" s="81"/>
      <c r="GT147" s="83"/>
      <c r="GU147" s="83"/>
      <c r="GV147" s="83"/>
      <c r="GW147" s="83"/>
      <c r="GX147" s="84"/>
      <c r="GY147" s="79"/>
      <c r="GZ147" s="79"/>
      <c r="HA147" s="80"/>
      <c r="HB147" s="81"/>
      <c r="HC147" s="82"/>
      <c r="HD147" s="81"/>
      <c r="HE147" s="83"/>
      <c r="HF147" s="83"/>
      <c r="HG147" s="83"/>
      <c r="HH147" s="83"/>
      <c r="HI147" s="84"/>
      <c r="HJ147" s="79"/>
      <c r="HK147" s="79"/>
      <c r="HL147" s="80"/>
      <c r="HM147" s="81"/>
      <c r="HN147" s="82"/>
      <c r="HO147" s="81"/>
      <c r="HP147" s="83"/>
      <c r="HQ147" s="83"/>
      <c r="HR147" s="83"/>
      <c r="HS147" s="83"/>
      <c r="HT147" s="84"/>
      <c r="HU147" s="79"/>
      <c r="HV147" s="79"/>
      <c r="HW147" s="80"/>
      <c r="HX147" s="81"/>
      <c r="HY147" s="82"/>
      <c r="HZ147" s="81"/>
      <c r="IA147" s="83"/>
      <c r="IB147" s="83"/>
      <c r="IC147" s="83"/>
      <c r="ID147" s="83"/>
      <c r="IE147" s="84"/>
      <c r="IF147" s="79"/>
      <c r="IG147" s="79"/>
    </row>
    <row r="148" spans="1:241" s="85" customFormat="1" ht="14.25" customHeight="1">
      <c r="A148" s="502" t="s">
        <v>2867</v>
      </c>
      <c r="B148" s="503" t="s">
        <v>2866</v>
      </c>
      <c r="C148" s="519" t="s">
        <v>132</v>
      </c>
      <c r="D148" s="505">
        <v>4</v>
      </c>
      <c r="E148" s="259"/>
      <c r="F148" s="259"/>
      <c r="G148" s="88">
        <f t="shared" si="14"/>
        <v>0</v>
      </c>
      <c r="H148" s="89">
        <f t="shared" si="15"/>
        <v>0</v>
      </c>
      <c r="I148" s="79"/>
      <c r="J148" s="79"/>
      <c r="K148" s="80"/>
      <c r="L148" s="81"/>
      <c r="M148" s="82"/>
      <c r="N148" s="81"/>
      <c r="O148" s="83"/>
      <c r="P148" s="83"/>
      <c r="Q148" s="83"/>
      <c r="R148" s="83"/>
      <c r="S148" s="84"/>
      <c r="T148" s="79"/>
      <c r="U148" s="79"/>
      <c r="V148" s="80"/>
      <c r="W148" s="81"/>
      <c r="X148" s="82"/>
      <c r="Y148" s="81"/>
      <c r="Z148" s="83"/>
      <c r="AA148" s="83"/>
      <c r="AB148" s="83"/>
      <c r="AC148" s="83"/>
      <c r="AD148" s="84"/>
      <c r="AE148" s="79"/>
      <c r="AF148" s="79"/>
      <c r="AG148" s="80"/>
      <c r="AH148" s="81"/>
      <c r="AI148" s="82"/>
      <c r="AJ148" s="81"/>
      <c r="AK148" s="83"/>
      <c r="AL148" s="83"/>
      <c r="AM148" s="83"/>
      <c r="AN148" s="83"/>
      <c r="AO148" s="84"/>
      <c r="AP148" s="79"/>
      <c r="AQ148" s="79"/>
      <c r="AR148" s="80"/>
      <c r="AS148" s="81"/>
      <c r="AT148" s="82"/>
      <c r="AU148" s="81"/>
      <c r="AV148" s="83"/>
      <c r="AW148" s="83"/>
      <c r="AX148" s="83"/>
      <c r="AY148" s="83"/>
      <c r="AZ148" s="84"/>
      <c r="BA148" s="79"/>
      <c r="BB148" s="79"/>
      <c r="BC148" s="80"/>
      <c r="BD148" s="81"/>
      <c r="BE148" s="82"/>
      <c r="BF148" s="81"/>
      <c r="BG148" s="83"/>
      <c r="BH148" s="83"/>
      <c r="BI148" s="83"/>
      <c r="BJ148" s="83"/>
      <c r="BK148" s="84"/>
      <c r="BL148" s="79"/>
      <c r="BM148" s="79"/>
      <c r="BN148" s="80"/>
      <c r="BO148" s="81"/>
      <c r="BP148" s="82"/>
      <c r="BQ148" s="81"/>
      <c r="BR148" s="83"/>
      <c r="BS148" s="83"/>
      <c r="BT148" s="83"/>
      <c r="BU148" s="83"/>
      <c r="BV148" s="84"/>
      <c r="BW148" s="79"/>
      <c r="BX148" s="79"/>
      <c r="BY148" s="80"/>
      <c r="BZ148" s="81"/>
      <c r="CA148" s="82"/>
      <c r="CB148" s="81"/>
      <c r="CC148" s="83"/>
      <c r="CD148" s="83"/>
      <c r="CE148" s="83"/>
      <c r="CF148" s="83"/>
      <c r="CG148" s="84"/>
      <c r="CH148" s="79"/>
      <c r="CI148" s="79"/>
      <c r="CJ148" s="80"/>
      <c r="CK148" s="81"/>
      <c r="CL148" s="82"/>
      <c r="CM148" s="81"/>
      <c r="CN148" s="83"/>
      <c r="CO148" s="83"/>
      <c r="CP148" s="83"/>
      <c r="CQ148" s="83"/>
      <c r="CR148" s="84"/>
      <c r="CS148" s="79"/>
      <c r="CT148" s="79"/>
      <c r="CU148" s="80"/>
      <c r="CV148" s="81"/>
      <c r="CW148" s="82"/>
      <c r="CX148" s="81"/>
      <c r="CY148" s="83"/>
      <c r="CZ148" s="83"/>
      <c r="DA148" s="83"/>
      <c r="DB148" s="83"/>
      <c r="DC148" s="84"/>
      <c r="DD148" s="79"/>
      <c r="DE148" s="79"/>
      <c r="DF148" s="80"/>
      <c r="DG148" s="81"/>
      <c r="DH148" s="82"/>
      <c r="DI148" s="81"/>
      <c r="DJ148" s="83"/>
      <c r="DK148" s="83"/>
      <c r="DL148" s="83"/>
      <c r="DM148" s="83"/>
      <c r="DN148" s="84"/>
      <c r="DO148" s="79"/>
      <c r="DP148" s="79"/>
      <c r="DQ148" s="80"/>
      <c r="DR148" s="81"/>
      <c r="DS148" s="82"/>
      <c r="DT148" s="81"/>
      <c r="DU148" s="83"/>
      <c r="DV148" s="83"/>
      <c r="DW148" s="83"/>
      <c r="DX148" s="83"/>
      <c r="DY148" s="84"/>
      <c r="DZ148" s="79"/>
      <c r="EA148" s="79"/>
      <c r="EB148" s="80"/>
      <c r="EC148" s="81"/>
      <c r="ED148" s="82"/>
      <c r="EE148" s="81"/>
      <c r="EF148" s="83"/>
      <c r="EG148" s="83"/>
      <c r="EH148" s="83"/>
      <c r="EI148" s="83"/>
      <c r="EJ148" s="84"/>
      <c r="EK148" s="79"/>
      <c r="EL148" s="79"/>
      <c r="EM148" s="80"/>
      <c r="EN148" s="81"/>
      <c r="EO148" s="82"/>
      <c r="EP148" s="81"/>
      <c r="EQ148" s="83"/>
      <c r="ER148" s="83"/>
      <c r="ES148" s="83"/>
      <c r="ET148" s="83"/>
      <c r="EU148" s="84"/>
      <c r="EV148" s="79"/>
      <c r="EW148" s="79"/>
      <c r="EX148" s="80"/>
      <c r="EY148" s="81"/>
      <c r="EZ148" s="82"/>
      <c r="FA148" s="81"/>
      <c r="FB148" s="83"/>
      <c r="FC148" s="83"/>
      <c r="FD148" s="83"/>
      <c r="FE148" s="83"/>
      <c r="FF148" s="84"/>
      <c r="FG148" s="79"/>
      <c r="FH148" s="79"/>
      <c r="FI148" s="80"/>
      <c r="FJ148" s="81"/>
      <c r="FK148" s="82"/>
      <c r="FL148" s="81"/>
      <c r="FM148" s="83"/>
      <c r="FN148" s="83"/>
      <c r="FO148" s="83"/>
      <c r="FP148" s="83"/>
      <c r="FQ148" s="84"/>
      <c r="FR148" s="79"/>
      <c r="FS148" s="79"/>
      <c r="FT148" s="80"/>
      <c r="FU148" s="81"/>
      <c r="FV148" s="82"/>
      <c r="FW148" s="81"/>
      <c r="FX148" s="83"/>
      <c r="FY148" s="83"/>
      <c r="FZ148" s="83"/>
      <c r="GA148" s="83"/>
      <c r="GB148" s="84"/>
      <c r="GC148" s="79"/>
      <c r="GD148" s="79"/>
      <c r="GE148" s="80"/>
      <c r="GF148" s="81"/>
      <c r="GG148" s="82"/>
      <c r="GH148" s="81"/>
      <c r="GI148" s="83"/>
      <c r="GJ148" s="83"/>
      <c r="GK148" s="83"/>
      <c r="GL148" s="83"/>
      <c r="GM148" s="84"/>
      <c r="GN148" s="79"/>
      <c r="GO148" s="79"/>
      <c r="GP148" s="80"/>
      <c r="GQ148" s="81"/>
      <c r="GR148" s="82"/>
      <c r="GS148" s="81"/>
      <c r="GT148" s="83"/>
      <c r="GU148" s="83"/>
      <c r="GV148" s="83"/>
      <c r="GW148" s="83"/>
      <c r="GX148" s="84"/>
      <c r="GY148" s="79"/>
      <c r="GZ148" s="79"/>
      <c r="HA148" s="80"/>
      <c r="HB148" s="81"/>
      <c r="HC148" s="82"/>
      <c r="HD148" s="81"/>
      <c r="HE148" s="83"/>
      <c r="HF148" s="83"/>
      <c r="HG148" s="83"/>
      <c r="HH148" s="83"/>
      <c r="HI148" s="84"/>
      <c r="HJ148" s="79"/>
      <c r="HK148" s="79"/>
      <c r="HL148" s="80"/>
      <c r="HM148" s="81"/>
      <c r="HN148" s="82"/>
      <c r="HO148" s="81"/>
      <c r="HP148" s="83"/>
      <c r="HQ148" s="83"/>
      <c r="HR148" s="83"/>
      <c r="HS148" s="83"/>
      <c r="HT148" s="84"/>
      <c r="HU148" s="79"/>
      <c r="HV148" s="79"/>
      <c r="HW148" s="80"/>
      <c r="HX148" s="81"/>
      <c r="HY148" s="82"/>
      <c r="HZ148" s="81"/>
      <c r="IA148" s="83"/>
      <c r="IB148" s="83"/>
      <c r="IC148" s="83"/>
      <c r="ID148" s="83"/>
      <c r="IE148" s="84"/>
      <c r="IF148" s="79"/>
      <c r="IG148" s="79"/>
    </row>
    <row r="149" spans="1:241" s="85" customFormat="1" ht="14.25" customHeight="1">
      <c r="A149" s="502" t="s">
        <v>2865</v>
      </c>
      <c r="B149" s="503" t="s">
        <v>2864</v>
      </c>
      <c r="C149" s="519" t="s">
        <v>243</v>
      </c>
      <c r="D149" s="505">
        <v>69250</v>
      </c>
      <c r="E149" s="259"/>
      <c r="F149" s="259"/>
      <c r="G149" s="88">
        <f t="shared" si="14"/>
        <v>0</v>
      </c>
      <c r="H149" s="89">
        <f t="shared" si="15"/>
        <v>0</v>
      </c>
      <c r="I149" s="79"/>
      <c r="J149" s="79"/>
      <c r="K149" s="80"/>
      <c r="L149" s="81"/>
      <c r="M149" s="82"/>
      <c r="N149" s="81"/>
      <c r="O149" s="83"/>
      <c r="P149" s="83"/>
      <c r="Q149" s="83"/>
      <c r="R149" s="83"/>
      <c r="S149" s="84"/>
      <c r="T149" s="79"/>
      <c r="U149" s="79"/>
      <c r="V149" s="80"/>
      <c r="W149" s="81"/>
      <c r="X149" s="82"/>
      <c r="Y149" s="81"/>
      <c r="Z149" s="83"/>
      <c r="AA149" s="83"/>
      <c r="AB149" s="83"/>
      <c r="AC149" s="83"/>
      <c r="AD149" s="84"/>
      <c r="AE149" s="79"/>
      <c r="AF149" s="79"/>
      <c r="AG149" s="80"/>
      <c r="AH149" s="81"/>
      <c r="AI149" s="82"/>
      <c r="AJ149" s="81"/>
      <c r="AK149" s="83"/>
      <c r="AL149" s="83"/>
      <c r="AM149" s="83"/>
      <c r="AN149" s="83"/>
      <c r="AO149" s="84"/>
      <c r="AP149" s="79"/>
      <c r="AQ149" s="79"/>
      <c r="AR149" s="80"/>
      <c r="AS149" s="81"/>
      <c r="AT149" s="82"/>
      <c r="AU149" s="81"/>
      <c r="AV149" s="83"/>
      <c r="AW149" s="83"/>
      <c r="AX149" s="83"/>
      <c r="AY149" s="83"/>
      <c r="AZ149" s="84"/>
      <c r="BA149" s="79"/>
      <c r="BB149" s="79"/>
      <c r="BC149" s="80"/>
      <c r="BD149" s="81"/>
      <c r="BE149" s="82"/>
      <c r="BF149" s="81"/>
      <c r="BG149" s="83"/>
      <c r="BH149" s="83"/>
      <c r="BI149" s="83"/>
      <c r="BJ149" s="83"/>
      <c r="BK149" s="84"/>
      <c r="BL149" s="79"/>
      <c r="BM149" s="79"/>
      <c r="BN149" s="80"/>
      <c r="BO149" s="81"/>
      <c r="BP149" s="82"/>
      <c r="BQ149" s="81"/>
      <c r="BR149" s="83"/>
      <c r="BS149" s="83"/>
      <c r="BT149" s="83"/>
      <c r="BU149" s="83"/>
      <c r="BV149" s="84"/>
      <c r="BW149" s="79"/>
      <c r="BX149" s="79"/>
      <c r="BY149" s="80"/>
      <c r="BZ149" s="81"/>
      <c r="CA149" s="82"/>
      <c r="CB149" s="81"/>
      <c r="CC149" s="83"/>
      <c r="CD149" s="83"/>
      <c r="CE149" s="83"/>
      <c r="CF149" s="83"/>
      <c r="CG149" s="84"/>
      <c r="CH149" s="79"/>
      <c r="CI149" s="79"/>
      <c r="CJ149" s="80"/>
      <c r="CK149" s="81"/>
      <c r="CL149" s="82"/>
      <c r="CM149" s="81"/>
      <c r="CN149" s="83"/>
      <c r="CO149" s="83"/>
      <c r="CP149" s="83"/>
      <c r="CQ149" s="83"/>
      <c r="CR149" s="84"/>
      <c r="CS149" s="79"/>
      <c r="CT149" s="79"/>
      <c r="CU149" s="80"/>
      <c r="CV149" s="81"/>
      <c r="CW149" s="82"/>
      <c r="CX149" s="81"/>
      <c r="CY149" s="83"/>
      <c r="CZ149" s="83"/>
      <c r="DA149" s="83"/>
      <c r="DB149" s="83"/>
      <c r="DC149" s="84"/>
      <c r="DD149" s="79"/>
      <c r="DE149" s="79"/>
      <c r="DF149" s="80"/>
      <c r="DG149" s="81"/>
      <c r="DH149" s="82"/>
      <c r="DI149" s="81"/>
      <c r="DJ149" s="83"/>
      <c r="DK149" s="83"/>
      <c r="DL149" s="83"/>
      <c r="DM149" s="83"/>
      <c r="DN149" s="84"/>
      <c r="DO149" s="79"/>
      <c r="DP149" s="79"/>
      <c r="DQ149" s="80"/>
      <c r="DR149" s="81"/>
      <c r="DS149" s="82"/>
      <c r="DT149" s="81"/>
      <c r="DU149" s="83"/>
      <c r="DV149" s="83"/>
      <c r="DW149" s="83"/>
      <c r="DX149" s="83"/>
      <c r="DY149" s="84"/>
      <c r="DZ149" s="79"/>
      <c r="EA149" s="79"/>
      <c r="EB149" s="80"/>
      <c r="EC149" s="81"/>
      <c r="ED149" s="82"/>
      <c r="EE149" s="81"/>
      <c r="EF149" s="83"/>
      <c r="EG149" s="83"/>
      <c r="EH149" s="83"/>
      <c r="EI149" s="83"/>
      <c r="EJ149" s="84"/>
      <c r="EK149" s="79"/>
      <c r="EL149" s="79"/>
      <c r="EM149" s="80"/>
      <c r="EN149" s="81"/>
      <c r="EO149" s="82"/>
      <c r="EP149" s="81"/>
      <c r="EQ149" s="83"/>
      <c r="ER149" s="83"/>
      <c r="ES149" s="83"/>
      <c r="ET149" s="83"/>
      <c r="EU149" s="84"/>
      <c r="EV149" s="79"/>
      <c r="EW149" s="79"/>
      <c r="EX149" s="80"/>
      <c r="EY149" s="81"/>
      <c r="EZ149" s="82"/>
      <c r="FA149" s="81"/>
      <c r="FB149" s="83"/>
      <c r="FC149" s="83"/>
      <c r="FD149" s="83"/>
      <c r="FE149" s="83"/>
      <c r="FF149" s="84"/>
      <c r="FG149" s="79"/>
      <c r="FH149" s="79"/>
      <c r="FI149" s="80"/>
      <c r="FJ149" s="81"/>
      <c r="FK149" s="82"/>
      <c r="FL149" s="81"/>
      <c r="FM149" s="83"/>
      <c r="FN149" s="83"/>
      <c r="FO149" s="83"/>
      <c r="FP149" s="83"/>
      <c r="FQ149" s="84"/>
      <c r="FR149" s="79"/>
      <c r="FS149" s="79"/>
      <c r="FT149" s="80"/>
      <c r="FU149" s="81"/>
      <c r="FV149" s="82"/>
      <c r="FW149" s="81"/>
      <c r="FX149" s="83"/>
      <c r="FY149" s="83"/>
      <c r="FZ149" s="83"/>
      <c r="GA149" s="83"/>
      <c r="GB149" s="84"/>
      <c r="GC149" s="79"/>
      <c r="GD149" s="79"/>
      <c r="GE149" s="80"/>
      <c r="GF149" s="81"/>
      <c r="GG149" s="82"/>
      <c r="GH149" s="81"/>
      <c r="GI149" s="83"/>
      <c r="GJ149" s="83"/>
      <c r="GK149" s="83"/>
      <c r="GL149" s="83"/>
      <c r="GM149" s="84"/>
      <c r="GN149" s="79"/>
      <c r="GO149" s="79"/>
      <c r="GP149" s="80"/>
      <c r="GQ149" s="81"/>
      <c r="GR149" s="82"/>
      <c r="GS149" s="81"/>
      <c r="GT149" s="83"/>
      <c r="GU149" s="83"/>
      <c r="GV149" s="83"/>
      <c r="GW149" s="83"/>
      <c r="GX149" s="84"/>
      <c r="GY149" s="79"/>
      <c r="GZ149" s="79"/>
      <c r="HA149" s="80"/>
      <c r="HB149" s="81"/>
      <c r="HC149" s="82"/>
      <c r="HD149" s="81"/>
      <c r="HE149" s="83"/>
      <c r="HF149" s="83"/>
      <c r="HG149" s="83"/>
      <c r="HH149" s="83"/>
      <c r="HI149" s="84"/>
      <c r="HJ149" s="79"/>
      <c r="HK149" s="79"/>
      <c r="HL149" s="80"/>
      <c r="HM149" s="81"/>
      <c r="HN149" s="82"/>
      <c r="HO149" s="81"/>
      <c r="HP149" s="83"/>
      <c r="HQ149" s="83"/>
      <c r="HR149" s="83"/>
      <c r="HS149" s="83"/>
      <c r="HT149" s="84"/>
      <c r="HU149" s="79"/>
      <c r="HV149" s="79"/>
      <c r="HW149" s="80"/>
      <c r="HX149" s="81"/>
      <c r="HY149" s="82"/>
      <c r="HZ149" s="81"/>
      <c r="IA149" s="83"/>
      <c r="IB149" s="83"/>
      <c r="IC149" s="83"/>
      <c r="ID149" s="83"/>
      <c r="IE149" s="84"/>
      <c r="IF149" s="79"/>
      <c r="IG149" s="79"/>
    </row>
    <row r="150" spans="1:241" s="85" customFormat="1" ht="14.25" customHeight="1">
      <c r="A150" s="502" t="s">
        <v>2863</v>
      </c>
      <c r="B150" s="503" t="s">
        <v>2862</v>
      </c>
      <c r="C150" s="519" t="s">
        <v>132</v>
      </c>
      <c r="D150" s="505">
        <v>20</v>
      </c>
      <c r="E150" s="260"/>
      <c r="F150" s="260"/>
      <c r="G150" s="88">
        <f t="shared" si="14"/>
        <v>0</v>
      </c>
      <c r="H150" s="89">
        <f t="shared" si="15"/>
        <v>0</v>
      </c>
      <c r="I150" s="79"/>
      <c r="J150" s="79"/>
      <c r="K150" s="80"/>
      <c r="L150" s="81"/>
      <c r="M150" s="82"/>
      <c r="N150" s="81"/>
      <c r="O150" s="83"/>
      <c r="P150" s="83"/>
      <c r="Q150" s="83"/>
      <c r="R150" s="83"/>
      <c r="S150" s="84"/>
      <c r="T150" s="79"/>
      <c r="U150" s="79"/>
      <c r="V150" s="80"/>
      <c r="W150" s="81"/>
      <c r="X150" s="82"/>
      <c r="Y150" s="81"/>
      <c r="Z150" s="83"/>
      <c r="AA150" s="83"/>
      <c r="AB150" s="83"/>
      <c r="AC150" s="83"/>
      <c r="AD150" s="84"/>
      <c r="AE150" s="79"/>
      <c r="AF150" s="79"/>
      <c r="AG150" s="80"/>
      <c r="AH150" s="81"/>
      <c r="AI150" s="82"/>
      <c r="AJ150" s="81"/>
      <c r="AK150" s="83"/>
      <c r="AL150" s="83"/>
      <c r="AM150" s="83"/>
      <c r="AN150" s="83"/>
      <c r="AO150" s="84"/>
      <c r="AP150" s="79"/>
      <c r="AQ150" s="79"/>
      <c r="AR150" s="80"/>
      <c r="AS150" s="81"/>
      <c r="AT150" s="82"/>
      <c r="AU150" s="81"/>
      <c r="AV150" s="83"/>
      <c r="AW150" s="83"/>
      <c r="AX150" s="83"/>
      <c r="AY150" s="83"/>
      <c r="AZ150" s="84"/>
      <c r="BA150" s="79"/>
      <c r="BB150" s="79"/>
      <c r="BC150" s="80"/>
      <c r="BD150" s="81"/>
      <c r="BE150" s="82"/>
      <c r="BF150" s="81"/>
      <c r="BG150" s="83"/>
      <c r="BH150" s="83"/>
      <c r="BI150" s="83"/>
      <c r="BJ150" s="83"/>
      <c r="BK150" s="84"/>
      <c r="BL150" s="79"/>
      <c r="BM150" s="79"/>
      <c r="BN150" s="80"/>
      <c r="BO150" s="81"/>
      <c r="BP150" s="82"/>
      <c r="BQ150" s="81"/>
      <c r="BR150" s="83"/>
      <c r="BS150" s="83"/>
      <c r="BT150" s="83"/>
      <c r="BU150" s="83"/>
      <c r="BV150" s="84"/>
      <c r="BW150" s="79"/>
      <c r="BX150" s="79"/>
      <c r="BY150" s="80"/>
      <c r="BZ150" s="81"/>
      <c r="CA150" s="82"/>
      <c r="CB150" s="81"/>
      <c r="CC150" s="83"/>
      <c r="CD150" s="83"/>
      <c r="CE150" s="83"/>
      <c r="CF150" s="83"/>
      <c r="CG150" s="84"/>
      <c r="CH150" s="79"/>
      <c r="CI150" s="79"/>
      <c r="CJ150" s="80"/>
      <c r="CK150" s="81"/>
      <c r="CL150" s="82"/>
      <c r="CM150" s="81"/>
      <c r="CN150" s="83"/>
      <c r="CO150" s="83"/>
      <c r="CP150" s="83"/>
      <c r="CQ150" s="83"/>
      <c r="CR150" s="84"/>
      <c r="CS150" s="79"/>
      <c r="CT150" s="79"/>
      <c r="CU150" s="80"/>
      <c r="CV150" s="81"/>
      <c r="CW150" s="82"/>
      <c r="CX150" s="81"/>
      <c r="CY150" s="83"/>
      <c r="CZ150" s="83"/>
      <c r="DA150" s="83"/>
      <c r="DB150" s="83"/>
      <c r="DC150" s="84"/>
      <c r="DD150" s="79"/>
      <c r="DE150" s="79"/>
      <c r="DF150" s="80"/>
      <c r="DG150" s="81"/>
      <c r="DH150" s="82"/>
      <c r="DI150" s="81"/>
      <c r="DJ150" s="83"/>
      <c r="DK150" s="83"/>
      <c r="DL150" s="83"/>
      <c r="DM150" s="83"/>
      <c r="DN150" s="84"/>
      <c r="DO150" s="79"/>
      <c r="DP150" s="79"/>
      <c r="DQ150" s="80"/>
      <c r="DR150" s="81"/>
      <c r="DS150" s="82"/>
      <c r="DT150" s="81"/>
      <c r="DU150" s="83"/>
      <c r="DV150" s="83"/>
      <c r="DW150" s="83"/>
      <c r="DX150" s="83"/>
      <c r="DY150" s="84"/>
      <c r="DZ150" s="79"/>
      <c r="EA150" s="79"/>
      <c r="EB150" s="80"/>
      <c r="EC150" s="81"/>
      <c r="ED150" s="82"/>
      <c r="EE150" s="81"/>
      <c r="EF150" s="83"/>
      <c r="EG150" s="83"/>
      <c r="EH150" s="83"/>
      <c r="EI150" s="83"/>
      <c r="EJ150" s="84"/>
      <c r="EK150" s="79"/>
      <c r="EL150" s="79"/>
      <c r="EM150" s="80"/>
      <c r="EN150" s="81"/>
      <c r="EO150" s="82"/>
      <c r="EP150" s="81"/>
      <c r="EQ150" s="83"/>
      <c r="ER150" s="83"/>
      <c r="ES150" s="83"/>
      <c r="ET150" s="83"/>
      <c r="EU150" s="84"/>
      <c r="EV150" s="79"/>
      <c r="EW150" s="79"/>
      <c r="EX150" s="80"/>
      <c r="EY150" s="81"/>
      <c r="EZ150" s="82"/>
      <c r="FA150" s="81"/>
      <c r="FB150" s="83"/>
      <c r="FC150" s="83"/>
      <c r="FD150" s="83"/>
      <c r="FE150" s="83"/>
      <c r="FF150" s="84"/>
      <c r="FG150" s="79"/>
      <c r="FH150" s="79"/>
      <c r="FI150" s="80"/>
      <c r="FJ150" s="81"/>
      <c r="FK150" s="82"/>
      <c r="FL150" s="81"/>
      <c r="FM150" s="83"/>
      <c r="FN150" s="83"/>
      <c r="FO150" s="83"/>
      <c r="FP150" s="83"/>
      <c r="FQ150" s="84"/>
      <c r="FR150" s="79"/>
      <c r="FS150" s="79"/>
      <c r="FT150" s="80"/>
      <c r="FU150" s="81"/>
      <c r="FV150" s="82"/>
      <c r="FW150" s="81"/>
      <c r="FX150" s="83"/>
      <c r="FY150" s="83"/>
      <c r="FZ150" s="83"/>
      <c r="GA150" s="83"/>
      <c r="GB150" s="84"/>
      <c r="GC150" s="79"/>
      <c r="GD150" s="79"/>
      <c r="GE150" s="80"/>
      <c r="GF150" s="81"/>
      <c r="GG150" s="82"/>
      <c r="GH150" s="81"/>
      <c r="GI150" s="83"/>
      <c r="GJ150" s="83"/>
      <c r="GK150" s="83"/>
      <c r="GL150" s="83"/>
      <c r="GM150" s="84"/>
      <c r="GN150" s="79"/>
      <c r="GO150" s="79"/>
      <c r="GP150" s="80"/>
      <c r="GQ150" s="81"/>
      <c r="GR150" s="82"/>
      <c r="GS150" s="81"/>
      <c r="GT150" s="83"/>
      <c r="GU150" s="83"/>
      <c r="GV150" s="83"/>
      <c r="GW150" s="83"/>
      <c r="GX150" s="84"/>
      <c r="GY150" s="79"/>
      <c r="GZ150" s="79"/>
      <c r="HA150" s="80"/>
      <c r="HB150" s="81"/>
      <c r="HC150" s="82"/>
      <c r="HD150" s="81"/>
      <c r="HE150" s="83"/>
      <c r="HF150" s="83"/>
      <c r="HG150" s="83"/>
      <c r="HH150" s="83"/>
      <c r="HI150" s="84"/>
      <c r="HJ150" s="79"/>
      <c r="HK150" s="79"/>
      <c r="HL150" s="80"/>
      <c r="HM150" s="81"/>
      <c r="HN150" s="82"/>
      <c r="HO150" s="81"/>
      <c r="HP150" s="83"/>
      <c r="HQ150" s="83"/>
      <c r="HR150" s="83"/>
      <c r="HS150" s="83"/>
      <c r="HT150" s="84"/>
      <c r="HU150" s="79"/>
      <c r="HV150" s="79"/>
      <c r="HW150" s="80"/>
      <c r="HX150" s="81"/>
      <c r="HY150" s="82"/>
      <c r="HZ150" s="81"/>
      <c r="IA150" s="83"/>
      <c r="IB150" s="83"/>
      <c r="IC150" s="83"/>
      <c r="ID150" s="83"/>
      <c r="IE150" s="84"/>
      <c r="IF150" s="79"/>
      <c r="IG150" s="79"/>
    </row>
    <row r="151" spans="1:241" s="85" customFormat="1" ht="14.25" customHeight="1">
      <c r="A151" s="502" t="s">
        <v>2861</v>
      </c>
      <c r="B151" s="503" t="s">
        <v>2860</v>
      </c>
      <c r="C151" s="519" t="s">
        <v>132</v>
      </c>
      <c r="D151" s="505">
        <v>626</v>
      </c>
      <c r="E151" s="260"/>
      <c r="F151" s="260"/>
      <c r="G151" s="88">
        <f t="shared" si="14"/>
        <v>0</v>
      </c>
      <c r="H151" s="89">
        <f t="shared" si="15"/>
        <v>0</v>
      </c>
      <c r="I151" s="79"/>
      <c r="J151" s="79"/>
      <c r="K151" s="80"/>
      <c r="L151" s="81"/>
      <c r="M151" s="82"/>
      <c r="N151" s="81"/>
      <c r="O151" s="83"/>
      <c r="P151" s="83"/>
      <c r="Q151" s="83"/>
      <c r="R151" s="83"/>
      <c r="S151" s="84"/>
      <c r="T151" s="79"/>
      <c r="U151" s="79"/>
      <c r="V151" s="80"/>
      <c r="W151" s="81"/>
      <c r="X151" s="82"/>
      <c r="Y151" s="81"/>
      <c r="Z151" s="83"/>
      <c r="AA151" s="83"/>
      <c r="AB151" s="83"/>
      <c r="AC151" s="83"/>
      <c r="AD151" s="84"/>
      <c r="AE151" s="79"/>
      <c r="AF151" s="79"/>
      <c r="AG151" s="80"/>
      <c r="AH151" s="81"/>
      <c r="AI151" s="82"/>
      <c r="AJ151" s="81"/>
      <c r="AK151" s="83"/>
      <c r="AL151" s="83"/>
      <c r="AM151" s="83"/>
      <c r="AN151" s="83"/>
      <c r="AO151" s="84"/>
      <c r="AP151" s="79"/>
      <c r="AQ151" s="79"/>
      <c r="AR151" s="80"/>
      <c r="AS151" s="81"/>
      <c r="AT151" s="82"/>
      <c r="AU151" s="81"/>
      <c r="AV151" s="83"/>
      <c r="AW151" s="83"/>
      <c r="AX151" s="83"/>
      <c r="AY151" s="83"/>
      <c r="AZ151" s="84"/>
      <c r="BA151" s="79"/>
      <c r="BB151" s="79"/>
      <c r="BC151" s="80"/>
      <c r="BD151" s="81"/>
      <c r="BE151" s="82"/>
      <c r="BF151" s="81"/>
      <c r="BG151" s="83"/>
      <c r="BH151" s="83"/>
      <c r="BI151" s="83"/>
      <c r="BJ151" s="83"/>
      <c r="BK151" s="84"/>
      <c r="BL151" s="79"/>
      <c r="BM151" s="79"/>
      <c r="BN151" s="80"/>
      <c r="BO151" s="81"/>
      <c r="BP151" s="82"/>
      <c r="BQ151" s="81"/>
      <c r="BR151" s="83"/>
      <c r="BS151" s="83"/>
      <c r="BT151" s="83"/>
      <c r="BU151" s="83"/>
      <c r="BV151" s="84"/>
      <c r="BW151" s="79"/>
      <c r="BX151" s="79"/>
      <c r="BY151" s="80"/>
      <c r="BZ151" s="81"/>
      <c r="CA151" s="82"/>
      <c r="CB151" s="81"/>
      <c r="CC151" s="83"/>
      <c r="CD151" s="83"/>
      <c r="CE151" s="83"/>
      <c r="CF151" s="83"/>
      <c r="CG151" s="84"/>
      <c r="CH151" s="79"/>
      <c r="CI151" s="79"/>
      <c r="CJ151" s="80"/>
      <c r="CK151" s="81"/>
      <c r="CL151" s="82"/>
      <c r="CM151" s="81"/>
      <c r="CN151" s="83"/>
      <c r="CO151" s="83"/>
      <c r="CP151" s="83"/>
      <c r="CQ151" s="83"/>
      <c r="CR151" s="84"/>
      <c r="CS151" s="79"/>
      <c r="CT151" s="79"/>
      <c r="CU151" s="80"/>
      <c r="CV151" s="81"/>
      <c r="CW151" s="82"/>
      <c r="CX151" s="81"/>
      <c r="CY151" s="83"/>
      <c r="CZ151" s="83"/>
      <c r="DA151" s="83"/>
      <c r="DB151" s="83"/>
      <c r="DC151" s="84"/>
      <c r="DD151" s="79"/>
      <c r="DE151" s="79"/>
      <c r="DF151" s="80"/>
      <c r="DG151" s="81"/>
      <c r="DH151" s="82"/>
      <c r="DI151" s="81"/>
      <c r="DJ151" s="83"/>
      <c r="DK151" s="83"/>
      <c r="DL151" s="83"/>
      <c r="DM151" s="83"/>
      <c r="DN151" s="84"/>
      <c r="DO151" s="79"/>
      <c r="DP151" s="79"/>
      <c r="DQ151" s="80"/>
      <c r="DR151" s="81"/>
      <c r="DS151" s="82"/>
      <c r="DT151" s="81"/>
      <c r="DU151" s="83"/>
      <c r="DV151" s="83"/>
      <c r="DW151" s="83"/>
      <c r="DX151" s="83"/>
      <c r="DY151" s="84"/>
      <c r="DZ151" s="79"/>
      <c r="EA151" s="79"/>
      <c r="EB151" s="80"/>
      <c r="EC151" s="81"/>
      <c r="ED151" s="82"/>
      <c r="EE151" s="81"/>
      <c r="EF151" s="83"/>
      <c r="EG151" s="83"/>
      <c r="EH151" s="83"/>
      <c r="EI151" s="83"/>
      <c r="EJ151" s="84"/>
      <c r="EK151" s="79"/>
      <c r="EL151" s="79"/>
      <c r="EM151" s="80"/>
      <c r="EN151" s="81"/>
      <c r="EO151" s="82"/>
      <c r="EP151" s="81"/>
      <c r="EQ151" s="83"/>
      <c r="ER151" s="83"/>
      <c r="ES151" s="83"/>
      <c r="ET151" s="83"/>
      <c r="EU151" s="84"/>
      <c r="EV151" s="79"/>
      <c r="EW151" s="79"/>
      <c r="EX151" s="80"/>
      <c r="EY151" s="81"/>
      <c r="EZ151" s="82"/>
      <c r="FA151" s="81"/>
      <c r="FB151" s="83"/>
      <c r="FC151" s="83"/>
      <c r="FD151" s="83"/>
      <c r="FE151" s="83"/>
      <c r="FF151" s="84"/>
      <c r="FG151" s="79"/>
      <c r="FH151" s="79"/>
      <c r="FI151" s="80"/>
      <c r="FJ151" s="81"/>
      <c r="FK151" s="82"/>
      <c r="FL151" s="81"/>
      <c r="FM151" s="83"/>
      <c r="FN151" s="83"/>
      <c r="FO151" s="83"/>
      <c r="FP151" s="83"/>
      <c r="FQ151" s="84"/>
      <c r="FR151" s="79"/>
      <c r="FS151" s="79"/>
      <c r="FT151" s="80"/>
      <c r="FU151" s="81"/>
      <c r="FV151" s="82"/>
      <c r="FW151" s="81"/>
      <c r="FX151" s="83"/>
      <c r="FY151" s="83"/>
      <c r="FZ151" s="83"/>
      <c r="GA151" s="83"/>
      <c r="GB151" s="84"/>
      <c r="GC151" s="79"/>
      <c r="GD151" s="79"/>
      <c r="GE151" s="80"/>
      <c r="GF151" s="81"/>
      <c r="GG151" s="82"/>
      <c r="GH151" s="81"/>
      <c r="GI151" s="83"/>
      <c r="GJ151" s="83"/>
      <c r="GK151" s="83"/>
      <c r="GL151" s="83"/>
      <c r="GM151" s="84"/>
      <c r="GN151" s="79"/>
      <c r="GO151" s="79"/>
      <c r="GP151" s="80"/>
      <c r="GQ151" s="81"/>
      <c r="GR151" s="82"/>
      <c r="GS151" s="81"/>
      <c r="GT151" s="83"/>
      <c r="GU151" s="83"/>
      <c r="GV151" s="83"/>
      <c r="GW151" s="83"/>
      <c r="GX151" s="84"/>
      <c r="GY151" s="79"/>
      <c r="GZ151" s="79"/>
      <c r="HA151" s="80"/>
      <c r="HB151" s="81"/>
      <c r="HC151" s="82"/>
      <c r="HD151" s="81"/>
      <c r="HE151" s="83"/>
      <c r="HF151" s="83"/>
      <c r="HG151" s="83"/>
      <c r="HH151" s="83"/>
      <c r="HI151" s="84"/>
      <c r="HJ151" s="79"/>
      <c r="HK151" s="79"/>
      <c r="HL151" s="80"/>
      <c r="HM151" s="81"/>
      <c r="HN151" s="82"/>
      <c r="HO151" s="81"/>
      <c r="HP151" s="83"/>
      <c r="HQ151" s="83"/>
      <c r="HR151" s="83"/>
      <c r="HS151" s="83"/>
      <c r="HT151" s="84"/>
      <c r="HU151" s="79"/>
      <c r="HV151" s="79"/>
      <c r="HW151" s="80"/>
      <c r="HX151" s="81"/>
      <c r="HY151" s="82"/>
      <c r="HZ151" s="81"/>
      <c r="IA151" s="83"/>
      <c r="IB151" s="83"/>
      <c r="IC151" s="83"/>
      <c r="ID151" s="83"/>
      <c r="IE151" s="84"/>
      <c r="IF151" s="79"/>
      <c r="IG151" s="79"/>
    </row>
    <row r="152" spans="1:241" s="85" customFormat="1" ht="14.25">
      <c r="A152" s="502" t="s">
        <v>2859</v>
      </c>
      <c r="B152" s="503" t="s">
        <v>2858</v>
      </c>
      <c r="C152" s="519" t="s">
        <v>132</v>
      </c>
      <c r="D152" s="505">
        <v>27</v>
      </c>
      <c r="E152" s="260"/>
      <c r="F152" s="260"/>
      <c r="G152" s="88">
        <f t="shared" si="14"/>
        <v>0</v>
      </c>
      <c r="H152" s="89">
        <f t="shared" si="15"/>
        <v>0</v>
      </c>
      <c r="I152" s="79"/>
      <c r="J152" s="79"/>
      <c r="K152" s="80"/>
      <c r="L152" s="81"/>
      <c r="M152" s="82"/>
      <c r="N152" s="81"/>
      <c r="O152" s="83"/>
      <c r="P152" s="83"/>
      <c r="Q152" s="83"/>
      <c r="R152" s="83"/>
      <c r="S152" s="84"/>
      <c r="T152" s="79"/>
      <c r="U152" s="79"/>
      <c r="V152" s="80"/>
      <c r="W152" s="81"/>
      <c r="X152" s="82"/>
      <c r="Y152" s="81"/>
      <c r="Z152" s="83"/>
      <c r="AA152" s="83"/>
      <c r="AB152" s="83"/>
      <c r="AC152" s="83"/>
      <c r="AD152" s="84"/>
      <c r="AE152" s="79"/>
      <c r="AF152" s="79"/>
      <c r="AG152" s="80"/>
      <c r="AH152" s="81"/>
      <c r="AI152" s="82"/>
      <c r="AJ152" s="81"/>
      <c r="AK152" s="83"/>
      <c r="AL152" s="83"/>
      <c r="AM152" s="83"/>
      <c r="AN152" s="83"/>
      <c r="AO152" s="84"/>
      <c r="AP152" s="79"/>
      <c r="AQ152" s="79"/>
      <c r="AR152" s="80"/>
      <c r="AS152" s="81"/>
      <c r="AT152" s="82"/>
      <c r="AU152" s="81"/>
      <c r="AV152" s="83"/>
      <c r="AW152" s="83"/>
      <c r="AX152" s="83"/>
      <c r="AY152" s="83"/>
      <c r="AZ152" s="84"/>
      <c r="BA152" s="79"/>
      <c r="BB152" s="79"/>
      <c r="BC152" s="80"/>
      <c r="BD152" s="81"/>
      <c r="BE152" s="82"/>
      <c r="BF152" s="81"/>
      <c r="BG152" s="83"/>
      <c r="BH152" s="83"/>
      <c r="BI152" s="83"/>
      <c r="BJ152" s="83"/>
      <c r="BK152" s="84"/>
      <c r="BL152" s="79"/>
      <c r="BM152" s="79"/>
      <c r="BN152" s="80"/>
      <c r="BO152" s="81"/>
      <c r="BP152" s="82"/>
      <c r="BQ152" s="81"/>
      <c r="BR152" s="83"/>
      <c r="BS152" s="83"/>
      <c r="BT152" s="83"/>
      <c r="BU152" s="83"/>
      <c r="BV152" s="84"/>
      <c r="BW152" s="79"/>
      <c r="BX152" s="79"/>
      <c r="BY152" s="80"/>
      <c r="BZ152" s="81"/>
      <c r="CA152" s="82"/>
      <c r="CB152" s="81"/>
      <c r="CC152" s="83"/>
      <c r="CD152" s="83"/>
      <c r="CE152" s="83"/>
      <c r="CF152" s="83"/>
      <c r="CG152" s="84"/>
      <c r="CH152" s="79"/>
      <c r="CI152" s="79"/>
      <c r="CJ152" s="80"/>
      <c r="CK152" s="81"/>
      <c r="CL152" s="82"/>
      <c r="CM152" s="81"/>
      <c r="CN152" s="83"/>
      <c r="CO152" s="83"/>
      <c r="CP152" s="83"/>
      <c r="CQ152" s="83"/>
      <c r="CR152" s="84"/>
      <c r="CS152" s="79"/>
      <c r="CT152" s="79"/>
      <c r="CU152" s="80"/>
      <c r="CV152" s="81"/>
      <c r="CW152" s="82"/>
      <c r="CX152" s="81"/>
      <c r="CY152" s="83"/>
      <c r="CZ152" s="83"/>
      <c r="DA152" s="83"/>
      <c r="DB152" s="83"/>
      <c r="DC152" s="84"/>
      <c r="DD152" s="79"/>
      <c r="DE152" s="79"/>
      <c r="DF152" s="80"/>
      <c r="DG152" s="81"/>
      <c r="DH152" s="82"/>
      <c r="DI152" s="81"/>
      <c r="DJ152" s="83"/>
      <c r="DK152" s="83"/>
      <c r="DL152" s="83"/>
      <c r="DM152" s="83"/>
      <c r="DN152" s="84"/>
      <c r="DO152" s="79"/>
      <c r="DP152" s="79"/>
      <c r="DQ152" s="80"/>
      <c r="DR152" s="81"/>
      <c r="DS152" s="82"/>
      <c r="DT152" s="81"/>
      <c r="DU152" s="83"/>
      <c r="DV152" s="83"/>
      <c r="DW152" s="83"/>
      <c r="DX152" s="83"/>
      <c r="DY152" s="84"/>
      <c r="DZ152" s="79"/>
      <c r="EA152" s="79"/>
      <c r="EB152" s="80"/>
      <c r="EC152" s="81"/>
      <c r="ED152" s="82"/>
      <c r="EE152" s="81"/>
      <c r="EF152" s="83"/>
      <c r="EG152" s="83"/>
      <c r="EH152" s="83"/>
      <c r="EI152" s="83"/>
      <c r="EJ152" s="84"/>
      <c r="EK152" s="79"/>
      <c r="EL152" s="79"/>
      <c r="EM152" s="80"/>
      <c r="EN152" s="81"/>
      <c r="EO152" s="82"/>
      <c r="EP152" s="81"/>
      <c r="EQ152" s="83"/>
      <c r="ER152" s="83"/>
      <c r="ES152" s="83"/>
      <c r="ET152" s="83"/>
      <c r="EU152" s="84"/>
      <c r="EV152" s="79"/>
      <c r="EW152" s="79"/>
      <c r="EX152" s="80"/>
      <c r="EY152" s="81"/>
      <c r="EZ152" s="82"/>
      <c r="FA152" s="81"/>
      <c r="FB152" s="83"/>
      <c r="FC152" s="83"/>
      <c r="FD152" s="83"/>
      <c r="FE152" s="83"/>
      <c r="FF152" s="84"/>
      <c r="FG152" s="79"/>
      <c r="FH152" s="79"/>
      <c r="FI152" s="80"/>
      <c r="FJ152" s="81"/>
      <c r="FK152" s="82"/>
      <c r="FL152" s="81"/>
      <c r="FM152" s="83"/>
      <c r="FN152" s="83"/>
      <c r="FO152" s="83"/>
      <c r="FP152" s="83"/>
      <c r="FQ152" s="84"/>
      <c r="FR152" s="79"/>
      <c r="FS152" s="79"/>
      <c r="FT152" s="80"/>
      <c r="FU152" s="81"/>
      <c r="FV152" s="82"/>
      <c r="FW152" s="81"/>
      <c r="FX152" s="83"/>
      <c r="FY152" s="83"/>
      <c r="FZ152" s="83"/>
      <c r="GA152" s="83"/>
      <c r="GB152" s="84"/>
      <c r="GC152" s="79"/>
      <c r="GD152" s="79"/>
      <c r="GE152" s="80"/>
      <c r="GF152" s="81"/>
      <c r="GG152" s="82"/>
      <c r="GH152" s="81"/>
      <c r="GI152" s="83"/>
      <c r="GJ152" s="83"/>
      <c r="GK152" s="83"/>
      <c r="GL152" s="83"/>
      <c r="GM152" s="84"/>
      <c r="GN152" s="79"/>
      <c r="GO152" s="79"/>
      <c r="GP152" s="80"/>
      <c r="GQ152" s="81"/>
      <c r="GR152" s="82"/>
      <c r="GS152" s="81"/>
      <c r="GT152" s="83"/>
      <c r="GU152" s="83"/>
      <c r="GV152" s="83"/>
      <c r="GW152" s="83"/>
      <c r="GX152" s="84"/>
      <c r="GY152" s="79"/>
      <c r="GZ152" s="79"/>
      <c r="HA152" s="80"/>
      <c r="HB152" s="81"/>
      <c r="HC152" s="82"/>
      <c r="HD152" s="81"/>
      <c r="HE152" s="83"/>
      <c r="HF152" s="83"/>
      <c r="HG152" s="83"/>
      <c r="HH152" s="83"/>
      <c r="HI152" s="84"/>
      <c r="HJ152" s="79"/>
      <c r="HK152" s="79"/>
      <c r="HL152" s="80"/>
      <c r="HM152" s="81"/>
      <c r="HN152" s="82"/>
      <c r="HO152" s="81"/>
      <c r="HP152" s="83"/>
      <c r="HQ152" s="83"/>
      <c r="HR152" s="83"/>
      <c r="HS152" s="83"/>
      <c r="HT152" s="84"/>
      <c r="HU152" s="79"/>
      <c r="HV152" s="79"/>
      <c r="HW152" s="80"/>
      <c r="HX152" s="81"/>
      <c r="HY152" s="82"/>
      <c r="HZ152" s="81"/>
      <c r="IA152" s="83"/>
      <c r="IB152" s="83"/>
      <c r="IC152" s="83"/>
      <c r="ID152" s="83"/>
      <c r="IE152" s="84"/>
      <c r="IF152" s="79"/>
      <c r="IG152" s="79"/>
    </row>
    <row r="153" spans="1:241" s="85" customFormat="1" ht="14.25">
      <c r="A153" s="502" t="s">
        <v>2857</v>
      </c>
      <c r="B153" s="503" t="s">
        <v>2856</v>
      </c>
      <c r="C153" s="519" t="s">
        <v>132</v>
      </c>
      <c r="D153" s="505">
        <v>27</v>
      </c>
      <c r="E153" s="260"/>
      <c r="F153" s="260"/>
      <c r="G153" s="88">
        <f t="shared" si="14"/>
        <v>0</v>
      </c>
      <c r="H153" s="89">
        <f t="shared" si="15"/>
        <v>0</v>
      </c>
      <c r="I153" s="79"/>
      <c r="J153" s="79"/>
      <c r="K153" s="80"/>
      <c r="L153" s="81"/>
      <c r="M153" s="82"/>
      <c r="N153" s="81"/>
      <c r="O153" s="83"/>
      <c r="P153" s="83"/>
      <c r="Q153" s="83"/>
      <c r="R153" s="83"/>
      <c r="S153" s="84"/>
      <c r="T153" s="79"/>
      <c r="U153" s="79"/>
      <c r="V153" s="80"/>
      <c r="W153" s="81"/>
      <c r="X153" s="82"/>
      <c r="Y153" s="81"/>
      <c r="Z153" s="83"/>
      <c r="AA153" s="83"/>
      <c r="AB153" s="83"/>
      <c r="AC153" s="83"/>
      <c r="AD153" s="84"/>
      <c r="AE153" s="79"/>
      <c r="AF153" s="79"/>
      <c r="AG153" s="80"/>
      <c r="AH153" s="81"/>
      <c r="AI153" s="82"/>
      <c r="AJ153" s="81"/>
      <c r="AK153" s="83"/>
      <c r="AL153" s="83"/>
      <c r="AM153" s="83"/>
      <c r="AN153" s="83"/>
      <c r="AO153" s="84"/>
      <c r="AP153" s="79"/>
      <c r="AQ153" s="79"/>
      <c r="AR153" s="80"/>
      <c r="AS153" s="81"/>
      <c r="AT153" s="82"/>
      <c r="AU153" s="81"/>
      <c r="AV153" s="83"/>
      <c r="AW153" s="83"/>
      <c r="AX153" s="83"/>
      <c r="AY153" s="83"/>
      <c r="AZ153" s="84"/>
      <c r="BA153" s="79"/>
      <c r="BB153" s="79"/>
      <c r="BC153" s="80"/>
      <c r="BD153" s="81"/>
      <c r="BE153" s="82"/>
      <c r="BF153" s="81"/>
      <c r="BG153" s="83"/>
      <c r="BH153" s="83"/>
      <c r="BI153" s="83"/>
      <c r="BJ153" s="83"/>
      <c r="BK153" s="84"/>
      <c r="BL153" s="79"/>
      <c r="BM153" s="79"/>
      <c r="BN153" s="80"/>
      <c r="BO153" s="81"/>
      <c r="BP153" s="82"/>
      <c r="BQ153" s="81"/>
      <c r="BR153" s="83"/>
      <c r="BS153" s="83"/>
      <c r="BT153" s="83"/>
      <c r="BU153" s="83"/>
      <c r="BV153" s="84"/>
      <c r="BW153" s="79"/>
      <c r="BX153" s="79"/>
      <c r="BY153" s="80"/>
      <c r="BZ153" s="81"/>
      <c r="CA153" s="82"/>
      <c r="CB153" s="81"/>
      <c r="CC153" s="83"/>
      <c r="CD153" s="83"/>
      <c r="CE153" s="83"/>
      <c r="CF153" s="83"/>
      <c r="CG153" s="84"/>
      <c r="CH153" s="79"/>
      <c r="CI153" s="79"/>
      <c r="CJ153" s="80"/>
      <c r="CK153" s="81"/>
      <c r="CL153" s="82"/>
      <c r="CM153" s="81"/>
      <c r="CN153" s="83"/>
      <c r="CO153" s="83"/>
      <c r="CP153" s="83"/>
      <c r="CQ153" s="83"/>
      <c r="CR153" s="84"/>
      <c r="CS153" s="79"/>
      <c r="CT153" s="79"/>
      <c r="CU153" s="80"/>
      <c r="CV153" s="81"/>
      <c r="CW153" s="82"/>
      <c r="CX153" s="81"/>
      <c r="CY153" s="83"/>
      <c r="CZ153" s="83"/>
      <c r="DA153" s="83"/>
      <c r="DB153" s="83"/>
      <c r="DC153" s="84"/>
      <c r="DD153" s="79"/>
      <c r="DE153" s="79"/>
      <c r="DF153" s="80"/>
      <c r="DG153" s="81"/>
      <c r="DH153" s="82"/>
      <c r="DI153" s="81"/>
      <c r="DJ153" s="83"/>
      <c r="DK153" s="83"/>
      <c r="DL153" s="83"/>
      <c r="DM153" s="83"/>
      <c r="DN153" s="84"/>
      <c r="DO153" s="79"/>
      <c r="DP153" s="79"/>
      <c r="DQ153" s="80"/>
      <c r="DR153" s="81"/>
      <c r="DS153" s="82"/>
      <c r="DT153" s="81"/>
      <c r="DU153" s="83"/>
      <c r="DV153" s="83"/>
      <c r="DW153" s="83"/>
      <c r="DX153" s="83"/>
      <c r="DY153" s="84"/>
      <c r="DZ153" s="79"/>
      <c r="EA153" s="79"/>
      <c r="EB153" s="80"/>
      <c r="EC153" s="81"/>
      <c r="ED153" s="82"/>
      <c r="EE153" s="81"/>
      <c r="EF153" s="83"/>
      <c r="EG153" s="83"/>
      <c r="EH153" s="83"/>
      <c r="EI153" s="83"/>
      <c r="EJ153" s="84"/>
      <c r="EK153" s="79"/>
      <c r="EL153" s="79"/>
      <c r="EM153" s="80"/>
      <c r="EN153" s="81"/>
      <c r="EO153" s="82"/>
      <c r="EP153" s="81"/>
      <c r="EQ153" s="83"/>
      <c r="ER153" s="83"/>
      <c r="ES153" s="83"/>
      <c r="ET153" s="83"/>
      <c r="EU153" s="84"/>
      <c r="EV153" s="79"/>
      <c r="EW153" s="79"/>
      <c r="EX153" s="80"/>
      <c r="EY153" s="81"/>
      <c r="EZ153" s="82"/>
      <c r="FA153" s="81"/>
      <c r="FB153" s="83"/>
      <c r="FC153" s="83"/>
      <c r="FD153" s="83"/>
      <c r="FE153" s="83"/>
      <c r="FF153" s="84"/>
      <c r="FG153" s="79"/>
      <c r="FH153" s="79"/>
      <c r="FI153" s="80"/>
      <c r="FJ153" s="81"/>
      <c r="FK153" s="82"/>
      <c r="FL153" s="81"/>
      <c r="FM153" s="83"/>
      <c r="FN153" s="83"/>
      <c r="FO153" s="83"/>
      <c r="FP153" s="83"/>
      <c r="FQ153" s="84"/>
      <c r="FR153" s="79"/>
      <c r="FS153" s="79"/>
      <c r="FT153" s="80"/>
      <c r="FU153" s="81"/>
      <c r="FV153" s="82"/>
      <c r="FW153" s="81"/>
      <c r="FX153" s="83"/>
      <c r="FY153" s="83"/>
      <c r="FZ153" s="83"/>
      <c r="GA153" s="83"/>
      <c r="GB153" s="84"/>
      <c r="GC153" s="79"/>
      <c r="GD153" s="79"/>
      <c r="GE153" s="80"/>
      <c r="GF153" s="81"/>
      <c r="GG153" s="82"/>
      <c r="GH153" s="81"/>
      <c r="GI153" s="83"/>
      <c r="GJ153" s="83"/>
      <c r="GK153" s="83"/>
      <c r="GL153" s="83"/>
      <c r="GM153" s="84"/>
      <c r="GN153" s="79"/>
      <c r="GO153" s="79"/>
      <c r="GP153" s="80"/>
      <c r="GQ153" s="81"/>
      <c r="GR153" s="82"/>
      <c r="GS153" s="81"/>
      <c r="GT153" s="83"/>
      <c r="GU153" s="83"/>
      <c r="GV153" s="83"/>
      <c r="GW153" s="83"/>
      <c r="GX153" s="84"/>
      <c r="GY153" s="79"/>
      <c r="GZ153" s="79"/>
      <c r="HA153" s="80"/>
      <c r="HB153" s="81"/>
      <c r="HC153" s="82"/>
      <c r="HD153" s="81"/>
      <c r="HE153" s="83"/>
      <c r="HF153" s="83"/>
      <c r="HG153" s="83"/>
      <c r="HH153" s="83"/>
      <c r="HI153" s="84"/>
      <c r="HJ153" s="79"/>
      <c r="HK153" s="79"/>
      <c r="HL153" s="80"/>
      <c r="HM153" s="81"/>
      <c r="HN153" s="82"/>
      <c r="HO153" s="81"/>
      <c r="HP153" s="83"/>
      <c r="HQ153" s="83"/>
      <c r="HR153" s="83"/>
      <c r="HS153" s="83"/>
      <c r="HT153" s="84"/>
      <c r="HU153" s="79"/>
      <c r="HV153" s="79"/>
      <c r="HW153" s="80"/>
      <c r="HX153" s="81"/>
      <c r="HY153" s="82"/>
      <c r="HZ153" s="81"/>
      <c r="IA153" s="83"/>
      <c r="IB153" s="83"/>
      <c r="IC153" s="83"/>
      <c r="ID153" s="83"/>
      <c r="IE153" s="84"/>
      <c r="IF153" s="79"/>
      <c r="IG153" s="79"/>
    </row>
    <row r="154" spans="1:241" s="85" customFormat="1" ht="14.25">
      <c r="A154" s="502" t="s">
        <v>2855</v>
      </c>
      <c r="B154" s="503" t="s">
        <v>2854</v>
      </c>
      <c r="C154" s="519" t="s">
        <v>132</v>
      </c>
      <c r="D154" s="505">
        <v>27</v>
      </c>
      <c r="E154" s="260"/>
      <c r="F154" s="260"/>
      <c r="G154" s="88">
        <f t="shared" si="14"/>
        <v>0</v>
      </c>
      <c r="H154" s="89">
        <f t="shared" si="15"/>
        <v>0</v>
      </c>
      <c r="I154" s="79"/>
      <c r="J154" s="79"/>
      <c r="K154" s="80"/>
      <c r="L154" s="81"/>
      <c r="M154" s="82"/>
      <c r="N154" s="81"/>
      <c r="O154" s="83"/>
      <c r="P154" s="83"/>
      <c r="Q154" s="83"/>
      <c r="R154" s="83"/>
      <c r="S154" s="84"/>
      <c r="T154" s="79"/>
      <c r="U154" s="79"/>
      <c r="V154" s="80"/>
      <c r="W154" s="81"/>
      <c r="X154" s="82"/>
      <c r="Y154" s="81"/>
      <c r="Z154" s="83"/>
      <c r="AA154" s="83"/>
      <c r="AB154" s="83"/>
      <c r="AC154" s="83"/>
      <c r="AD154" s="84"/>
      <c r="AE154" s="79"/>
      <c r="AF154" s="79"/>
      <c r="AG154" s="80"/>
      <c r="AH154" s="81"/>
      <c r="AI154" s="82"/>
      <c r="AJ154" s="81"/>
      <c r="AK154" s="83"/>
      <c r="AL154" s="83"/>
      <c r="AM154" s="83"/>
      <c r="AN154" s="83"/>
      <c r="AO154" s="84"/>
      <c r="AP154" s="79"/>
      <c r="AQ154" s="79"/>
      <c r="AR154" s="80"/>
      <c r="AS154" s="81"/>
      <c r="AT154" s="82"/>
      <c r="AU154" s="81"/>
      <c r="AV154" s="83"/>
      <c r="AW154" s="83"/>
      <c r="AX154" s="83"/>
      <c r="AY154" s="83"/>
      <c r="AZ154" s="84"/>
      <c r="BA154" s="79"/>
      <c r="BB154" s="79"/>
      <c r="BC154" s="80"/>
      <c r="BD154" s="81"/>
      <c r="BE154" s="82"/>
      <c r="BF154" s="81"/>
      <c r="BG154" s="83"/>
      <c r="BH154" s="83"/>
      <c r="BI154" s="83"/>
      <c r="BJ154" s="83"/>
      <c r="BK154" s="84"/>
      <c r="BL154" s="79"/>
      <c r="BM154" s="79"/>
      <c r="BN154" s="80"/>
      <c r="BO154" s="81"/>
      <c r="BP154" s="82"/>
      <c r="BQ154" s="81"/>
      <c r="BR154" s="83"/>
      <c r="BS154" s="83"/>
      <c r="BT154" s="83"/>
      <c r="BU154" s="83"/>
      <c r="BV154" s="84"/>
      <c r="BW154" s="79"/>
      <c r="BX154" s="79"/>
      <c r="BY154" s="80"/>
      <c r="BZ154" s="81"/>
      <c r="CA154" s="82"/>
      <c r="CB154" s="81"/>
      <c r="CC154" s="83"/>
      <c r="CD154" s="83"/>
      <c r="CE154" s="83"/>
      <c r="CF154" s="83"/>
      <c r="CG154" s="84"/>
      <c r="CH154" s="79"/>
      <c r="CI154" s="79"/>
      <c r="CJ154" s="80"/>
      <c r="CK154" s="81"/>
      <c r="CL154" s="82"/>
      <c r="CM154" s="81"/>
      <c r="CN154" s="83"/>
      <c r="CO154" s="83"/>
      <c r="CP154" s="83"/>
      <c r="CQ154" s="83"/>
      <c r="CR154" s="84"/>
      <c r="CS154" s="79"/>
      <c r="CT154" s="79"/>
      <c r="CU154" s="80"/>
      <c r="CV154" s="81"/>
      <c r="CW154" s="82"/>
      <c r="CX154" s="81"/>
      <c r="CY154" s="83"/>
      <c r="CZ154" s="83"/>
      <c r="DA154" s="83"/>
      <c r="DB154" s="83"/>
      <c r="DC154" s="84"/>
      <c r="DD154" s="79"/>
      <c r="DE154" s="79"/>
      <c r="DF154" s="80"/>
      <c r="DG154" s="81"/>
      <c r="DH154" s="82"/>
      <c r="DI154" s="81"/>
      <c r="DJ154" s="83"/>
      <c r="DK154" s="83"/>
      <c r="DL154" s="83"/>
      <c r="DM154" s="83"/>
      <c r="DN154" s="84"/>
      <c r="DO154" s="79"/>
      <c r="DP154" s="79"/>
      <c r="DQ154" s="80"/>
      <c r="DR154" s="81"/>
      <c r="DS154" s="82"/>
      <c r="DT154" s="81"/>
      <c r="DU154" s="83"/>
      <c r="DV154" s="83"/>
      <c r="DW154" s="83"/>
      <c r="DX154" s="83"/>
      <c r="DY154" s="84"/>
      <c r="DZ154" s="79"/>
      <c r="EA154" s="79"/>
      <c r="EB154" s="80"/>
      <c r="EC154" s="81"/>
      <c r="ED154" s="82"/>
      <c r="EE154" s="81"/>
      <c r="EF154" s="83"/>
      <c r="EG154" s="83"/>
      <c r="EH154" s="83"/>
      <c r="EI154" s="83"/>
      <c r="EJ154" s="84"/>
      <c r="EK154" s="79"/>
      <c r="EL154" s="79"/>
      <c r="EM154" s="80"/>
      <c r="EN154" s="81"/>
      <c r="EO154" s="82"/>
      <c r="EP154" s="81"/>
      <c r="EQ154" s="83"/>
      <c r="ER154" s="83"/>
      <c r="ES154" s="83"/>
      <c r="ET154" s="83"/>
      <c r="EU154" s="84"/>
      <c r="EV154" s="79"/>
      <c r="EW154" s="79"/>
      <c r="EX154" s="80"/>
      <c r="EY154" s="81"/>
      <c r="EZ154" s="82"/>
      <c r="FA154" s="81"/>
      <c r="FB154" s="83"/>
      <c r="FC154" s="83"/>
      <c r="FD154" s="83"/>
      <c r="FE154" s="83"/>
      <c r="FF154" s="84"/>
      <c r="FG154" s="79"/>
      <c r="FH154" s="79"/>
      <c r="FI154" s="80"/>
      <c r="FJ154" s="81"/>
      <c r="FK154" s="82"/>
      <c r="FL154" s="81"/>
      <c r="FM154" s="83"/>
      <c r="FN154" s="83"/>
      <c r="FO154" s="83"/>
      <c r="FP154" s="83"/>
      <c r="FQ154" s="84"/>
      <c r="FR154" s="79"/>
      <c r="FS154" s="79"/>
      <c r="FT154" s="80"/>
      <c r="FU154" s="81"/>
      <c r="FV154" s="82"/>
      <c r="FW154" s="81"/>
      <c r="FX154" s="83"/>
      <c r="FY154" s="83"/>
      <c r="FZ154" s="83"/>
      <c r="GA154" s="83"/>
      <c r="GB154" s="84"/>
      <c r="GC154" s="79"/>
      <c r="GD154" s="79"/>
      <c r="GE154" s="80"/>
      <c r="GF154" s="81"/>
      <c r="GG154" s="82"/>
      <c r="GH154" s="81"/>
      <c r="GI154" s="83"/>
      <c r="GJ154" s="83"/>
      <c r="GK154" s="83"/>
      <c r="GL154" s="83"/>
      <c r="GM154" s="84"/>
      <c r="GN154" s="79"/>
      <c r="GO154" s="79"/>
      <c r="GP154" s="80"/>
      <c r="GQ154" s="81"/>
      <c r="GR154" s="82"/>
      <c r="GS154" s="81"/>
      <c r="GT154" s="83"/>
      <c r="GU154" s="83"/>
      <c r="GV154" s="83"/>
      <c r="GW154" s="83"/>
      <c r="GX154" s="84"/>
      <c r="GY154" s="79"/>
      <c r="GZ154" s="79"/>
      <c r="HA154" s="80"/>
      <c r="HB154" s="81"/>
      <c r="HC154" s="82"/>
      <c r="HD154" s="81"/>
      <c r="HE154" s="83"/>
      <c r="HF154" s="83"/>
      <c r="HG154" s="83"/>
      <c r="HH154" s="83"/>
      <c r="HI154" s="84"/>
      <c r="HJ154" s="79"/>
      <c r="HK154" s="79"/>
      <c r="HL154" s="80"/>
      <c r="HM154" s="81"/>
      <c r="HN154" s="82"/>
      <c r="HO154" s="81"/>
      <c r="HP154" s="83"/>
      <c r="HQ154" s="83"/>
      <c r="HR154" s="83"/>
      <c r="HS154" s="83"/>
      <c r="HT154" s="84"/>
      <c r="HU154" s="79"/>
      <c r="HV154" s="79"/>
      <c r="HW154" s="80"/>
      <c r="HX154" s="81"/>
      <c r="HY154" s="82"/>
      <c r="HZ154" s="81"/>
      <c r="IA154" s="83"/>
      <c r="IB154" s="83"/>
      <c r="IC154" s="83"/>
      <c r="ID154" s="83"/>
      <c r="IE154" s="84"/>
      <c r="IF154" s="79"/>
      <c r="IG154" s="79"/>
    </row>
    <row r="155" spans="1:241" s="85" customFormat="1" ht="14.25">
      <c r="A155" s="502" t="s">
        <v>2853</v>
      </c>
      <c r="B155" s="503" t="s">
        <v>2852</v>
      </c>
      <c r="C155" s="519" t="s">
        <v>132</v>
      </c>
      <c r="D155" s="505">
        <v>305</v>
      </c>
      <c r="E155" s="259"/>
      <c r="F155" s="260"/>
      <c r="G155" s="88">
        <f t="shared" si="14"/>
        <v>0</v>
      </c>
      <c r="H155" s="89">
        <f t="shared" si="15"/>
        <v>0</v>
      </c>
      <c r="I155" s="79"/>
      <c r="J155" s="79"/>
      <c r="K155" s="80"/>
      <c r="L155" s="81"/>
      <c r="M155" s="82"/>
      <c r="N155" s="81"/>
      <c r="O155" s="83"/>
      <c r="P155" s="83"/>
      <c r="Q155" s="83"/>
      <c r="R155" s="83"/>
      <c r="S155" s="84"/>
      <c r="T155" s="79"/>
      <c r="U155" s="79"/>
      <c r="V155" s="80"/>
      <c r="W155" s="81"/>
      <c r="X155" s="82"/>
      <c r="Y155" s="81"/>
      <c r="Z155" s="83"/>
      <c r="AA155" s="83"/>
      <c r="AB155" s="83"/>
      <c r="AC155" s="83"/>
      <c r="AD155" s="84"/>
      <c r="AE155" s="79"/>
      <c r="AF155" s="79"/>
      <c r="AG155" s="80"/>
      <c r="AH155" s="81"/>
      <c r="AI155" s="82"/>
      <c r="AJ155" s="81"/>
      <c r="AK155" s="83"/>
      <c r="AL155" s="83"/>
      <c r="AM155" s="83"/>
      <c r="AN155" s="83"/>
      <c r="AO155" s="84"/>
      <c r="AP155" s="79"/>
      <c r="AQ155" s="79"/>
      <c r="AR155" s="80"/>
      <c r="AS155" s="81"/>
      <c r="AT155" s="82"/>
      <c r="AU155" s="81"/>
      <c r="AV155" s="83"/>
      <c r="AW155" s="83"/>
      <c r="AX155" s="83"/>
      <c r="AY155" s="83"/>
      <c r="AZ155" s="84"/>
      <c r="BA155" s="79"/>
      <c r="BB155" s="79"/>
      <c r="BC155" s="80"/>
      <c r="BD155" s="81"/>
      <c r="BE155" s="82"/>
      <c r="BF155" s="81"/>
      <c r="BG155" s="83"/>
      <c r="BH155" s="83"/>
      <c r="BI155" s="83"/>
      <c r="BJ155" s="83"/>
      <c r="BK155" s="84"/>
      <c r="BL155" s="79"/>
      <c r="BM155" s="79"/>
      <c r="BN155" s="80"/>
      <c r="BO155" s="81"/>
      <c r="BP155" s="82"/>
      <c r="BQ155" s="81"/>
      <c r="BR155" s="83"/>
      <c r="BS155" s="83"/>
      <c r="BT155" s="83"/>
      <c r="BU155" s="83"/>
      <c r="BV155" s="84"/>
      <c r="BW155" s="79"/>
      <c r="BX155" s="79"/>
      <c r="BY155" s="80"/>
      <c r="BZ155" s="81"/>
      <c r="CA155" s="82"/>
      <c r="CB155" s="81"/>
      <c r="CC155" s="83"/>
      <c r="CD155" s="83"/>
      <c r="CE155" s="83"/>
      <c r="CF155" s="83"/>
      <c r="CG155" s="84"/>
      <c r="CH155" s="79"/>
      <c r="CI155" s="79"/>
      <c r="CJ155" s="80"/>
      <c r="CK155" s="81"/>
      <c r="CL155" s="82"/>
      <c r="CM155" s="81"/>
      <c r="CN155" s="83"/>
      <c r="CO155" s="83"/>
      <c r="CP155" s="83"/>
      <c r="CQ155" s="83"/>
      <c r="CR155" s="84"/>
      <c r="CS155" s="79"/>
      <c r="CT155" s="79"/>
      <c r="CU155" s="80"/>
      <c r="CV155" s="81"/>
      <c r="CW155" s="82"/>
      <c r="CX155" s="81"/>
      <c r="CY155" s="83"/>
      <c r="CZ155" s="83"/>
      <c r="DA155" s="83"/>
      <c r="DB155" s="83"/>
      <c r="DC155" s="84"/>
      <c r="DD155" s="79"/>
      <c r="DE155" s="79"/>
      <c r="DF155" s="80"/>
      <c r="DG155" s="81"/>
      <c r="DH155" s="82"/>
      <c r="DI155" s="81"/>
      <c r="DJ155" s="83"/>
      <c r="DK155" s="83"/>
      <c r="DL155" s="83"/>
      <c r="DM155" s="83"/>
      <c r="DN155" s="84"/>
      <c r="DO155" s="79"/>
      <c r="DP155" s="79"/>
      <c r="DQ155" s="80"/>
      <c r="DR155" s="81"/>
      <c r="DS155" s="82"/>
      <c r="DT155" s="81"/>
      <c r="DU155" s="83"/>
      <c r="DV155" s="83"/>
      <c r="DW155" s="83"/>
      <c r="DX155" s="83"/>
      <c r="DY155" s="84"/>
      <c r="DZ155" s="79"/>
      <c r="EA155" s="79"/>
      <c r="EB155" s="80"/>
      <c r="EC155" s="81"/>
      <c r="ED155" s="82"/>
      <c r="EE155" s="81"/>
      <c r="EF155" s="83"/>
      <c r="EG155" s="83"/>
      <c r="EH155" s="83"/>
      <c r="EI155" s="83"/>
      <c r="EJ155" s="84"/>
      <c r="EK155" s="79"/>
      <c r="EL155" s="79"/>
      <c r="EM155" s="80"/>
      <c r="EN155" s="81"/>
      <c r="EO155" s="82"/>
      <c r="EP155" s="81"/>
      <c r="EQ155" s="83"/>
      <c r="ER155" s="83"/>
      <c r="ES155" s="83"/>
      <c r="ET155" s="83"/>
      <c r="EU155" s="84"/>
      <c r="EV155" s="79"/>
      <c r="EW155" s="79"/>
      <c r="EX155" s="80"/>
      <c r="EY155" s="81"/>
      <c r="EZ155" s="82"/>
      <c r="FA155" s="81"/>
      <c r="FB155" s="83"/>
      <c r="FC155" s="83"/>
      <c r="FD155" s="83"/>
      <c r="FE155" s="83"/>
      <c r="FF155" s="84"/>
      <c r="FG155" s="79"/>
      <c r="FH155" s="79"/>
      <c r="FI155" s="80"/>
      <c r="FJ155" s="81"/>
      <c r="FK155" s="82"/>
      <c r="FL155" s="81"/>
      <c r="FM155" s="83"/>
      <c r="FN155" s="83"/>
      <c r="FO155" s="83"/>
      <c r="FP155" s="83"/>
      <c r="FQ155" s="84"/>
      <c r="FR155" s="79"/>
      <c r="FS155" s="79"/>
      <c r="FT155" s="80"/>
      <c r="FU155" s="81"/>
      <c r="FV155" s="82"/>
      <c r="FW155" s="81"/>
      <c r="FX155" s="83"/>
      <c r="FY155" s="83"/>
      <c r="FZ155" s="83"/>
      <c r="GA155" s="83"/>
      <c r="GB155" s="84"/>
      <c r="GC155" s="79"/>
      <c r="GD155" s="79"/>
      <c r="GE155" s="80"/>
      <c r="GF155" s="81"/>
      <c r="GG155" s="82"/>
      <c r="GH155" s="81"/>
      <c r="GI155" s="83"/>
      <c r="GJ155" s="83"/>
      <c r="GK155" s="83"/>
      <c r="GL155" s="83"/>
      <c r="GM155" s="84"/>
      <c r="GN155" s="79"/>
      <c r="GO155" s="79"/>
      <c r="GP155" s="80"/>
      <c r="GQ155" s="81"/>
      <c r="GR155" s="82"/>
      <c r="GS155" s="81"/>
      <c r="GT155" s="83"/>
      <c r="GU155" s="83"/>
      <c r="GV155" s="83"/>
      <c r="GW155" s="83"/>
      <c r="GX155" s="84"/>
      <c r="GY155" s="79"/>
      <c r="GZ155" s="79"/>
      <c r="HA155" s="80"/>
      <c r="HB155" s="81"/>
      <c r="HC155" s="82"/>
      <c r="HD155" s="81"/>
      <c r="HE155" s="83"/>
      <c r="HF155" s="83"/>
      <c r="HG155" s="83"/>
      <c r="HH155" s="83"/>
      <c r="HI155" s="84"/>
      <c r="HJ155" s="79"/>
      <c r="HK155" s="79"/>
      <c r="HL155" s="80"/>
      <c r="HM155" s="81"/>
      <c r="HN155" s="82"/>
      <c r="HO155" s="81"/>
      <c r="HP155" s="83"/>
      <c r="HQ155" s="83"/>
      <c r="HR155" s="83"/>
      <c r="HS155" s="83"/>
      <c r="HT155" s="84"/>
      <c r="HU155" s="79"/>
      <c r="HV155" s="79"/>
      <c r="HW155" s="80"/>
      <c r="HX155" s="81"/>
      <c r="HY155" s="82"/>
      <c r="HZ155" s="81"/>
      <c r="IA155" s="83"/>
      <c r="IB155" s="83"/>
      <c r="IC155" s="83"/>
      <c r="ID155" s="83"/>
      <c r="IE155" s="84"/>
      <c r="IF155" s="79"/>
      <c r="IG155" s="79"/>
    </row>
    <row r="156" spans="1:241" s="85" customFormat="1" ht="14.25">
      <c r="A156" s="502" t="s">
        <v>2851</v>
      </c>
      <c r="B156" s="503" t="s">
        <v>2850</v>
      </c>
      <c r="C156" s="519" t="s">
        <v>132</v>
      </c>
      <c r="D156" s="505">
        <v>315</v>
      </c>
      <c r="E156" s="259"/>
      <c r="F156" s="260"/>
      <c r="G156" s="88">
        <f t="shared" si="14"/>
        <v>0</v>
      </c>
      <c r="H156" s="89">
        <f t="shared" si="15"/>
        <v>0</v>
      </c>
      <c r="I156" s="79"/>
      <c r="J156" s="79"/>
      <c r="K156" s="80"/>
      <c r="L156" s="81"/>
      <c r="M156" s="82"/>
      <c r="N156" s="81"/>
      <c r="O156" s="83"/>
      <c r="P156" s="83"/>
      <c r="Q156" s="83"/>
      <c r="R156" s="83"/>
      <c r="S156" s="84"/>
      <c r="T156" s="79"/>
      <c r="U156" s="79"/>
      <c r="V156" s="80"/>
      <c r="W156" s="81"/>
      <c r="X156" s="82"/>
      <c r="Y156" s="81"/>
      <c r="Z156" s="83"/>
      <c r="AA156" s="83"/>
      <c r="AB156" s="83"/>
      <c r="AC156" s="83"/>
      <c r="AD156" s="84"/>
      <c r="AE156" s="79"/>
      <c r="AF156" s="79"/>
      <c r="AG156" s="80"/>
      <c r="AH156" s="81"/>
      <c r="AI156" s="82"/>
      <c r="AJ156" s="81"/>
      <c r="AK156" s="83"/>
      <c r="AL156" s="83"/>
      <c r="AM156" s="83"/>
      <c r="AN156" s="83"/>
      <c r="AO156" s="84"/>
      <c r="AP156" s="79"/>
      <c r="AQ156" s="79"/>
      <c r="AR156" s="80"/>
      <c r="AS156" s="81"/>
      <c r="AT156" s="82"/>
      <c r="AU156" s="81"/>
      <c r="AV156" s="83"/>
      <c r="AW156" s="83"/>
      <c r="AX156" s="83"/>
      <c r="AY156" s="83"/>
      <c r="AZ156" s="84"/>
      <c r="BA156" s="79"/>
      <c r="BB156" s="79"/>
      <c r="BC156" s="80"/>
      <c r="BD156" s="81"/>
      <c r="BE156" s="82"/>
      <c r="BF156" s="81"/>
      <c r="BG156" s="83"/>
      <c r="BH156" s="83"/>
      <c r="BI156" s="83"/>
      <c r="BJ156" s="83"/>
      <c r="BK156" s="84"/>
      <c r="BL156" s="79"/>
      <c r="BM156" s="79"/>
      <c r="BN156" s="80"/>
      <c r="BO156" s="81"/>
      <c r="BP156" s="82"/>
      <c r="BQ156" s="81"/>
      <c r="BR156" s="83"/>
      <c r="BS156" s="83"/>
      <c r="BT156" s="83"/>
      <c r="BU156" s="83"/>
      <c r="BV156" s="84"/>
      <c r="BW156" s="79"/>
      <c r="BX156" s="79"/>
      <c r="BY156" s="80"/>
      <c r="BZ156" s="81"/>
      <c r="CA156" s="82"/>
      <c r="CB156" s="81"/>
      <c r="CC156" s="83"/>
      <c r="CD156" s="83"/>
      <c r="CE156" s="83"/>
      <c r="CF156" s="83"/>
      <c r="CG156" s="84"/>
      <c r="CH156" s="79"/>
      <c r="CI156" s="79"/>
      <c r="CJ156" s="80"/>
      <c r="CK156" s="81"/>
      <c r="CL156" s="82"/>
      <c r="CM156" s="81"/>
      <c r="CN156" s="83"/>
      <c r="CO156" s="83"/>
      <c r="CP156" s="83"/>
      <c r="CQ156" s="83"/>
      <c r="CR156" s="84"/>
      <c r="CS156" s="79"/>
      <c r="CT156" s="79"/>
      <c r="CU156" s="80"/>
      <c r="CV156" s="81"/>
      <c r="CW156" s="82"/>
      <c r="CX156" s="81"/>
      <c r="CY156" s="83"/>
      <c r="CZ156" s="83"/>
      <c r="DA156" s="83"/>
      <c r="DB156" s="83"/>
      <c r="DC156" s="84"/>
      <c r="DD156" s="79"/>
      <c r="DE156" s="79"/>
      <c r="DF156" s="80"/>
      <c r="DG156" s="81"/>
      <c r="DH156" s="82"/>
      <c r="DI156" s="81"/>
      <c r="DJ156" s="83"/>
      <c r="DK156" s="83"/>
      <c r="DL156" s="83"/>
      <c r="DM156" s="83"/>
      <c r="DN156" s="84"/>
      <c r="DO156" s="79"/>
      <c r="DP156" s="79"/>
      <c r="DQ156" s="80"/>
      <c r="DR156" s="81"/>
      <c r="DS156" s="82"/>
      <c r="DT156" s="81"/>
      <c r="DU156" s="83"/>
      <c r="DV156" s="83"/>
      <c r="DW156" s="83"/>
      <c r="DX156" s="83"/>
      <c r="DY156" s="84"/>
      <c r="DZ156" s="79"/>
      <c r="EA156" s="79"/>
      <c r="EB156" s="80"/>
      <c r="EC156" s="81"/>
      <c r="ED156" s="82"/>
      <c r="EE156" s="81"/>
      <c r="EF156" s="83"/>
      <c r="EG156" s="83"/>
      <c r="EH156" s="83"/>
      <c r="EI156" s="83"/>
      <c r="EJ156" s="84"/>
      <c r="EK156" s="79"/>
      <c r="EL156" s="79"/>
      <c r="EM156" s="80"/>
      <c r="EN156" s="81"/>
      <c r="EO156" s="82"/>
      <c r="EP156" s="81"/>
      <c r="EQ156" s="83"/>
      <c r="ER156" s="83"/>
      <c r="ES156" s="83"/>
      <c r="ET156" s="83"/>
      <c r="EU156" s="84"/>
      <c r="EV156" s="79"/>
      <c r="EW156" s="79"/>
      <c r="EX156" s="80"/>
      <c r="EY156" s="81"/>
      <c r="EZ156" s="82"/>
      <c r="FA156" s="81"/>
      <c r="FB156" s="83"/>
      <c r="FC156" s="83"/>
      <c r="FD156" s="83"/>
      <c r="FE156" s="83"/>
      <c r="FF156" s="84"/>
      <c r="FG156" s="79"/>
      <c r="FH156" s="79"/>
      <c r="FI156" s="80"/>
      <c r="FJ156" s="81"/>
      <c r="FK156" s="82"/>
      <c r="FL156" s="81"/>
      <c r="FM156" s="83"/>
      <c r="FN156" s="83"/>
      <c r="FO156" s="83"/>
      <c r="FP156" s="83"/>
      <c r="FQ156" s="84"/>
      <c r="FR156" s="79"/>
      <c r="FS156" s="79"/>
      <c r="FT156" s="80"/>
      <c r="FU156" s="81"/>
      <c r="FV156" s="82"/>
      <c r="FW156" s="81"/>
      <c r="FX156" s="83"/>
      <c r="FY156" s="83"/>
      <c r="FZ156" s="83"/>
      <c r="GA156" s="83"/>
      <c r="GB156" s="84"/>
      <c r="GC156" s="79"/>
      <c r="GD156" s="79"/>
      <c r="GE156" s="80"/>
      <c r="GF156" s="81"/>
      <c r="GG156" s="82"/>
      <c r="GH156" s="81"/>
      <c r="GI156" s="83"/>
      <c r="GJ156" s="83"/>
      <c r="GK156" s="83"/>
      <c r="GL156" s="83"/>
      <c r="GM156" s="84"/>
      <c r="GN156" s="79"/>
      <c r="GO156" s="79"/>
      <c r="GP156" s="80"/>
      <c r="GQ156" s="81"/>
      <c r="GR156" s="82"/>
      <c r="GS156" s="81"/>
      <c r="GT156" s="83"/>
      <c r="GU156" s="83"/>
      <c r="GV156" s="83"/>
      <c r="GW156" s="83"/>
      <c r="GX156" s="84"/>
      <c r="GY156" s="79"/>
      <c r="GZ156" s="79"/>
      <c r="HA156" s="80"/>
      <c r="HB156" s="81"/>
      <c r="HC156" s="82"/>
      <c r="HD156" s="81"/>
      <c r="HE156" s="83"/>
      <c r="HF156" s="83"/>
      <c r="HG156" s="83"/>
      <c r="HH156" s="83"/>
      <c r="HI156" s="84"/>
      <c r="HJ156" s="79"/>
      <c r="HK156" s="79"/>
      <c r="HL156" s="80"/>
      <c r="HM156" s="81"/>
      <c r="HN156" s="82"/>
      <c r="HO156" s="81"/>
      <c r="HP156" s="83"/>
      <c r="HQ156" s="83"/>
      <c r="HR156" s="83"/>
      <c r="HS156" s="83"/>
      <c r="HT156" s="84"/>
      <c r="HU156" s="79"/>
      <c r="HV156" s="79"/>
      <c r="HW156" s="80"/>
      <c r="HX156" s="81"/>
      <c r="HY156" s="82"/>
      <c r="HZ156" s="81"/>
      <c r="IA156" s="83"/>
      <c r="IB156" s="83"/>
      <c r="IC156" s="83"/>
      <c r="ID156" s="83"/>
      <c r="IE156" s="84"/>
      <c r="IF156" s="79"/>
      <c r="IG156" s="79"/>
    </row>
    <row r="157" spans="1:241" s="85" customFormat="1" ht="14.25">
      <c r="A157" s="502"/>
      <c r="B157" s="518"/>
      <c r="C157" s="504"/>
      <c r="D157" s="505"/>
      <c r="E157" s="259"/>
      <c r="F157" s="259"/>
      <c r="G157" s="90">
        <f>SUM(G145:G156)</f>
        <v>0</v>
      </c>
      <c r="H157" s="91">
        <f>SUM(H145:H156)</f>
        <v>0</v>
      </c>
      <c r="I157" s="79"/>
      <c r="J157" s="79"/>
      <c r="K157" s="80"/>
      <c r="L157" s="81"/>
      <c r="M157" s="82"/>
      <c r="N157" s="81"/>
      <c r="O157" s="83"/>
      <c r="P157" s="83"/>
      <c r="Q157" s="83"/>
      <c r="R157" s="83"/>
      <c r="S157" s="84"/>
      <c r="T157" s="79"/>
      <c r="U157" s="79"/>
      <c r="V157" s="80"/>
      <c r="W157" s="81"/>
      <c r="X157" s="82"/>
      <c r="Y157" s="81"/>
      <c r="Z157" s="83"/>
      <c r="AA157" s="83"/>
      <c r="AB157" s="83"/>
      <c r="AC157" s="83"/>
      <c r="AD157" s="84"/>
      <c r="AE157" s="79"/>
      <c r="AF157" s="79"/>
      <c r="AG157" s="80"/>
      <c r="AH157" s="81"/>
      <c r="AI157" s="82"/>
      <c r="AJ157" s="81"/>
      <c r="AK157" s="83"/>
      <c r="AL157" s="83"/>
      <c r="AM157" s="83"/>
      <c r="AN157" s="83"/>
      <c r="AO157" s="84"/>
      <c r="AP157" s="79"/>
      <c r="AQ157" s="79"/>
      <c r="AR157" s="80"/>
      <c r="AS157" s="81"/>
      <c r="AT157" s="82"/>
      <c r="AU157" s="81"/>
      <c r="AV157" s="83"/>
      <c r="AW157" s="83"/>
      <c r="AX157" s="83"/>
      <c r="AY157" s="83"/>
      <c r="AZ157" s="84"/>
      <c r="BA157" s="79"/>
      <c r="BB157" s="79"/>
      <c r="BC157" s="80"/>
      <c r="BD157" s="81"/>
      <c r="BE157" s="82"/>
      <c r="BF157" s="81"/>
      <c r="BG157" s="83"/>
      <c r="BH157" s="83"/>
      <c r="BI157" s="83"/>
      <c r="BJ157" s="83"/>
      <c r="BK157" s="84"/>
      <c r="BL157" s="79"/>
      <c r="BM157" s="79"/>
      <c r="BN157" s="80"/>
      <c r="BO157" s="81"/>
      <c r="BP157" s="82"/>
      <c r="BQ157" s="81"/>
      <c r="BR157" s="83"/>
      <c r="BS157" s="83"/>
      <c r="BT157" s="83"/>
      <c r="BU157" s="83"/>
      <c r="BV157" s="84"/>
      <c r="BW157" s="79"/>
      <c r="BX157" s="79"/>
      <c r="BY157" s="80"/>
      <c r="BZ157" s="81"/>
      <c r="CA157" s="82"/>
      <c r="CB157" s="81"/>
      <c r="CC157" s="83"/>
      <c r="CD157" s="83"/>
      <c r="CE157" s="83"/>
      <c r="CF157" s="83"/>
      <c r="CG157" s="84"/>
      <c r="CH157" s="79"/>
      <c r="CI157" s="79"/>
      <c r="CJ157" s="80"/>
      <c r="CK157" s="81"/>
      <c r="CL157" s="82"/>
      <c r="CM157" s="81"/>
      <c r="CN157" s="83"/>
      <c r="CO157" s="83"/>
      <c r="CP157" s="83"/>
      <c r="CQ157" s="83"/>
      <c r="CR157" s="84"/>
      <c r="CS157" s="79"/>
      <c r="CT157" s="79"/>
      <c r="CU157" s="80"/>
      <c r="CV157" s="81"/>
      <c r="CW157" s="82"/>
      <c r="CX157" s="81"/>
      <c r="CY157" s="83"/>
      <c r="CZ157" s="83"/>
      <c r="DA157" s="83"/>
      <c r="DB157" s="83"/>
      <c r="DC157" s="84"/>
      <c r="DD157" s="79"/>
      <c r="DE157" s="79"/>
      <c r="DF157" s="80"/>
      <c r="DG157" s="81"/>
      <c r="DH157" s="82"/>
      <c r="DI157" s="81"/>
      <c r="DJ157" s="83"/>
      <c r="DK157" s="83"/>
      <c r="DL157" s="83"/>
      <c r="DM157" s="83"/>
      <c r="DN157" s="84"/>
      <c r="DO157" s="79"/>
      <c r="DP157" s="79"/>
      <c r="DQ157" s="80"/>
      <c r="DR157" s="81"/>
      <c r="DS157" s="82"/>
      <c r="DT157" s="81"/>
      <c r="DU157" s="83"/>
      <c r="DV157" s="83"/>
      <c r="DW157" s="83"/>
      <c r="DX157" s="83"/>
      <c r="DY157" s="84"/>
      <c r="DZ157" s="79"/>
      <c r="EA157" s="79"/>
      <c r="EB157" s="80"/>
      <c r="EC157" s="81"/>
      <c r="ED157" s="82"/>
      <c r="EE157" s="81"/>
      <c r="EF157" s="83"/>
      <c r="EG157" s="83"/>
      <c r="EH157" s="83"/>
      <c r="EI157" s="83"/>
      <c r="EJ157" s="84"/>
      <c r="EK157" s="79"/>
      <c r="EL157" s="79"/>
      <c r="EM157" s="80"/>
      <c r="EN157" s="81"/>
      <c r="EO157" s="82"/>
      <c r="EP157" s="81"/>
      <c r="EQ157" s="83"/>
      <c r="ER157" s="83"/>
      <c r="ES157" s="83"/>
      <c r="ET157" s="83"/>
      <c r="EU157" s="84"/>
      <c r="EV157" s="79"/>
      <c r="EW157" s="79"/>
      <c r="EX157" s="80"/>
      <c r="EY157" s="81"/>
      <c r="EZ157" s="82"/>
      <c r="FA157" s="81"/>
      <c r="FB157" s="83"/>
      <c r="FC157" s="83"/>
      <c r="FD157" s="83"/>
      <c r="FE157" s="83"/>
      <c r="FF157" s="84"/>
      <c r="FG157" s="79"/>
      <c r="FH157" s="79"/>
      <c r="FI157" s="80"/>
      <c r="FJ157" s="81"/>
      <c r="FK157" s="82"/>
      <c r="FL157" s="81"/>
      <c r="FM157" s="83"/>
      <c r="FN157" s="83"/>
      <c r="FO157" s="83"/>
      <c r="FP157" s="83"/>
      <c r="FQ157" s="84"/>
      <c r="FR157" s="79"/>
      <c r="FS157" s="79"/>
      <c r="FT157" s="80"/>
      <c r="FU157" s="81"/>
      <c r="FV157" s="82"/>
      <c r="FW157" s="81"/>
      <c r="FX157" s="83"/>
      <c r="FY157" s="83"/>
      <c r="FZ157" s="83"/>
      <c r="GA157" s="83"/>
      <c r="GB157" s="84"/>
      <c r="GC157" s="79"/>
      <c r="GD157" s="79"/>
      <c r="GE157" s="80"/>
      <c r="GF157" s="81"/>
      <c r="GG157" s="82"/>
      <c r="GH157" s="81"/>
      <c r="GI157" s="83"/>
      <c r="GJ157" s="83"/>
      <c r="GK157" s="83"/>
      <c r="GL157" s="83"/>
      <c r="GM157" s="84"/>
      <c r="GN157" s="79"/>
      <c r="GO157" s="79"/>
      <c r="GP157" s="80"/>
      <c r="GQ157" s="81"/>
      <c r="GR157" s="82"/>
      <c r="GS157" s="81"/>
      <c r="GT157" s="83"/>
      <c r="GU157" s="83"/>
      <c r="GV157" s="83"/>
      <c r="GW157" s="83"/>
      <c r="GX157" s="84"/>
      <c r="GY157" s="79"/>
      <c r="GZ157" s="79"/>
      <c r="HA157" s="80"/>
      <c r="HB157" s="81"/>
      <c r="HC157" s="82"/>
      <c r="HD157" s="81"/>
      <c r="HE157" s="83"/>
      <c r="HF157" s="83"/>
      <c r="HG157" s="83"/>
      <c r="HH157" s="83"/>
      <c r="HI157" s="84"/>
      <c r="HJ157" s="79"/>
      <c r="HK157" s="79"/>
      <c r="HL157" s="80"/>
      <c r="HM157" s="81"/>
      <c r="HN157" s="82"/>
      <c r="HO157" s="81"/>
      <c r="HP157" s="83"/>
      <c r="HQ157" s="83"/>
      <c r="HR157" s="83"/>
      <c r="HS157" s="83"/>
      <c r="HT157" s="84"/>
      <c r="HU157" s="79"/>
      <c r="HV157" s="79"/>
      <c r="HW157" s="80"/>
      <c r="HX157" s="81"/>
      <c r="HY157" s="82"/>
      <c r="HZ157" s="81"/>
      <c r="IA157" s="83"/>
      <c r="IB157" s="83"/>
      <c r="IC157" s="83"/>
      <c r="ID157" s="83"/>
      <c r="IE157" s="84"/>
      <c r="IF157" s="79"/>
      <c r="IG157" s="79"/>
    </row>
    <row r="158" spans="1:241" ht="14.25">
      <c r="A158" s="499" t="s">
        <v>2849</v>
      </c>
      <c r="B158" s="500" t="s">
        <v>2848</v>
      </c>
      <c r="C158" s="500"/>
      <c r="D158" s="500"/>
      <c r="E158" s="516"/>
      <c r="F158" s="516"/>
      <c r="G158" s="500"/>
      <c r="H158" s="501"/>
      <c r="I158" s="92"/>
      <c r="J158" s="79"/>
      <c r="K158" s="93"/>
      <c r="L158" s="94"/>
      <c r="M158" s="95"/>
      <c r="N158" s="94"/>
      <c r="O158" s="96"/>
      <c r="P158" s="96"/>
      <c r="Q158" s="96"/>
      <c r="R158" s="96"/>
      <c r="S158" s="97"/>
      <c r="T158" s="92"/>
      <c r="U158" s="92"/>
      <c r="V158" s="93"/>
      <c r="W158" s="94"/>
      <c r="X158" s="95"/>
      <c r="Y158" s="94"/>
      <c r="Z158" s="96"/>
      <c r="AA158" s="96"/>
      <c r="AB158" s="96"/>
      <c r="AC158" s="96"/>
      <c r="AD158" s="97"/>
      <c r="AE158" s="92"/>
      <c r="AF158" s="92"/>
      <c r="AG158" s="93"/>
      <c r="AH158" s="94"/>
      <c r="AI158" s="95"/>
      <c r="AJ158" s="94"/>
      <c r="AK158" s="96"/>
      <c r="AL158" s="96"/>
      <c r="AM158" s="96"/>
      <c r="AN158" s="96"/>
      <c r="AO158" s="97"/>
      <c r="AP158" s="92"/>
      <c r="AQ158" s="92"/>
      <c r="AR158" s="93"/>
      <c r="AS158" s="94"/>
      <c r="AT158" s="95"/>
      <c r="AU158" s="94"/>
      <c r="AV158" s="96"/>
      <c r="AW158" s="96"/>
      <c r="AX158" s="96"/>
      <c r="AY158" s="96"/>
      <c r="AZ158" s="97"/>
      <c r="BA158" s="92"/>
      <c r="BB158" s="92"/>
      <c r="BC158" s="93"/>
      <c r="BD158" s="94"/>
      <c r="BE158" s="95"/>
      <c r="BF158" s="94"/>
      <c r="BG158" s="96"/>
      <c r="BH158" s="96"/>
      <c r="BI158" s="96"/>
      <c r="BJ158" s="96"/>
      <c r="BK158" s="97"/>
      <c r="BL158" s="92"/>
      <c r="BM158" s="92"/>
      <c r="BN158" s="93"/>
      <c r="BO158" s="94"/>
      <c r="BP158" s="95"/>
      <c r="BQ158" s="94"/>
      <c r="BR158" s="96"/>
      <c r="BS158" s="96"/>
      <c r="BT158" s="96"/>
      <c r="BU158" s="96"/>
      <c r="BV158" s="97"/>
      <c r="BW158" s="92"/>
      <c r="BX158" s="92"/>
      <c r="BY158" s="93"/>
      <c r="BZ158" s="94"/>
      <c r="CA158" s="95"/>
      <c r="CB158" s="94"/>
      <c r="CC158" s="96"/>
      <c r="CD158" s="96"/>
      <c r="CE158" s="96"/>
      <c r="CF158" s="96"/>
      <c r="CG158" s="97"/>
      <c r="CH158" s="92"/>
      <c r="CI158" s="92"/>
      <c r="CJ158" s="93"/>
      <c r="CK158" s="94"/>
      <c r="CL158" s="95"/>
      <c r="CM158" s="94"/>
      <c r="CN158" s="96"/>
      <c r="CO158" s="96"/>
      <c r="CP158" s="96"/>
      <c r="CQ158" s="96"/>
      <c r="CR158" s="97"/>
      <c r="CS158" s="92"/>
      <c r="CT158" s="92"/>
      <c r="CU158" s="93"/>
      <c r="CV158" s="94"/>
      <c r="CW158" s="95"/>
      <c r="CX158" s="94"/>
      <c r="CY158" s="96"/>
      <c r="CZ158" s="96"/>
      <c r="DA158" s="96"/>
      <c r="DB158" s="96"/>
      <c r="DC158" s="97"/>
      <c r="DD158" s="92"/>
      <c r="DE158" s="92"/>
      <c r="DF158" s="93"/>
      <c r="DG158" s="94"/>
      <c r="DH158" s="95"/>
      <c r="DI158" s="94"/>
      <c r="DJ158" s="96"/>
      <c r="DK158" s="96"/>
      <c r="DL158" s="96"/>
      <c r="DM158" s="96"/>
      <c r="DN158" s="97"/>
      <c r="DO158" s="92"/>
      <c r="DP158" s="92"/>
      <c r="DQ158" s="93"/>
      <c r="DR158" s="94"/>
      <c r="DS158" s="95"/>
      <c r="DT158" s="94"/>
      <c r="DU158" s="96"/>
      <c r="DV158" s="96"/>
      <c r="DW158" s="96"/>
      <c r="DX158" s="96"/>
      <c r="DY158" s="97"/>
      <c r="DZ158" s="92"/>
      <c r="EA158" s="92"/>
      <c r="EB158" s="93"/>
      <c r="EC158" s="94"/>
      <c r="ED158" s="95"/>
      <c r="EE158" s="94"/>
      <c r="EF158" s="96"/>
      <c r="EG158" s="96"/>
      <c r="EH158" s="96"/>
      <c r="EI158" s="96"/>
      <c r="EJ158" s="97"/>
      <c r="EK158" s="92"/>
      <c r="EL158" s="92"/>
      <c r="EM158" s="93"/>
      <c r="EN158" s="94"/>
      <c r="EO158" s="95"/>
      <c r="EP158" s="94"/>
      <c r="EQ158" s="96"/>
      <c r="ER158" s="96"/>
      <c r="ES158" s="96"/>
      <c r="ET158" s="96"/>
      <c r="EU158" s="97"/>
      <c r="EV158" s="92"/>
      <c r="EW158" s="92"/>
      <c r="EX158" s="93"/>
      <c r="EY158" s="94"/>
      <c r="EZ158" s="95"/>
      <c r="FA158" s="94"/>
      <c r="FB158" s="96"/>
      <c r="FC158" s="96"/>
      <c r="FD158" s="96"/>
      <c r="FE158" s="96"/>
      <c r="FF158" s="97"/>
      <c r="FG158" s="92"/>
      <c r="FH158" s="92"/>
      <c r="FI158" s="93"/>
      <c r="FJ158" s="94"/>
      <c r="FK158" s="95"/>
      <c r="FL158" s="94"/>
      <c r="FM158" s="96"/>
      <c r="FN158" s="96"/>
      <c r="FO158" s="96"/>
      <c r="FP158" s="96"/>
      <c r="FQ158" s="97"/>
      <c r="FR158" s="92"/>
      <c r="FS158" s="92"/>
      <c r="FT158" s="93"/>
      <c r="FU158" s="94"/>
      <c r="FV158" s="95"/>
      <c r="FW158" s="94"/>
      <c r="FX158" s="96"/>
      <c r="FY158" s="96"/>
      <c r="FZ158" s="96"/>
      <c r="GA158" s="96"/>
      <c r="GB158" s="97"/>
      <c r="GC158" s="92"/>
      <c r="GD158" s="92"/>
      <c r="GE158" s="93"/>
      <c r="GF158" s="94"/>
      <c r="GG158" s="95"/>
      <c r="GH158" s="94"/>
      <c r="GI158" s="96"/>
      <c r="GJ158" s="96"/>
      <c r="GK158" s="96"/>
      <c r="GL158" s="96"/>
      <c r="GM158" s="97"/>
      <c r="GN158" s="92"/>
      <c r="GO158" s="92"/>
      <c r="GP158" s="93"/>
      <c r="GQ158" s="94"/>
      <c r="GR158" s="95"/>
      <c r="GS158" s="94"/>
      <c r="GT158" s="96"/>
      <c r="GU158" s="96"/>
      <c r="GV158" s="96"/>
      <c r="GW158" s="96"/>
      <c r="GX158" s="97"/>
      <c r="GY158" s="92"/>
      <c r="GZ158" s="92"/>
      <c r="HA158" s="93"/>
      <c r="HB158" s="94"/>
      <c r="HC158" s="95"/>
      <c r="HD158" s="94"/>
      <c r="HE158" s="96"/>
      <c r="HF158" s="96"/>
      <c r="HG158" s="96"/>
      <c r="HH158" s="96"/>
      <c r="HI158" s="97"/>
      <c r="HJ158" s="92"/>
      <c r="HK158" s="92"/>
      <c r="HL158" s="93"/>
      <c r="HM158" s="94"/>
      <c r="HN158" s="95"/>
      <c r="HO158" s="94"/>
      <c r="HP158" s="96"/>
      <c r="HQ158" s="96"/>
      <c r="HR158" s="96"/>
      <c r="HS158" s="96"/>
      <c r="HT158" s="97"/>
      <c r="HU158" s="92"/>
      <c r="HV158" s="92"/>
      <c r="HW158" s="93"/>
      <c r="HX158" s="94"/>
      <c r="HY158" s="95"/>
      <c r="HZ158" s="94"/>
      <c r="IA158" s="96"/>
      <c r="IB158" s="96"/>
      <c r="IC158" s="96"/>
      <c r="ID158" s="96"/>
      <c r="IE158" s="97"/>
      <c r="IF158" s="92"/>
      <c r="IG158" s="92"/>
    </row>
    <row r="159" spans="1:241" ht="14.25">
      <c r="A159" s="528" t="s">
        <v>2847</v>
      </c>
      <c r="B159" s="517" t="s">
        <v>2846</v>
      </c>
      <c r="C159" s="505" t="s">
        <v>132</v>
      </c>
      <c r="D159" s="505">
        <v>9</v>
      </c>
      <c r="E159" s="259"/>
      <c r="F159" s="259"/>
      <c r="G159" s="88">
        <f t="shared" ref="G159" si="16">ROUND(D159*E159,2)</f>
        <v>0</v>
      </c>
      <c r="H159" s="89">
        <f t="shared" ref="H159" si="17">ROUND(D159*F159,2)</f>
        <v>0</v>
      </c>
      <c r="I159" s="92"/>
      <c r="J159" s="79"/>
      <c r="K159" s="93"/>
      <c r="L159" s="94"/>
      <c r="M159" s="95"/>
      <c r="N159" s="94"/>
      <c r="O159" s="96"/>
      <c r="P159" s="96"/>
      <c r="Q159" s="96"/>
      <c r="R159" s="96"/>
      <c r="S159" s="97"/>
      <c r="T159" s="92"/>
      <c r="U159" s="92"/>
      <c r="V159" s="93"/>
      <c r="W159" s="94"/>
      <c r="X159" s="95"/>
      <c r="Y159" s="94"/>
      <c r="Z159" s="96"/>
      <c r="AA159" s="96"/>
      <c r="AB159" s="96"/>
      <c r="AC159" s="96"/>
      <c r="AD159" s="97"/>
      <c r="AE159" s="92"/>
      <c r="AF159" s="92"/>
      <c r="AG159" s="93"/>
      <c r="AH159" s="94"/>
      <c r="AI159" s="95"/>
      <c r="AJ159" s="94"/>
      <c r="AK159" s="96"/>
      <c r="AL159" s="96"/>
      <c r="AM159" s="96"/>
      <c r="AN159" s="96"/>
      <c r="AO159" s="97"/>
      <c r="AP159" s="92"/>
      <c r="AQ159" s="92"/>
      <c r="AR159" s="93"/>
      <c r="AS159" s="94"/>
      <c r="AT159" s="95"/>
      <c r="AU159" s="94"/>
      <c r="AV159" s="96"/>
      <c r="AW159" s="96"/>
      <c r="AX159" s="96"/>
      <c r="AY159" s="96"/>
      <c r="AZ159" s="97"/>
      <c r="BA159" s="92"/>
      <c r="BB159" s="92"/>
      <c r="BC159" s="93"/>
      <c r="BD159" s="94"/>
      <c r="BE159" s="95"/>
      <c r="BF159" s="94"/>
      <c r="BG159" s="96"/>
      <c r="BH159" s="96"/>
      <c r="BI159" s="96"/>
      <c r="BJ159" s="96"/>
      <c r="BK159" s="97"/>
      <c r="BL159" s="92"/>
      <c r="BM159" s="92"/>
      <c r="BN159" s="93"/>
      <c r="BO159" s="94"/>
      <c r="BP159" s="95"/>
      <c r="BQ159" s="94"/>
      <c r="BR159" s="96"/>
      <c r="BS159" s="96"/>
      <c r="BT159" s="96"/>
      <c r="BU159" s="96"/>
      <c r="BV159" s="97"/>
      <c r="BW159" s="92"/>
      <c r="BX159" s="92"/>
      <c r="BY159" s="93"/>
      <c r="BZ159" s="94"/>
      <c r="CA159" s="95"/>
      <c r="CB159" s="94"/>
      <c r="CC159" s="96"/>
      <c r="CD159" s="96"/>
      <c r="CE159" s="96"/>
      <c r="CF159" s="96"/>
      <c r="CG159" s="97"/>
      <c r="CH159" s="92"/>
      <c r="CI159" s="92"/>
      <c r="CJ159" s="93"/>
      <c r="CK159" s="94"/>
      <c r="CL159" s="95"/>
      <c r="CM159" s="94"/>
      <c r="CN159" s="96"/>
      <c r="CO159" s="96"/>
      <c r="CP159" s="96"/>
      <c r="CQ159" s="96"/>
      <c r="CR159" s="97"/>
      <c r="CS159" s="92"/>
      <c r="CT159" s="92"/>
      <c r="CU159" s="93"/>
      <c r="CV159" s="94"/>
      <c r="CW159" s="95"/>
      <c r="CX159" s="94"/>
      <c r="CY159" s="96"/>
      <c r="CZ159" s="96"/>
      <c r="DA159" s="96"/>
      <c r="DB159" s="96"/>
      <c r="DC159" s="97"/>
      <c r="DD159" s="92"/>
      <c r="DE159" s="92"/>
      <c r="DF159" s="93"/>
      <c r="DG159" s="94"/>
      <c r="DH159" s="95"/>
      <c r="DI159" s="94"/>
      <c r="DJ159" s="96"/>
      <c r="DK159" s="96"/>
      <c r="DL159" s="96"/>
      <c r="DM159" s="96"/>
      <c r="DN159" s="97"/>
      <c r="DO159" s="92"/>
      <c r="DP159" s="92"/>
      <c r="DQ159" s="93"/>
      <c r="DR159" s="94"/>
      <c r="DS159" s="95"/>
      <c r="DT159" s="94"/>
      <c r="DU159" s="96"/>
      <c r="DV159" s="96"/>
      <c r="DW159" s="96"/>
      <c r="DX159" s="96"/>
      <c r="DY159" s="97"/>
      <c r="DZ159" s="92"/>
      <c r="EA159" s="92"/>
      <c r="EB159" s="93"/>
      <c r="EC159" s="94"/>
      <c r="ED159" s="95"/>
      <c r="EE159" s="94"/>
      <c r="EF159" s="96"/>
      <c r="EG159" s="96"/>
      <c r="EH159" s="96"/>
      <c r="EI159" s="96"/>
      <c r="EJ159" s="97"/>
      <c r="EK159" s="92"/>
      <c r="EL159" s="92"/>
      <c r="EM159" s="93"/>
      <c r="EN159" s="94"/>
      <c r="EO159" s="95"/>
      <c r="EP159" s="94"/>
      <c r="EQ159" s="96"/>
      <c r="ER159" s="96"/>
      <c r="ES159" s="96"/>
      <c r="ET159" s="96"/>
      <c r="EU159" s="97"/>
      <c r="EV159" s="92"/>
      <c r="EW159" s="92"/>
      <c r="EX159" s="93"/>
      <c r="EY159" s="94"/>
      <c r="EZ159" s="95"/>
      <c r="FA159" s="94"/>
      <c r="FB159" s="96"/>
      <c r="FC159" s="96"/>
      <c r="FD159" s="96"/>
      <c r="FE159" s="96"/>
      <c r="FF159" s="97"/>
      <c r="FG159" s="92"/>
      <c r="FH159" s="92"/>
      <c r="FI159" s="93"/>
      <c r="FJ159" s="94"/>
      <c r="FK159" s="95"/>
      <c r="FL159" s="94"/>
      <c r="FM159" s="96"/>
      <c r="FN159" s="96"/>
      <c r="FO159" s="96"/>
      <c r="FP159" s="96"/>
      <c r="FQ159" s="97"/>
      <c r="FR159" s="92"/>
      <c r="FS159" s="92"/>
      <c r="FT159" s="93"/>
      <c r="FU159" s="94"/>
      <c r="FV159" s="95"/>
      <c r="FW159" s="94"/>
      <c r="FX159" s="96"/>
      <c r="FY159" s="96"/>
      <c r="FZ159" s="96"/>
      <c r="GA159" s="96"/>
      <c r="GB159" s="97"/>
      <c r="GC159" s="92"/>
      <c r="GD159" s="92"/>
      <c r="GE159" s="93"/>
      <c r="GF159" s="94"/>
      <c r="GG159" s="95"/>
      <c r="GH159" s="94"/>
      <c r="GI159" s="96"/>
      <c r="GJ159" s="96"/>
      <c r="GK159" s="96"/>
      <c r="GL159" s="96"/>
      <c r="GM159" s="97"/>
      <c r="GN159" s="92"/>
      <c r="GO159" s="92"/>
      <c r="GP159" s="93"/>
      <c r="GQ159" s="94"/>
      <c r="GR159" s="95"/>
      <c r="GS159" s="94"/>
      <c r="GT159" s="96"/>
      <c r="GU159" s="96"/>
      <c r="GV159" s="96"/>
      <c r="GW159" s="96"/>
      <c r="GX159" s="97"/>
      <c r="GY159" s="92"/>
      <c r="GZ159" s="92"/>
      <c r="HA159" s="93"/>
      <c r="HB159" s="94"/>
      <c r="HC159" s="95"/>
      <c r="HD159" s="94"/>
      <c r="HE159" s="96"/>
      <c r="HF159" s="96"/>
      <c r="HG159" s="96"/>
      <c r="HH159" s="96"/>
      <c r="HI159" s="97"/>
      <c r="HJ159" s="92"/>
      <c r="HK159" s="92"/>
      <c r="HL159" s="93"/>
      <c r="HM159" s="94"/>
      <c r="HN159" s="95"/>
      <c r="HO159" s="94"/>
      <c r="HP159" s="96"/>
      <c r="HQ159" s="96"/>
      <c r="HR159" s="96"/>
      <c r="HS159" s="96"/>
      <c r="HT159" s="97"/>
      <c r="HU159" s="92"/>
      <c r="HV159" s="92"/>
      <c r="HW159" s="93"/>
      <c r="HX159" s="94"/>
      <c r="HY159" s="95"/>
      <c r="HZ159" s="94"/>
      <c r="IA159" s="96"/>
      <c r="IB159" s="96"/>
      <c r="IC159" s="96"/>
      <c r="ID159" s="96"/>
      <c r="IE159" s="97"/>
      <c r="IF159" s="92"/>
      <c r="IG159" s="92"/>
    </row>
    <row r="160" spans="1:241" ht="14.25">
      <c r="A160" s="528" t="s">
        <v>2845</v>
      </c>
      <c r="B160" s="517" t="s">
        <v>2844</v>
      </c>
      <c r="C160" s="505" t="s">
        <v>132</v>
      </c>
      <c r="D160" s="505">
        <v>9</v>
      </c>
      <c r="E160" s="259"/>
      <c r="F160" s="259"/>
      <c r="G160" s="88">
        <f t="shared" ref="G160:G168" si="18">ROUND(D160*E160,2)</f>
        <v>0</v>
      </c>
      <c r="H160" s="89">
        <f t="shared" ref="H160:H168" si="19">ROUND(D160*F160,2)</f>
        <v>0</v>
      </c>
      <c r="I160" s="92"/>
      <c r="J160" s="79"/>
      <c r="K160" s="93"/>
      <c r="L160" s="94"/>
      <c r="M160" s="95"/>
      <c r="N160" s="94"/>
      <c r="O160" s="96"/>
      <c r="P160" s="96"/>
      <c r="Q160" s="96"/>
      <c r="R160" s="96"/>
      <c r="S160" s="97"/>
      <c r="T160" s="92"/>
      <c r="U160" s="92"/>
      <c r="V160" s="93"/>
      <c r="W160" s="94"/>
      <c r="X160" s="95"/>
      <c r="Y160" s="94"/>
      <c r="Z160" s="96"/>
      <c r="AA160" s="96"/>
      <c r="AB160" s="96"/>
      <c r="AC160" s="96"/>
      <c r="AD160" s="97"/>
      <c r="AE160" s="92"/>
      <c r="AF160" s="92"/>
      <c r="AG160" s="93"/>
      <c r="AH160" s="94"/>
      <c r="AI160" s="95"/>
      <c r="AJ160" s="94"/>
      <c r="AK160" s="96"/>
      <c r="AL160" s="96"/>
      <c r="AM160" s="96"/>
      <c r="AN160" s="96"/>
      <c r="AO160" s="97"/>
      <c r="AP160" s="92"/>
      <c r="AQ160" s="92"/>
      <c r="AR160" s="93"/>
      <c r="AS160" s="94"/>
      <c r="AT160" s="95"/>
      <c r="AU160" s="94"/>
      <c r="AV160" s="96"/>
      <c r="AW160" s="96"/>
      <c r="AX160" s="96"/>
      <c r="AY160" s="96"/>
      <c r="AZ160" s="97"/>
      <c r="BA160" s="92"/>
      <c r="BB160" s="92"/>
      <c r="BC160" s="93"/>
      <c r="BD160" s="94"/>
      <c r="BE160" s="95"/>
      <c r="BF160" s="94"/>
      <c r="BG160" s="96"/>
      <c r="BH160" s="96"/>
      <c r="BI160" s="96"/>
      <c r="BJ160" s="96"/>
      <c r="BK160" s="97"/>
      <c r="BL160" s="92"/>
      <c r="BM160" s="92"/>
      <c r="BN160" s="93"/>
      <c r="BO160" s="94"/>
      <c r="BP160" s="95"/>
      <c r="BQ160" s="94"/>
      <c r="BR160" s="96"/>
      <c r="BS160" s="96"/>
      <c r="BT160" s="96"/>
      <c r="BU160" s="96"/>
      <c r="BV160" s="97"/>
      <c r="BW160" s="92"/>
      <c r="BX160" s="92"/>
      <c r="BY160" s="93"/>
      <c r="BZ160" s="94"/>
      <c r="CA160" s="95"/>
      <c r="CB160" s="94"/>
      <c r="CC160" s="96"/>
      <c r="CD160" s="96"/>
      <c r="CE160" s="96"/>
      <c r="CF160" s="96"/>
      <c r="CG160" s="97"/>
      <c r="CH160" s="92"/>
      <c r="CI160" s="92"/>
      <c r="CJ160" s="93"/>
      <c r="CK160" s="94"/>
      <c r="CL160" s="95"/>
      <c r="CM160" s="94"/>
      <c r="CN160" s="96"/>
      <c r="CO160" s="96"/>
      <c r="CP160" s="96"/>
      <c r="CQ160" s="96"/>
      <c r="CR160" s="97"/>
      <c r="CS160" s="92"/>
      <c r="CT160" s="92"/>
      <c r="CU160" s="93"/>
      <c r="CV160" s="94"/>
      <c r="CW160" s="95"/>
      <c r="CX160" s="94"/>
      <c r="CY160" s="96"/>
      <c r="CZ160" s="96"/>
      <c r="DA160" s="96"/>
      <c r="DB160" s="96"/>
      <c r="DC160" s="97"/>
      <c r="DD160" s="92"/>
      <c r="DE160" s="92"/>
      <c r="DF160" s="93"/>
      <c r="DG160" s="94"/>
      <c r="DH160" s="95"/>
      <c r="DI160" s="94"/>
      <c r="DJ160" s="96"/>
      <c r="DK160" s="96"/>
      <c r="DL160" s="96"/>
      <c r="DM160" s="96"/>
      <c r="DN160" s="97"/>
      <c r="DO160" s="92"/>
      <c r="DP160" s="92"/>
      <c r="DQ160" s="93"/>
      <c r="DR160" s="94"/>
      <c r="DS160" s="95"/>
      <c r="DT160" s="94"/>
      <c r="DU160" s="96"/>
      <c r="DV160" s="96"/>
      <c r="DW160" s="96"/>
      <c r="DX160" s="96"/>
      <c r="DY160" s="97"/>
      <c r="DZ160" s="92"/>
      <c r="EA160" s="92"/>
      <c r="EB160" s="93"/>
      <c r="EC160" s="94"/>
      <c r="ED160" s="95"/>
      <c r="EE160" s="94"/>
      <c r="EF160" s="96"/>
      <c r="EG160" s="96"/>
      <c r="EH160" s="96"/>
      <c r="EI160" s="96"/>
      <c r="EJ160" s="97"/>
      <c r="EK160" s="92"/>
      <c r="EL160" s="92"/>
      <c r="EM160" s="93"/>
      <c r="EN160" s="94"/>
      <c r="EO160" s="95"/>
      <c r="EP160" s="94"/>
      <c r="EQ160" s="96"/>
      <c r="ER160" s="96"/>
      <c r="ES160" s="96"/>
      <c r="ET160" s="96"/>
      <c r="EU160" s="97"/>
      <c r="EV160" s="92"/>
      <c r="EW160" s="92"/>
      <c r="EX160" s="93"/>
      <c r="EY160" s="94"/>
      <c r="EZ160" s="95"/>
      <c r="FA160" s="94"/>
      <c r="FB160" s="96"/>
      <c r="FC160" s="96"/>
      <c r="FD160" s="96"/>
      <c r="FE160" s="96"/>
      <c r="FF160" s="97"/>
      <c r="FG160" s="92"/>
      <c r="FH160" s="92"/>
      <c r="FI160" s="93"/>
      <c r="FJ160" s="94"/>
      <c r="FK160" s="95"/>
      <c r="FL160" s="94"/>
      <c r="FM160" s="96"/>
      <c r="FN160" s="96"/>
      <c r="FO160" s="96"/>
      <c r="FP160" s="96"/>
      <c r="FQ160" s="97"/>
      <c r="FR160" s="92"/>
      <c r="FS160" s="92"/>
      <c r="FT160" s="93"/>
      <c r="FU160" s="94"/>
      <c r="FV160" s="95"/>
      <c r="FW160" s="94"/>
      <c r="FX160" s="96"/>
      <c r="FY160" s="96"/>
      <c r="FZ160" s="96"/>
      <c r="GA160" s="96"/>
      <c r="GB160" s="97"/>
      <c r="GC160" s="92"/>
      <c r="GD160" s="92"/>
      <c r="GE160" s="93"/>
      <c r="GF160" s="94"/>
      <c r="GG160" s="95"/>
      <c r="GH160" s="94"/>
      <c r="GI160" s="96"/>
      <c r="GJ160" s="96"/>
      <c r="GK160" s="96"/>
      <c r="GL160" s="96"/>
      <c r="GM160" s="97"/>
      <c r="GN160" s="92"/>
      <c r="GO160" s="92"/>
      <c r="GP160" s="93"/>
      <c r="GQ160" s="94"/>
      <c r="GR160" s="95"/>
      <c r="GS160" s="94"/>
      <c r="GT160" s="96"/>
      <c r="GU160" s="96"/>
      <c r="GV160" s="96"/>
      <c r="GW160" s="96"/>
      <c r="GX160" s="97"/>
      <c r="GY160" s="92"/>
      <c r="GZ160" s="92"/>
      <c r="HA160" s="93"/>
      <c r="HB160" s="94"/>
      <c r="HC160" s="95"/>
      <c r="HD160" s="94"/>
      <c r="HE160" s="96"/>
      <c r="HF160" s="96"/>
      <c r="HG160" s="96"/>
      <c r="HH160" s="96"/>
      <c r="HI160" s="97"/>
      <c r="HJ160" s="92"/>
      <c r="HK160" s="92"/>
      <c r="HL160" s="93"/>
      <c r="HM160" s="94"/>
      <c r="HN160" s="95"/>
      <c r="HO160" s="94"/>
      <c r="HP160" s="96"/>
      <c r="HQ160" s="96"/>
      <c r="HR160" s="96"/>
      <c r="HS160" s="96"/>
      <c r="HT160" s="97"/>
      <c r="HU160" s="92"/>
      <c r="HV160" s="92"/>
      <c r="HW160" s="93"/>
      <c r="HX160" s="94"/>
      <c r="HY160" s="95"/>
      <c r="HZ160" s="94"/>
      <c r="IA160" s="96"/>
      <c r="IB160" s="96"/>
      <c r="IC160" s="96"/>
      <c r="ID160" s="96"/>
      <c r="IE160" s="97"/>
      <c r="IF160" s="92"/>
      <c r="IG160" s="92"/>
    </row>
    <row r="161" spans="1:241" ht="14.25">
      <c r="A161" s="528" t="s">
        <v>2843</v>
      </c>
      <c r="B161" s="517" t="s">
        <v>2842</v>
      </c>
      <c r="C161" s="505" t="s">
        <v>132</v>
      </c>
      <c r="D161" s="505">
        <v>9</v>
      </c>
      <c r="E161" s="259"/>
      <c r="F161" s="259"/>
      <c r="G161" s="88">
        <f t="shared" si="18"/>
        <v>0</v>
      </c>
      <c r="H161" s="89">
        <f t="shared" si="19"/>
        <v>0</v>
      </c>
      <c r="I161" s="92"/>
      <c r="J161" s="79"/>
      <c r="K161" s="93"/>
      <c r="L161" s="94"/>
      <c r="M161" s="95"/>
      <c r="N161" s="94"/>
      <c r="O161" s="96"/>
      <c r="P161" s="96"/>
      <c r="Q161" s="96"/>
      <c r="R161" s="96"/>
      <c r="S161" s="97"/>
      <c r="T161" s="92"/>
      <c r="U161" s="92"/>
      <c r="V161" s="93"/>
      <c r="W161" s="94"/>
      <c r="X161" s="95"/>
      <c r="Y161" s="94"/>
      <c r="Z161" s="96"/>
      <c r="AA161" s="96"/>
      <c r="AB161" s="96"/>
      <c r="AC161" s="96"/>
      <c r="AD161" s="97"/>
      <c r="AE161" s="92"/>
      <c r="AF161" s="92"/>
      <c r="AG161" s="93"/>
      <c r="AH161" s="94"/>
      <c r="AI161" s="95"/>
      <c r="AJ161" s="94"/>
      <c r="AK161" s="96"/>
      <c r="AL161" s="96"/>
      <c r="AM161" s="96"/>
      <c r="AN161" s="96"/>
      <c r="AO161" s="97"/>
      <c r="AP161" s="92"/>
      <c r="AQ161" s="92"/>
      <c r="AR161" s="93"/>
      <c r="AS161" s="94"/>
      <c r="AT161" s="95"/>
      <c r="AU161" s="94"/>
      <c r="AV161" s="96"/>
      <c r="AW161" s="96"/>
      <c r="AX161" s="96"/>
      <c r="AY161" s="96"/>
      <c r="AZ161" s="97"/>
      <c r="BA161" s="92"/>
      <c r="BB161" s="92"/>
      <c r="BC161" s="93"/>
      <c r="BD161" s="94"/>
      <c r="BE161" s="95"/>
      <c r="BF161" s="94"/>
      <c r="BG161" s="96"/>
      <c r="BH161" s="96"/>
      <c r="BI161" s="96"/>
      <c r="BJ161" s="96"/>
      <c r="BK161" s="97"/>
      <c r="BL161" s="92"/>
      <c r="BM161" s="92"/>
      <c r="BN161" s="93"/>
      <c r="BO161" s="94"/>
      <c r="BP161" s="95"/>
      <c r="BQ161" s="94"/>
      <c r="BR161" s="96"/>
      <c r="BS161" s="96"/>
      <c r="BT161" s="96"/>
      <c r="BU161" s="96"/>
      <c r="BV161" s="97"/>
      <c r="BW161" s="92"/>
      <c r="BX161" s="92"/>
      <c r="BY161" s="93"/>
      <c r="BZ161" s="94"/>
      <c r="CA161" s="95"/>
      <c r="CB161" s="94"/>
      <c r="CC161" s="96"/>
      <c r="CD161" s="96"/>
      <c r="CE161" s="96"/>
      <c r="CF161" s="96"/>
      <c r="CG161" s="97"/>
      <c r="CH161" s="92"/>
      <c r="CI161" s="92"/>
      <c r="CJ161" s="93"/>
      <c r="CK161" s="94"/>
      <c r="CL161" s="95"/>
      <c r="CM161" s="94"/>
      <c r="CN161" s="96"/>
      <c r="CO161" s="96"/>
      <c r="CP161" s="96"/>
      <c r="CQ161" s="96"/>
      <c r="CR161" s="97"/>
      <c r="CS161" s="92"/>
      <c r="CT161" s="92"/>
      <c r="CU161" s="93"/>
      <c r="CV161" s="94"/>
      <c r="CW161" s="95"/>
      <c r="CX161" s="94"/>
      <c r="CY161" s="96"/>
      <c r="CZ161" s="96"/>
      <c r="DA161" s="96"/>
      <c r="DB161" s="96"/>
      <c r="DC161" s="97"/>
      <c r="DD161" s="92"/>
      <c r="DE161" s="92"/>
      <c r="DF161" s="93"/>
      <c r="DG161" s="94"/>
      <c r="DH161" s="95"/>
      <c r="DI161" s="94"/>
      <c r="DJ161" s="96"/>
      <c r="DK161" s="96"/>
      <c r="DL161" s="96"/>
      <c r="DM161" s="96"/>
      <c r="DN161" s="97"/>
      <c r="DO161" s="92"/>
      <c r="DP161" s="92"/>
      <c r="DQ161" s="93"/>
      <c r="DR161" s="94"/>
      <c r="DS161" s="95"/>
      <c r="DT161" s="94"/>
      <c r="DU161" s="96"/>
      <c r="DV161" s="96"/>
      <c r="DW161" s="96"/>
      <c r="DX161" s="96"/>
      <c r="DY161" s="97"/>
      <c r="DZ161" s="92"/>
      <c r="EA161" s="92"/>
      <c r="EB161" s="93"/>
      <c r="EC161" s="94"/>
      <c r="ED161" s="95"/>
      <c r="EE161" s="94"/>
      <c r="EF161" s="96"/>
      <c r="EG161" s="96"/>
      <c r="EH161" s="96"/>
      <c r="EI161" s="96"/>
      <c r="EJ161" s="97"/>
      <c r="EK161" s="92"/>
      <c r="EL161" s="92"/>
      <c r="EM161" s="93"/>
      <c r="EN161" s="94"/>
      <c r="EO161" s="95"/>
      <c r="EP161" s="94"/>
      <c r="EQ161" s="96"/>
      <c r="ER161" s="96"/>
      <c r="ES161" s="96"/>
      <c r="ET161" s="96"/>
      <c r="EU161" s="97"/>
      <c r="EV161" s="92"/>
      <c r="EW161" s="92"/>
      <c r="EX161" s="93"/>
      <c r="EY161" s="94"/>
      <c r="EZ161" s="95"/>
      <c r="FA161" s="94"/>
      <c r="FB161" s="96"/>
      <c r="FC161" s="96"/>
      <c r="FD161" s="96"/>
      <c r="FE161" s="96"/>
      <c r="FF161" s="97"/>
      <c r="FG161" s="92"/>
      <c r="FH161" s="92"/>
      <c r="FI161" s="93"/>
      <c r="FJ161" s="94"/>
      <c r="FK161" s="95"/>
      <c r="FL161" s="94"/>
      <c r="FM161" s="96"/>
      <c r="FN161" s="96"/>
      <c r="FO161" s="96"/>
      <c r="FP161" s="96"/>
      <c r="FQ161" s="97"/>
      <c r="FR161" s="92"/>
      <c r="FS161" s="92"/>
      <c r="FT161" s="93"/>
      <c r="FU161" s="94"/>
      <c r="FV161" s="95"/>
      <c r="FW161" s="94"/>
      <c r="FX161" s="96"/>
      <c r="FY161" s="96"/>
      <c r="FZ161" s="96"/>
      <c r="GA161" s="96"/>
      <c r="GB161" s="97"/>
      <c r="GC161" s="92"/>
      <c r="GD161" s="92"/>
      <c r="GE161" s="93"/>
      <c r="GF161" s="94"/>
      <c r="GG161" s="95"/>
      <c r="GH161" s="94"/>
      <c r="GI161" s="96"/>
      <c r="GJ161" s="96"/>
      <c r="GK161" s="96"/>
      <c r="GL161" s="96"/>
      <c r="GM161" s="97"/>
      <c r="GN161" s="92"/>
      <c r="GO161" s="92"/>
      <c r="GP161" s="93"/>
      <c r="GQ161" s="94"/>
      <c r="GR161" s="95"/>
      <c r="GS161" s="94"/>
      <c r="GT161" s="96"/>
      <c r="GU161" s="96"/>
      <c r="GV161" s="96"/>
      <c r="GW161" s="96"/>
      <c r="GX161" s="97"/>
      <c r="GY161" s="92"/>
      <c r="GZ161" s="92"/>
      <c r="HA161" s="93"/>
      <c r="HB161" s="94"/>
      <c r="HC161" s="95"/>
      <c r="HD161" s="94"/>
      <c r="HE161" s="96"/>
      <c r="HF161" s="96"/>
      <c r="HG161" s="96"/>
      <c r="HH161" s="96"/>
      <c r="HI161" s="97"/>
      <c r="HJ161" s="92"/>
      <c r="HK161" s="92"/>
      <c r="HL161" s="93"/>
      <c r="HM161" s="94"/>
      <c r="HN161" s="95"/>
      <c r="HO161" s="94"/>
      <c r="HP161" s="96"/>
      <c r="HQ161" s="96"/>
      <c r="HR161" s="96"/>
      <c r="HS161" s="96"/>
      <c r="HT161" s="97"/>
      <c r="HU161" s="92"/>
      <c r="HV161" s="92"/>
      <c r="HW161" s="93"/>
      <c r="HX161" s="94"/>
      <c r="HY161" s="95"/>
      <c r="HZ161" s="94"/>
      <c r="IA161" s="96"/>
      <c r="IB161" s="96"/>
      <c r="IC161" s="96"/>
      <c r="ID161" s="96"/>
      <c r="IE161" s="97"/>
      <c r="IF161" s="92"/>
      <c r="IG161" s="92"/>
    </row>
    <row r="162" spans="1:241" ht="14.25">
      <c r="A162" s="528" t="s">
        <v>2841</v>
      </c>
      <c r="B162" s="517" t="s">
        <v>2840</v>
      </c>
      <c r="C162" s="505" t="s">
        <v>132</v>
      </c>
      <c r="D162" s="505">
        <v>27</v>
      </c>
      <c r="E162" s="259"/>
      <c r="F162" s="259"/>
      <c r="G162" s="88">
        <f t="shared" si="18"/>
        <v>0</v>
      </c>
      <c r="H162" s="89">
        <f t="shared" si="19"/>
        <v>0</v>
      </c>
      <c r="I162" s="92"/>
      <c r="J162" s="79"/>
      <c r="K162" s="93"/>
      <c r="L162" s="94"/>
      <c r="M162" s="95"/>
      <c r="N162" s="94"/>
      <c r="O162" s="96"/>
      <c r="P162" s="96"/>
      <c r="Q162" s="96"/>
      <c r="R162" s="96"/>
      <c r="S162" s="97"/>
      <c r="T162" s="92"/>
      <c r="U162" s="92"/>
      <c r="V162" s="93"/>
      <c r="W162" s="94"/>
      <c r="X162" s="95"/>
      <c r="Y162" s="94"/>
      <c r="Z162" s="96"/>
      <c r="AA162" s="96"/>
      <c r="AB162" s="96"/>
      <c r="AC162" s="96"/>
      <c r="AD162" s="97"/>
      <c r="AE162" s="92"/>
      <c r="AF162" s="92"/>
      <c r="AG162" s="93"/>
      <c r="AH162" s="94"/>
      <c r="AI162" s="95"/>
      <c r="AJ162" s="94"/>
      <c r="AK162" s="96"/>
      <c r="AL162" s="96"/>
      <c r="AM162" s="96"/>
      <c r="AN162" s="96"/>
      <c r="AO162" s="97"/>
      <c r="AP162" s="92"/>
      <c r="AQ162" s="92"/>
      <c r="AR162" s="93"/>
      <c r="AS162" s="94"/>
      <c r="AT162" s="95"/>
      <c r="AU162" s="94"/>
      <c r="AV162" s="96"/>
      <c r="AW162" s="96"/>
      <c r="AX162" s="96"/>
      <c r="AY162" s="96"/>
      <c r="AZ162" s="97"/>
      <c r="BA162" s="92"/>
      <c r="BB162" s="92"/>
      <c r="BC162" s="93"/>
      <c r="BD162" s="94"/>
      <c r="BE162" s="95"/>
      <c r="BF162" s="94"/>
      <c r="BG162" s="96"/>
      <c r="BH162" s="96"/>
      <c r="BI162" s="96"/>
      <c r="BJ162" s="96"/>
      <c r="BK162" s="97"/>
      <c r="BL162" s="92"/>
      <c r="BM162" s="92"/>
      <c r="BN162" s="93"/>
      <c r="BO162" s="94"/>
      <c r="BP162" s="95"/>
      <c r="BQ162" s="94"/>
      <c r="BR162" s="96"/>
      <c r="BS162" s="96"/>
      <c r="BT162" s="96"/>
      <c r="BU162" s="96"/>
      <c r="BV162" s="97"/>
      <c r="BW162" s="92"/>
      <c r="BX162" s="92"/>
      <c r="BY162" s="93"/>
      <c r="BZ162" s="94"/>
      <c r="CA162" s="95"/>
      <c r="CB162" s="94"/>
      <c r="CC162" s="96"/>
      <c r="CD162" s="96"/>
      <c r="CE162" s="96"/>
      <c r="CF162" s="96"/>
      <c r="CG162" s="97"/>
      <c r="CH162" s="92"/>
      <c r="CI162" s="92"/>
      <c r="CJ162" s="93"/>
      <c r="CK162" s="94"/>
      <c r="CL162" s="95"/>
      <c r="CM162" s="94"/>
      <c r="CN162" s="96"/>
      <c r="CO162" s="96"/>
      <c r="CP162" s="96"/>
      <c r="CQ162" s="96"/>
      <c r="CR162" s="97"/>
      <c r="CS162" s="92"/>
      <c r="CT162" s="92"/>
      <c r="CU162" s="93"/>
      <c r="CV162" s="94"/>
      <c r="CW162" s="95"/>
      <c r="CX162" s="94"/>
      <c r="CY162" s="96"/>
      <c r="CZ162" s="96"/>
      <c r="DA162" s="96"/>
      <c r="DB162" s="96"/>
      <c r="DC162" s="97"/>
      <c r="DD162" s="92"/>
      <c r="DE162" s="92"/>
      <c r="DF162" s="93"/>
      <c r="DG162" s="94"/>
      <c r="DH162" s="95"/>
      <c r="DI162" s="94"/>
      <c r="DJ162" s="96"/>
      <c r="DK162" s="96"/>
      <c r="DL162" s="96"/>
      <c r="DM162" s="96"/>
      <c r="DN162" s="97"/>
      <c r="DO162" s="92"/>
      <c r="DP162" s="92"/>
      <c r="DQ162" s="93"/>
      <c r="DR162" s="94"/>
      <c r="DS162" s="95"/>
      <c r="DT162" s="94"/>
      <c r="DU162" s="96"/>
      <c r="DV162" s="96"/>
      <c r="DW162" s="96"/>
      <c r="DX162" s="96"/>
      <c r="DY162" s="97"/>
      <c r="DZ162" s="92"/>
      <c r="EA162" s="92"/>
      <c r="EB162" s="93"/>
      <c r="EC162" s="94"/>
      <c r="ED162" s="95"/>
      <c r="EE162" s="94"/>
      <c r="EF162" s="96"/>
      <c r="EG162" s="96"/>
      <c r="EH162" s="96"/>
      <c r="EI162" s="96"/>
      <c r="EJ162" s="97"/>
      <c r="EK162" s="92"/>
      <c r="EL162" s="92"/>
      <c r="EM162" s="93"/>
      <c r="EN162" s="94"/>
      <c r="EO162" s="95"/>
      <c r="EP162" s="94"/>
      <c r="EQ162" s="96"/>
      <c r="ER162" s="96"/>
      <c r="ES162" s="96"/>
      <c r="ET162" s="96"/>
      <c r="EU162" s="97"/>
      <c r="EV162" s="92"/>
      <c r="EW162" s="92"/>
      <c r="EX162" s="93"/>
      <c r="EY162" s="94"/>
      <c r="EZ162" s="95"/>
      <c r="FA162" s="94"/>
      <c r="FB162" s="96"/>
      <c r="FC162" s="96"/>
      <c r="FD162" s="96"/>
      <c r="FE162" s="96"/>
      <c r="FF162" s="97"/>
      <c r="FG162" s="92"/>
      <c r="FH162" s="92"/>
      <c r="FI162" s="93"/>
      <c r="FJ162" s="94"/>
      <c r="FK162" s="95"/>
      <c r="FL162" s="94"/>
      <c r="FM162" s="96"/>
      <c r="FN162" s="96"/>
      <c r="FO162" s="96"/>
      <c r="FP162" s="96"/>
      <c r="FQ162" s="97"/>
      <c r="FR162" s="92"/>
      <c r="FS162" s="92"/>
      <c r="FT162" s="93"/>
      <c r="FU162" s="94"/>
      <c r="FV162" s="95"/>
      <c r="FW162" s="94"/>
      <c r="FX162" s="96"/>
      <c r="FY162" s="96"/>
      <c r="FZ162" s="96"/>
      <c r="GA162" s="96"/>
      <c r="GB162" s="97"/>
      <c r="GC162" s="92"/>
      <c r="GD162" s="92"/>
      <c r="GE162" s="93"/>
      <c r="GF162" s="94"/>
      <c r="GG162" s="95"/>
      <c r="GH162" s="94"/>
      <c r="GI162" s="96"/>
      <c r="GJ162" s="96"/>
      <c r="GK162" s="96"/>
      <c r="GL162" s="96"/>
      <c r="GM162" s="97"/>
      <c r="GN162" s="92"/>
      <c r="GO162" s="92"/>
      <c r="GP162" s="93"/>
      <c r="GQ162" s="94"/>
      <c r="GR162" s="95"/>
      <c r="GS162" s="94"/>
      <c r="GT162" s="96"/>
      <c r="GU162" s="96"/>
      <c r="GV162" s="96"/>
      <c r="GW162" s="96"/>
      <c r="GX162" s="97"/>
      <c r="GY162" s="92"/>
      <c r="GZ162" s="92"/>
      <c r="HA162" s="93"/>
      <c r="HB162" s="94"/>
      <c r="HC162" s="95"/>
      <c r="HD162" s="94"/>
      <c r="HE162" s="96"/>
      <c r="HF162" s="96"/>
      <c r="HG162" s="96"/>
      <c r="HH162" s="96"/>
      <c r="HI162" s="97"/>
      <c r="HJ162" s="92"/>
      <c r="HK162" s="92"/>
      <c r="HL162" s="93"/>
      <c r="HM162" s="94"/>
      <c r="HN162" s="95"/>
      <c r="HO162" s="94"/>
      <c r="HP162" s="96"/>
      <c r="HQ162" s="96"/>
      <c r="HR162" s="96"/>
      <c r="HS162" s="96"/>
      <c r="HT162" s="97"/>
      <c r="HU162" s="92"/>
      <c r="HV162" s="92"/>
      <c r="HW162" s="93"/>
      <c r="HX162" s="94"/>
      <c r="HY162" s="95"/>
      <c r="HZ162" s="94"/>
      <c r="IA162" s="96"/>
      <c r="IB162" s="96"/>
      <c r="IC162" s="96"/>
      <c r="ID162" s="96"/>
      <c r="IE162" s="97"/>
      <c r="IF162" s="92"/>
      <c r="IG162" s="92"/>
    </row>
    <row r="163" spans="1:241" ht="14.25">
      <c r="A163" s="528" t="s">
        <v>2839</v>
      </c>
      <c r="B163" s="517" t="s">
        <v>2838</v>
      </c>
      <c r="C163" s="505" t="s">
        <v>132</v>
      </c>
      <c r="D163" s="505">
        <v>19</v>
      </c>
      <c r="E163" s="259"/>
      <c r="F163" s="259"/>
      <c r="G163" s="88">
        <f t="shared" si="18"/>
        <v>0</v>
      </c>
      <c r="H163" s="89">
        <f t="shared" si="19"/>
        <v>0</v>
      </c>
      <c r="I163" s="92"/>
      <c r="J163" s="79"/>
      <c r="K163" s="93"/>
      <c r="L163" s="94"/>
      <c r="M163" s="95"/>
      <c r="N163" s="94"/>
      <c r="O163" s="96"/>
      <c r="P163" s="96"/>
      <c r="Q163" s="96"/>
      <c r="R163" s="96"/>
      <c r="S163" s="97"/>
      <c r="T163" s="92"/>
      <c r="U163" s="92"/>
      <c r="V163" s="93"/>
      <c r="W163" s="94"/>
      <c r="X163" s="95"/>
      <c r="Y163" s="94"/>
      <c r="Z163" s="96"/>
      <c r="AA163" s="96"/>
      <c r="AB163" s="96"/>
      <c r="AC163" s="96"/>
      <c r="AD163" s="97"/>
      <c r="AE163" s="92"/>
      <c r="AF163" s="92"/>
      <c r="AG163" s="93"/>
      <c r="AH163" s="94"/>
      <c r="AI163" s="95"/>
      <c r="AJ163" s="94"/>
      <c r="AK163" s="96"/>
      <c r="AL163" s="96"/>
      <c r="AM163" s="96"/>
      <c r="AN163" s="96"/>
      <c r="AO163" s="97"/>
      <c r="AP163" s="92"/>
      <c r="AQ163" s="92"/>
      <c r="AR163" s="93"/>
      <c r="AS163" s="94"/>
      <c r="AT163" s="95"/>
      <c r="AU163" s="94"/>
      <c r="AV163" s="96"/>
      <c r="AW163" s="96"/>
      <c r="AX163" s="96"/>
      <c r="AY163" s="96"/>
      <c r="AZ163" s="97"/>
      <c r="BA163" s="92"/>
      <c r="BB163" s="92"/>
      <c r="BC163" s="93"/>
      <c r="BD163" s="94"/>
      <c r="BE163" s="95"/>
      <c r="BF163" s="94"/>
      <c r="BG163" s="96"/>
      <c r="BH163" s="96"/>
      <c r="BI163" s="96"/>
      <c r="BJ163" s="96"/>
      <c r="BK163" s="97"/>
      <c r="BL163" s="92"/>
      <c r="BM163" s="92"/>
      <c r="BN163" s="93"/>
      <c r="BO163" s="94"/>
      <c r="BP163" s="95"/>
      <c r="BQ163" s="94"/>
      <c r="BR163" s="96"/>
      <c r="BS163" s="96"/>
      <c r="BT163" s="96"/>
      <c r="BU163" s="96"/>
      <c r="BV163" s="97"/>
      <c r="BW163" s="92"/>
      <c r="BX163" s="92"/>
      <c r="BY163" s="93"/>
      <c r="BZ163" s="94"/>
      <c r="CA163" s="95"/>
      <c r="CB163" s="94"/>
      <c r="CC163" s="96"/>
      <c r="CD163" s="96"/>
      <c r="CE163" s="96"/>
      <c r="CF163" s="96"/>
      <c r="CG163" s="97"/>
      <c r="CH163" s="92"/>
      <c r="CI163" s="92"/>
      <c r="CJ163" s="93"/>
      <c r="CK163" s="94"/>
      <c r="CL163" s="95"/>
      <c r="CM163" s="94"/>
      <c r="CN163" s="96"/>
      <c r="CO163" s="96"/>
      <c r="CP163" s="96"/>
      <c r="CQ163" s="96"/>
      <c r="CR163" s="97"/>
      <c r="CS163" s="92"/>
      <c r="CT163" s="92"/>
      <c r="CU163" s="93"/>
      <c r="CV163" s="94"/>
      <c r="CW163" s="95"/>
      <c r="CX163" s="94"/>
      <c r="CY163" s="96"/>
      <c r="CZ163" s="96"/>
      <c r="DA163" s="96"/>
      <c r="DB163" s="96"/>
      <c r="DC163" s="97"/>
      <c r="DD163" s="92"/>
      <c r="DE163" s="92"/>
      <c r="DF163" s="93"/>
      <c r="DG163" s="94"/>
      <c r="DH163" s="95"/>
      <c r="DI163" s="94"/>
      <c r="DJ163" s="96"/>
      <c r="DK163" s="96"/>
      <c r="DL163" s="96"/>
      <c r="DM163" s="96"/>
      <c r="DN163" s="97"/>
      <c r="DO163" s="92"/>
      <c r="DP163" s="92"/>
      <c r="DQ163" s="93"/>
      <c r="DR163" s="94"/>
      <c r="DS163" s="95"/>
      <c r="DT163" s="94"/>
      <c r="DU163" s="96"/>
      <c r="DV163" s="96"/>
      <c r="DW163" s="96"/>
      <c r="DX163" s="96"/>
      <c r="DY163" s="97"/>
      <c r="DZ163" s="92"/>
      <c r="EA163" s="92"/>
      <c r="EB163" s="93"/>
      <c r="EC163" s="94"/>
      <c r="ED163" s="95"/>
      <c r="EE163" s="94"/>
      <c r="EF163" s="96"/>
      <c r="EG163" s="96"/>
      <c r="EH163" s="96"/>
      <c r="EI163" s="96"/>
      <c r="EJ163" s="97"/>
      <c r="EK163" s="92"/>
      <c r="EL163" s="92"/>
      <c r="EM163" s="93"/>
      <c r="EN163" s="94"/>
      <c r="EO163" s="95"/>
      <c r="EP163" s="94"/>
      <c r="EQ163" s="96"/>
      <c r="ER163" s="96"/>
      <c r="ES163" s="96"/>
      <c r="ET163" s="96"/>
      <c r="EU163" s="97"/>
      <c r="EV163" s="92"/>
      <c r="EW163" s="92"/>
      <c r="EX163" s="93"/>
      <c r="EY163" s="94"/>
      <c r="EZ163" s="95"/>
      <c r="FA163" s="94"/>
      <c r="FB163" s="96"/>
      <c r="FC163" s="96"/>
      <c r="FD163" s="96"/>
      <c r="FE163" s="96"/>
      <c r="FF163" s="97"/>
      <c r="FG163" s="92"/>
      <c r="FH163" s="92"/>
      <c r="FI163" s="93"/>
      <c r="FJ163" s="94"/>
      <c r="FK163" s="95"/>
      <c r="FL163" s="94"/>
      <c r="FM163" s="96"/>
      <c r="FN163" s="96"/>
      <c r="FO163" s="96"/>
      <c r="FP163" s="96"/>
      <c r="FQ163" s="97"/>
      <c r="FR163" s="92"/>
      <c r="FS163" s="92"/>
      <c r="FT163" s="93"/>
      <c r="FU163" s="94"/>
      <c r="FV163" s="95"/>
      <c r="FW163" s="94"/>
      <c r="FX163" s="96"/>
      <c r="FY163" s="96"/>
      <c r="FZ163" s="96"/>
      <c r="GA163" s="96"/>
      <c r="GB163" s="97"/>
      <c r="GC163" s="92"/>
      <c r="GD163" s="92"/>
      <c r="GE163" s="93"/>
      <c r="GF163" s="94"/>
      <c r="GG163" s="95"/>
      <c r="GH163" s="94"/>
      <c r="GI163" s="96"/>
      <c r="GJ163" s="96"/>
      <c r="GK163" s="96"/>
      <c r="GL163" s="96"/>
      <c r="GM163" s="97"/>
      <c r="GN163" s="92"/>
      <c r="GO163" s="92"/>
      <c r="GP163" s="93"/>
      <c r="GQ163" s="94"/>
      <c r="GR163" s="95"/>
      <c r="GS163" s="94"/>
      <c r="GT163" s="96"/>
      <c r="GU163" s="96"/>
      <c r="GV163" s="96"/>
      <c r="GW163" s="96"/>
      <c r="GX163" s="97"/>
      <c r="GY163" s="92"/>
      <c r="GZ163" s="92"/>
      <c r="HA163" s="93"/>
      <c r="HB163" s="94"/>
      <c r="HC163" s="95"/>
      <c r="HD163" s="94"/>
      <c r="HE163" s="96"/>
      <c r="HF163" s="96"/>
      <c r="HG163" s="96"/>
      <c r="HH163" s="96"/>
      <c r="HI163" s="97"/>
      <c r="HJ163" s="92"/>
      <c r="HK163" s="92"/>
      <c r="HL163" s="93"/>
      <c r="HM163" s="94"/>
      <c r="HN163" s="95"/>
      <c r="HO163" s="94"/>
      <c r="HP163" s="96"/>
      <c r="HQ163" s="96"/>
      <c r="HR163" s="96"/>
      <c r="HS163" s="96"/>
      <c r="HT163" s="97"/>
      <c r="HU163" s="92"/>
      <c r="HV163" s="92"/>
      <c r="HW163" s="93"/>
      <c r="HX163" s="94"/>
      <c r="HY163" s="95"/>
      <c r="HZ163" s="94"/>
      <c r="IA163" s="96"/>
      <c r="IB163" s="96"/>
      <c r="IC163" s="96"/>
      <c r="ID163" s="96"/>
      <c r="IE163" s="97"/>
      <c r="IF163" s="92"/>
      <c r="IG163" s="92"/>
    </row>
    <row r="164" spans="1:241" ht="14.25">
      <c r="A164" s="528" t="s">
        <v>2837</v>
      </c>
      <c r="B164" s="517" t="s">
        <v>2836</v>
      </c>
      <c r="C164" s="505" t="s">
        <v>132</v>
      </c>
      <c r="D164" s="505">
        <v>16</v>
      </c>
      <c r="E164" s="259"/>
      <c r="F164" s="259"/>
      <c r="G164" s="88">
        <f t="shared" si="18"/>
        <v>0</v>
      </c>
      <c r="H164" s="89">
        <f t="shared" si="19"/>
        <v>0</v>
      </c>
      <c r="I164" s="92"/>
      <c r="J164" s="79"/>
      <c r="K164" s="93"/>
      <c r="L164" s="94"/>
      <c r="M164" s="95"/>
      <c r="N164" s="94"/>
      <c r="O164" s="96"/>
      <c r="P164" s="96"/>
      <c r="Q164" s="96"/>
      <c r="R164" s="96"/>
      <c r="S164" s="97"/>
      <c r="T164" s="92"/>
      <c r="U164" s="92"/>
      <c r="V164" s="93"/>
      <c r="W164" s="94"/>
      <c r="X164" s="95"/>
      <c r="Y164" s="94"/>
      <c r="Z164" s="96"/>
      <c r="AA164" s="96"/>
      <c r="AB164" s="96"/>
      <c r="AC164" s="96"/>
      <c r="AD164" s="97"/>
      <c r="AE164" s="92"/>
      <c r="AF164" s="92"/>
      <c r="AG164" s="93"/>
      <c r="AH164" s="94"/>
      <c r="AI164" s="95"/>
      <c r="AJ164" s="94"/>
      <c r="AK164" s="96"/>
      <c r="AL164" s="96"/>
      <c r="AM164" s="96"/>
      <c r="AN164" s="96"/>
      <c r="AO164" s="97"/>
      <c r="AP164" s="92"/>
      <c r="AQ164" s="92"/>
      <c r="AR164" s="93"/>
      <c r="AS164" s="94"/>
      <c r="AT164" s="95"/>
      <c r="AU164" s="94"/>
      <c r="AV164" s="96"/>
      <c r="AW164" s="96"/>
      <c r="AX164" s="96"/>
      <c r="AY164" s="96"/>
      <c r="AZ164" s="97"/>
      <c r="BA164" s="92"/>
      <c r="BB164" s="92"/>
      <c r="BC164" s="93"/>
      <c r="BD164" s="94"/>
      <c r="BE164" s="95"/>
      <c r="BF164" s="94"/>
      <c r="BG164" s="96"/>
      <c r="BH164" s="96"/>
      <c r="BI164" s="96"/>
      <c r="BJ164" s="96"/>
      <c r="BK164" s="97"/>
      <c r="BL164" s="92"/>
      <c r="BM164" s="92"/>
      <c r="BN164" s="93"/>
      <c r="BO164" s="94"/>
      <c r="BP164" s="95"/>
      <c r="BQ164" s="94"/>
      <c r="BR164" s="96"/>
      <c r="BS164" s="96"/>
      <c r="BT164" s="96"/>
      <c r="BU164" s="96"/>
      <c r="BV164" s="97"/>
      <c r="BW164" s="92"/>
      <c r="BX164" s="92"/>
      <c r="BY164" s="93"/>
      <c r="BZ164" s="94"/>
      <c r="CA164" s="95"/>
      <c r="CB164" s="94"/>
      <c r="CC164" s="96"/>
      <c r="CD164" s="96"/>
      <c r="CE164" s="96"/>
      <c r="CF164" s="96"/>
      <c r="CG164" s="97"/>
      <c r="CH164" s="92"/>
      <c r="CI164" s="92"/>
      <c r="CJ164" s="93"/>
      <c r="CK164" s="94"/>
      <c r="CL164" s="95"/>
      <c r="CM164" s="94"/>
      <c r="CN164" s="96"/>
      <c r="CO164" s="96"/>
      <c r="CP164" s="96"/>
      <c r="CQ164" s="96"/>
      <c r="CR164" s="97"/>
      <c r="CS164" s="92"/>
      <c r="CT164" s="92"/>
      <c r="CU164" s="93"/>
      <c r="CV164" s="94"/>
      <c r="CW164" s="95"/>
      <c r="CX164" s="94"/>
      <c r="CY164" s="96"/>
      <c r="CZ164" s="96"/>
      <c r="DA164" s="96"/>
      <c r="DB164" s="96"/>
      <c r="DC164" s="97"/>
      <c r="DD164" s="92"/>
      <c r="DE164" s="92"/>
      <c r="DF164" s="93"/>
      <c r="DG164" s="94"/>
      <c r="DH164" s="95"/>
      <c r="DI164" s="94"/>
      <c r="DJ164" s="96"/>
      <c r="DK164" s="96"/>
      <c r="DL164" s="96"/>
      <c r="DM164" s="96"/>
      <c r="DN164" s="97"/>
      <c r="DO164" s="92"/>
      <c r="DP164" s="92"/>
      <c r="DQ164" s="93"/>
      <c r="DR164" s="94"/>
      <c r="DS164" s="95"/>
      <c r="DT164" s="94"/>
      <c r="DU164" s="96"/>
      <c r="DV164" s="96"/>
      <c r="DW164" s="96"/>
      <c r="DX164" s="96"/>
      <c r="DY164" s="97"/>
      <c r="DZ164" s="92"/>
      <c r="EA164" s="92"/>
      <c r="EB164" s="93"/>
      <c r="EC164" s="94"/>
      <c r="ED164" s="95"/>
      <c r="EE164" s="94"/>
      <c r="EF164" s="96"/>
      <c r="EG164" s="96"/>
      <c r="EH164" s="96"/>
      <c r="EI164" s="96"/>
      <c r="EJ164" s="97"/>
      <c r="EK164" s="92"/>
      <c r="EL164" s="92"/>
      <c r="EM164" s="93"/>
      <c r="EN164" s="94"/>
      <c r="EO164" s="95"/>
      <c r="EP164" s="94"/>
      <c r="EQ164" s="96"/>
      <c r="ER164" s="96"/>
      <c r="ES164" s="96"/>
      <c r="ET164" s="96"/>
      <c r="EU164" s="97"/>
      <c r="EV164" s="92"/>
      <c r="EW164" s="92"/>
      <c r="EX164" s="93"/>
      <c r="EY164" s="94"/>
      <c r="EZ164" s="95"/>
      <c r="FA164" s="94"/>
      <c r="FB164" s="96"/>
      <c r="FC164" s="96"/>
      <c r="FD164" s="96"/>
      <c r="FE164" s="96"/>
      <c r="FF164" s="97"/>
      <c r="FG164" s="92"/>
      <c r="FH164" s="92"/>
      <c r="FI164" s="93"/>
      <c r="FJ164" s="94"/>
      <c r="FK164" s="95"/>
      <c r="FL164" s="94"/>
      <c r="FM164" s="96"/>
      <c r="FN164" s="96"/>
      <c r="FO164" s="96"/>
      <c r="FP164" s="96"/>
      <c r="FQ164" s="97"/>
      <c r="FR164" s="92"/>
      <c r="FS164" s="92"/>
      <c r="FT164" s="93"/>
      <c r="FU164" s="94"/>
      <c r="FV164" s="95"/>
      <c r="FW164" s="94"/>
      <c r="FX164" s="96"/>
      <c r="FY164" s="96"/>
      <c r="FZ164" s="96"/>
      <c r="GA164" s="96"/>
      <c r="GB164" s="97"/>
      <c r="GC164" s="92"/>
      <c r="GD164" s="92"/>
      <c r="GE164" s="93"/>
      <c r="GF164" s="94"/>
      <c r="GG164" s="95"/>
      <c r="GH164" s="94"/>
      <c r="GI164" s="96"/>
      <c r="GJ164" s="96"/>
      <c r="GK164" s="96"/>
      <c r="GL164" s="96"/>
      <c r="GM164" s="97"/>
      <c r="GN164" s="92"/>
      <c r="GO164" s="92"/>
      <c r="GP164" s="93"/>
      <c r="GQ164" s="94"/>
      <c r="GR164" s="95"/>
      <c r="GS164" s="94"/>
      <c r="GT164" s="96"/>
      <c r="GU164" s="96"/>
      <c r="GV164" s="96"/>
      <c r="GW164" s="96"/>
      <c r="GX164" s="97"/>
      <c r="GY164" s="92"/>
      <c r="GZ164" s="92"/>
      <c r="HA164" s="93"/>
      <c r="HB164" s="94"/>
      <c r="HC164" s="95"/>
      <c r="HD164" s="94"/>
      <c r="HE164" s="96"/>
      <c r="HF164" s="96"/>
      <c r="HG164" s="96"/>
      <c r="HH164" s="96"/>
      <c r="HI164" s="97"/>
      <c r="HJ164" s="92"/>
      <c r="HK164" s="92"/>
      <c r="HL164" s="93"/>
      <c r="HM164" s="94"/>
      <c r="HN164" s="95"/>
      <c r="HO164" s="94"/>
      <c r="HP164" s="96"/>
      <c r="HQ164" s="96"/>
      <c r="HR164" s="96"/>
      <c r="HS164" s="96"/>
      <c r="HT164" s="97"/>
      <c r="HU164" s="92"/>
      <c r="HV164" s="92"/>
      <c r="HW164" s="93"/>
      <c r="HX164" s="94"/>
      <c r="HY164" s="95"/>
      <c r="HZ164" s="94"/>
      <c r="IA164" s="96"/>
      <c r="IB164" s="96"/>
      <c r="IC164" s="96"/>
      <c r="ID164" s="96"/>
      <c r="IE164" s="97"/>
      <c r="IF164" s="92"/>
      <c r="IG164" s="92"/>
    </row>
    <row r="165" spans="1:241" ht="14.25">
      <c r="A165" s="528" t="s">
        <v>2835</v>
      </c>
      <c r="B165" s="517" t="s">
        <v>2834</v>
      </c>
      <c r="C165" s="505" t="s">
        <v>132</v>
      </c>
      <c r="D165" s="505">
        <v>32</v>
      </c>
      <c r="E165" s="259"/>
      <c r="F165" s="259"/>
      <c r="G165" s="88">
        <f t="shared" si="18"/>
        <v>0</v>
      </c>
      <c r="H165" s="89">
        <f t="shared" si="19"/>
        <v>0</v>
      </c>
      <c r="I165" s="92"/>
      <c r="J165" s="92"/>
      <c r="K165" s="93"/>
      <c r="L165" s="94"/>
      <c r="M165" s="95"/>
      <c r="N165" s="94"/>
      <c r="O165" s="96"/>
      <c r="P165" s="96"/>
      <c r="Q165" s="96"/>
      <c r="R165" s="96"/>
      <c r="S165" s="97"/>
      <c r="T165" s="92"/>
      <c r="U165" s="92"/>
      <c r="V165" s="93"/>
      <c r="W165" s="94"/>
      <c r="X165" s="95"/>
      <c r="Y165" s="94"/>
      <c r="Z165" s="96"/>
      <c r="AA165" s="96"/>
      <c r="AB165" s="96"/>
      <c r="AC165" s="96"/>
      <c r="AD165" s="97"/>
      <c r="AE165" s="92"/>
      <c r="AF165" s="92"/>
      <c r="AG165" s="93"/>
      <c r="AH165" s="94"/>
      <c r="AI165" s="95"/>
      <c r="AJ165" s="94"/>
      <c r="AK165" s="96"/>
      <c r="AL165" s="96"/>
      <c r="AM165" s="96"/>
      <c r="AN165" s="96"/>
      <c r="AO165" s="97"/>
      <c r="AP165" s="92"/>
      <c r="AQ165" s="92"/>
      <c r="AR165" s="93"/>
      <c r="AS165" s="94"/>
      <c r="AT165" s="95"/>
      <c r="AU165" s="94"/>
      <c r="AV165" s="96"/>
      <c r="AW165" s="96"/>
      <c r="AX165" s="96"/>
      <c r="AY165" s="96"/>
      <c r="AZ165" s="97"/>
      <c r="BA165" s="92"/>
      <c r="BB165" s="92"/>
      <c r="BC165" s="93"/>
      <c r="BD165" s="94"/>
      <c r="BE165" s="95"/>
      <c r="BF165" s="94"/>
      <c r="BG165" s="96"/>
      <c r="BH165" s="96"/>
      <c r="BI165" s="96"/>
      <c r="BJ165" s="96"/>
      <c r="BK165" s="97"/>
      <c r="BL165" s="92"/>
      <c r="BM165" s="92"/>
      <c r="BN165" s="93"/>
      <c r="BO165" s="94"/>
      <c r="BP165" s="95"/>
      <c r="BQ165" s="94"/>
      <c r="BR165" s="96"/>
      <c r="BS165" s="96"/>
      <c r="BT165" s="96"/>
      <c r="BU165" s="96"/>
      <c r="BV165" s="97"/>
      <c r="BW165" s="92"/>
      <c r="BX165" s="92"/>
      <c r="BY165" s="93"/>
      <c r="BZ165" s="94"/>
      <c r="CA165" s="95"/>
      <c r="CB165" s="94"/>
      <c r="CC165" s="96"/>
      <c r="CD165" s="96"/>
      <c r="CE165" s="96"/>
      <c r="CF165" s="96"/>
      <c r="CG165" s="97"/>
      <c r="CH165" s="92"/>
      <c r="CI165" s="92"/>
      <c r="CJ165" s="93"/>
      <c r="CK165" s="94"/>
      <c r="CL165" s="95"/>
      <c r="CM165" s="94"/>
      <c r="CN165" s="96"/>
      <c r="CO165" s="96"/>
      <c r="CP165" s="96"/>
      <c r="CQ165" s="96"/>
      <c r="CR165" s="97"/>
      <c r="CS165" s="92"/>
      <c r="CT165" s="92"/>
      <c r="CU165" s="93"/>
      <c r="CV165" s="94"/>
      <c r="CW165" s="95"/>
      <c r="CX165" s="94"/>
      <c r="CY165" s="96"/>
      <c r="CZ165" s="96"/>
      <c r="DA165" s="96"/>
      <c r="DB165" s="96"/>
      <c r="DC165" s="97"/>
      <c r="DD165" s="92"/>
      <c r="DE165" s="92"/>
      <c r="DF165" s="93"/>
      <c r="DG165" s="94"/>
      <c r="DH165" s="95"/>
      <c r="DI165" s="94"/>
      <c r="DJ165" s="96"/>
      <c r="DK165" s="96"/>
      <c r="DL165" s="96"/>
      <c r="DM165" s="96"/>
      <c r="DN165" s="97"/>
      <c r="DO165" s="92"/>
      <c r="DP165" s="92"/>
      <c r="DQ165" s="93"/>
      <c r="DR165" s="94"/>
      <c r="DS165" s="95"/>
      <c r="DT165" s="94"/>
      <c r="DU165" s="96"/>
      <c r="DV165" s="96"/>
      <c r="DW165" s="96"/>
      <c r="DX165" s="96"/>
      <c r="DY165" s="97"/>
      <c r="DZ165" s="92"/>
      <c r="EA165" s="92"/>
      <c r="EB165" s="93"/>
      <c r="EC165" s="94"/>
      <c r="ED165" s="95"/>
      <c r="EE165" s="94"/>
      <c r="EF165" s="96"/>
      <c r="EG165" s="96"/>
      <c r="EH165" s="96"/>
      <c r="EI165" s="96"/>
      <c r="EJ165" s="97"/>
      <c r="EK165" s="92"/>
      <c r="EL165" s="92"/>
      <c r="EM165" s="93"/>
      <c r="EN165" s="94"/>
      <c r="EO165" s="95"/>
      <c r="EP165" s="94"/>
      <c r="EQ165" s="96"/>
      <c r="ER165" s="96"/>
      <c r="ES165" s="96"/>
      <c r="ET165" s="96"/>
      <c r="EU165" s="97"/>
      <c r="EV165" s="92"/>
      <c r="EW165" s="92"/>
      <c r="EX165" s="93"/>
      <c r="EY165" s="94"/>
      <c r="EZ165" s="95"/>
      <c r="FA165" s="94"/>
      <c r="FB165" s="96"/>
      <c r="FC165" s="96"/>
      <c r="FD165" s="96"/>
      <c r="FE165" s="96"/>
      <c r="FF165" s="97"/>
      <c r="FG165" s="92"/>
      <c r="FH165" s="92"/>
      <c r="FI165" s="93"/>
      <c r="FJ165" s="94"/>
      <c r="FK165" s="95"/>
      <c r="FL165" s="94"/>
      <c r="FM165" s="96"/>
      <c r="FN165" s="96"/>
      <c r="FO165" s="96"/>
      <c r="FP165" s="96"/>
      <c r="FQ165" s="97"/>
      <c r="FR165" s="92"/>
      <c r="FS165" s="92"/>
      <c r="FT165" s="93"/>
      <c r="FU165" s="94"/>
      <c r="FV165" s="95"/>
      <c r="FW165" s="94"/>
      <c r="FX165" s="96"/>
      <c r="FY165" s="96"/>
      <c r="FZ165" s="96"/>
      <c r="GA165" s="96"/>
      <c r="GB165" s="97"/>
      <c r="GC165" s="92"/>
      <c r="GD165" s="92"/>
      <c r="GE165" s="93"/>
      <c r="GF165" s="94"/>
      <c r="GG165" s="95"/>
      <c r="GH165" s="94"/>
      <c r="GI165" s="96"/>
      <c r="GJ165" s="96"/>
      <c r="GK165" s="96"/>
      <c r="GL165" s="96"/>
      <c r="GM165" s="97"/>
      <c r="GN165" s="92"/>
      <c r="GO165" s="92"/>
      <c r="GP165" s="93"/>
      <c r="GQ165" s="94"/>
      <c r="GR165" s="95"/>
      <c r="GS165" s="94"/>
      <c r="GT165" s="96"/>
      <c r="GU165" s="96"/>
      <c r="GV165" s="96"/>
      <c r="GW165" s="96"/>
      <c r="GX165" s="97"/>
      <c r="GY165" s="92"/>
      <c r="GZ165" s="92"/>
      <c r="HA165" s="93"/>
      <c r="HB165" s="94"/>
      <c r="HC165" s="95"/>
      <c r="HD165" s="94"/>
      <c r="HE165" s="96"/>
      <c r="HF165" s="96"/>
      <c r="HG165" s="96"/>
      <c r="HH165" s="96"/>
      <c r="HI165" s="97"/>
      <c r="HJ165" s="92"/>
      <c r="HK165" s="92"/>
      <c r="HL165" s="93"/>
      <c r="HM165" s="94"/>
      <c r="HN165" s="95"/>
      <c r="HO165" s="94"/>
      <c r="HP165" s="96"/>
      <c r="HQ165" s="96"/>
      <c r="HR165" s="96"/>
      <c r="HS165" s="96"/>
      <c r="HT165" s="97"/>
      <c r="HU165" s="92"/>
      <c r="HV165" s="92"/>
      <c r="HW165" s="93"/>
      <c r="HX165" s="94"/>
      <c r="HY165" s="95"/>
      <c r="HZ165" s="94"/>
      <c r="IA165" s="96"/>
      <c r="IB165" s="96"/>
      <c r="IC165" s="96"/>
      <c r="ID165" s="96"/>
      <c r="IE165" s="97"/>
      <c r="IF165" s="92"/>
      <c r="IG165" s="92"/>
    </row>
    <row r="166" spans="1:241" ht="14.25">
      <c r="A166" s="528" t="s">
        <v>2833</v>
      </c>
      <c r="B166" s="517" t="s">
        <v>2832</v>
      </c>
      <c r="C166" s="505" t="s">
        <v>132</v>
      </c>
      <c r="D166" s="505">
        <v>8</v>
      </c>
      <c r="E166" s="259"/>
      <c r="F166" s="259"/>
      <c r="G166" s="88">
        <f t="shared" si="18"/>
        <v>0</v>
      </c>
      <c r="H166" s="89">
        <f t="shared" si="19"/>
        <v>0</v>
      </c>
      <c r="I166" s="92"/>
      <c r="J166" s="92"/>
      <c r="K166" s="93"/>
      <c r="L166" s="94"/>
      <c r="M166" s="95"/>
      <c r="N166" s="94"/>
      <c r="O166" s="96"/>
      <c r="P166" s="96"/>
      <c r="Q166" s="96"/>
      <c r="R166" s="96"/>
      <c r="S166" s="97"/>
      <c r="T166" s="92"/>
      <c r="U166" s="92"/>
      <c r="V166" s="93"/>
      <c r="W166" s="94"/>
      <c r="X166" s="95"/>
      <c r="Y166" s="94"/>
      <c r="Z166" s="96"/>
      <c r="AA166" s="96"/>
      <c r="AB166" s="96"/>
      <c r="AC166" s="96"/>
      <c r="AD166" s="97"/>
      <c r="AE166" s="92"/>
      <c r="AF166" s="92"/>
      <c r="AG166" s="93"/>
      <c r="AH166" s="94"/>
      <c r="AI166" s="95"/>
      <c r="AJ166" s="94"/>
      <c r="AK166" s="96"/>
      <c r="AL166" s="96"/>
      <c r="AM166" s="96"/>
      <c r="AN166" s="96"/>
      <c r="AO166" s="97"/>
      <c r="AP166" s="92"/>
      <c r="AQ166" s="92"/>
      <c r="AR166" s="93"/>
      <c r="AS166" s="94"/>
      <c r="AT166" s="95"/>
      <c r="AU166" s="94"/>
      <c r="AV166" s="96"/>
      <c r="AW166" s="96"/>
      <c r="AX166" s="96"/>
      <c r="AY166" s="96"/>
      <c r="AZ166" s="97"/>
      <c r="BA166" s="92"/>
      <c r="BB166" s="92"/>
      <c r="BC166" s="93"/>
      <c r="BD166" s="94"/>
      <c r="BE166" s="95"/>
      <c r="BF166" s="94"/>
      <c r="BG166" s="96"/>
      <c r="BH166" s="96"/>
      <c r="BI166" s="96"/>
      <c r="BJ166" s="96"/>
      <c r="BK166" s="97"/>
      <c r="BL166" s="92"/>
      <c r="BM166" s="92"/>
      <c r="BN166" s="93"/>
      <c r="BO166" s="94"/>
      <c r="BP166" s="95"/>
      <c r="BQ166" s="94"/>
      <c r="BR166" s="96"/>
      <c r="BS166" s="96"/>
      <c r="BT166" s="96"/>
      <c r="BU166" s="96"/>
      <c r="BV166" s="97"/>
      <c r="BW166" s="92"/>
      <c r="BX166" s="92"/>
      <c r="BY166" s="93"/>
      <c r="BZ166" s="94"/>
      <c r="CA166" s="95"/>
      <c r="CB166" s="94"/>
      <c r="CC166" s="96"/>
      <c r="CD166" s="96"/>
      <c r="CE166" s="96"/>
      <c r="CF166" s="96"/>
      <c r="CG166" s="97"/>
      <c r="CH166" s="92"/>
      <c r="CI166" s="92"/>
      <c r="CJ166" s="93"/>
      <c r="CK166" s="94"/>
      <c r="CL166" s="95"/>
      <c r="CM166" s="94"/>
      <c r="CN166" s="96"/>
      <c r="CO166" s="96"/>
      <c r="CP166" s="96"/>
      <c r="CQ166" s="96"/>
      <c r="CR166" s="97"/>
      <c r="CS166" s="92"/>
      <c r="CT166" s="92"/>
      <c r="CU166" s="93"/>
      <c r="CV166" s="94"/>
      <c r="CW166" s="95"/>
      <c r="CX166" s="94"/>
      <c r="CY166" s="96"/>
      <c r="CZ166" s="96"/>
      <c r="DA166" s="96"/>
      <c r="DB166" s="96"/>
      <c r="DC166" s="97"/>
      <c r="DD166" s="92"/>
      <c r="DE166" s="92"/>
      <c r="DF166" s="93"/>
      <c r="DG166" s="94"/>
      <c r="DH166" s="95"/>
      <c r="DI166" s="94"/>
      <c r="DJ166" s="96"/>
      <c r="DK166" s="96"/>
      <c r="DL166" s="96"/>
      <c r="DM166" s="96"/>
      <c r="DN166" s="97"/>
      <c r="DO166" s="92"/>
      <c r="DP166" s="92"/>
      <c r="DQ166" s="93"/>
      <c r="DR166" s="94"/>
      <c r="DS166" s="95"/>
      <c r="DT166" s="94"/>
      <c r="DU166" s="96"/>
      <c r="DV166" s="96"/>
      <c r="DW166" s="96"/>
      <c r="DX166" s="96"/>
      <c r="DY166" s="97"/>
      <c r="DZ166" s="92"/>
      <c r="EA166" s="92"/>
      <c r="EB166" s="93"/>
      <c r="EC166" s="94"/>
      <c r="ED166" s="95"/>
      <c r="EE166" s="94"/>
      <c r="EF166" s="96"/>
      <c r="EG166" s="96"/>
      <c r="EH166" s="96"/>
      <c r="EI166" s="96"/>
      <c r="EJ166" s="97"/>
      <c r="EK166" s="92"/>
      <c r="EL166" s="92"/>
      <c r="EM166" s="93"/>
      <c r="EN166" s="94"/>
      <c r="EO166" s="95"/>
      <c r="EP166" s="94"/>
      <c r="EQ166" s="96"/>
      <c r="ER166" s="96"/>
      <c r="ES166" s="96"/>
      <c r="ET166" s="96"/>
      <c r="EU166" s="97"/>
      <c r="EV166" s="92"/>
      <c r="EW166" s="92"/>
      <c r="EX166" s="93"/>
      <c r="EY166" s="94"/>
      <c r="EZ166" s="95"/>
      <c r="FA166" s="94"/>
      <c r="FB166" s="96"/>
      <c r="FC166" s="96"/>
      <c r="FD166" s="96"/>
      <c r="FE166" s="96"/>
      <c r="FF166" s="97"/>
      <c r="FG166" s="92"/>
      <c r="FH166" s="92"/>
      <c r="FI166" s="93"/>
      <c r="FJ166" s="94"/>
      <c r="FK166" s="95"/>
      <c r="FL166" s="94"/>
      <c r="FM166" s="96"/>
      <c r="FN166" s="96"/>
      <c r="FO166" s="96"/>
      <c r="FP166" s="96"/>
      <c r="FQ166" s="97"/>
      <c r="FR166" s="92"/>
      <c r="FS166" s="92"/>
      <c r="FT166" s="93"/>
      <c r="FU166" s="94"/>
      <c r="FV166" s="95"/>
      <c r="FW166" s="94"/>
      <c r="FX166" s="96"/>
      <c r="FY166" s="96"/>
      <c r="FZ166" s="96"/>
      <c r="GA166" s="96"/>
      <c r="GB166" s="97"/>
      <c r="GC166" s="92"/>
      <c r="GD166" s="92"/>
      <c r="GE166" s="93"/>
      <c r="GF166" s="94"/>
      <c r="GG166" s="95"/>
      <c r="GH166" s="94"/>
      <c r="GI166" s="96"/>
      <c r="GJ166" s="96"/>
      <c r="GK166" s="96"/>
      <c r="GL166" s="96"/>
      <c r="GM166" s="97"/>
      <c r="GN166" s="92"/>
      <c r="GO166" s="92"/>
      <c r="GP166" s="93"/>
      <c r="GQ166" s="94"/>
      <c r="GR166" s="95"/>
      <c r="GS166" s="94"/>
      <c r="GT166" s="96"/>
      <c r="GU166" s="96"/>
      <c r="GV166" s="96"/>
      <c r="GW166" s="96"/>
      <c r="GX166" s="97"/>
      <c r="GY166" s="92"/>
      <c r="GZ166" s="92"/>
      <c r="HA166" s="93"/>
      <c r="HB166" s="94"/>
      <c r="HC166" s="95"/>
      <c r="HD166" s="94"/>
      <c r="HE166" s="96"/>
      <c r="HF166" s="96"/>
      <c r="HG166" s="96"/>
      <c r="HH166" s="96"/>
      <c r="HI166" s="97"/>
      <c r="HJ166" s="92"/>
      <c r="HK166" s="92"/>
      <c r="HL166" s="93"/>
      <c r="HM166" s="94"/>
      <c r="HN166" s="95"/>
      <c r="HO166" s="94"/>
      <c r="HP166" s="96"/>
      <c r="HQ166" s="96"/>
      <c r="HR166" s="96"/>
      <c r="HS166" s="96"/>
      <c r="HT166" s="97"/>
      <c r="HU166" s="92"/>
      <c r="HV166" s="92"/>
      <c r="HW166" s="93"/>
      <c r="HX166" s="94"/>
      <c r="HY166" s="95"/>
      <c r="HZ166" s="94"/>
      <c r="IA166" s="96"/>
      <c r="IB166" s="96"/>
      <c r="IC166" s="96"/>
      <c r="ID166" s="96"/>
      <c r="IE166" s="97"/>
      <c r="IF166" s="92"/>
      <c r="IG166" s="92"/>
    </row>
    <row r="167" spans="1:241" ht="14.25">
      <c r="A167" s="528" t="s">
        <v>2831</v>
      </c>
      <c r="B167" s="517" t="s">
        <v>2830</v>
      </c>
      <c r="C167" s="505" t="s">
        <v>132</v>
      </c>
      <c r="D167" s="505">
        <v>45</v>
      </c>
      <c r="E167" s="259"/>
      <c r="F167" s="259"/>
      <c r="G167" s="88">
        <f t="shared" si="18"/>
        <v>0</v>
      </c>
      <c r="H167" s="89">
        <f t="shared" si="19"/>
        <v>0</v>
      </c>
      <c r="I167" s="92"/>
      <c r="J167" s="79"/>
      <c r="K167" s="93"/>
      <c r="L167" s="94"/>
      <c r="M167" s="95"/>
      <c r="N167" s="94"/>
      <c r="O167" s="96"/>
      <c r="P167" s="96"/>
      <c r="Q167" s="96"/>
      <c r="R167" s="96"/>
      <c r="S167" s="97"/>
      <c r="T167" s="92"/>
      <c r="U167" s="92"/>
      <c r="V167" s="93"/>
      <c r="W167" s="94"/>
      <c r="X167" s="95"/>
      <c r="Y167" s="94"/>
      <c r="Z167" s="96"/>
      <c r="AA167" s="96"/>
      <c r="AB167" s="96"/>
      <c r="AC167" s="96"/>
      <c r="AD167" s="97"/>
      <c r="AE167" s="92"/>
      <c r="AF167" s="92"/>
      <c r="AG167" s="93"/>
      <c r="AH167" s="94"/>
      <c r="AI167" s="95"/>
      <c r="AJ167" s="94"/>
      <c r="AK167" s="96"/>
      <c r="AL167" s="96"/>
      <c r="AM167" s="96"/>
      <c r="AN167" s="96"/>
      <c r="AO167" s="97"/>
      <c r="AP167" s="92"/>
      <c r="AQ167" s="92"/>
      <c r="AR167" s="93"/>
      <c r="AS167" s="94"/>
      <c r="AT167" s="95"/>
      <c r="AU167" s="94"/>
      <c r="AV167" s="96"/>
      <c r="AW167" s="96"/>
      <c r="AX167" s="96"/>
      <c r="AY167" s="96"/>
      <c r="AZ167" s="97"/>
      <c r="BA167" s="92"/>
      <c r="BB167" s="92"/>
      <c r="BC167" s="93"/>
      <c r="BD167" s="94"/>
      <c r="BE167" s="95"/>
      <c r="BF167" s="94"/>
      <c r="BG167" s="96"/>
      <c r="BH167" s="96"/>
      <c r="BI167" s="96"/>
      <c r="BJ167" s="96"/>
      <c r="BK167" s="97"/>
      <c r="BL167" s="92"/>
      <c r="BM167" s="92"/>
      <c r="BN167" s="93"/>
      <c r="BO167" s="94"/>
      <c r="BP167" s="95"/>
      <c r="BQ167" s="94"/>
      <c r="BR167" s="96"/>
      <c r="BS167" s="96"/>
      <c r="BT167" s="96"/>
      <c r="BU167" s="96"/>
      <c r="BV167" s="97"/>
      <c r="BW167" s="92"/>
      <c r="BX167" s="92"/>
      <c r="BY167" s="93"/>
      <c r="BZ167" s="94"/>
      <c r="CA167" s="95"/>
      <c r="CB167" s="94"/>
      <c r="CC167" s="96"/>
      <c r="CD167" s="96"/>
      <c r="CE167" s="96"/>
      <c r="CF167" s="96"/>
      <c r="CG167" s="97"/>
      <c r="CH167" s="92"/>
      <c r="CI167" s="92"/>
      <c r="CJ167" s="93"/>
      <c r="CK167" s="94"/>
      <c r="CL167" s="95"/>
      <c r="CM167" s="94"/>
      <c r="CN167" s="96"/>
      <c r="CO167" s="96"/>
      <c r="CP167" s="96"/>
      <c r="CQ167" s="96"/>
      <c r="CR167" s="97"/>
      <c r="CS167" s="92"/>
      <c r="CT167" s="92"/>
      <c r="CU167" s="93"/>
      <c r="CV167" s="94"/>
      <c r="CW167" s="95"/>
      <c r="CX167" s="94"/>
      <c r="CY167" s="96"/>
      <c r="CZ167" s="96"/>
      <c r="DA167" s="96"/>
      <c r="DB167" s="96"/>
      <c r="DC167" s="97"/>
      <c r="DD167" s="92"/>
      <c r="DE167" s="92"/>
      <c r="DF167" s="93"/>
      <c r="DG167" s="94"/>
      <c r="DH167" s="95"/>
      <c r="DI167" s="94"/>
      <c r="DJ167" s="96"/>
      <c r="DK167" s="96"/>
      <c r="DL167" s="96"/>
      <c r="DM167" s="96"/>
      <c r="DN167" s="97"/>
      <c r="DO167" s="92"/>
      <c r="DP167" s="92"/>
      <c r="DQ167" s="93"/>
      <c r="DR167" s="94"/>
      <c r="DS167" s="95"/>
      <c r="DT167" s="94"/>
      <c r="DU167" s="96"/>
      <c r="DV167" s="96"/>
      <c r="DW167" s="96"/>
      <c r="DX167" s="96"/>
      <c r="DY167" s="97"/>
      <c r="DZ167" s="92"/>
      <c r="EA167" s="92"/>
      <c r="EB167" s="93"/>
      <c r="EC167" s="94"/>
      <c r="ED167" s="95"/>
      <c r="EE167" s="94"/>
      <c r="EF167" s="96"/>
      <c r="EG167" s="96"/>
      <c r="EH167" s="96"/>
      <c r="EI167" s="96"/>
      <c r="EJ167" s="97"/>
      <c r="EK167" s="92"/>
      <c r="EL167" s="92"/>
      <c r="EM167" s="93"/>
      <c r="EN167" s="94"/>
      <c r="EO167" s="95"/>
      <c r="EP167" s="94"/>
      <c r="EQ167" s="96"/>
      <c r="ER167" s="96"/>
      <c r="ES167" s="96"/>
      <c r="ET167" s="96"/>
      <c r="EU167" s="97"/>
      <c r="EV167" s="92"/>
      <c r="EW167" s="92"/>
      <c r="EX167" s="93"/>
      <c r="EY167" s="94"/>
      <c r="EZ167" s="95"/>
      <c r="FA167" s="94"/>
      <c r="FB167" s="96"/>
      <c r="FC167" s="96"/>
      <c r="FD167" s="96"/>
      <c r="FE167" s="96"/>
      <c r="FF167" s="97"/>
      <c r="FG167" s="92"/>
      <c r="FH167" s="92"/>
      <c r="FI167" s="93"/>
      <c r="FJ167" s="94"/>
      <c r="FK167" s="95"/>
      <c r="FL167" s="94"/>
      <c r="FM167" s="96"/>
      <c r="FN167" s="96"/>
      <c r="FO167" s="96"/>
      <c r="FP167" s="96"/>
      <c r="FQ167" s="97"/>
      <c r="FR167" s="92"/>
      <c r="FS167" s="92"/>
      <c r="FT167" s="93"/>
      <c r="FU167" s="94"/>
      <c r="FV167" s="95"/>
      <c r="FW167" s="94"/>
      <c r="FX167" s="96"/>
      <c r="FY167" s="96"/>
      <c r="FZ167" s="96"/>
      <c r="GA167" s="96"/>
      <c r="GB167" s="97"/>
      <c r="GC167" s="92"/>
      <c r="GD167" s="92"/>
      <c r="GE167" s="93"/>
      <c r="GF167" s="94"/>
      <c r="GG167" s="95"/>
      <c r="GH167" s="94"/>
      <c r="GI167" s="96"/>
      <c r="GJ167" s="96"/>
      <c r="GK167" s="96"/>
      <c r="GL167" s="96"/>
      <c r="GM167" s="97"/>
      <c r="GN167" s="92"/>
      <c r="GO167" s="92"/>
      <c r="GP167" s="93"/>
      <c r="GQ167" s="94"/>
      <c r="GR167" s="95"/>
      <c r="GS167" s="94"/>
      <c r="GT167" s="96"/>
      <c r="GU167" s="96"/>
      <c r="GV167" s="96"/>
      <c r="GW167" s="96"/>
      <c r="GX167" s="97"/>
      <c r="GY167" s="92"/>
      <c r="GZ167" s="92"/>
      <c r="HA167" s="93"/>
      <c r="HB167" s="94"/>
      <c r="HC167" s="95"/>
      <c r="HD167" s="94"/>
      <c r="HE167" s="96"/>
      <c r="HF167" s="96"/>
      <c r="HG167" s="96"/>
      <c r="HH167" s="96"/>
      <c r="HI167" s="97"/>
      <c r="HJ167" s="92"/>
      <c r="HK167" s="92"/>
      <c r="HL167" s="93"/>
      <c r="HM167" s="94"/>
      <c r="HN167" s="95"/>
      <c r="HO167" s="94"/>
      <c r="HP167" s="96"/>
      <c r="HQ167" s="96"/>
      <c r="HR167" s="96"/>
      <c r="HS167" s="96"/>
      <c r="HT167" s="97"/>
      <c r="HU167" s="92"/>
      <c r="HV167" s="92"/>
      <c r="HW167" s="93"/>
      <c r="HX167" s="94"/>
      <c r="HY167" s="95"/>
      <c r="HZ167" s="94"/>
      <c r="IA167" s="96"/>
      <c r="IB167" s="96"/>
      <c r="IC167" s="96"/>
      <c r="ID167" s="96"/>
      <c r="IE167" s="97"/>
      <c r="IF167" s="92"/>
      <c r="IG167" s="92"/>
    </row>
    <row r="168" spans="1:241" ht="14.25">
      <c r="A168" s="528" t="s">
        <v>2829</v>
      </c>
      <c r="B168" s="517" t="s">
        <v>2828</v>
      </c>
      <c r="C168" s="505" t="s">
        <v>132</v>
      </c>
      <c r="D168" s="505">
        <v>7</v>
      </c>
      <c r="E168" s="259"/>
      <c r="F168" s="259"/>
      <c r="G168" s="88">
        <f t="shared" si="18"/>
        <v>0</v>
      </c>
      <c r="H168" s="89">
        <f t="shared" si="19"/>
        <v>0</v>
      </c>
      <c r="I168" s="92"/>
      <c r="J168" s="79"/>
      <c r="K168" s="93"/>
      <c r="L168" s="94"/>
      <c r="M168" s="95"/>
      <c r="N168" s="94"/>
      <c r="O168" s="96"/>
      <c r="P168" s="96"/>
      <c r="Q168" s="96"/>
      <c r="R168" s="96"/>
      <c r="S168" s="97"/>
      <c r="T168" s="92"/>
      <c r="U168" s="92"/>
      <c r="V168" s="93"/>
      <c r="W168" s="94"/>
      <c r="X168" s="95"/>
      <c r="Y168" s="94"/>
      <c r="Z168" s="96"/>
      <c r="AA168" s="96"/>
      <c r="AB168" s="96"/>
      <c r="AC168" s="96"/>
      <c r="AD168" s="97"/>
      <c r="AE168" s="92"/>
      <c r="AF168" s="92"/>
      <c r="AG168" s="93"/>
      <c r="AH168" s="94"/>
      <c r="AI168" s="95"/>
      <c r="AJ168" s="94"/>
      <c r="AK168" s="96"/>
      <c r="AL168" s="96"/>
      <c r="AM168" s="96"/>
      <c r="AN168" s="96"/>
      <c r="AO168" s="97"/>
      <c r="AP168" s="92"/>
      <c r="AQ168" s="92"/>
      <c r="AR168" s="93"/>
      <c r="AS168" s="94"/>
      <c r="AT168" s="95"/>
      <c r="AU168" s="94"/>
      <c r="AV168" s="96"/>
      <c r="AW168" s="96"/>
      <c r="AX168" s="96"/>
      <c r="AY168" s="96"/>
      <c r="AZ168" s="97"/>
      <c r="BA168" s="92"/>
      <c r="BB168" s="92"/>
      <c r="BC168" s="93"/>
      <c r="BD168" s="94"/>
      <c r="BE168" s="95"/>
      <c r="BF168" s="94"/>
      <c r="BG168" s="96"/>
      <c r="BH168" s="96"/>
      <c r="BI168" s="96"/>
      <c r="BJ168" s="96"/>
      <c r="BK168" s="97"/>
      <c r="BL168" s="92"/>
      <c r="BM168" s="92"/>
      <c r="BN168" s="93"/>
      <c r="BO168" s="94"/>
      <c r="BP168" s="95"/>
      <c r="BQ168" s="94"/>
      <c r="BR168" s="96"/>
      <c r="BS168" s="96"/>
      <c r="BT168" s="96"/>
      <c r="BU168" s="96"/>
      <c r="BV168" s="97"/>
      <c r="BW168" s="92"/>
      <c r="BX168" s="92"/>
      <c r="BY168" s="93"/>
      <c r="BZ168" s="94"/>
      <c r="CA168" s="95"/>
      <c r="CB168" s="94"/>
      <c r="CC168" s="96"/>
      <c r="CD168" s="96"/>
      <c r="CE168" s="96"/>
      <c r="CF168" s="96"/>
      <c r="CG168" s="97"/>
      <c r="CH168" s="92"/>
      <c r="CI168" s="92"/>
      <c r="CJ168" s="93"/>
      <c r="CK168" s="94"/>
      <c r="CL168" s="95"/>
      <c r="CM168" s="94"/>
      <c r="CN168" s="96"/>
      <c r="CO168" s="96"/>
      <c r="CP168" s="96"/>
      <c r="CQ168" s="96"/>
      <c r="CR168" s="97"/>
      <c r="CS168" s="92"/>
      <c r="CT168" s="92"/>
      <c r="CU168" s="93"/>
      <c r="CV168" s="94"/>
      <c r="CW168" s="95"/>
      <c r="CX168" s="94"/>
      <c r="CY168" s="96"/>
      <c r="CZ168" s="96"/>
      <c r="DA168" s="96"/>
      <c r="DB168" s="96"/>
      <c r="DC168" s="97"/>
      <c r="DD168" s="92"/>
      <c r="DE168" s="92"/>
      <c r="DF168" s="93"/>
      <c r="DG168" s="94"/>
      <c r="DH168" s="95"/>
      <c r="DI168" s="94"/>
      <c r="DJ168" s="96"/>
      <c r="DK168" s="96"/>
      <c r="DL168" s="96"/>
      <c r="DM168" s="96"/>
      <c r="DN168" s="97"/>
      <c r="DO168" s="92"/>
      <c r="DP168" s="92"/>
      <c r="DQ168" s="93"/>
      <c r="DR168" s="94"/>
      <c r="DS168" s="95"/>
      <c r="DT168" s="94"/>
      <c r="DU168" s="96"/>
      <c r="DV168" s="96"/>
      <c r="DW168" s="96"/>
      <c r="DX168" s="96"/>
      <c r="DY168" s="97"/>
      <c r="DZ168" s="92"/>
      <c r="EA168" s="92"/>
      <c r="EB168" s="93"/>
      <c r="EC168" s="94"/>
      <c r="ED168" s="95"/>
      <c r="EE168" s="94"/>
      <c r="EF168" s="96"/>
      <c r="EG168" s="96"/>
      <c r="EH168" s="96"/>
      <c r="EI168" s="96"/>
      <c r="EJ168" s="97"/>
      <c r="EK168" s="92"/>
      <c r="EL168" s="92"/>
      <c r="EM168" s="93"/>
      <c r="EN168" s="94"/>
      <c r="EO168" s="95"/>
      <c r="EP168" s="94"/>
      <c r="EQ168" s="96"/>
      <c r="ER168" s="96"/>
      <c r="ES168" s="96"/>
      <c r="ET168" s="96"/>
      <c r="EU168" s="97"/>
      <c r="EV168" s="92"/>
      <c r="EW168" s="92"/>
      <c r="EX168" s="93"/>
      <c r="EY168" s="94"/>
      <c r="EZ168" s="95"/>
      <c r="FA168" s="94"/>
      <c r="FB168" s="96"/>
      <c r="FC168" s="96"/>
      <c r="FD168" s="96"/>
      <c r="FE168" s="96"/>
      <c r="FF168" s="97"/>
      <c r="FG168" s="92"/>
      <c r="FH168" s="92"/>
      <c r="FI168" s="93"/>
      <c r="FJ168" s="94"/>
      <c r="FK168" s="95"/>
      <c r="FL168" s="94"/>
      <c r="FM168" s="96"/>
      <c r="FN168" s="96"/>
      <c r="FO168" s="96"/>
      <c r="FP168" s="96"/>
      <c r="FQ168" s="97"/>
      <c r="FR168" s="92"/>
      <c r="FS168" s="92"/>
      <c r="FT168" s="93"/>
      <c r="FU168" s="94"/>
      <c r="FV168" s="95"/>
      <c r="FW168" s="94"/>
      <c r="FX168" s="96"/>
      <c r="FY168" s="96"/>
      <c r="FZ168" s="96"/>
      <c r="GA168" s="96"/>
      <c r="GB168" s="97"/>
      <c r="GC168" s="92"/>
      <c r="GD168" s="92"/>
      <c r="GE168" s="93"/>
      <c r="GF168" s="94"/>
      <c r="GG168" s="95"/>
      <c r="GH168" s="94"/>
      <c r="GI168" s="96"/>
      <c r="GJ168" s="96"/>
      <c r="GK168" s="96"/>
      <c r="GL168" s="96"/>
      <c r="GM168" s="97"/>
      <c r="GN168" s="92"/>
      <c r="GO168" s="92"/>
      <c r="GP168" s="93"/>
      <c r="GQ168" s="94"/>
      <c r="GR168" s="95"/>
      <c r="GS168" s="94"/>
      <c r="GT168" s="96"/>
      <c r="GU168" s="96"/>
      <c r="GV168" s="96"/>
      <c r="GW168" s="96"/>
      <c r="GX168" s="97"/>
      <c r="GY168" s="92"/>
      <c r="GZ168" s="92"/>
      <c r="HA168" s="93"/>
      <c r="HB168" s="94"/>
      <c r="HC168" s="95"/>
      <c r="HD168" s="94"/>
      <c r="HE168" s="96"/>
      <c r="HF168" s="96"/>
      <c r="HG168" s="96"/>
      <c r="HH168" s="96"/>
      <c r="HI168" s="97"/>
      <c r="HJ168" s="92"/>
      <c r="HK168" s="92"/>
      <c r="HL168" s="93"/>
      <c r="HM168" s="94"/>
      <c r="HN168" s="95"/>
      <c r="HO168" s="94"/>
      <c r="HP168" s="96"/>
      <c r="HQ168" s="96"/>
      <c r="HR168" s="96"/>
      <c r="HS168" s="96"/>
      <c r="HT168" s="97"/>
      <c r="HU168" s="92"/>
      <c r="HV168" s="92"/>
      <c r="HW168" s="93"/>
      <c r="HX168" s="94"/>
      <c r="HY168" s="95"/>
      <c r="HZ168" s="94"/>
      <c r="IA168" s="96"/>
      <c r="IB168" s="96"/>
      <c r="IC168" s="96"/>
      <c r="ID168" s="96"/>
      <c r="IE168" s="97"/>
      <c r="IF168" s="92"/>
      <c r="IG168" s="92"/>
    </row>
    <row r="169" spans="1:241" ht="14.25">
      <c r="A169" s="502"/>
      <c r="B169" s="517"/>
      <c r="C169" s="504"/>
      <c r="D169" s="505"/>
      <c r="E169" s="259"/>
      <c r="F169" s="259"/>
      <c r="G169" s="90">
        <f>SUM(G159:G168)</f>
        <v>0</v>
      </c>
      <c r="H169" s="91">
        <f>SUM(H159:H168)</f>
        <v>0</v>
      </c>
      <c r="I169" s="92"/>
      <c r="J169" s="79"/>
      <c r="K169" s="93"/>
      <c r="L169" s="94"/>
      <c r="M169" s="95"/>
      <c r="N169" s="94"/>
      <c r="O169" s="96"/>
      <c r="P169" s="96"/>
      <c r="Q169" s="96"/>
      <c r="R169" s="96"/>
      <c r="S169" s="97"/>
      <c r="T169" s="92"/>
      <c r="U169" s="92"/>
      <c r="V169" s="93"/>
      <c r="W169" s="94"/>
      <c r="X169" s="95"/>
      <c r="Y169" s="94"/>
      <c r="Z169" s="96"/>
      <c r="AA169" s="96"/>
      <c r="AB169" s="96"/>
      <c r="AC169" s="96"/>
      <c r="AD169" s="97"/>
      <c r="AE169" s="92"/>
      <c r="AF169" s="92"/>
      <c r="AG169" s="93"/>
      <c r="AH169" s="94"/>
      <c r="AI169" s="95"/>
      <c r="AJ169" s="94"/>
      <c r="AK169" s="96"/>
      <c r="AL169" s="96"/>
      <c r="AM169" s="96"/>
      <c r="AN169" s="96"/>
      <c r="AO169" s="97"/>
      <c r="AP169" s="92"/>
      <c r="AQ169" s="92"/>
      <c r="AR169" s="93"/>
      <c r="AS169" s="94"/>
      <c r="AT169" s="95"/>
      <c r="AU169" s="94"/>
      <c r="AV169" s="96"/>
      <c r="AW169" s="96"/>
      <c r="AX169" s="96"/>
      <c r="AY169" s="96"/>
      <c r="AZ169" s="97"/>
      <c r="BA169" s="92"/>
      <c r="BB169" s="92"/>
      <c r="BC169" s="93"/>
      <c r="BD169" s="94"/>
      <c r="BE169" s="95"/>
      <c r="BF169" s="94"/>
      <c r="BG169" s="96"/>
      <c r="BH169" s="96"/>
      <c r="BI169" s="96"/>
      <c r="BJ169" s="96"/>
      <c r="BK169" s="97"/>
      <c r="BL169" s="92"/>
      <c r="BM169" s="92"/>
      <c r="BN169" s="93"/>
      <c r="BO169" s="94"/>
      <c r="BP169" s="95"/>
      <c r="BQ169" s="94"/>
      <c r="BR169" s="96"/>
      <c r="BS169" s="96"/>
      <c r="BT169" s="96"/>
      <c r="BU169" s="96"/>
      <c r="BV169" s="97"/>
      <c r="BW169" s="92"/>
      <c r="BX169" s="92"/>
      <c r="BY169" s="93"/>
      <c r="BZ169" s="94"/>
      <c r="CA169" s="95"/>
      <c r="CB169" s="94"/>
      <c r="CC169" s="96"/>
      <c r="CD169" s="96"/>
      <c r="CE169" s="96"/>
      <c r="CF169" s="96"/>
      <c r="CG169" s="97"/>
      <c r="CH169" s="92"/>
      <c r="CI169" s="92"/>
      <c r="CJ169" s="93"/>
      <c r="CK169" s="94"/>
      <c r="CL169" s="95"/>
      <c r="CM169" s="94"/>
      <c r="CN169" s="96"/>
      <c r="CO169" s="96"/>
      <c r="CP169" s="96"/>
      <c r="CQ169" s="96"/>
      <c r="CR169" s="97"/>
      <c r="CS169" s="92"/>
      <c r="CT169" s="92"/>
      <c r="CU169" s="93"/>
      <c r="CV169" s="94"/>
      <c r="CW169" s="95"/>
      <c r="CX169" s="94"/>
      <c r="CY169" s="96"/>
      <c r="CZ169" s="96"/>
      <c r="DA169" s="96"/>
      <c r="DB169" s="96"/>
      <c r="DC169" s="97"/>
      <c r="DD169" s="92"/>
      <c r="DE169" s="92"/>
      <c r="DF169" s="93"/>
      <c r="DG169" s="94"/>
      <c r="DH169" s="95"/>
      <c r="DI169" s="94"/>
      <c r="DJ169" s="96"/>
      <c r="DK169" s="96"/>
      <c r="DL169" s="96"/>
      <c r="DM169" s="96"/>
      <c r="DN169" s="97"/>
      <c r="DO169" s="92"/>
      <c r="DP169" s="92"/>
      <c r="DQ169" s="93"/>
      <c r="DR169" s="94"/>
      <c r="DS169" s="95"/>
      <c r="DT169" s="94"/>
      <c r="DU169" s="96"/>
      <c r="DV169" s="96"/>
      <c r="DW169" s="96"/>
      <c r="DX169" s="96"/>
      <c r="DY169" s="97"/>
      <c r="DZ169" s="92"/>
      <c r="EA169" s="92"/>
      <c r="EB169" s="93"/>
      <c r="EC169" s="94"/>
      <c r="ED169" s="95"/>
      <c r="EE169" s="94"/>
      <c r="EF169" s="96"/>
      <c r="EG169" s="96"/>
      <c r="EH169" s="96"/>
      <c r="EI169" s="96"/>
      <c r="EJ169" s="97"/>
      <c r="EK169" s="92"/>
      <c r="EL169" s="92"/>
      <c r="EM169" s="93"/>
      <c r="EN169" s="94"/>
      <c r="EO169" s="95"/>
      <c r="EP169" s="94"/>
      <c r="EQ169" s="96"/>
      <c r="ER169" s="96"/>
      <c r="ES169" s="96"/>
      <c r="ET169" s="96"/>
      <c r="EU169" s="97"/>
      <c r="EV169" s="92"/>
      <c r="EW169" s="92"/>
      <c r="EX169" s="93"/>
      <c r="EY169" s="94"/>
      <c r="EZ169" s="95"/>
      <c r="FA169" s="94"/>
      <c r="FB169" s="96"/>
      <c r="FC169" s="96"/>
      <c r="FD169" s="96"/>
      <c r="FE169" s="96"/>
      <c r="FF169" s="97"/>
      <c r="FG169" s="92"/>
      <c r="FH169" s="92"/>
      <c r="FI169" s="93"/>
      <c r="FJ169" s="94"/>
      <c r="FK169" s="95"/>
      <c r="FL169" s="94"/>
      <c r="FM169" s="96"/>
      <c r="FN169" s="96"/>
      <c r="FO169" s="96"/>
      <c r="FP169" s="96"/>
      <c r="FQ169" s="97"/>
      <c r="FR169" s="92"/>
      <c r="FS169" s="92"/>
      <c r="FT169" s="93"/>
      <c r="FU169" s="94"/>
      <c r="FV169" s="95"/>
      <c r="FW169" s="94"/>
      <c r="FX169" s="96"/>
      <c r="FY169" s="96"/>
      <c r="FZ169" s="96"/>
      <c r="GA169" s="96"/>
      <c r="GB169" s="97"/>
      <c r="GC169" s="92"/>
      <c r="GD169" s="92"/>
      <c r="GE169" s="93"/>
      <c r="GF169" s="94"/>
      <c r="GG169" s="95"/>
      <c r="GH169" s="94"/>
      <c r="GI169" s="96"/>
      <c r="GJ169" s="96"/>
      <c r="GK169" s="96"/>
      <c r="GL169" s="96"/>
      <c r="GM169" s="97"/>
      <c r="GN169" s="92"/>
      <c r="GO169" s="92"/>
      <c r="GP169" s="93"/>
      <c r="GQ169" s="94"/>
      <c r="GR169" s="95"/>
      <c r="GS169" s="94"/>
      <c r="GT169" s="96"/>
      <c r="GU169" s="96"/>
      <c r="GV169" s="96"/>
      <c r="GW169" s="96"/>
      <c r="GX169" s="97"/>
      <c r="GY169" s="92"/>
      <c r="GZ169" s="92"/>
      <c r="HA169" s="93"/>
      <c r="HB169" s="94"/>
      <c r="HC169" s="95"/>
      <c r="HD169" s="94"/>
      <c r="HE169" s="96"/>
      <c r="HF169" s="96"/>
      <c r="HG169" s="96"/>
      <c r="HH169" s="96"/>
      <c r="HI169" s="97"/>
      <c r="HJ169" s="92"/>
      <c r="HK169" s="92"/>
      <c r="HL169" s="93"/>
      <c r="HM169" s="94"/>
      <c r="HN169" s="95"/>
      <c r="HO169" s="94"/>
      <c r="HP169" s="96"/>
      <c r="HQ169" s="96"/>
      <c r="HR169" s="96"/>
      <c r="HS169" s="96"/>
      <c r="HT169" s="97"/>
      <c r="HU169" s="92"/>
      <c r="HV169" s="92"/>
      <c r="HW169" s="93"/>
      <c r="HX169" s="94"/>
      <c r="HY169" s="95"/>
      <c r="HZ169" s="94"/>
      <c r="IA169" s="96"/>
      <c r="IB169" s="96"/>
      <c r="IC169" s="96"/>
      <c r="ID169" s="96"/>
      <c r="IE169" s="97"/>
      <c r="IF169" s="92"/>
      <c r="IG169" s="92"/>
    </row>
    <row r="170" spans="1:241" ht="14.25">
      <c r="A170" s="499" t="s">
        <v>2827</v>
      </c>
      <c r="B170" s="500" t="s">
        <v>2826</v>
      </c>
      <c r="C170" s="500"/>
      <c r="D170" s="500"/>
      <c r="E170" s="516"/>
      <c r="F170" s="516"/>
      <c r="G170" s="500"/>
      <c r="H170" s="501"/>
      <c r="I170" s="92"/>
      <c r="J170" s="79"/>
      <c r="K170" s="93"/>
      <c r="L170" s="94"/>
      <c r="M170" s="95"/>
      <c r="N170" s="94"/>
      <c r="O170" s="96"/>
      <c r="P170" s="96"/>
      <c r="Q170" s="96"/>
      <c r="R170" s="96"/>
      <c r="S170" s="97"/>
      <c r="T170" s="92"/>
      <c r="U170" s="92"/>
      <c r="V170" s="93"/>
      <c r="W170" s="94"/>
      <c r="X170" s="95"/>
      <c r="Y170" s="94"/>
      <c r="Z170" s="96"/>
      <c r="AA170" s="96"/>
      <c r="AB170" s="96"/>
      <c r="AC170" s="96"/>
      <c r="AD170" s="97"/>
      <c r="AE170" s="92"/>
      <c r="AF170" s="92"/>
      <c r="AG170" s="93"/>
      <c r="AH170" s="94"/>
      <c r="AI170" s="95"/>
      <c r="AJ170" s="94"/>
      <c r="AK170" s="96"/>
      <c r="AL170" s="96"/>
      <c r="AM170" s="96"/>
      <c r="AN170" s="96"/>
      <c r="AO170" s="97"/>
      <c r="AP170" s="92"/>
      <c r="AQ170" s="92"/>
      <c r="AR170" s="93"/>
      <c r="AS170" s="94"/>
      <c r="AT170" s="95"/>
      <c r="AU170" s="94"/>
      <c r="AV170" s="96"/>
      <c r="AW170" s="96"/>
      <c r="AX170" s="96"/>
      <c r="AY170" s="96"/>
      <c r="AZ170" s="97"/>
      <c r="BA170" s="92"/>
      <c r="BB170" s="92"/>
      <c r="BC170" s="93"/>
      <c r="BD170" s="94"/>
      <c r="BE170" s="95"/>
      <c r="BF170" s="94"/>
      <c r="BG170" s="96"/>
      <c r="BH170" s="96"/>
      <c r="BI170" s="96"/>
      <c r="BJ170" s="96"/>
      <c r="BK170" s="97"/>
      <c r="BL170" s="92"/>
      <c r="BM170" s="92"/>
      <c r="BN170" s="93"/>
      <c r="BO170" s="94"/>
      <c r="BP170" s="95"/>
      <c r="BQ170" s="94"/>
      <c r="BR170" s="96"/>
      <c r="BS170" s="96"/>
      <c r="BT170" s="96"/>
      <c r="BU170" s="96"/>
      <c r="BV170" s="97"/>
      <c r="BW170" s="92"/>
      <c r="BX170" s="92"/>
      <c r="BY170" s="93"/>
      <c r="BZ170" s="94"/>
      <c r="CA170" s="95"/>
      <c r="CB170" s="94"/>
      <c r="CC170" s="96"/>
      <c r="CD170" s="96"/>
      <c r="CE170" s="96"/>
      <c r="CF170" s="96"/>
      <c r="CG170" s="97"/>
      <c r="CH170" s="92"/>
      <c r="CI170" s="92"/>
      <c r="CJ170" s="93"/>
      <c r="CK170" s="94"/>
      <c r="CL170" s="95"/>
      <c r="CM170" s="94"/>
      <c r="CN170" s="96"/>
      <c r="CO170" s="96"/>
      <c r="CP170" s="96"/>
      <c r="CQ170" s="96"/>
      <c r="CR170" s="97"/>
      <c r="CS170" s="92"/>
      <c r="CT170" s="92"/>
      <c r="CU170" s="93"/>
      <c r="CV170" s="94"/>
      <c r="CW170" s="95"/>
      <c r="CX170" s="94"/>
      <c r="CY170" s="96"/>
      <c r="CZ170" s="96"/>
      <c r="DA170" s="96"/>
      <c r="DB170" s="96"/>
      <c r="DC170" s="97"/>
      <c r="DD170" s="92"/>
      <c r="DE170" s="92"/>
      <c r="DF170" s="93"/>
      <c r="DG170" s="94"/>
      <c r="DH170" s="95"/>
      <c r="DI170" s="94"/>
      <c r="DJ170" s="96"/>
      <c r="DK170" s="96"/>
      <c r="DL170" s="96"/>
      <c r="DM170" s="96"/>
      <c r="DN170" s="97"/>
      <c r="DO170" s="92"/>
      <c r="DP170" s="92"/>
      <c r="DQ170" s="93"/>
      <c r="DR170" s="94"/>
      <c r="DS170" s="95"/>
      <c r="DT170" s="94"/>
      <c r="DU170" s="96"/>
      <c r="DV170" s="96"/>
      <c r="DW170" s="96"/>
      <c r="DX170" s="96"/>
      <c r="DY170" s="97"/>
      <c r="DZ170" s="92"/>
      <c r="EA170" s="92"/>
      <c r="EB170" s="93"/>
      <c r="EC170" s="94"/>
      <c r="ED170" s="95"/>
      <c r="EE170" s="94"/>
      <c r="EF170" s="96"/>
      <c r="EG170" s="96"/>
      <c r="EH170" s="96"/>
      <c r="EI170" s="96"/>
      <c r="EJ170" s="97"/>
      <c r="EK170" s="92"/>
      <c r="EL170" s="92"/>
      <c r="EM170" s="93"/>
      <c r="EN170" s="94"/>
      <c r="EO170" s="95"/>
      <c r="EP170" s="94"/>
      <c r="EQ170" s="96"/>
      <c r="ER170" s="96"/>
      <c r="ES170" s="96"/>
      <c r="ET170" s="96"/>
      <c r="EU170" s="97"/>
      <c r="EV170" s="92"/>
      <c r="EW170" s="92"/>
      <c r="EX170" s="93"/>
      <c r="EY170" s="94"/>
      <c r="EZ170" s="95"/>
      <c r="FA170" s="94"/>
      <c r="FB170" s="96"/>
      <c r="FC170" s="96"/>
      <c r="FD170" s="96"/>
      <c r="FE170" s="96"/>
      <c r="FF170" s="97"/>
      <c r="FG170" s="92"/>
      <c r="FH170" s="92"/>
      <c r="FI170" s="93"/>
      <c r="FJ170" s="94"/>
      <c r="FK170" s="95"/>
      <c r="FL170" s="94"/>
      <c r="FM170" s="96"/>
      <c r="FN170" s="96"/>
      <c r="FO170" s="96"/>
      <c r="FP170" s="96"/>
      <c r="FQ170" s="97"/>
      <c r="FR170" s="92"/>
      <c r="FS170" s="92"/>
      <c r="FT170" s="93"/>
      <c r="FU170" s="94"/>
      <c r="FV170" s="95"/>
      <c r="FW170" s="94"/>
      <c r="FX170" s="96"/>
      <c r="FY170" s="96"/>
      <c r="FZ170" s="96"/>
      <c r="GA170" s="96"/>
      <c r="GB170" s="97"/>
      <c r="GC170" s="92"/>
      <c r="GD170" s="92"/>
      <c r="GE170" s="93"/>
      <c r="GF170" s="94"/>
      <c r="GG170" s="95"/>
      <c r="GH170" s="94"/>
      <c r="GI170" s="96"/>
      <c r="GJ170" s="96"/>
      <c r="GK170" s="96"/>
      <c r="GL170" s="96"/>
      <c r="GM170" s="97"/>
      <c r="GN170" s="92"/>
      <c r="GO170" s="92"/>
      <c r="GP170" s="93"/>
      <c r="GQ170" s="94"/>
      <c r="GR170" s="95"/>
      <c r="GS170" s="94"/>
      <c r="GT170" s="96"/>
      <c r="GU170" s="96"/>
      <c r="GV170" s="96"/>
      <c r="GW170" s="96"/>
      <c r="GX170" s="97"/>
      <c r="GY170" s="92"/>
      <c r="GZ170" s="92"/>
      <c r="HA170" s="93"/>
      <c r="HB170" s="94"/>
      <c r="HC170" s="95"/>
      <c r="HD170" s="94"/>
      <c r="HE170" s="96"/>
      <c r="HF170" s="96"/>
      <c r="HG170" s="96"/>
      <c r="HH170" s="96"/>
      <c r="HI170" s="97"/>
      <c r="HJ170" s="92"/>
      <c r="HK170" s="92"/>
      <c r="HL170" s="93"/>
      <c r="HM170" s="94"/>
      <c r="HN170" s="95"/>
      <c r="HO170" s="94"/>
      <c r="HP170" s="96"/>
      <c r="HQ170" s="96"/>
      <c r="HR170" s="96"/>
      <c r="HS170" s="96"/>
      <c r="HT170" s="97"/>
      <c r="HU170" s="92"/>
      <c r="HV170" s="92"/>
      <c r="HW170" s="93"/>
      <c r="HX170" s="94"/>
      <c r="HY170" s="95"/>
      <c r="HZ170" s="94"/>
      <c r="IA170" s="96"/>
      <c r="IB170" s="96"/>
      <c r="IC170" s="96"/>
      <c r="ID170" s="96"/>
      <c r="IE170" s="97"/>
      <c r="IF170" s="92"/>
      <c r="IG170" s="92"/>
    </row>
    <row r="171" spans="1:241" ht="14.25">
      <c r="A171" s="502" t="s">
        <v>2825</v>
      </c>
      <c r="B171" s="517" t="s">
        <v>2824</v>
      </c>
      <c r="C171" s="504" t="s">
        <v>243</v>
      </c>
      <c r="D171" s="505">
        <v>375</v>
      </c>
      <c r="E171" s="259"/>
      <c r="F171" s="259"/>
      <c r="G171" s="88">
        <f t="shared" ref="G171" si="20">ROUND(D171*E171,2)</f>
        <v>0</v>
      </c>
      <c r="H171" s="89">
        <f t="shared" ref="H171" si="21">ROUND(D171*F171,2)</f>
        <v>0</v>
      </c>
      <c r="I171" s="92"/>
      <c r="J171" s="79"/>
      <c r="K171" s="93"/>
      <c r="L171" s="94"/>
      <c r="M171" s="95"/>
      <c r="N171" s="94"/>
      <c r="O171" s="96"/>
      <c r="P171" s="96"/>
      <c r="Q171" s="96"/>
      <c r="R171" s="96"/>
      <c r="S171" s="97"/>
      <c r="T171" s="92"/>
      <c r="U171" s="92"/>
      <c r="V171" s="93"/>
      <c r="W171" s="94"/>
      <c r="X171" s="95"/>
      <c r="Y171" s="94"/>
      <c r="Z171" s="96"/>
      <c r="AA171" s="96"/>
      <c r="AB171" s="96"/>
      <c r="AC171" s="96"/>
      <c r="AD171" s="97"/>
      <c r="AE171" s="92"/>
      <c r="AF171" s="92"/>
      <c r="AG171" s="93"/>
      <c r="AH171" s="94"/>
      <c r="AI171" s="95"/>
      <c r="AJ171" s="94"/>
      <c r="AK171" s="96"/>
      <c r="AL171" s="96"/>
      <c r="AM171" s="96"/>
      <c r="AN171" s="96"/>
      <c r="AO171" s="97"/>
      <c r="AP171" s="92"/>
      <c r="AQ171" s="92"/>
      <c r="AR171" s="93"/>
      <c r="AS171" s="94"/>
      <c r="AT171" s="95"/>
      <c r="AU171" s="94"/>
      <c r="AV171" s="96"/>
      <c r="AW171" s="96"/>
      <c r="AX171" s="96"/>
      <c r="AY171" s="96"/>
      <c r="AZ171" s="97"/>
      <c r="BA171" s="92"/>
      <c r="BB171" s="92"/>
      <c r="BC171" s="93"/>
      <c r="BD171" s="94"/>
      <c r="BE171" s="95"/>
      <c r="BF171" s="94"/>
      <c r="BG171" s="96"/>
      <c r="BH171" s="96"/>
      <c r="BI171" s="96"/>
      <c r="BJ171" s="96"/>
      <c r="BK171" s="97"/>
      <c r="BL171" s="92"/>
      <c r="BM171" s="92"/>
      <c r="BN171" s="93"/>
      <c r="BO171" s="94"/>
      <c r="BP171" s="95"/>
      <c r="BQ171" s="94"/>
      <c r="BR171" s="96"/>
      <c r="BS171" s="96"/>
      <c r="BT171" s="96"/>
      <c r="BU171" s="96"/>
      <c r="BV171" s="97"/>
      <c r="BW171" s="92"/>
      <c r="BX171" s="92"/>
      <c r="BY171" s="93"/>
      <c r="BZ171" s="94"/>
      <c r="CA171" s="95"/>
      <c r="CB171" s="94"/>
      <c r="CC171" s="96"/>
      <c r="CD171" s="96"/>
      <c r="CE171" s="96"/>
      <c r="CF171" s="96"/>
      <c r="CG171" s="97"/>
      <c r="CH171" s="92"/>
      <c r="CI171" s="92"/>
      <c r="CJ171" s="93"/>
      <c r="CK171" s="94"/>
      <c r="CL171" s="95"/>
      <c r="CM171" s="94"/>
      <c r="CN171" s="96"/>
      <c r="CO171" s="96"/>
      <c r="CP171" s="96"/>
      <c r="CQ171" s="96"/>
      <c r="CR171" s="97"/>
      <c r="CS171" s="92"/>
      <c r="CT171" s="92"/>
      <c r="CU171" s="93"/>
      <c r="CV171" s="94"/>
      <c r="CW171" s="95"/>
      <c r="CX171" s="94"/>
      <c r="CY171" s="96"/>
      <c r="CZ171" s="96"/>
      <c r="DA171" s="96"/>
      <c r="DB171" s="96"/>
      <c r="DC171" s="97"/>
      <c r="DD171" s="92"/>
      <c r="DE171" s="92"/>
      <c r="DF171" s="93"/>
      <c r="DG171" s="94"/>
      <c r="DH171" s="95"/>
      <c r="DI171" s="94"/>
      <c r="DJ171" s="96"/>
      <c r="DK171" s="96"/>
      <c r="DL171" s="96"/>
      <c r="DM171" s="96"/>
      <c r="DN171" s="97"/>
      <c r="DO171" s="92"/>
      <c r="DP171" s="92"/>
      <c r="DQ171" s="93"/>
      <c r="DR171" s="94"/>
      <c r="DS171" s="95"/>
      <c r="DT171" s="94"/>
      <c r="DU171" s="96"/>
      <c r="DV171" s="96"/>
      <c r="DW171" s="96"/>
      <c r="DX171" s="96"/>
      <c r="DY171" s="97"/>
      <c r="DZ171" s="92"/>
      <c r="EA171" s="92"/>
      <c r="EB171" s="93"/>
      <c r="EC171" s="94"/>
      <c r="ED171" s="95"/>
      <c r="EE171" s="94"/>
      <c r="EF171" s="96"/>
      <c r="EG171" s="96"/>
      <c r="EH171" s="96"/>
      <c r="EI171" s="96"/>
      <c r="EJ171" s="97"/>
      <c r="EK171" s="92"/>
      <c r="EL171" s="92"/>
      <c r="EM171" s="93"/>
      <c r="EN171" s="94"/>
      <c r="EO171" s="95"/>
      <c r="EP171" s="94"/>
      <c r="EQ171" s="96"/>
      <c r="ER171" s="96"/>
      <c r="ES171" s="96"/>
      <c r="ET171" s="96"/>
      <c r="EU171" s="97"/>
      <c r="EV171" s="92"/>
      <c r="EW171" s="92"/>
      <c r="EX171" s="93"/>
      <c r="EY171" s="94"/>
      <c r="EZ171" s="95"/>
      <c r="FA171" s="94"/>
      <c r="FB171" s="96"/>
      <c r="FC171" s="96"/>
      <c r="FD171" s="96"/>
      <c r="FE171" s="96"/>
      <c r="FF171" s="97"/>
      <c r="FG171" s="92"/>
      <c r="FH171" s="92"/>
      <c r="FI171" s="93"/>
      <c r="FJ171" s="94"/>
      <c r="FK171" s="95"/>
      <c r="FL171" s="94"/>
      <c r="FM171" s="96"/>
      <c r="FN171" s="96"/>
      <c r="FO171" s="96"/>
      <c r="FP171" s="96"/>
      <c r="FQ171" s="97"/>
      <c r="FR171" s="92"/>
      <c r="FS171" s="92"/>
      <c r="FT171" s="93"/>
      <c r="FU171" s="94"/>
      <c r="FV171" s="95"/>
      <c r="FW171" s="94"/>
      <c r="FX171" s="96"/>
      <c r="FY171" s="96"/>
      <c r="FZ171" s="96"/>
      <c r="GA171" s="96"/>
      <c r="GB171" s="97"/>
      <c r="GC171" s="92"/>
      <c r="GD171" s="92"/>
      <c r="GE171" s="93"/>
      <c r="GF171" s="94"/>
      <c r="GG171" s="95"/>
      <c r="GH171" s="94"/>
      <c r="GI171" s="96"/>
      <c r="GJ171" s="96"/>
      <c r="GK171" s="96"/>
      <c r="GL171" s="96"/>
      <c r="GM171" s="97"/>
      <c r="GN171" s="92"/>
      <c r="GO171" s="92"/>
      <c r="GP171" s="93"/>
      <c r="GQ171" s="94"/>
      <c r="GR171" s="95"/>
      <c r="GS171" s="94"/>
      <c r="GT171" s="96"/>
      <c r="GU171" s="96"/>
      <c r="GV171" s="96"/>
      <c r="GW171" s="96"/>
      <c r="GX171" s="97"/>
      <c r="GY171" s="92"/>
      <c r="GZ171" s="92"/>
      <c r="HA171" s="93"/>
      <c r="HB171" s="94"/>
      <c r="HC171" s="95"/>
      <c r="HD171" s="94"/>
      <c r="HE171" s="96"/>
      <c r="HF171" s="96"/>
      <c r="HG171" s="96"/>
      <c r="HH171" s="96"/>
      <c r="HI171" s="97"/>
      <c r="HJ171" s="92"/>
      <c r="HK171" s="92"/>
      <c r="HL171" s="93"/>
      <c r="HM171" s="94"/>
      <c r="HN171" s="95"/>
      <c r="HO171" s="94"/>
      <c r="HP171" s="96"/>
      <c r="HQ171" s="96"/>
      <c r="HR171" s="96"/>
      <c r="HS171" s="96"/>
      <c r="HT171" s="97"/>
      <c r="HU171" s="92"/>
      <c r="HV171" s="92"/>
      <c r="HW171" s="93"/>
      <c r="HX171" s="94"/>
      <c r="HY171" s="95"/>
      <c r="HZ171" s="94"/>
      <c r="IA171" s="96"/>
      <c r="IB171" s="96"/>
      <c r="IC171" s="96"/>
      <c r="ID171" s="96"/>
      <c r="IE171" s="97"/>
      <c r="IF171" s="92"/>
      <c r="IG171" s="92"/>
    </row>
    <row r="172" spans="1:241" ht="14.25">
      <c r="A172" s="502" t="s">
        <v>2823</v>
      </c>
      <c r="B172" s="517" t="s">
        <v>2822</v>
      </c>
      <c r="C172" s="504" t="s">
        <v>132</v>
      </c>
      <c r="D172" s="505">
        <v>12</v>
      </c>
      <c r="E172" s="259"/>
      <c r="F172" s="259"/>
      <c r="G172" s="88">
        <f t="shared" ref="G172:G202" si="22">ROUND(D172*E172,2)</f>
        <v>0</v>
      </c>
      <c r="H172" s="89">
        <f t="shared" ref="H172:H202" si="23">ROUND(D172*F172,2)</f>
        <v>0</v>
      </c>
      <c r="I172" s="92"/>
      <c r="J172" s="79"/>
      <c r="K172" s="93"/>
      <c r="L172" s="94"/>
      <c r="M172" s="95"/>
      <c r="N172" s="94"/>
      <c r="O172" s="96"/>
      <c r="P172" s="96"/>
      <c r="Q172" s="96"/>
      <c r="R172" s="96"/>
      <c r="S172" s="97"/>
      <c r="T172" s="92"/>
      <c r="U172" s="92"/>
      <c r="V172" s="93"/>
      <c r="W172" s="94"/>
      <c r="X172" s="95"/>
      <c r="Y172" s="94"/>
      <c r="Z172" s="96"/>
      <c r="AA172" s="96"/>
      <c r="AB172" s="96"/>
      <c r="AC172" s="96"/>
      <c r="AD172" s="97"/>
      <c r="AE172" s="92"/>
      <c r="AF172" s="92"/>
      <c r="AG172" s="93"/>
      <c r="AH172" s="94"/>
      <c r="AI172" s="95"/>
      <c r="AJ172" s="94"/>
      <c r="AK172" s="96"/>
      <c r="AL172" s="96"/>
      <c r="AM172" s="96"/>
      <c r="AN172" s="96"/>
      <c r="AO172" s="97"/>
      <c r="AP172" s="92"/>
      <c r="AQ172" s="92"/>
      <c r="AR172" s="93"/>
      <c r="AS172" s="94"/>
      <c r="AT172" s="95"/>
      <c r="AU172" s="94"/>
      <c r="AV172" s="96"/>
      <c r="AW172" s="96"/>
      <c r="AX172" s="96"/>
      <c r="AY172" s="96"/>
      <c r="AZ172" s="97"/>
      <c r="BA172" s="92"/>
      <c r="BB172" s="92"/>
      <c r="BC172" s="93"/>
      <c r="BD172" s="94"/>
      <c r="BE172" s="95"/>
      <c r="BF172" s="94"/>
      <c r="BG172" s="96"/>
      <c r="BH172" s="96"/>
      <c r="BI172" s="96"/>
      <c r="BJ172" s="96"/>
      <c r="BK172" s="97"/>
      <c r="BL172" s="92"/>
      <c r="BM172" s="92"/>
      <c r="BN172" s="93"/>
      <c r="BO172" s="94"/>
      <c r="BP172" s="95"/>
      <c r="BQ172" s="94"/>
      <c r="BR172" s="96"/>
      <c r="BS172" s="96"/>
      <c r="BT172" s="96"/>
      <c r="BU172" s="96"/>
      <c r="BV172" s="97"/>
      <c r="BW172" s="92"/>
      <c r="BX172" s="92"/>
      <c r="BY172" s="93"/>
      <c r="BZ172" s="94"/>
      <c r="CA172" s="95"/>
      <c r="CB172" s="94"/>
      <c r="CC172" s="96"/>
      <c r="CD172" s="96"/>
      <c r="CE172" s="96"/>
      <c r="CF172" s="96"/>
      <c r="CG172" s="97"/>
      <c r="CH172" s="92"/>
      <c r="CI172" s="92"/>
      <c r="CJ172" s="93"/>
      <c r="CK172" s="94"/>
      <c r="CL172" s="95"/>
      <c r="CM172" s="94"/>
      <c r="CN172" s="96"/>
      <c r="CO172" s="96"/>
      <c r="CP172" s="96"/>
      <c r="CQ172" s="96"/>
      <c r="CR172" s="97"/>
      <c r="CS172" s="92"/>
      <c r="CT172" s="92"/>
      <c r="CU172" s="93"/>
      <c r="CV172" s="94"/>
      <c r="CW172" s="95"/>
      <c r="CX172" s="94"/>
      <c r="CY172" s="96"/>
      <c r="CZ172" s="96"/>
      <c r="DA172" s="96"/>
      <c r="DB172" s="96"/>
      <c r="DC172" s="97"/>
      <c r="DD172" s="92"/>
      <c r="DE172" s="92"/>
      <c r="DF172" s="93"/>
      <c r="DG172" s="94"/>
      <c r="DH172" s="95"/>
      <c r="DI172" s="94"/>
      <c r="DJ172" s="96"/>
      <c r="DK172" s="96"/>
      <c r="DL172" s="96"/>
      <c r="DM172" s="96"/>
      <c r="DN172" s="97"/>
      <c r="DO172" s="92"/>
      <c r="DP172" s="92"/>
      <c r="DQ172" s="93"/>
      <c r="DR172" s="94"/>
      <c r="DS172" s="95"/>
      <c r="DT172" s="94"/>
      <c r="DU172" s="96"/>
      <c r="DV172" s="96"/>
      <c r="DW172" s="96"/>
      <c r="DX172" s="96"/>
      <c r="DY172" s="97"/>
      <c r="DZ172" s="92"/>
      <c r="EA172" s="92"/>
      <c r="EB172" s="93"/>
      <c r="EC172" s="94"/>
      <c r="ED172" s="95"/>
      <c r="EE172" s="94"/>
      <c r="EF172" s="96"/>
      <c r="EG172" s="96"/>
      <c r="EH172" s="96"/>
      <c r="EI172" s="96"/>
      <c r="EJ172" s="97"/>
      <c r="EK172" s="92"/>
      <c r="EL172" s="92"/>
      <c r="EM172" s="93"/>
      <c r="EN172" s="94"/>
      <c r="EO172" s="95"/>
      <c r="EP172" s="94"/>
      <c r="EQ172" s="96"/>
      <c r="ER172" s="96"/>
      <c r="ES172" s="96"/>
      <c r="ET172" s="96"/>
      <c r="EU172" s="97"/>
      <c r="EV172" s="92"/>
      <c r="EW172" s="92"/>
      <c r="EX172" s="93"/>
      <c r="EY172" s="94"/>
      <c r="EZ172" s="95"/>
      <c r="FA172" s="94"/>
      <c r="FB172" s="96"/>
      <c r="FC172" s="96"/>
      <c r="FD172" s="96"/>
      <c r="FE172" s="96"/>
      <c r="FF172" s="97"/>
      <c r="FG172" s="92"/>
      <c r="FH172" s="92"/>
      <c r="FI172" s="93"/>
      <c r="FJ172" s="94"/>
      <c r="FK172" s="95"/>
      <c r="FL172" s="94"/>
      <c r="FM172" s="96"/>
      <c r="FN172" s="96"/>
      <c r="FO172" s="96"/>
      <c r="FP172" s="96"/>
      <c r="FQ172" s="97"/>
      <c r="FR172" s="92"/>
      <c r="FS172" s="92"/>
      <c r="FT172" s="93"/>
      <c r="FU172" s="94"/>
      <c r="FV172" s="95"/>
      <c r="FW172" s="94"/>
      <c r="FX172" s="96"/>
      <c r="FY172" s="96"/>
      <c r="FZ172" s="96"/>
      <c r="GA172" s="96"/>
      <c r="GB172" s="97"/>
      <c r="GC172" s="92"/>
      <c r="GD172" s="92"/>
      <c r="GE172" s="93"/>
      <c r="GF172" s="94"/>
      <c r="GG172" s="95"/>
      <c r="GH172" s="94"/>
      <c r="GI172" s="96"/>
      <c r="GJ172" s="96"/>
      <c r="GK172" s="96"/>
      <c r="GL172" s="96"/>
      <c r="GM172" s="97"/>
      <c r="GN172" s="92"/>
      <c r="GO172" s="92"/>
      <c r="GP172" s="93"/>
      <c r="GQ172" s="94"/>
      <c r="GR172" s="95"/>
      <c r="GS172" s="94"/>
      <c r="GT172" s="96"/>
      <c r="GU172" s="96"/>
      <c r="GV172" s="96"/>
      <c r="GW172" s="96"/>
      <c r="GX172" s="97"/>
      <c r="GY172" s="92"/>
      <c r="GZ172" s="92"/>
      <c r="HA172" s="93"/>
      <c r="HB172" s="94"/>
      <c r="HC172" s="95"/>
      <c r="HD172" s="94"/>
      <c r="HE172" s="96"/>
      <c r="HF172" s="96"/>
      <c r="HG172" s="96"/>
      <c r="HH172" s="96"/>
      <c r="HI172" s="97"/>
      <c r="HJ172" s="92"/>
      <c r="HK172" s="92"/>
      <c r="HL172" s="93"/>
      <c r="HM172" s="94"/>
      <c r="HN172" s="95"/>
      <c r="HO172" s="94"/>
      <c r="HP172" s="96"/>
      <c r="HQ172" s="96"/>
      <c r="HR172" s="96"/>
      <c r="HS172" s="96"/>
      <c r="HT172" s="97"/>
      <c r="HU172" s="92"/>
      <c r="HV172" s="92"/>
      <c r="HW172" s="93"/>
      <c r="HX172" s="94"/>
      <c r="HY172" s="95"/>
      <c r="HZ172" s="94"/>
      <c r="IA172" s="96"/>
      <c r="IB172" s="96"/>
      <c r="IC172" s="96"/>
      <c r="ID172" s="96"/>
      <c r="IE172" s="97"/>
      <c r="IF172" s="92"/>
      <c r="IG172" s="92"/>
    </row>
    <row r="173" spans="1:241" ht="14.25">
      <c r="A173" s="502" t="s">
        <v>2821</v>
      </c>
      <c r="B173" s="517" t="s">
        <v>2820</v>
      </c>
      <c r="C173" s="504" t="s">
        <v>132</v>
      </c>
      <c r="D173" s="505">
        <v>12</v>
      </c>
      <c r="E173" s="259"/>
      <c r="F173" s="259"/>
      <c r="G173" s="88">
        <f t="shared" si="22"/>
        <v>0</v>
      </c>
      <c r="H173" s="89">
        <f t="shared" si="23"/>
        <v>0</v>
      </c>
      <c r="I173" s="92"/>
      <c r="J173" s="79"/>
      <c r="K173" s="93"/>
      <c r="L173" s="94"/>
      <c r="M173" s="95"/>
      <c r="N173" s="94"/>
      <c r="O173" s="96"/>
      <c r="P173" s="96"/>
      <c r="Q173" s="96"/>
      <c r="R173" s="96"/>
      <c r="S173" s="97"/>
      <c r="T173" s="92"/>
      <c r="U173" s="92"/>
      <c r="V173" s="93"/>
      <c r="W173" s="94"/>
      <c r="X173" s="95"/>
      <c r="Y173" s="94"/>
      <c r="Z173" s="96"/>
      <c r="AA173" s="96"/>
      <c r="AB173" s="96"/>
      <c r="AC173" s="96"/>
      <c r="AD173" s="97"/>
      <c r="AE173" s="92"/>
      <c r="AF173" s="92"/>
      <c r="AG173" s="93"/>
      <c r="AH173" s="94"/>
      <c r="AI173" s="95"/>
      <c r="AJ173" s="94"/>
      <c r="AK173" s="96"/>
      <c r="AL173" s="96"/>
      <c r="AM173" s="96"/>
      <c r="AN173" s="96"/>
      <c r="AO173" s="97"/>
      <c r="AP173" s="92"/>
      <c r="AQ173" s="92"/>
      <c r="AR173" s="93"/>
      <c r="AS173" s="94"/>
      <c r="AT173" s="95"/>
      <c r="AU173" s="94"/>
      <c r="AV173" s="96"/>
      <c r="AW173" s="96"/>
      <c r="AX173" s="96"/>
      <c r="AY173" s="96"/>
      <c r="AZ173" s="97"/>
      <c r="BA173" s="92"/>
      <c r="BB173" s="92"/>
      <c r="BC173" s="93"/>
      <c r="BD173" s="94"/>
      <c r="BE173" s="95"/>
      <c r="BF173" s="94"/>
      <c r="BG173" s="96"/>
      <c r="BH173" s="96"/>
      <c r="BI173" s="96"/>
      <c r="BJ173" s="96"/>
      <c r="BK173" s="97"/>
      <c r="BL173" s="92"/>
      <c r="BM173" s="92"/>
      <c r="BN173" s="93"/>
      <c r="BO173" s="94"/>
      <c r="BP173" s="95"/>
      <c r="BQ173" s="94"/>
      <c r="BR173" s="96"/>
      <c r="BS173" s="96"/>
      <c r="BT173" s="96"/>
      <c r="BU173" s="96"/>
      <c r="BV173" s="97"/>
      <c r="BW173" s="92"/>
      <c r="BX173" s="92"/>
      <c r="BY173" s="93"/>
      <c r="BZ173" s="94"/>
      <c r="CA173" s="95"/>
      <c r="CB173" s="94"/>
      <c r="CC173" s="96"/>
      <c r="CD173" s="96"/>
      <c r="CE173" s="96"/>
      <c r="CF173" s="96"/>
      <c r="CG173" s="97"/>
      <c r="CH173" s="92"/>
      <c r="CI173" s="92"/>
      <c r="CJ173" s="93"/>
      <c r="CK173" s="94"/>
      <c r="CL173" s="95"/>
      <c r="CM173" s="94"/>
      <c r="CN173" s="96"/>
      <c r="CO173" s="96"/>
      <c r="CP173" s="96"/>
      <c r="CQ173" s="96"/>
      <c r="CR173" s="97"/>
      <c r="CS173" s="92"/>
      <c r="CT173" s="92"/>
      <c r="CU173" s="93"/>
      <c r="CV173" s="94"/>
      <c r="CW173" s="95"/>
      <c r="CX173" s="94"/>
      <c r="CY173" s="96"/>
      <c r="CZ173" s="96"/>
      <c r="DA173" s="96"/>
      <c r="DB173" s="96"/>
      <c r="DC173" s="97"/>
      <c r="DD173" s="92"/>
      <c r="DE173" s="92"/>
      <c r="DF173" s="93"/>
      <c r="DG173" s="94"/>
      <c r="DH173" s="95"/>
      <c r="DI173" s="94"/>
      <c r="DJ173" s="96"/>
      <c r="DK173" s="96"/>
      <c r="DL173" s="96"/>
      <c r="DM173" s="96"/>
      <c r="DN173" s="97"/>
      <c r="DO173" s="92"/>
      <c r="DP173" s="92"/>
      <c r="DQ173" s="93"/>
      <c r="DR173" s="94"/>
      <c r="DS173" s="95"/>
      <c r="DT173" s="94"/>
      <c r="DU173" s="96"/>
      <c r="DV173" s="96"/>
      <c r="DW173" s="96"/>
      <c r="DX173" s="96"/>
      <c r="DY173" s="97"/>
      <c r="DZ173" s="92"/>
      <c r="EA173" s="92"/>
      <c r="EB173" s="93"/>
      <c r="EC173" s="94"/>
      <c r="ED173" s="95"/>
      <c r="EE173" s="94"/>
      <c r="EF173" s="96"/>
      <c r="EG173" s="96"/>
      <c r="EH173" s="96"/>
      <c r="EI173" s="96"/>
      <c r="EJ173" s="97"/>
      <c r="EK173" s="92"/>
      <c r="EL173" s="92"/>
      <c r="EM173" s="93"/>
      <c r="EN173" s="94"/>
      <c r="EO173" s="95"/>
      <c r="EP173" s="94"/>
      <c r="EQ173" s="96"/>
      <c r="ER173" s="96"/>
      <c r="ES173" s="96"/>
      <c r="ET173" s="96"/>
      <c r="EU173" s="97"/>
      <c r="EV173" s="92"/>
      <c r="EW173" s="92"/>
      <c r="EX173" s="93"/>
      <c r="EY173" s="94"/>
      <c r="EZ173" s="95"/>
      <c r="FA173" s="94"/>
      <c r="FB173" s="96"/>
      <c r="FC173" s="96"/>
      <c r="FD173" s="96"/>
      <c r="FE173" s="96"/>
      <c r="FF173" s="97"/>
      <c r="FG173" s="92"/>
      <c r="FH173" s="92"/>
      <c r="FI173" s="93"/>
      <c r="FJ173" s="94"/>
      <c r="FK173" s="95"/>
      <c r="FL173" s="94"/>
      <c r="FM173" s="96"/>
      <c r="FN173" s="96"/>
      <c r="FO173" s="96"/>
      <c r="FP173" s="96"/>
      <c r="FQ173" s="97"/>
      <c r="FR173" s="92"/>
      <c r="FS173" s="92"/>
      <c r="FT173" s="93"/>
      <c r="FU173" s="94"/>
      <c r="FV173" s="95"/>
      <c r="FW173" s="94"/>
      <c r="FX173" s="96"/>
      <c r="FY173" s="96"/>
      <c r="FZ173" s="96"/>
      <c r="GA173" s="96"/>
      <c r="GB173" s="97"/>
      <c r="GC173" s="92"/>
      <c r="GD173" s="92"/>
      <c r="GE173" s="93"/>
      <c r="GF173" s="94"/>
      <c r="GG173" s="95"/>
      <c r="GH173" s="94"/>
      <c r="GI173" s="96"/>
      <c r="GJ173" s="96"/>
      <c r="GK173" s="96"/>
      <c r="GL173" s="96"/>
      <c r="GM173" s="97"/>
      <c r="GN173" s="92"/>
      <c r="GO173" s="92"/>
      <c r="GP173" s="93"/>
      <c r="GQ173" s="94"/>
      <c r="GR173" s="95"/>
      <c r="GS173" s="94"/>
      <c r="GT173" s="96"/>
      <c r="GU173" s="96"/>
      <c r="GV173" s="96"/>
      <c r="GW173" s="96"/>
      <c r="GX173" s="97"/>
      <c r="GY173" s="92"/>
      <c r="GZ173" s="92"/>
      <c r="HA173" s="93"/>
      <c r="HB173" s="94"/>
      <c r="HC173" s="95"/>
      <c r="HD173" s="94"/>
      <c r="HE173" s="96"/>
      <c r="HF173" s="96"/>
      <c r="HG173" s="96"/>
      <c r="HH173" s="96"/>
      <c r="HI173" s="97"/>
      <c r="HJ173" s="92"/>
      <c r="HK173" s="92"/>
      <c r="HL173" s="93"/>
      <c r="HM173" s="94"/>
      <c r="HN173" s="95"/>
      <c r="HO173" s="94"/>
      <c r="HP173" s="96"/>
      <c r="HQ173" s="96"/>
      <c r="HR173" s="96"/>
      <c r="HS173" s="96"/>
      <c r="HT173" s="97"/>
      <c r="HU173" s="92"/>
      <c r="HV173" s="92"/>
      <c r="HW173" s="93"/>
      <c r="HX173" s="94"/>
      <c r="HY173" s="95"/>
      <c r="HZ173" s="94"/>
      <c r="IA173" s="96"/>
      <c r="IB173" s="96"/>
      <c r="IC173" s="96"/>
      <c r="ID173" s="96"/>
      <c r="IE173" s="97"/>
      <c r="IF173" s="92"/>
      <c r="IG173" s="92"/>
    </row>
    <row r="174" spans="1:241" ht="14.25">
      <c r="A174" s="502" t="s">
        <v>2819</v>
      </c>
      <c r="B174" s="517" t="s">
        <v>2818</v>
      </c>
      <c r="C174" s="504" t="s">
        <v>132</v>
      </c>
      <c r="D174" s="505">
        <v>280</v>
      </c>
      <c r="E174" s="259"/>
      <c r="F174" s="259"/>
      <c r="G174" s="88">
        <f t="shared" si="22"/>
        <v>0</v>
      </c>
      <c r="H174" s="89">
        <f t="shared" si="23"/>
        <v>0</v>
      </c>
      <c r="I174" s="92"/>
      <c r="J174" s="79"/>
      <c r="K174" s="93"/>
      <c r="L174" s="94"/>
      <c r="M174" s="95"/>
      <c r="N174" s="94"/>
      <c r="O174" s="96"/>
      <c r="P174" s="96"/>
      <c r="Q174" s="96"/>
      <c r="R174" s="96"/>
      <c r="S174" s="97"/>
      <c r="T174" s="92"/>
      <c r="U174" s="92"/>
      <c r="V174" s="93"/>
      <c r="W174" s="94"/>
      <c r="X174" s="95"/>
      <c r="Y174" s="94"/>
      <c r="Z174" s="96"/>
      <c r="AA174" s="96"/>
      <c r="AB174" s="96"/>
      <c r="AC174" s="96"/>
      <c r="AD174" s="97"/>
      <c r="AE174" s="92"/>
      <c r="AF174" s="92"/>
      <c r="AG174" s="93"/>
      <c r="AH174" s="94"/>
      <c r="AI174" s="95"/>
      <c r="AJ174" s="94"/>
      <c r="AK174" s="96"/>
      <c r="AL174" s="96"/>
      <c r="AM174" s="96"/>
      <c r="AN174" s="96"/>
      <c r="AO174" s="97"/>
      <c r="AP174" s="92"/>
      <c r="AQ174" s="92"/>
      <c r="AR174" s="93"/>
      <c r="AS174" s="94"/>
      <c r="AT174" s="95"/>
      <c r="AU174" s="94"/>
      <c r="AV174" s="96"/>
      <c r="AW174" s="96"/>
      <c r="AX174" s="96"/>
      <c r="AY174" s="96"/>
      <c r="AZ174" s="97"/>
      <c r="BA174" s="92"/>
      <c r="BB174" s="92"/>
      <c r="BC174" s="93"/>
      <c r="BD174" s="94"/>
      <c r="BE174" s="95"/>
      <c r="BF174" s="94"/>
      <c r="BG174" s="96"/>
      <c r="BH174" s="96"/>
      <c r="BI174" s="96"/>
      <c r="BJ174" s="96"/>
      <c r="BK174" s="97"/>
      <c r="BL174" s="92"/>
      <c r="BM174" s="92"/>
      <c r="BN174" s="93"/>
      <c r="BO174" s="94"/>
      <c r="BP174" s="95"/>
      <c r="BQ174" s="94"/>
      <c r="BR174" s="96"/>
      <c r="BS174" s="96"/>
      <c r="BT174" s="96"/>
      <c r="BU174" s="96"/>
      <c r="BV174" s="97"/>
      <c r="BW174" s="92"/>
      <c r="BX174" s="92"/>
      <c r="BY174" s="93"/>
      <c r="BZ174" s="94"/>
      <c r="CA174" s="95"/>
      <c r="CB174" s="94"/>
      <c r="CC174" s="96"/>
      <c r="CD174" s="96"/>
      <c r="CE174" s="96"/>
      <c r="CF174" s="96"/>
      <c r="CG174" s="97"/>
      <c r="CH174" s="92"/>
      <c r="CI174" s="92"/>
      <c r="CJ174" s="93"/>
      <c r="CK174" s="94"/>
      <c r="CL174" s="95"/>
      <c r="CM174" s="94"/>
      <c r="CN174" s="96"/>
      <c r="CO174" s="96"/>
      <c r="CP174" s="96"/>
      <c r="CQ174" s="96"/>
      <c r="CR174" s="97"/>
      <c r="CS174" s="92"/>
      <c r="CT174" s="92"/>
      <c r="CU174" s="93"/>
      <c r="CV174" s="94"/>
      <c r="CW174" s="95"/>
      <c r="CX174" s="94"/>
      <c r="CY174" s="96"/>
      <c r="CZ174" s="96"/>
      <c r="DA174" s="96"/>
      <c r="DB174" s="96"/>
      <c r="DC174" s="97"/>
      <c r="DD174" s="92"/>
      <c r="DE174" s="92"/>
      <c r="DF174" s="93"/>
      <c r="DG174" s="94"/>
      <c r="DH174" s="95"/>
      <c r="DI174" s="94"/>
      <c r="DJ174" s="96"/>
      <c r="DK174" s="96"/>
      <c r="DL174" s="96"/>
      <c r="DM174" s="96"/>
      <c r="DN174" s="97"/>
      <c r="DO174" s="92"/>
      <c r="DP174" s="92"/>
      <c r="DQ174" s="93"/>
      <c r="DR174" s="94"/>
      <c r="DS174" s="95"/>
      <c r="DT174" s="94"/>
      <c r="DU174" s="96"/>
      <c r="DV174" s="96"/>
      <c r="DW174" s="96"/>
      <c r="DX174" s="96"/>
      <c r="DY174" s="97"/>
      <c r="DZ174" s="92"/>
      <c r="EA174" s="92"/>
      <c r="EB174" s="93"/>
      <c r="EC174" s="94"/>
      <c r="ED174" s="95"/>
      <c r="EE174" s="94"/>
      <c r="EF174" s="96"/>
      <c r="EG174" s="96"/>
      <c r="EH174" s="96"/>
      <c r="EI174" s="96"/>
      <c r="EJ174" s="97"/>
      <c r="EK174" s="92"/>
      <c r="EL174" s="92"/>
      <c r="EM174" s="93"/>
      <c r="EN174" s="94"/>
      <c r="EO174" s="95"/>
      <c r="EP174" s="94"/>
      <c r="EQ174" s="96"/>
      <c r="ER174" s="96"/>
      <c r="ES174" s="96"/>
      <c r="ET174" s="96"/>
      <c r="EU174" s="97"/>
      <c r="EV174" s="92"/>
      <c r="EW174" s="92"/>
      <c r="EX174" s="93"/>
      <c r="EY174" s="94"/>
      <c r="EZ174" s="95"/>
      <c r="FA174" s="94"/>
      <c r="FB174" s="96"/>
      <c r="FC174" s="96"/>
      <c r="FD174" s="96"/>
      <c r="FE174" s="96"/>
      <c r="FF174" s="97"/>
      <c r="FG174" s="92"/>
      <c r="FH174" s="92"/>
      <c r="FI174" s="93"/>
      <c r="FJ174" s="94"/>
      <c r="FK174" s="95"/>
      <c r="FL174" s="94"/>
      <c r="FM174" s="96"/>
      <c r="FN174" s="96"/>
      <c r="FO174" s="96"/>
      <c r="FP174" s="96"/>
      <c r="FQ174" s="97"/>
      <c r="FR174" s="92"/>
      <c r="FS174" s="92"/>
      <c r="FT174" s="93"/>
      <c r="FU174" s="94"/>
      <c r="FV174" s="95"/>
      <c r="FW174" s="94"/>
      <c r="FX174" s="96"/>
      <c r="FY174" s="96"/>
      <c r="FZ174" s="96"/>
      <c r="GA174" s="96"/>
      <c r="GB174" s="97"/>
      <c r="GC174" s="92"/>
      <c r="GD174" s="92"/>
      <c r="GE174" s="93"/>
      <c r="GF174" s="94"/>
      <c r="GG174" s="95"/>
      <c r="GH174" s="94"/>
      <c r="GI174" s="96"/>
      <c r="GJ174" s="96"/>
      <c r="GK174" s="96"/>
      <c r="GL174" s="96"/>
      <c r="GM174" s="97"/>
      <c r="GN174" s="92"/>
      <c r="GO174" s="92"/>
      <c r="GP174" s="93"/>
      <c r="GQ174" s="94"/>
      <c r="GR174" s="95"/>
      <c r="GS174" s="94"/>
      <c r="GT174" s="96"/>
      <c r="GU174" s="96"/>
      <c r="GV174" s="96"/>
      <c r="GW174" s="96"/>
      <c r="GX174" s="97"/>
      <c r="GY174" s="92"/>
      <c r="GZ174" s="92"/>
      <c r="HA174" s="93"/>
      <c r="HB174" s="94"/>
      <c r="HC174" s="95"/>
      <c r="HD174" s="94"/>
      <c r="HE174" s="96"/>
      <c r="HF174" s="96"/>
      <c r="HG174" s="96"/>
      <c r="HH174" s="96"/>
      <c r="HI174" s="97"/>
      <c r="HJ174" s="92"/>
      <c r="HK174" s="92"/>
      <c r="HL174" s="93"/>
      <c r="HM174" s="94"/>
      <c r="HN174" s="95"/>
      <c r="HO174" s="94"/>
      <c r="HP174" s="96"/>
      <c r="HQ174" s="96"/>
      <c r="HR174" s="96"/>
      <c r="HS174" s="96"/>
      <c r="HT174" s="97"/>
      <c r="HU174" s="92"/>
      <c r="HV174" s="92"/>
      <c r="HW174" s="93"/>
      <c r="HX174" s="94"/>
      <c r="HY174" s="95"/>
      <c r="HZ174" s="94"/>
      <c r="IA174" s="96"/>
      <c r="IB174" s="96"/>
      <c r="IC174" s="96"/>
      <c r="ID174" s="96"/>
      <c r="IE174" s="97"/>
      <c r="IF174" s="92"/>
      <c r="IG174" s="92"/>
    </row>
    <row r="175" spans="1:241" ht="14.25">
      <c r="A175" s="502" t="s">
        <v>2817</v>
      </c>
      <c r="B175" s="517" t="s">
        <v>2816</v>
      </c>
      <c r="C175" s="504" t="s">
        <v>132</v>
      </c>
      <c r="D175" s="505">
        <v>70</v>
      </c>
      <c r="E175" s="259"/>
      <c r="F175" s="259"/>
      <c r="G175" s="88">
        <f t="shared" si="22"/>
        <v>0</v>
      </c>
      <c r="H175" s="89">
        <f t="shared" si="23"/>
        <v>0</v>
      </c>
      <c r="I175" s="92"/>
      <c r="J175" s="79"/>
      <c r="K175" s="93"/>
      <c r="L175" s="94"/>
      <c r="M175" s="95"/>
      <c r="N175" s="94"/>
      <c r="O175" s="96"/>
      <c r="P175" s="96"/>
      <c r="Q175" s="96"/>
      <c r="R175" s="96"/>
      <c r="S175" s="97"/>
      <c r="T175" s="92"/>
      <c r="U175" s="92"/>
      <c r="V175" s="93"/>
      <c r="W175" s="94"/>
      <c r="X175" s="95"/>
      <c r="Y175" s="94"/>
      <c r="Z175" s="96"/>
      <c r="AA175" s="96"/>
      <c r="AB175" s="96"/>
      <c r="AC175" s="96"/>
      <c r="AD175" s="97"/>
      <c r="AE175" s="92"/>
      <c r="AF175" s="92"/>
      <c r="AG175" s="93"/>
      <c r="AH175" s="94"/>
      <c r="AI175" s="95"/>
      <c r="AJ175" s="94"/>
      <c r="AK175" s="96"/>
      <c r="AL175" s="96"/>
      <c r="AM175" s="96"/>
      <c r="AN175" s="96"/>
      <c r="AO175" s="97"/>
      <c r="AP175" s="92"/>
      <c r="AQ175" s="92"/>
      <c r="AR175" s="93"/>
      <c r="AS175" s="94"/>
      <c r="AT175" s="95"/>
      <c r="AU175" s="94"/>
      <c r="AV175" s="96"/>
      <c r="AW175" s="96"/>
      <c r="AX175" s="96"/>
      <c r="AY175" s="96"/>
      <c r="AZ175" s="97"/>
      <c r="BA175" s="92"/>
      <c r="BB175" s="92"/>
      <c r="BC175" s="93"/>
      <c r="BD175" s="94"/>
      <c r="BE175" s="95"/>
      <c r="BF175" s="94"/>
      <c r="BG175" s="96"/>
      <c r="BH175" s="96"/>
      <c r="BI175" s="96"/>
      <c r="BJ175" s="96"/>
      <c r="BK175" s="97"/>
      <c r="BL175" s="92"/>
      <c r="BM175" s="92"/>
      <c r="BN175" s="93"/>
      <c r="BO175" s="94"/>
      <c r="BP175" s="95"/>
      <c r="BQ175" s="94"/>
      <c r="BR175" s="96"/>
      <c r="BS175" s="96"/>
      <c r="BT175" s="96"/>
      <c r="BU175" s="96"/>
      <c r="BV175" s="97"/>
      <c r="BW175" s="92"/>
      <c r="BX175" s="92"/>
      <c r="BY175" s="93"/>
      <c r="BZ175" s="94"/>
      <c r="CA175" s="95"/>
      <c r="CB175" s="94"/>
      <c r="CC175" s="96"/>
      <c r="CD175" s="96"/>
      <c r="CE175" s="96"/>
      <c r="CF175" s="96"/>
      <c r="CG175" s="97"/>
      <c r="CH175" s="92"/>
      <c r="CI175" s="92"/>
      <c r="CJ175" s="93"/>
      <c r="CK175" s="94"/>
      <c r="CL175" s="95"/>
      <c r="CM175" s="94"/>
      <c r="CN175" s="96"/>
      <c r="CO175" s="96"/>
      <c r="CP175" s="96"/>
      <c r="CQ175" s="96"/>
      <c r="CR175" s="97"/>
      <c r="CS175" s="92"/>
      <c r="CT175" s="92"/>
      <c r="CU175" s="93"/>
      <c r="CV175" s="94"/>
      <c r="CW175" s="95"/>
      <c r="CX175" s="94"/>
      <c r="CY175" s="96"/>
      <c r="CZ175" s="96"/>
      <c r="DA175" s="96"/>
      <c r="DB175" s="96"/>
      <c r="DC175" s="97"/>
      <c r="DD175" s="92"/>
      <c r="DE175" s="92"/>
      <c r="DF175" s="93"/>
      <c r="DG175" s="94"/>
      <c r="DH175" s="95"/>
      <c r="DI175" s="94"/>
      <c r="DJ175" s="96"/>
      <c r="DK175" s="96"/>
      <c r="DL175" s="96"/>
      <c r="DM175" s="96"/>
      <c r="DN175" s="97"/>
      <c r="DO175" s="92"/>
      <c r="DP175" s="92"/>
      <c r="DQ175" s="93"/>
      <c r="DR175" s="94"/>
      <c r="DS175" s="95"/>
      <c r="DT175" s="94"/>
      <c r="DU175" s="96"/>
      <c r="DV175" s="96"/>
      <c r="DW175" s="96"/>
      <c r="DX175" s="96"/>
      <c r="DY175" s="97"/>
      <c r="DZ175" s="92"/>
      <c r="EA175" s="92"/>
      <c r="EB175" s="93"/>
      <c r="EC175" s="94"/>
      <c r="ED175" s="95"/>
      <c r="EE175" s="94"/>
      <c r="EF175" s="96"/>
      <c r="EG175" s="96"/>
      <c r="EH175" s="96"/>
      <c r="EI175" s="96"/>
      <c r="EJ175" s="97"/>
      <c r="EK175" s="92"/>
      <c r="EL175" s="92"/>
      <c r="EM175" s="93"/>
      <c r="EN175" s="94"/>
      <c r="EO175" s="95"/>
      <c r="EP175" s="94"/>
      <c r="EQ175" s="96"/>
      <c r="ER175" s="96"/>
      <c r="ES175" s="96"/>
      <c r="ET175" s="96"/>
      <c r="EU175" s="97"/>
      <c r="EV175" s="92"/>
      <c r="EW175" s="92"/>
      <c r="EX175" s="93"/>
      <c r="EY175" s="94"/>
      <c r="EZ175" s="95"/>
      <c r="FA175" s="94"/>
      <c r="FB175" s="96"/>
      <c r="FC175" s="96"/>
      <c r="FD175" s="96"/>
      <c r="FE175" s="96"/>
      <c r="FF175" s="97"/>
      <c r="FG175" s="92"/>
      <c r="FH175" s="92"/>
      <c r="FI175" s="93"/>
      <c r="FJ175" s="94"/>
      <c r="FK175" s="95"/>
      <c r="FL175" s="94"/>
      <c r="FM175" s="96"/>
      <c r="FN175" s="96"/>
      <c r="FO175" s="96"/>
      <c r="FP175" s="96"/>
      <c r="FQ175" s="97"/>
      <c r="FR175" s="92"/>
      <c r="FS175" s="92"/>
      <c r="FT175" s="93"/>
      <c r="FU175" s="94"/>
      <c r="FV175" s="95"/>
      <c r="FW175" s="94"/>
      <c r="FX175" s="96"/>
      <c r="FY175" s="96"/>
      <c r="FZ175" s="96"/>
      <c r="GA175" s="96"/>
      <c r="GB175" s="97"/>
      <c r="GC175" s="92"/>
      <c r="GD175" s="92"/>
      <c r="GE175" s="93"/>
      <c r="GF175" s="94"/>
      <c r="GG175" s="95"/>
      <c r="GH175" s="94"/>
      <c r="GI175" s="96"/>
      <c r="GJ175" s="96"/>
      <c r="GK175" s="96"/>
      <c r="GL175" s="96"/>
      <c r="GM175" s="97"/>
      <c r="GN175" s="92"/>
      <c r="GO175" s="92"/>
      <c r="GP175" s="93"/>
      <c r="GQ175" s="94"/>
      <c r="GR175" s="95"/>
      <c r="GS175" s="94"/>
      <c r="GT175" s="96"/>
      <c r="GU175" s="96"/>
      <c r="GV175" s="96"/>
      <c r="GW175" s="96"/>
      <c r="GX175" s="97"/>
      <c r="GY175" s="92"/>
      <c r="GZ175" s="92"/>
      <c r="HA175" s="93"/>
      <c r="HB175" s="94"/>
      <c r="HC175" s="95"/>
      <c r="HD175" s="94"/>
      <c r="HE175" s="96"/>
      <c r="HF175" s="96"/>
      <c r="HG175" s="96"/>
      <c r="HH175" s="96"/>
      <c r="HI175" s="97"/>
      <c r="HJ175" s="92"/>
      <c r="HK175" s="92"/>
      <c r="HL175" s="93"/>
      <c r="HM175" s="94"/>
      <c r="HN175" s="95"/>
      <c r="HO175" s="94"/>
      <c r="HP175" s="96"/>
      <c r="HQ175" s="96"/>
      <c r="HR175" s="96"/>
      <c r="HS175" s="96"/>
      <c r="HT175" s="97"/>
      <c r="HU175" s="92"/>
      <c r="HV175" s="92"/>
      <c r="HW175" s="93"/>
      <c r="HX175" s="94"/>
      <c r="HY175" s="95"/>
      <c r="HZ175" s="94"/>
      <c r="IA175" s="96"/>
      <c r="IB175" s="96"/>
      <c r="IC175" s="96"/>
      <c r="ID175" s="96"/>
      <c r="IE175" s="97"/>
      <c r="IF175" s="92"/>
      <c r="IG175" s="92"/>
    </row>
    <row r="176" spans="1:241" ht="14.25">
      <c r="A176" s="502" t="s">
        <v>2815</v>
      </c>
      <c r="B176" s="517" t="s">
        <v>2814</v>
      </c>
      <c r="C176" s="504" t="s">
        <v>132</v>
      </c>
      <c r="D176" s="505">
        <v>96</v>
      </c>
      <c r="E176" s="259"/>
      <c r="F176" s="259"/>
      <c r="G176" s="88">
        <f t="shared" si="22"/>
        <v>0</v>
      </c>
      <c r="H176" s="89">
        <f t="shared" si="23"/>
        <v>0</v>
      </c>
      <c r="I176" s="92"/>
      <c r="J176" s="79"/>
      <c r="K176" s="93"/>
      <c r="L176" s="94"/>
      <c r="M176" s="95"/>
      <c r="N176" s="94"/>
      <c r="O176" s="96"/>
      <c r="P176" s="96"/>
      <c r="Q176" s="96"/>
      <c r="R176" s="96"/>
      <c r="S176" s="97"/>
      <c r="T176" s="92"/>
      <c r="U176" s="92"/>
      <c r="V176" s="93"/>
      <c r="W176" s="94"/>
      <c r="X176" s="95"/>
      <c r="Y176" s="94"/>
      <c r="Z176" s="96"/>
      <c r="AA176" s="96"/>
      <c r="AB176" s="96"/>
      <c r="AC176" s="96"/>
      <c r="AD176" s="97"/>
      <c r="AE176" s="92"/>
      <c r="AF176" s="92"/>
      <c r="AG176" s="93"/>
      <c r="AH176" s="94"/>
      <c r="AI176" s="95"/>
      <c r="AJ176" s="94"/>
      <c r="AK176" s="96"/>
      <c r="AL176" s="96"/>
      <c r="AM176" s="96"/>
      <c r="AN176" s="96"/>
      <c r="AO176" s="97"/>
      <c r="AP176" s="92"/>
      <c r="AQ176" s="92"/>
      <c r="AR176" s="93"/>
      <c r="AS176" s="94"/>
      <c r="AT176" s="95"/>
      <c r="AU176" s="94"/>
      <c r="AV176" s="96"/>
      <c r="AW176" s="96"/>
      <c r="AX176" s="96"/>
      <c r="AY176" s="96"/>
      <c r="AZ176" s="97"/>
      <c r="BA176" s="92"/>
      <c r="BB176" s="92"/>
      <c r="BC176" s="93"/>
      <c r="BD176" s="94"/>
      <c r="BE176" s="95"/>
      <c r="BF176" s="94"/>
      <c r="BG176" s="96"/>
      <c r="BH176" s="96"/>
      <c r="BI176" s="96"/>
      <c r="BJ176" s="96"/>
      <c r="BK176" s="97"/>
      <c r="BL176" s="92"/>
      <c r="BM176" s="92"/>
      <c r="BN176" s="93"/>
      <c r="BO176" s="94"/>
      <c r="BP176" s="95"/>
      <c r="BQ176" s="94"/>
      <c r="BR176" s="96"/>
      <c r="BS176" s="96"/>
      <c r="BT176" s="96"/>
      <c r="BU176" s="96"/>
      <c r="BV176" s="97"/>
      <c r="BW176" s="92"/>
      <c r="BX176" s="92"/>
      <c r="BY176" s="93"/>
      <c r="BZ176" s="94"/>
      <c r="CA176" s="95"/>
      <c r="CB176" s="94"/>
      <c r="CC176" s="96"/>
      <c r="CD176" s="96"/>
      <c r="CE176" s="96"/>
      <c r="CF176" s="96"/>
      <c r="CG176" s="97"/>
      <c r="CH176" s="92"/>
      <c r="CI176" s="92"/>
      <c r="CJ176" s="93"/>
      <c r="CK176" s="94"/>
      <c r="CL176" s="95"/>
      <c r="CM176" s="94"/>
      <c r="CN176" s="96"/>
      <c r="CO176" s="96"/>
      <c r="CP176" s="96"/>
      <c r="CQ176" s="96"/>
      <c r="CR176" s="97"/>
      <c r="CS176" s="92"/>
      <c r="CT176" s="92"/>
      <c r="CU176" s="93"/>
      <c r="CV176" s="94"/>
      <c r="CW176" s="95"/>
      <c r="CX176" s="94"/>
      <c r="CY176" s="96"/>
      <c r="CZ176" s="96"/>
      <c r="DA176" s="96"/>
      <c r="DB176" s="96"/>
      <c r="DC176" s="97"/>
      <c r="DD176" s="92"/>
      <c r="DE176" s="92"/>
      <c r="DF176" s="93"/>
      <c r="DG176" s="94"/>
      <c r="DH176" s="95"/>
      <c r="DI176" s="94"/>
      <c r="DJ176" s="96"/>
      <c r="DK176" s="96"/>
      <c r="DL176" s="96"/>
      <c r="DM176" s="96"/>
      <c r="DN176" s="97"/>
      <c r="DO176" s="92"/>
      <c r="DP176" s="92"/>
      <c r="DQ176" s="93"/>
      <c r="DR176" s="94"/>
      <c r="DS176" s="95"/>
      <c r="DT176" s="94"/>
      <c r="DU176" s="96"/>
      <c r="DV176" s="96"/>
      <c r="DW176" s="96"/>
      <c r="DX176" s="96"/>
      <c r="DY176" s="97"/>
      <c r="DZ176" s="92"/>
      <c r="EA176" s="92"/>
      <c r="EB176" s="93"/>
      <c r="EC176" s="94"/>
      <c r="ED176" s="95"/>
      <c r="EE176" s="94"/>
      <c r="EF176" s="96"/>
      <c r="EG176" s="96"/>
      <c r="EH176" s="96"/>
      <c r="EI176" s="96"/>
      <c r="EJ176" s="97"/>
      <c r="EK176" s="92"/>
      <c r="EL176" s="92"/>
      <c r="EM176" s="93"/>
      <c r="EN176" s="94"/>
      <c r="EO176" s="95"/>
      <c r="EP176" s="94"/>
      <c r="EQ176" s="96"/>
      <c r="ER176" s="96"/>
      <c r="ES176" s="96"/>
      <c r="ET176" s="96"/>
      <c r="EU176" s="97"/>
      <c r="EV176" s="92"/>
      <c r="EW176" s="92"/>
      <c r="EX176" s="93"/>
      <c r="EY176" s="94"/>
      <c r="EZ176" s="95"/>
      <c r="FA176" s="94"/>
      <c r="FB176" s="96"/>
      <c r="FC176" s="96"/>
      <c r="FD176" s="96"/>
      <c r="FE176" s="96"/>
      <c r="FF176" s="97"/>
      <c r="FG176" s="92"/>
      <c r="FH176" s="92"/>
      <c r="FI176" s="93"/>
      <c r="FJ176" s="94"/>
      <c r="FK176" s="95"/>
      <c r="FL176" s="94"/>
      <c r="FM176" s="96"/>
      <c r="FN176" s="96"/>
      <c r="FO176" s="96"/>
      <c r="FP176" s="96"/>
      <c r="FQ176" s="97"/>
      <c r="FR176" s="92"/>
      <c r="FS176" s="92"/>
      <c r="FT176" s="93"/>
      <c r="FU176" s="94"/>
      <c r="FV176" s="95"/>
      <c r="FW176" s="94"/>
      <c r="FX176" s="96"/>
      <c r="FY176" s="96"/>
      <c r="FZ176" s="96"/>
      <c r="GA176" s="96"/>
      <c r="GB176" s="97"/>
      <c r="GC176" s="92"/>
      <c r="GD176" s="92"/>
      <c r="GE176" s="93"/>
      <c r="GF176" s="94"/>
      <c r="GG176" s="95"/>
      <c r="GH176" s="94"/>
      <c r="GI176" s="96"/>
      <c r="GJ176" s="96"/>
      <c r="GK176" s="96"/>
      <c r="GL176" s="96"/>
      <c r="GM176" s="97"/>
      <c r="GN176" s="92"/>
      <c r="GO176" s="92"/>
      <c r="GP176" s="93"/>
      <c r="GQ176" s="94"/>
      <c r="GR176" s="95"/>
      <c r="GS176" s="94"/>
      <c r="GT176" s="96"/>
      <c r="GU176" s="96"/>
      <c r="GV176" s="96"/>
      <c r="GW176" s="96"/>
      <c r="GX176" s="97"/>
      <c r="GY176" s="92"/>
      <c r="GZ176" s="92"/>
      <c r="HA176" s="93"/>
      <c r="HB176" s="94"/>
      <c r="HC176" s="95"/>
      <c r="HD176" s="94"/>
      <c r="HE176" s="96"/>
      <c r="HF176" s="96"/>
      <c r="HG176" s="96"/>
      <c r="HH176" s="96"/>
      <c r="HI176" s="97"/>
      <c r="HJ176" s="92"/>
      <c r="HK176" s="92"/>
      <c r="HL176" s="93"/>
      <c r="HM176" s="94"/>
      <c r="HN176" s="95"/>
      <c r="HO176" s="94"/>
      <c r="HP176" s="96"/>
      <c r="HQ176" s="96"/>
      <c r="HR176" s="96"/>
      <c r="HS176" s="96"/>
      <c r="HT176" s="97"/>
      <c r="HU176" s="92"/>
      <c r="HV176" s="92"/>
      <c r="HW176" s="93"/>
      <c r="HX176" s="94"/>
      <c r="HY176" s="95"/>
      <c r="HZ176" s="94"/>
      <c r="IA176" s="96"/>
      <c r="IB176" s="96"/>
      <c r="IC176" s="96"/>
      <c r="ID176" s="96"/>
      <c r="IE176" s="97"/>
      <c r="IF176" s="92"/>
      <c r="IG176" s="92"/>
    </row>
    <row r="177" spans="1:241" ht="14.25">
      <c r="A177" s="502" t="s">
        <v>2813</v>
      </c>
      <c r="B177" s="517" t="s">
        <v>2812</v>
      </c>
      <c r="C177" s="504" t="s">
        <v>132</v>
      </c>
      <c r="D177" s="505">
        <v>2600</v>
      </c>
      <c r="E177" s="259"/>
      <c r="F177" s="259"/>
      <c r="G177" s="88">
        <f t="shared" si="22"/>
        <v>0</v>
      </c>
      <c r="H177" s="89">
        <f t="shared" si="23"/>
        <v>0</v>
      </c>
      <c r="I177" s="92"/>
      <c r="J177" s="79"/>
      <c r="K177" s="93"/>
      <c r="L177" s="94"/>
      <c r="M177" s="95"/>
      <c r="N177" s="94"/>
      <c r="O177" s="96"/>
      <c r="P177" s="96"/>
      <c r="Q177" s="96"/>
      <c r="R177" s="96"/>
      <c r="S177" s="97"/>
      <c r="T177" s="92"/>
      <c r="U177" s="92"/>
      <c r="V177" s="93"/>
      <c r="W177" s="94"/>
      <c r="X177" s="95"/>
      <c r="Y177" s="94"/>
      <c r="Z177" s="96"/>
      <c r="AA177" s="96"/>
      <c r="AB177" s="96"/>
      <c r="AC177" s="96"/>
      <c r="AD177" s="97"/>
      <c r="AE177" s="92"/>
      <c r="AF177" s="92"/>
      <c r="AG177" s="93"/>
      <c r="AH177" s="94"/>
      <c r="AI177" s="95"/>
      <c r="AJ177" s="94"/>
      <c r="AK177" s="96"/>
      <c r="AL177" s="96"/>
      <c r="AM177" s="96"/>
      <c r="AN177" s="96"/>
      <c r="AO177" s="97"/>
      <c r="AP177" s="92"/>
      <c r="AQ177" s="92"/>
      <c r="AR177" s="93"/>
      <c r="AS177" s="94"/>
      <c r="AT177" s="95"/>
      <c r="AU177" s="94"/>
      <c r="AV177" s="96"/>
      <c r="AW177" s="96"/>
      <c r="AX177" s="96"/>
      <c r="AY177" s="96"/>
      <c r="AZ177" s="97"/>
      <c r="BA177" s="92"/>
      <c r="BB177" s="92"/>
      <c r="BC177" s="93"/>
      <c r="BD177" s="94"/>
      <c r="BE177" s="95"/>
      <c r="BF177" s="94"/>
      <c r="BG177" s="96"/>
      <c r="BH177" s="96"/>
      <c r="BI177" s="96"/>
      <c r="BJ177" s="96"/>
      <c r="BK177" s="97"/>
      <c r="BL177" s="92"/>
      <c r="BM177" s="92"/>
      <c r="BN177" s="93"/>
      <c r="BO177" s="94"/>
      <c r="BP177" s="95"/>
      <c r="BQ177" s="94"/>
      <c r="BR177" s="96"/>
      <c r="BS177" s="96"/>
      <c r="BT177" s="96"/>
      <c r="BU177" s="96"/>
      <c r="BV177" s="97"/>
      <c r="BW177" s="92"/>
      <c r="BX177" s="92"/>
      <c r="BY177" s="93"/>
      <c r="BZ177" s="94"/>
      <c r="CA177" s="95"/>
      <c r="CB177" s="94"/>
      <c r="CC177" s="96"/>
      <c r="CD177" s="96"/>
      <c r="CE177" s="96"/>
      <c r="CF177" s="96"/>
      <c r="CG177" s="97"/>
      <c r="CH177" s="92"/>
      <c r="CI177" s="92"/>
      <c r="CJ177" s="93"/>
      <c r="CK177" s="94"/>
      <c r="CL177" s="95"/>
      <c r="CM177" s="94"/>
      <c r="CN177" s="96"/>
      <c r="CO177" s="96"/>
      <c r="CP177" s="96"/>
      <c r="CQ177" s="96"/>
      <c r="CR177" s="97"/>
      <c r="CS177" s="92"/>
      <c r="CT177" s="92"/>
      <c r="CU177" s="93"/>
      <c r="CV177" s="94"/>
      <c r="CW177" s="95"/>
      <c r="CX177" s="94"/>
      <c r="CY177" s="96"/>
      <c r="CZ177" s="96"/>
      <c r="DA177" s="96"/>
      <c r="DB177" s="96"/>
      <c r="DC177" s="97"/>
      <c r="DD177" s="92"/>
      <c r="DE177" s="92"/>
      <c r="DF177" s="93"/>
      <c r="DG177" s="94"/>
      <c r="DH177" s="95"/>
      <c r="DI177" s="94"/>
      <c r="DJ177" s="96"/>
      <c r="DK177" s="96"/>
      <c r="DL177" s="96"/>
      <c r="DM177" s="96"/>
      <c r="DN177" s="97"/>
      <c r="DO177" s="92"/>
      <c r="DP177" s="92"/>
      <c r="DQ177" s="93"/>
      <c r="DR177" s="94"/>
      <c r="DS177" s="95"/>
      <c r="DT177" s="94"/>
      <c r="DU177" s="96"/>
      <c r="DV177" s="96"/>
      <c r="DW177" s="96"/>
      <c r="DX177" s="96"/>
      <c r="DY177" s="97"/>
      <c r="DZ177" s="92"/>
      <c r="EA177" s="92"/>
      <c r="EB177" s="93"/>
      <c r="EC177" s="94"/>
      <c r="ED177" s="95"/>
      <c r="EE177" s="94"/>
      <c r="EF177" s="96"/>
      <c r="EG177" s="96"/>
      <c r="EH177" s="96"/>
      <c r="EI177" s="96"/>
      <c r="EJ177" s="97"/>
      <c r="EK177" s="92"/>
      <c r="EL177" s="92"/>
      <c r="EM177" s="93"/>
      <c r="EN177" s="94"/>
      <c r="EO177" s="95"/>
      <c r="EP177" s="94"/>
      <c r="EQ177" s="96"/>
      <c r="ER177" s="96"/>
      <c r="ES177" s="96"/>
      <c r="ET177" s="96"/>
      <c r="EU177" s="97"/>
      <c r="EV177" s="92"/>
      <c r="EW177" s="92"/>
      <c r="EX177" s="93"/>
      <c r="EY177" s="94"/>
      <c r="EZ177" s="95"/>
      <c r="FA177" s="94"/>
      <c r="FB177" s="96"/>
      <c r="FC177" s="96"/>
      <c r="FD177" s="96"/>
      <c r="FE177" s="96"/>
      <c r="FF177" s="97"/>
      <c r="FG177" s="92"/>
      <c r="FH177" s="92"/>
      <c r="FI177" s="93"/>
      <c r="FJ177" s="94"/>
      <c r="FK177" s="95"/>
      <c r="FL177" s="94"/>
      <c r="FM177" s="96"/>
      <c r="FN177" s="96"/>
      <c r="FO177" s="96"/>
      <c r="FP177" s="96"/>
      <c r="FQ177" s="97"/>
      <c r="FR177" s="92"/>
      <c r="FS177" s="92"/>
      <c r="FT177" s="93"/>
      <c r="FU177" s="94"/>
      <c r="FV177" s="95"/>
      <c r="FW177" s="94"/>
      <c r="FX177" s="96"/>
      <c r="FY177" s="96"/>
      <c r="FZ177" s="96"/>
      <c r="GA177" s="96"/>
      <c r="GB177" s="97"/>
      <c r="GC177" s="92"/>
      <c r="GD177" s="92"/>
      <c r="GE177" s="93"/>
      <c r="GF177" s="94"/>
      <c r="GG177" s="95"/>
      <c r="GH177" s="94"/>
      <c r="GI177" s="96"/>
      <c r="GJ177" s="96"/>
      <c r="GK177" s="96"/>
      <c r="GL177" s="96"/>
      <c r="GM177" s="97"/>
      <c r="GN177" s="92"/>
      <c r="GO177" s="92"/>
      <c r="GP177" s="93"/>
      <c r="GQ177" s="94"/>
      <c r="GR177" s="95"/>
      <c r="GS177" s="94"/>
      <c r="GT177" s="96"/>
      <c r="GU177" s="96"/>
      <c r="GV177" s="96"/>
      <c r="GW177" s="96"/>
      <c r="GX177" s="97"/>
      <c r="GY177" s="92"/>
      <c r="GZ177" s="92"/>
      <c r="HA177" s="93"/>
      <c r="HB177" s="94"/>
      <c r="HC177" s="95"/>
      <c r="HD177" s="94"/>
      <c r="HE177" s="96"/>
      <c r="HF177" s="96"/>
      <c r="HG177" s="96"/>
      <c r="HH177" s="96"/>
      <c r="HI177" s="97"/>
      <c r="HJ177" s="92"/>
      <c r="HK177" s="92"/>
      <c r="HL177" s="93"/>
      <c r="HM177" s="94"/>
      <c r="HN177" s="95"/>
      <c r="HO177" s="94"/>
      <c r="HP177" s="96"/>
      <c r="HQ177" s="96"/>
      <c r="HR177" s="96"/>
      <c r="HS177" s="96"/>
      <c r="HT177" s="97"/>
      <c r="HU177" s="92"/>
      <c r="HV177" s="92"/>
      <c r="HW177" s="93"/>
      <c r="HX177" s="94"/>
      <c r="HY177" s="95"/>
      <c r="HZ177" s="94"/>
      <c r="IA177" s="96"/>
      <c r="IB177" s="96"/>
      <c r="IC177" s="96"/>
      <c r="ID177" s="96"/>
      <c r="IE177" s="97"/>
      <c r="IF177" s="92"/>
      <c r="IG177" s="92"/>
    </row>
    <row r="178" spans="1:241" ht="14.25">
      <c r="A178" s="502" t="s">
        <v>2811</v>
      </c>
      <c r="B178" s="517" t="s">
        <v>2810</v>
      </c>
      <c r="C178" s="504" t="s">
        <v>132</v>
      </c>
      <c r="D178" s="505">
        <v>410</v>
      </c>
      <c r="E178" s="259"/>
      <c r="F178" s="259"/>
      <c r="G178" s="88">
        <f t="shared" si="22"/>
        <v>0</v>
      </c>
      <c r="H178" s="89">
        <f t="shared" si="23"/>
        <v>0</v>
      </c>
      <c r="I178" s="92"/>
      <c r="J178" s="79"/>
      <c r="K178" s="93"/>
      <c r="L178" s="94"/>
      <c r="M178" s="95"/>
      <c r="N178" s="94"/>
      <c r="O178" s="96"/>
      <c r="P178" s="96"/>
      <c r="Q178" s="96"/>
      <c r="R178" s="96"/>
      <c r="S178" s="97"/>
      <c r="T178" s="92"/>
      <c r="U178" s="92"/>
      <c r="V178" s="93"/>
      <c r="W178" s="94"/>
      <c r="X178" s="95"/>
      <c r="Y178" s="94"/>
      <c r="Z178" s="96"/>
      <c r="AA178" s="96"/>
      <c r="AB178" s="96"/>
      <c r="AC178" s="96"/>
      <c r="AD178" s="97"/>
      <c r="AE178" s="92"/>
      <c r="AF178" s="92"/>
      <c r="AG178" s="93"/>
      <c r="AH178" s="94"/>
      <c r="AI178" s="95"/>
      <c r="AJ178" s="94"/>
      <c r="AK178" s="96"/>
      <c r="AL178" s="96"/>
      <c r="AM178" s="96"/>
      <c r="AN178" s="96"/>
      <c r="AO178" s="97"/>
      <c r="AP178" s="92"/>
      <c r="AQ178" s="92"/>
      <c r="AR178" s="93"/>
      <c r="AS178" s="94"/>
      <c r="AT178" s="95"/>
      <c r="AU178" s="94"/>
      <c r="AV178" s="96"/>
      <c r="AW178" s="96"/>
      <c r="AX178" s="96"/>
      <c r="AY178" s="96"/>
      <c r="AZ178" s="97"/>
      <c r="BA178" s="92"/>
      <c r="BB178" s="92"/>
      <c r="BC178" s="93"/>
      <c r="BD178" s="94"/>
      <c r="BE178" s="95"/>
      <c r="BF178" s="94"/>
      <c r="BG178" s="96"/>
      <c r="BH178" s="96"/>
      <c r="BI178" s="96"/>
      <c r="BJ178" s="96"/>
      <c r="BK178" s="97"/>
      <c r="BL178" s="92"/>
      <c r="BM178" s="92"/>
      <c r="BN178" s="93"/>
      <c r="BO178" s="94"/>
      <c r="BP178" s="95"/>
      <c r="BQ178" s="94"/>
      <c r="BR178" s="96"/>
      <c r="BS178" s="96"/>
      <c r="BT178" s="96"/>
      <c r="BU178" s="96"/>
      <c r="BV178" s="97"/>
      <c r="BW178" s="92"/>
      <c r="BX178" s="92"/>
      <c r="BY178" s="93"/>
      <c r="BZ178" s="94"/>
      <c r="CA178" s="95"/>
      <c r="CB178" s="94"/>
      <c r="CC178" s="96"/>
      <c r="CD178" s="96"/>
      <c r="CE178" s="96"/>
      <c r="CF178" s="96"/>
      <c r="CG178" s="97"/>
      <c r="CH178" s="92"/>
      <c r="CI178" s="92"/>
      <c r="CJ178" s="93"/>
      <c r="CK178" s="94"/>
      <c r="CL178" s="95"/>
      <c r="CM178" s="94"/>
      <c r="CN178" s="96"/>
      <c r="CO178" s="96"/>
      <c r="CP178" s="96"/>
      <c r="CQ178" s="96"/>
      <c r="CR178" s="97"/>
      <c r="CS178" s="92"/>
      <c r="CT178" s="92"/>
      <c r="CU178" s="93"/>
      <c r="CV178" s="94"/>
      <c r="CW178" s="95"/>
      <c r="CX178" s="94"/>
      <c r="CY178" s="96"/>
      <c r="CZ178" s="96"/>
      <c r="DA178" s="96"/>
      <c r="DB178" s="96"/>
      <c r="DC178" s="97"/>
      <c r="DD178" s="92"/>
      <c r="DE178" s="92"/>
      <c r="DF178" s="93"/>
      <c r="DG178" s="94"/>
      <c r="DH178" s="95"/>
      <c r="DI178" s="94"/>
      <c r="DJ178" s="96"/>
      <c r="DK178" s="96"/>
      <c r="DL178" s="96"/>
      <c r="DM178" s="96"/>
      <c r="DN178" s="97"/>
      <c r="DO178" s="92"/>
      <c r="DP178" s="92"/>
      <c r="DQ178" s="93"/>
      <c r="DR178" s="94"/>
      <c r="DS178" s="95"/>
      <c r="DT178" s="94"/>
      <c r="DU178" s="96"/>
      <c r="DV178" s="96"/>
      <c r="DW178" s="96"/>
      <c r="DX178" s="96"/>
      <c r="DY178" s="97"/>
      <c r="DZ178" s="92"/>
      <c r="EA178" s="92"/>
      <c r="EB178" s="93"/>
      <c r="EC178" s="94"/>
      <c r="ED178" s="95"/>
      <c r="EE178" s="94"/>
      <c r="EF178" s="96"/>
      <c r="EG178" s="96"/>
      <c r="EH178" s="96"/>
      <c r="EI178" s="96"/>
      <c r="EJ178" s="97"/>
      <c r="EK178" s="92"/>
      <c r="EL178" s="92"/>
      <c r="EM178" s="93"/>
      <c r="EN178" s="94"/>
      <c r="EO178" s="95"/>
      <c r="EP178" s="94"/>
      <c r="EQ178" s="96"/>
      <c r="ER178" s="96"/>
      <c r="ES178" s="96"/>
      <c r="ET178" s="96"/>
      <c r="EU178" s="97"/>
      <c r="EV178" s="92"/>
      <c r="EW178" s="92"/>
      <c r="EX178" s="93"/>
      <c r="EY178" s="94"/>
      <c r="EZ178" s="95"/>
      <c r="FA178" s="94"/>
      <c r="FB178" s="96"/>
      <c r="FC178" s="96"/>
      <c r="FD178" s="96"/>
      <c r="FE178" s="96"/>
      <c r="FF178" s="97"/>
      <c r="FG178" s="92"/>
      <c r="FH178" s="92"/>
      <c r="FI178" s="93"/>
      <c r="FJ178" s="94"/>
      <c r="FK178" s="95"/>
      <c r="FL178" s="94"/>
      <c r="FM178" s="96"/>
      <c r="FN178" s="96"/>
      <c r="FO178" s="96"/>
      <c r="FP178" s="96"/>
      <c r="FQ178" s="97"/>
      <c r="FR178" s="92"/>
      <c r="FS178" s="92"/>
      <c r="FT178" s="93"/>
      <c r="FU178" s="94"/>
      <c r="FV178" s="95"/>
      <c r="FW178" s="94"/>
      <c r="FX178" s="96"/>
      <c r="FY178" s="96"/>
      <c r="FZ178" s="96"/>
      <c r="GA178" s="96"/>
      <c r="GB178" s="97"/>
      <c r="GC178" s="92"/>
      <c r="GD178" s="92"/>
      <c r="GE178" s="93"/>
      <c r="GF178" s="94"/>
      <c r="GG178" s="95"/>
      <c r="GH178" s="94"/>
      <c r="GI178" s="96"/>
      <c r="GJ178" s="96"/>
      <c r="GK178" s="96"/>
      <c r="GL178" s="96"/>
      <c r="GM178" s="97"/>
      <c r="GN178" s="92"/>
      <c r="GO178" s="92"/>
      <c r="GP178" s="93"/>
      <c r="GQ178" s="94"/>
      <c r="GR178" s="95"/>
      <c r="GS178" s="94"/>
      <c r="GT178" s="96"/>
      <c r="GU178" s="96"/>
      <c r="GV178" s="96"/>
      <c r="GW178" s="96"/>
      <c r="GX178" s="97"/>
      <c r="GY178" s="92"/>
      <c r="GZ178" s="92"/>
      <c r="HA178" s="93"/>
      <c r="HB178" s="94"/>
      <c r="HC178" s="95"/>
      <c r="HD178" s="94"/>
      <c r="HE178" s="96"/>
      <c r="HF178" s="96"/>
      <c r="HG178" s="96"/>
      <c r="HH178" s="96"/>
      <c r="HI178" s="97"/>
      <c r="HJ178" s="92"/>
      <c r="HK178" s="92"/>
      <c r="HL178" s="93"/>
      <c r="HM178" s="94"/>
      <c r="HN178" s="95"/>
      <c r="HO178" s="94"/>
      <c r="HP178" s="96"/>
      <c r="HQ178" s="96"/>
      <c r="HR178" s="96"/>
      <c r="HS178" s="96"/>
      <c r="HT178" s="97"/>
      <c r="HU178" s="92"/>
      <c r="HV178" s="92"/>
      <c r="HW178" s="93"/>
      <c r="HX178" s="94"/>
      <c r="HY178" s="95"/>
      <c r="HZ178" s="94"/>
      <c r="IA178" s="96"/>
      <c r="IB178" s="96"/>
      <c r="IC178" s="96"/>
      <c r="ID178" s="96"/>
      <c r="IE178" s="97"/>
      <c r="IF178" s="92"/>
      <c r="IG178" s="92"/>
    </row>
    <row r="179" spans="1:241" ht="14.25">
      <c r="A179" s="502" t="s">
        <v>2809</v>
      </c>
      <c r="B179" s="517" t="s">
        <v>2808</v>
      </c>
      <c r="C179" s="504" t="s">
        <v>132</v>
      </c>
      <c r="D179" s="505">
        <v>526</v>
      </c>
      <c r="E179" s="259"/>
      <c r="F179" s="259"/>
      <c r="G179" s="88">
        <f t="shared" si="22"/>
        <v>0</v>
      </c>
      <c r="H179" s="89">
        <f t="shared" si="23"/>
        <v>0</v>
      </c>
      <c r="I179" s="92"/>
      <c r="J179" s="79"/>
      <c r="K179" s="93"/>
      <c r="L179" s="94"/>
      <c r="M179" s="95"/>
      <c r="N179" s="94"/>
      <c r="O179" s="96"/>
      <c r="P179" s="96"/>
      <c r="Q179" s="96"/>
      <c r="R179" s="96"/>
      <c r="S179" s="97"/>
      <c r="T179" s="92"/>
      <c r="U179" s="92"/>
      <c r="V179" s="93"/>
      <c r="W179" s="94"/>
      <c r="X179" s="95"/>
      <c r="Y179" s="94"/>
      <c r="Z179" s="96"/>
      <c r="AA179" s="96"/>
      <c r="AB179" s="96"/>
      <c r="AC179" s="96"/>
      <c r="AD179" s="97"/>
      <c r="AE179" s="92"/>
      <c r="AF179" s="92"/>
      <c r="AG179" s="93"/>
      <c r="AH179" s="94"/>
      <c r="AI179" s="95"/>
      <c r="AJ179" s="94"/>
      <c r="AK179" s="96"/>
      <c r="AL179" s="96"/>
      <c r="AM179" s="96"/>
      <c r="AN179" s="96"/>
      <c r="AO179" s="97"/>
      <c r="AP179" s="92"/>
      <c r="AQ179" s="92"/>
      <c r="AR179" s="93"/>
      <c r="AS179" s="94"/>
      <c r="AT179" s="95"/>
      <c r="AU179" s="94"/>
      <c r="AV179" s="96"/>
      <c r="AW179" s="96"/>
      <c r="AX179" s="96"/>
      <c r="AY179" s="96"/>
      <c r="AZ179" s="97"/>
      <c r="BA179" s="92"/>
      <c r="BB179" s="92"/>
      <c r="BC179" s="93"/>
      <c r="BD179" s="94"/>
      <c r="BE179" s="95"/>
      <c r="BF179" s="94"/>
      <c r="BG179" s="96"/>
      <c r="BH179" s="96"/>
      <c r="BI179" s="96"/>
      <c r="BJ179" s="96"/>
      <c r="BK179" s="97"/>
      <c r="BL179" s="92"/>
      <c r="BM179" s="92"/>
      <c r="BN179" s="93"/>
      <c r="BO179" s="94"/>
      <c r="BP179" s="95"/>
      <c r="BQ179" s="94"/>
      <c r="BR179" s="96"/>
      <c r="BS179" s="96"/>
      <c r="BT179" s="96"/>
      <c r="BU179" s="96"/>
      <c r="BV179" s="97"/>
      <c r="BW179" s="92"/>
      <c r="BX179" s="92"/>
      <c r="BY179" s="93"/>
      <c r="BZ179" s="94"/>
      <c r="CA179" s="95"/>
      <c r="CB179" s="94"/>
      <c r="CC179" s="96"/>
      <c r="CD179" s="96"/>
      <c r="CE179" s="96"/>
      <c r="CF179" s="96"/>
      <c r="CG179" s="97"/>
      <c r="CH179" s="92"/>
      <c r="CI179" s="92"/>
      <c r="CJ179" s="93"/>
      <c r="CK179" s="94"/>
      <c r="CL179" s="95"/>
      <c r="CM179" s="94"/>
      <c r="CN179" s="96"/>
      <c r="CO179" s="96"/>
      <c r="CP179" s="96"/>
      <c r="CQ179" s="96"/>
      <c r="CR179" s="97"/>
      <c r="CS179" s="92"/>
      <c r="CT179" s="92"/>
      <c r="CU179" s="93"/>
      <c r="CV179" s="94"/>
      <c r="CW179" s="95"/>
      <c r="CX179" s="94"/>
      <c r="CY179" s="96"/>
      <c r="CZ179" s="96"/>
      <c r="DA179" s="96"/>
      <c r="DB179" s="96"/>
      <c r="DC179" s="97"/>
      <c r="DD179" s="92"/>
      <c r="DE179" s="92"/>
      <c r="DF179" s="93"/>
      <c r="DG179" s="94"/>
      <c r="DH179" s="95"/>
      <c r="DI179" s="94"/>
      <c r="DJ179" s="96"/>
      <c r="DK179" s="96"/>
      <c r="DL179" s="96"/>
      <c r="DM179" s="96"/>
      <c r="DN179" s="97"/>
      <c r="DO179" s="92"/>
      <c r="DP179" s="92"/>
      <c r="DQ179" s="93"/>
      <c r="DR179" s="94"/>
      <c r="DS179" s="95"/>
      <c r="DT179" s="94"/>
      <c r="DU179" s="96"/>
      <c r="DV179" s="96"/>
      <c r="DW179" s="96"/>
      <c r="DX179" s="96"/>
      <c r="DY179" s="97"/>
      <c r="DZ179" s="92"/>
      <c r="EA179" s="92"/>
      <c r="EB179" s="93"/>
      <c r="EC179" s="94"/>
      <c r="ED179" s="95"/>
      <c r="EE179" s="94"/>
      <c r="EF179" s="96"/>
      <c r="EG179" s="96"/>
      <c r="EH179" s="96"/>
      <c r="EI179" s="96"/>
      <c r="EJ179" s="97"/>
      <c r="EK179" s="92"/>
      <c r="EL179" s="92"/>
      <c r="EM179" s="93"/>
      <c r="EN179" s="94"/>
      <c r="EO179" s="95"/>
      <c r="EP179" s="94"/>
      <c r="EQ179" s="96"/>
      <c r="ER179" s="96"/>
      <c r="ES179" s="96"/>
      <c r="ET179" s="96"/>
      <c r="EU179" s="97"/>
      <c r="EV179" s="92"/>
      <c r="EW179" s="92"/>
      <c r="EX179" s="93"/>
      <c r="EY179" s="94"/>
      <c r="EZ179" s="95"/>
      <c r="FA179" s="94"/>
      <c r="FB179" s="96"/>
      <c r="FC179" s="96"/>
      <c r="FD179" s="96"/>
      <c r="FE179" s="96"/>
      <c r="FF179" s="97"/>
      <c r="FG179" s="92"/>
      <c r="FH179" s="92"/>
      <c r="FI179" s="93"/>
      <c r="FJ179" s="94"/>
      <c r="FK179" s="95"/>
      <c r="FL179" s="94"/>
      <c r="FM179" s="96"/>
      <c r="FN179" s="96"/>
      <c r="FO179" s="96"/>
      <c r="FP179" s="96"/>
      <c r="FQ179" s="97"/>
      <c r="FR179" s="92"/>
      <c r="FS179" s="92"/>
      <c r="FT179" s="93"/>
      <c r="FU179" s="94"/>
      <c r="FV179" s="95"/>
      <c r="FW179" s="94"/>
      <c r="FX179" s="96"/>
      <c r="FY179" s="96"/>
      <c r="FZ179" s="96"/>
      <c r="GA179" s="96"/>
      <c r="GB179" s="97"/>
      <c r="GC179" s="92"/>
      <c r="GD179" s="92"/>
      <c r="GE179" s="93"/>
      <c r="GF179" s="94"/>
      <c r="GG179" s="95"/>
      <c r="GH179" s="94"/>
      <c r="GI179" s="96"/>
      <c r="GJ179" s="96"/>
      <c r="GK179" s="96"/>
      <c r="GL179" s="96"/>
      <c r="GM179" s="97"/>
      <c r="GN179" s="92"/>
      <c r="GO179" s="92"/>
      <c r="GP179" s="93"/>
      <c r="GQ179" s="94"/>
      <c r="GR179" s="95"/>
      <c r="GS179" s="94"/>
      <c r="GT179" s="96"/>
      <c r="GU179" s="96"/>
      <c r="GV179" s="96"/>
      <c r="GW179" s="96"/>
      <c r="GX179" s="97"/>
      <c r="GY179" s="92"/>
      <c r="GZ179" s="92"/>
      <c r="HA179" s="93"/>
      <c r="HB179" s="94"/>
      <c r="HC179" s="95"/>
      <c r="HD179" s="94"/>
      <c r="HE179" s="96"/>
      <c r="HF179" s="96"/>
      <c r="HG179" s="96"/>
      <c r="HH179" s="96"/>
      <c r="HI179" s="97"/>
      <c r="HJ179" s="92"/>
      <c r="HK179" s="92"/>
      <c r="HL179" s="93"/>
      <c r="HM179" s="94"/>
      <c r="HN179" s="95"/>
      <c r="HO179" s="94"/>
      <c r="HP179" s="96"/>
      <c r="HQ179" s="96"/>
      <c r="HR179" s="96"/>
      <c r="HS179" s="96"/>
      <c r="HT179" s="97"/>
      <c r="HU179" s="92"/>
      <c r="HV179" s="92"/>
      <c r="HW179" s="93"/>
      <c r="HX179" s="94"/>
      <c r="HY179" s="95"/>
      <c r="HZ179" s="94"/>
      <c r="IA179" s="96"/>
      <c r="IB179" s="96"/>
      <c r="IC179" s="96"/>
      <c r="ID179" s="96"/>
      <c r="IE179" s="97"/>
      <c r="IF179" s="92"/>
      <c r="IG179" s="92"/>
    </row>
    <row r="180" spans="1:241" ht="12" customHeight="1">
      <c r="A180" s="502" t="s">
        <v>2807</v>
      </c>
      <c r="B180" s="529" t="s">
        <v>2806</v>
      </c>
      <c r="C180" s="504" t="s">
        <v>132</v>
      </c>
      <c r="D180" s="505">
        <v>630</v>
      </c>
      <c r="E180" s="259"/>
      <c r="F180" s="259"/>
      <c r="G180" s="88">
        <f t="shared" si="22"/>
        <v>0</v>
      </c>
      <c r="H180" s="89">
        <f t="shared" si="23"/>
        <v>0</v>
      </c>
      <c r="I180" s="92"/>
      <c r="J180" s="79"/>
      <c r="K180" s="93"/>
      <c r="L180" s="94"/>
      <c r="M180" s="95"/>
      <c r="N180" s="94"/>
      <c r="O180" s="96"/>
      <c r="P180" s="96"/>
      <c r="Q180" s="96"/>
      <c r="R180" s="96"/>
      <c r="S180" s="97"/>
      <c r="T180" s="92"/>
      <c r="U180" s="92"/>
      <c r="V180" s="93"/>
      <c r="W180" s="94"/>
      <c r="X180" s="95"/>
      <c r="Y180" s="94"/>
      <c r="Z180" s="96"/>
      <c r="AA180" s="96"/>
      <c r="AB180" s="96"/>
      <c r="AC180" s="96"/>
      <c r="AD180" s="97"/>
      <c r="AE180" s="92"/>
      <c r="AF180" s="92"/>
      <c r="AG180" s="93"/>
      <c r="AH180" s="94"/>
      <c r="AI180" s="95"/>
      <c r="AJ180" s="94"/>
      <c r="AK180" s="96"/>
      <c r="AL180" s="96"/>
      <c r="AM180" s="96"/>
      <c r="AN180" s="96"/>
      <c r="AO180" s="97"/>
      <c r="AP180" s="92"/>
      <c r="AQ180" s="92"/>
      <c r="AR180" s="93"/>
      <c r="AS180" s="94"/>
      <c r="AT180" s="95"/>
      <c r="AU180" s="94"/>
      <c r="AV180" s="96"/>
      <c r="AW180" s="96"/>
      <c r="AX180" s="96"/>
      <c r="AY180" s="96"/>
      <c r="AZ180" s="97"/>
      <c r="BA180" s="92"/>
      <c r="BB180" s="92"/>
      <c r="BC180" s="93"/>
      <c r="BD180" s="94"/>
      <c r="BE180" s="95"/>
      <c r="BF180" s="94"/>
      <c r="BG180" s="96"/>
      <c r="BH180" s="96"/>
      <c r="BI180" s="96"/>
      <c r="BJ180" s="96"/>
      <c r="BK180" s="97"/>
      <c r="BL180" s="92"/>
      <c r="BM180" s="92"/>
      <c r="BN180" s="93"/>
      <c r="BO180" s="94"/>
      <c r="BP180" s="95"/>
      <c r="BQ180" s="94"/>
      <c r="BR180" s="96"/>
      <c r="BS180" s="96"/>
      <c r="BT180" s="96"/>
      <c r="BU180" s="96"/>
      <c r="BV180" s="97"/>
      <c r="BW180" s="92"/>
      <c r="BX180" s="92"/>
      <c r="BY180" s="93"/>
      <c r="BZ180" s="94"/>
      <c r="CA180" s="95"/>
      <c r="CB180" s="94"/>
      <c r="CC180" s="96"/>
      <c r="CD180" s="96"/>
      <c r="CE180" s="96"/>
      <c r="CF180" s="96"/>
      <c r="CG180" s="97"/>
      <c r="CH180" s="92"/>
      <c r="CI180" s="92"/>
      <c r="CJ180" s="93"/>
      <c r="CK180" s="94"/>
      <c r="CL180" s="95"/>
      <c r="CM180" s="94"/>
      <c r="CN180" s="96"/>
      <c r="CO180" s="96"/>
      <c r="CP180" s="96"/>
      <c r="CQ180" s="96"/>
      <c r="CR180" s="97"/>
      <c r="CS180" s="92"/>
      <c r="CT180" s="92"/>
      <c r="CU180" s="93"/>
      <c r="CV180" s="94"/>
      <c r="CW180" s="95"/>
      <c r="CX180" s="94"/>
      <c r="CY180" s="96"/>
      <c r="CZ180" s="96"/>
      <c r="DA180" s="96"/>
      <c r="DB180" s="96"/>
      <c r="DC180" s="97"/>
      <c r="DD180" s="92"/>
      <c r="DE180" s="92"/>
      <c r="DF180" s="93"/>
      <c r="DG180" s="94"/>
      <c r="DH180" s="95"/>
      <c r="DI180" s="94"/>
      <c r="DJ180" s="96"/>
      <c r="DK180" s="96"/>
      <c r="DL180" s="96"/>
      <c r="DM180" s="96"/>
      <c r="DN180" s="97"/>
      <c r="DO180" s="92"/>
      <c r="DP180" s="92"/>
      <c r="DQ180" s="93"/>
      <c r="DR180" s="94"/>
      <c r="DS180" s="95"/>
      <c r="DT180" s="94"/>
      <c r="DU180" s="96"/>
      <c r="DV180" s="96"/>
      <c r="DW180" s="96"/>
      <c r="DX180" s="96"/>
      <c r="DY180" s="97"/>
      <c r="DZ180" s="92"/>
      <c r="EA180" s="92"/>
      <c r="EB180" s="93"/>
      <c r="EC180" s="94"/>
      <c r="ED180" s="95"/>
      <c r="EE180" s="94"/>
      <c r="EF180" s="96"/>
      <c r="EG180" s="96"/>
      <c r="EH180" s="96"/>
      <c r="EI180" s="96"/>
      <c r="EJ180" s="97"/>
      <c r="EK180" s="92"/>
      <c r="EL180" s="92"/>
      <c r="EM180" s="93"/>
      <c r="EN180" s="94"/>
      <c r="EO180" s="95"/>
      <c r="EP180" s="94"/>
      <c r="EQ180" s="96"/>
      <c r="ER180" s="96"/>
      <c r="ES180" s="96"/>
      <c r="ET180" s="96"/>
      <c r="EU180" s="97"/>
      <c r="EV180" s="92"/>
      <c r="EW180" s="92"/>
      <c r="EX180" s="93"/>
      <c r="EY180" s="94"/>
      <c r="EZ180" s="95"/>
      <c r="FA180" s="94"/>
      <c r="FB180" s="96"/>
      <c r="FC180" s="96"/>
      <c r="FD180" s="96"/>
      <c r="FE180" s="96"/>
      <c r="FF180" s="97"/>
      <c r="FG180" s="92"/>
      <c r="FH180" s="92"/>
      <c r="FI180" s="93"/>
      <c r="FJ180" s="94"/>
      <c r="FK180" s="95"/>
      <c r="FL180" s="94"/>
      <c r="FM180" s="96"/>
      <c r="FN180" s="96"/>
      <c r="FO180" s="96"/>
      <c r="FP180" s="96"/>
      <c r="FQ180" s="97"/>
      <c r="FR180" s="92"/>
      <c r="FS180" s="92"/>
      <c r="FT180" s="93"/>
      <c r="FU180" s="94"/>
      <c r="FV180" s="95"/>
      <c r="FW180" s="94"/>
      <c r="FX180" s="96"/>
      <c r="FY180" s="96"/>
      <c r="FZ180" s="96"/>
      <c r="GA180" s="96"/>
      <c r="GB180" s="97"/>
      <c r="GC180" s="92"/>
      <c r="GD180" s="92"/>
      <c r="GE180" s="93"/>
      <c r="GF180" s="94"/>
      <c r="GG180" s="95"/>
      <c r="GH180" s="94"/>
      <c r="GI180" s="96"/>
      <c r="GJ180" s="96"/>
      <c r="GK180" s="96"/>
      <c r="GL180" s="96"/>
      <c r="GM180" s="97"/>
      <c r="GN180" s="92"/>
      <c r="GO180" s="92"/>
      <c r="GP180" s="93"/>
      <c r="GQ180" s="94"/>
      <c r="GR180" s="95"/>
      <c r="GS180" s="94"/>
      <c r="GT180" s="96"/>
      <c r="GU180" s="96"/>
      <c r="GV180" s="96"/>
      <c r="GW180" s="96"/>
      <c r="GX180" s="97"/>
      <c r="GY180" s="92"/>
      <c r="GZ180" s="92"/>
      <c r="HA180" s="93"/>
      <c r="HB180" s="94"/>
      <c r="HC180" s="95"/>
      <c r="HD180" s="94"/>
      <c r="HE180" s="96"/>
      <c r="HF180" s="96"/>
      <c r="HG180" s="96"/>
      <c r="HH180" s="96"/>
      <c r="HI180" s="97"/>
      <c r="HJ180" s="92"/>
      <c r="HK180" s="92"/>
      <c r="HL180" s="93"/>
      <c r="HM180" s="94"/>
      <c r="HN180" s="95"/>
      <c r="HO180" s="94"/>
      <c r="HP180" s="96"/>
      <c r="HQ180" s="96"/>
      <c r="HR180" s="96"/>
      <c r="HS180" s="96"/>
      <c r="HT180" s="97"/>
      <c r="HU180" s="92"/>
      <c r="HV180" s="92"/>
      <c r="HW180" s="93"/>
      <c r="HX180" s="94"/>
      <c r="HY180" s="95"/>
      <c r="HZ180" s="94"/>
      <c r="IA180" s="96"/>
      <c r="IB180" s="96"/>
      <c r="IC180" s="96"/>
      <c r="ID180" s="96"/>
      <c r="IE180" s="97"/>
      <c r="IF180" s="92"/>
      <c r="IG180" s="92"/>
    </row>
    <row r="181" spans="1:241" ht="14.25">
      <c r="A181" s="502" t="s">
        <v>2805</v>
      </c>
      <c r="B181" s="529" t="s">
        <v>2804</v>
      </c>
      <c r="C181" s="504" t="s">
        <v>132</v>
      </c>
      <c r="D181" s="505">
        <v>870</v>
      </c>
      <c r="E181" s="259"/>
      <c r="F181" s="259"/>
      <c r="G181" s="88">
        <f t="shared" si="22"/>
        <v>0</v>
      </c>
      <c r="H181" s="89">
        <f t="shared" si="23"/>
        <v>0</v>
      </c>
      <c r="I181" s="92"/>
      <c r="J181" s="79"/>
      <c r="K181" s="93"/>
      <c r="L181" s="94"/>
      <c r="M181" s="95"/>
      <c r="N181" s="94"/>
      <c r="O181" s="96"/>
      <c r="P181" s="96"/>
      <c r="Q181" s="96"/>
      <c r="R181" s="96"/>
      <c r="S181" s="97"/>
      <c r="T181" s="92"/>
      <c r="U181" s="92"/>
      <c r="V181" s="93"/>
      <c r="W181" s="94"/>
      <c r="X181" s="95"/>
      <c r="Y181" s="94"/>
      <c r="Z181" s="96"/>
      <c r="AA181" s="96"/>
      <c r="AB181" s="96"/>
      <c r="AC181" s="96"/>
      <c r="AD181" s="97"/>
      <c r="AE181" s="92"/>
      <c r="AF181" s="92"/>
      <c r="AG181" s="93"/>
      <c r="AH181" s="94"/>
      <c r="AI181" s="95"/>
      <c r="AJ181" s="94"/>
      <c r="AK181" s="96"/>
      <c r="AL181" s="96"/>
      <c r="AM181" s="96"/>
      <c r="AN181" s="96"/>
      <c r="AO181" s="97"/>
      <c r="AP181" s="92"/>
      <c r="AQ181" s="92"/>
      <c r="AR181" s="93"/>
      <c r="AS181" s="94"/>
      <c r="AT181" s="95"/>
      <c r="AU181" s="94"/>
      <c r="AV181" s="96"/>
      <c r="AW181" s="96"/>
      <c r="AX181" s="96"/>
      <c r="AY181" s="96"/>
      <c r="AZ181" s="97"/>
      <c r="BA181" s="92"/>
      <c r="BB181" s="92"/>
      <c r="BC181" s="93"/>
      <c r="BD181" s="94"/>
      <c r="BE181" s="95"/>
      <c r="BF181" s="94"/>
      <c r="BG181" s="96"/>
      <c r="BH181" s="96"/>
      <c r="BI181" s="96"/>
      <c r="BJ181" s="96"/>
      <c r="BK181" s="97"/>
      <c r="BL181" s="92"/>
      <c r="BM181" s="92"/>
      <c r="BN181" s="93"/>
      <c r="BO181" s="94"/>
      <c r="BP181" s="95"/>
      <c r="BQ181" s="94"/>
      <c r="BR181" s="96"/>
      <c r="BS181" s="96"/>
      <c r="BT181" s="96"/>
      <c r="BU181" s="96"/>
      <c r="BV181" s="97"/>
      <c r="BW181" s="92"/>
      <c r="BX181" s="92"/>
      <c r="BY181" s="93"/>
      <c r="BZ181" s="94"/>
      <c r="CA181" s="95"/>
      <c r="CB181" s="94"/>
      <c r="CC181" s="96"/>
      <c r="CD181" s="96"/>
      <c r="CE181" s="96"/>
      <c r="CF181" s="96"/>
      <c r="CG181" s="97"/>
      <c r="CH181" s="92"/>
      <c r="CI181" s="92"/>
      <c r="CJ181" s="93"/>
      <c r="CK181" s="94"/>
      <c r="CL181" s="95"/>
      <c r="CM181" s="94"/>
      <c r="CN181" s="96"/>
      <c r="CO181" s="96"/>
      <c r="CP181" s="96"/>
      <c r="CQ181" s="96"/>
      <c r="CR181" s="97"/>
      <c r="CS181" s="92"/>
      <c r="CT181" s="92"/>
      <c r="CU181" s="93"/>
      <c r="CV181" s="94"/>
      <c r="CW181" s="95"/>
      <c r="CX181" s="94"/>
      <c r="CY181" s="96"/>
      <c r="CZ181" s="96"/>
      <c r="DA181" s="96"/>
      <c r="DB181" s="96"/>
      <c r="DC181" s="97"/>
      <c r="DD181" s="92"/>
      <c r="DE181" s="92"/>
      <c r="DF181" s="93"/>
      <c r="DG181" s="94"/>
      <c r="DH181" s="95"/>
      <c r="DI181" s="94"/>
      <c r="DJ181" s="96"/>
      <c r="DK181" s="96"/>
      <c r="DL181" s="96"/>
      <c r="DM181" s="96"/>
      <c r="DN181" s="97"/>
      <c r="DO181" s="92"/>
      <c r="DP181" s="92"/>
      <c r="DQ181" s="93"/>
      <c r="DR181" s="94"/>
      <c r="DS181" s="95"/>
      <c r="DT181" s="94"/>
      <c r="DU181" s="96"/>
      <c r="DV181" s="96"/>
      <c r="DW181" s="96"/>
      <c r="DX181" s="96"/>
      <c r="DY181" s="97"/>
      <c r="DZ181" s="92"/>
      <c r="EA181" s="92"/>
      <c r="EB181" s="93"/>
      <c r="EC181" s="94"/>
      <c r="ED181" s="95"/>
      <c r="EE181" s="94"/>
      <c r="EF181" s="96"/>
      <c r="EG181" s="96"/>
      <c r="EH181" s="96"/>
      <c r="EI181" s="96"/>
      <c r="EJ181" s="97"/>
      <c r="EK181" s="92"/>
      <c r="EL181" s="92"/>
      <c r="EM181" s="93"/>
      <c r="EN181" s="94"/>
      <c r="EO181" s="95"/>
      <c r="EP181" s="94"/>
      <c r="EQ181" s="96"/>
      <c r="ER181" s="96"/>
      <c r="ES181" s="96"/>
      <c r="ET181" s="96"/>
      <c r="EU181" s="97"/>
      <c r="EV181" s="92"/>
      <c r="EW181" s="92"/>
      <c r="EX181" s="93"/>
      <c r="EY181" s="94"/>
      <c r="EZ181" s="95"/>
      <c r="FA181" s="94"/>
      <c r="FB181" s="96"/>
      <c r="FC181" s="96"/>
      <c r="FD181" s="96"/>
      <c r="FE181" s="96"/>
      <c r="FF181" s="97"/>
      <c r="FG181" s="92"/>
      <c r="FH181" s="92"/>
      <c r="FI181" s="93"/>
      <c r="FJ181" s="94"/>
      <c r="FK181" s="95"/>
      <c r="FL181" s="94"/>
      <c r="FM181" s="96"/>
      <c r="FN181" s="96"/>
      <c r="FO181" s="96"/>
      <c r="FP181" s="96"/>
      <c r="FQ181" s="97"/>
      <c r="FR181" s="92"/>
      <c r="FS181" s="92"/>
      <c r="FT181" s="93"/>
      <c r="FU181" s="94"/>
      <c r="FV181" s="95"/>
      <c r="FW181" s="94"/>
      <c r="FX181" s="96"/>
      <c r="FY181" s="96"/>
      <c r="FZ181" s="96"/>
      <c r="GA181" s="96"/>
      <c r="GB181" s="97"/>
      <c r="GC181" s="92"/>
      <c r="GD181" s="92"/>
      <c r="GE181" s="93"/>
      <c r="GF181" s="94"/>
      <c r="GG181" s="95"/>
      <c r="GH181" s="94"/>
      <c r="GI181" s="96"/>
      <c r="GJ181" s="96"/>
      <c r="GK181" s="96"/>
      <c r="GL181" s="96"/>
      <c r="GM181" s="97"/>
      <c r="GN181" s="92"/>
      <c r="GO181" s="92"/>
      <c r="GP181" s="93"/>
      <c r="GQ181" s="94"/>
      <c r="GR181" s="95"/>
      <c r="GS181" s="94"/>
      <c r="GT181" s="96"/>
      <c r="GU181" s="96"/>
      <c r="GV181" s="96"/>
      <c r="GW181" s="96"/>
      <c r="GX181" s="97"/>
      <c r="GY181" s="92"/>
      <c r="GZ181" s="92"/>
      <c r="HA181" s="93"/>
      <c r="HB181" s="94"/>
      <c r="HC181" s="95"/>
      <c r="HD181" s="94"/>
      <c r="HE181" s="96"/>
      <c r="HF181" s="96"/>
      <c r="HG181" s="96"/>
      <c r="HH181" s="96"/>
      <c r="HI181" s="97"/>
      <c r="HJ181" s="92"/>
      <c r="HK181" s="92"/>
      <c r="HL181" s="93"/>
      <c r="HM181" s="94"/>
      <c r="HN181" s="95"/>
      <c r="HO181" s="94"/>
      <c r="HP181" s="96"/>
      <c r="HQ181" s="96"/>
      <c r="HR181" s="96"/>
      <c r="HS181" s="96"/>
      <c r="HT181" s="97"/>
      <c r="HU181" s="92"/>
      <c r="HV181" s="92"/>
      <c r="HW181" s="93"/>
      <c r="HX181" s="94"/>
      <c r="HY181" s="95"/>
      <c r="HZ181" s="94"/>
      <c r="IA181" s="96"/>
      <c r="IB181" s="96"/>
      <c r="IC181" s="96"/>
      <c r="ID181" s="96"/>
      <c r="IE181" s="97"/>
      <c r="IF181" s="92"/>
      <c r="IG181" s="92"/>
    </row>
    <row r="182" spans="1:241" ht="27.6" customHeight="1">
      <c r="A182" s="502" t="s">
        <v>2803</v>
      </c>
      <c r="B182" s="529" t="s">
        <v>2802</v>
      </c>
      <c r="C182" s="504" t="s">
        <v>132</v>
      </c>
      <c r="D182" s="505">
        <v>80</v>
      </c>
      <c r="E182" s="259"/>
      <c r="F182" s="259"/>
      <c r="G182" s="88">
        <f t="shared" si="22"/>
        <v>0</v>
      </c>
      <c r="H182" s="89">
        <f t="shared" si="23"/>
        <v>0</v>
      </c>
      <c r="I182" s="92"/>
      <c r="J182" s="79"/>
      <c r="K182" s="93"/>
      <c r="L182" s="94"/>
      <c r="M182" s="95"/>
      <c r="N182" s="94"/>
      <c r="O182" s="96"/>
      <c r="P182" s="96"/>
      <c r="Q182" s="96"/>
      <c r="R182" s="96"/>
      <c r="S182" s="97"/>
      <c r="T182" s="92"/>
      <c r="U182" s="92"/>
      <c r="V182" s="93"/>
      <c r="W182" s="94"/>
      <c r="X182" s="95"/>
      <c r="Y182" s="94"/>
      <c r="Z182" s="96"/>
      <c r="AA182" s="96"/>
      <c r="AB182" s="96"/>
      <c r="AC182" s="96"/>
      <c r="AD182" s="97"/>
      <c r="AE182" s="92"/>
      <c r="AF182" s="92"/>
      <c r="AG182" s="93"/>
      <c r="AH182" s="94"/>
      <c r="AI182" s="95"/>
      <c r="AJ182" s="94"/>
      <c r="AK182" s="96"/>
      <c r="AL182" s="96"/>
      <c r="AM182" s="96"/>
      <c r="AN182" s="96"/>
      <c r="AO182" s="97"/>
      <c r="AP182" s="92"/>
      <c r="AQ182" s="92"/>
      <c r="AR182" s="93"/>
      <c r="AS182" s="94"/>
      <c r="AT182" s="95"/>
      <c r="AU182" s="94"/>
      <c r="AV182" s="96"/>
      <c r="AW182" s="96"/>
      <c r="AX182" s="96"/>
      <c r="AY182" s="96"/>
      <c r="AZ182" s="97"/>
      <c r="BA182" s="92"/>
      <c r="BB182" s="92"/>
      <c r="BC182" s="93"/>
      <c r="BD182" s="94"/>
      <c r="BE182" s="95"/>
      <c r="BF182" s="94"/>
      <c r="BG182" s="96"/>
      <c r="BH182" s="96"/>
      <c r="BI182" s="96"/>
      <c r="BJ182" s="96"/>
      <c r="BK182" s="97"/>
      <c r="BL182" s="92"/>
      <c r="BM182" s="92"/>
      <c r="BN182" s="93"/>
      <c r="BO182" s="94"/>
      <c r="BP182" s="95"/>
      <c r="BQ182" s="94"/>
      <c r="BR182" s="96"/>
      <c r="BS182" s="96"/>
      <c r="BT182" s="96"/>
      <c r="BU182" s="96"/>
      <c r="BV182" s="97"/>
      <c r="BW182" s="92"/>
      <c r="BX182" s="92"/>
      <c r="BY182" s="93"/>
      <c r="BZ182" s="94"/>
      <c r="CA182" s="95"/>
      <c r="CB182" s="94"/>
      <c r="CC182" s="96"/>
      <c r="CD182" s="96"/>
      <c r="CE182" s="96"/>
      <c r="CF182" s="96"/>
      <c r="CG182" s="97"/>
      <c r="CH182" s="92"/>
      <c r="CI182" s="92"/>
      <c r="CJ182" s="93"/>
      <c r="CK182" s="94"/>
      <c r="CL182" s="95"/>
      <c r="CM182" s="94"/>
      <c r="CN182" s="96"/>
      <c r="CO182" s="96"/>
      <c r="CP182" s="96"/>
      <c r="CQ182" s="96"/>
      <c r="CR182" s="97"/>
      <c r="CS182" s="92"/>
      <c r="CT182" s="92"/>
      <c r="CU182" s="93"/>
      <c r="CV182" s="94"/>
      <c r="CW182" s="95"/>
      <c r="CX182" s="94"/>
      <c r="CY182" s="96"/>
      <c r="CZ182" s="96"/>
      <c r="DA182" s="96"/>
      <c r="DB182" s="96"/>
      <c r="DC182" s="97"/>
      <c r="DD182" s="92"/>
      <c r="DE182" s="92"/>
      <c r="DF182" s="93"/>
      <c r="DG182" s="94"/>
      <c r="DH182" s="95"/>
      <c r="DI182" s="94"/>
      <c r="DJ182" s="96"/>
      <c r="DK182" s="96"/>
      <c r="DL182" s="96"/>
      <c r="DM182" s="96"/>
      <c r="DN182" s="97"/>
      <c r="DO182" s="92"/>
      <c r="DP182" s="92"/>
      <c r="DQ182" s="93"/>
      <c r="DR182" s="94"/>
      <c r="DS182" s="95"/>
      <c r="DT182" s="94"/>
      <c r="DU182" s="96"/>
      <c r="DV182" s="96"/>
      <c r="DW182" s="96"/>
      <c r="DX182" s="96"/>
      <c r="DY182" s="97"/>
      <c r="DZ182" s="92"/>
      <c r="EA182" s="92"/>
      <c r="EB182" s="93"/>
      <c r="EC182" s="94"/>
      <c r="ED182" s="95"/>
      <c r="EE182" s="94"/>
      <c r="EF182" s="96"/>
      <c r="EG182" s="96"/>
      <c r="EH182" s="96"/>
      <c r="EI182" s="96"/>
      <c r="EJ182" s="97"/>
      <c r="EK182" s="92"/>
      <c r="EL182" s="92"/>
      <c r="EM182" s="93"/>
      <c r="EN182" s="94"/>
      <c r="EO182" s="95"/>
      <c r="EP182" s="94"/>
      <c r="EQ182" s="96"/>
      <c r="ER182" s="96"/>
      <c r="ES182" s="96"/>
      <c r="ET182" s="96"/>
      <c r="EU182" s="97"/>
      <c r="EV182" s="92"/>
      <c r="EW182" s="92"/>
      <c r="EX182" s="93"/>
      <c r="EY182" s="94"/>
      <c r="EZ182" s="95"/>
      <c r="FA182" s="94"/>
      <c r="FB182" s="96"/>
      <c r="FC182" s="96"/>
      <c r="FD182" s="96"/>
      <c r="FE182" s="96"/>
      <c r="FF182" s="97"/>
      <c r="FG182" s="92"/>
      <c r="FH182" s="92"/>
      <c r="FI182" s="93"/>
      <c r="FJ182" s="94"/>
      <c r="FK182" s="95"/>
      <c r="FL182" s="94"/>
      <c r="FM182" s="96"/>
      <c r="FN182" s="96"/>
      <c r="FO182" s="96"/>
      <c r="FP182" s="96"/>
      <c r="FQ182" s="97"/>
      <c r="FR182" s="92"/>
      <c r="FS182" s="92"/>
      <c r="FT182" s="93"/>
      <c r="FU182" s="94"/>
      <c r="FV182" s="95"/>
      <c r="FW182" s="94"/>
      <c r="FX182" s="96"/>
      <c r="FY182" s="96"/>
      <c r="FZ182" s="96"/>
      <c r="GA182" s="96"/>
      <c r="GB182" s="97"/>
      <c r="GC182" s="92"/>
      <c r="GD182" s="92"/>
      <c r="GE182" s="93"/>
      <c r="GF182" s="94"/>
      <c r="GG182" s="95"/>
      <c r="GH182" s="94"/>
      <c r="GI182" s="96"/>
      <c r="GJ182" s="96"/>
      <c r="GK182" s="96"/>
      <c r="GL182" s="96"/>
      <c r="GM182" s="97"/>
      <c r="GN182" s="92"/>
      <c r="GO182" s="92"/>
      <c r="GP182" s="93"/>
      <c r="GQ182" s="94"/>
      <c r="GR182" s="95"/>
      <c r="GS182" s="94"/>
      <c r="GT182" s="96"/>
      <c r="GU182" s="96"/>
      <c r="GV182" s="96"/>
      <c r="GW182" s="96"/>
      <c r="GX182" s="97"/>
      <c r="GY182" s="92"/>
      <c r="GZ182" s="92"/>
      <c r="HA182" s="93"/>
      <c r="HB182" s="94"/>
      <c r="HC182" s="95"/>
      <c r="HD182" s="94"/>
      <c r="HE182" s="96"/>
      <c r="HF182" s="96"/>
      <c r="HG182" s="96"/>
      <c r="HH182" s="96"/>
      <c r="HI182" s="97"/>
      <c r="HJ182" s="92"/>
      <c r="HK182" s="92"/>
      <c r="HL182" s="93"/>
      <c r="HM182" s="94"/>
      <c r="HN182" s="95"/>
      <c r="HO182" s="94"/>
      <c r="HP182" s="96"/>
      <c r="HQ182" s="96"/>
      <c r="HR182" s="96"/>
      <c r="HS182" s="96"/>
      <c r="HT182" s="97"/>
      <c r="HU182" s="92"/>
      <c r="HV182" s="92"/>
      <c r="HW182" s="93"/>
      <c r="HX182" s="94"/>
      <c r="HY182" s="95"/>
      <c r="HZ182" s="94"/>
      <c r="IA182" s="96"/>
      <c r="IB182" s="96"/>
      <c r="IC182" s="96"/>
      <c r="ID182" s="96"/>
      <c r="IE182" s="97"/>
      <c r="IF182" s="92"/>
      <c r="IG182" s="92"/>
    </row>
    <row r="183" spans="1:241" ht="14.25" customHeight="1">
      <c r="A183" s="502" t="s">
        <v>2801</v>
      </c>
      <c r="B183" s="529" t="s">
        <v>2800</v>
      </c>
      <c r="C183" s="504" t="s">
        <v>132</v>
      </c>
      <c r="D183" s="505">
        <v>600</v>
      </c>
      <c r="E183" s="259"/>
      <c r="F183" s="259"/>
      <c r="G183" s="88">
        <f t="shared" si="22"/>
        <v>0</v>
      </c>
      <c r="H183" s="89">
        <f t="shared" si="23"/>
        <v>0</v>
      </c>
      <c r="I183" s="92"/>
      <c r="J183" s="79"/>
      <c r="K183" s="93"/>
      <c r="L183" s="94"/>
      <c r="M183" s="95"/>
      <c r="N183" s="94"/>
      <c r="O183" s="96"/>
      <c r="P183" s="96"/>
      <c r="Q183" s="96"/>
      <c r="R183" s="96"/>
      <c r="S183" s="97"/>
      <c r="T183" s="92"/>
      <c r="U183" s="92"/>
      <c r="V183" s="93"/>
      <c r="W183" s="94"/>
      <c r="X183" s="95"/>
      <c r="Y183" s="94"/>
      <c r="Z183" s="96"/>
      <c r="AA183" s="96"/>
      <c r="AB183" s="96"/>
      <c r="AC183" s="96"/>
      <c r="AD183" s="97"/>
      <c r="AE183" s="92"/>
      <c r="AF183" s="92"/>
      <c r="AG183" s="93"/>
      <c r="AH183" s="94"/>
      <c r="AI183" s="95"/>
      <c r="AJ183" s="94"/>
      <c r="AK183" s="96"/>
      <c r="AL183" s="96"/>
      <c r="AM183" s="96"/>
      <c r="AN183" s="96"/>
      <c r="AO183" s="97"/>
      <c r="AP183" s="92"/>
      <c r="AQ183" s="92"/>
      <c r="AR183" s="93"/>
      <c r="AS183" s="94"/>
      <c r="AT183" s="95"/>
      <c r="AU183" s="94"/>
      <c r="AV183" s="96"/>
      <c r="AW183" s="96"/>
      <c r="AX183" s="96"/>
      <c r="AY183" s="96"/>
      <c r="AZ183" s="97"/>
      <c r="BA183" s="92"/>
      <c r="BB183" s="92"/>
      <c r="BC183" s="93"/>
      <c r="BD183" s="94"/>
      <c r="BE183" s="95"/>
      <c r="BF183" s="94"/>
      <c r="BG183" s="96"/>
      <c r="BH183" s="96"/>
      <c r="BI183" s="96"/>
      <c r="BJ183" s="96"/>
      <c r="BK183" s="97"/>
      <c r="BL183" s="92"/>
      <c r="BM183" s="92"/>
      <c r="BN183" s="93"/>
      <c r="BO183" s="94"/>
      <c r="BP183" s="95"/>
      <c r="BQ183" s="94"/>
      <c r="BR183" s="96"/>
      <c r="BS183" s="96"/>
      <c r="BT183" s="96"/>
      <c r="BU183" s="96"/>
      <c r="BV183" s="97"/>
      <c r="BW183" s="92"/>
      <c r="BX183" s="92"/>
      <c r="BY183" s="93"/>
      <c r="BZ183" s="94"/>
      <c r="CA183" s="95"/>
      <c r="CB183" s="94"/>
      <c r="CC183" s="96"/>
      <c r="CD183" s="96"/>
      <c r="CE183" s="96"/>
      <c r="CF183" s="96"/>
      <c r="CG183" s="97"/>
      <c r="CH183" s="92"/>
      <c r="CI183" s="92"/>
      <c r="CJ183" s="93"/>
      <c r="CK183" s="94"/>
      <c r="CL183" s="95"/>
      <c r="CM183" s="94"/>
      <c r="CN183" s="96"/>
      <c r="CO183" s="96"/>
      <c r="CP183" s="96"/>
      <c r="CQ183" s="96"/>
      <c r="CR183" s="97"/>
      <c r="CS183" s="92"/>
      <c r="CT183" s="92"/>
      <c r="CU183" s="93"/>
      <c r="CV183" s="94"/>
      <c r="CW183" s="95"/>
      <c r="CX183" s="94"/>
      <c r="CY183" s="96"/>
      <c r="CZ183" s="96"/>
      <c r="DA183" s="96"/>
      <c r="DB183" s="96"/>
      <c r="DC183" s="97"/>
      <c r="DD183" s="92"/>
      <c r="DE183" s="92"/>
      <c r="DF183" s="93"/>
      <c r="DG183" s="94"/>
      <c r="DH183" s="95"/>
      <c r="DI183" s="94"/>
      <c r="DJ183" s="96"/>
      <c r="DK183" s="96"/>
      <c r="DL183" s="96"/>
      <c r="DM183" s="96"/>
      <c r="DN183" s="97"/>
      <c r="DO183" s="92"/>
      <c r="DP183" s="92"/>
      <c r="DQ183" s="93"/>
      <c r="DR183" s="94"/>
      <c r="DS183" s="95"/>
      <c r="DT183" s="94"/>
      <c r="DU183" s="96"/>
      <c r="DV183" s="96"/>
      <c r="DW183" s="96"/>
      <c r="DX183" s="96"/>
      <c r="DY183" s="97"/>
      <c r="DZ183" s="92"/>
      <c r="EA183" s="92"/>
      <c r="EB183" s="93"/>
      <c r="EC183" s="94"/>
      <c r="ED183" s="95"/>
      <c r="EE183" s="94"/>
      <c r="EF183" s="96"/>
      <c r="EG183" s="96"/>
      <c r="EH183" s="96"/>
      <c r="EI183" s="96"/>
      <c r="EJ183" s="97"/>
      <c r="EK183" s="92"/>
      <c r="EL183" s="92"/>
      <c r="EM183" s="93"/>
      <c r="EN183" s="94"/>
      <c r="EO183" s="95"/>
      <c r="EP183" s="94"/>
      <c r="EQ183" s="96"/>
      <c r="ER183" s="96"/>
      <c r="ES183" s="96"/>
      <c r="ET183" s="96"/>
      <c r="EU183" s="97"/>
      <c r="EV183" s="92"/>
      <c r="EW183" s="92"/>
      <c r="EX183" s="93"/>
      <c r="EY183" s="94"/>
      <c r="EZ183" s="95"/>
      <c r="FA183" s="94"/>
      <c r="FB183" s="96"/>
      <c r="FC183" s="96"/>
      <c r="FD183" s="96"/>
      <c r="FE183" s="96"/>
      <c r="FF183" s="97"/>
      <c r="FG183" s="92"/>
      <c r="FH183" s="92"/>
      <c r="FI183" s="93"/>
      <c r="FJ183" s="94"/>
      <c r="FK183" s="95"/>
      <c r="FL183" s="94"/>
      <c r="FM183" s="96"/>
      <c r="FN183" s="96"/>
      <c r="FO183" s="96"/>
      <c r="FP183" s="96"/>
      <c r="FQ183" s="97"/>
      <c r="FR183" s="92"/>
      <c r="FS183" s="92"/>
      <c r="FT183" s="93"/>
      <c r="FU183" s="94"/>
      <c r="FV183" s="95"/>
      <c r="FW183" s="94"/>
      <c r="FX183" s="96"/>
      <c r="FY183" s="96"/>
      <c r="FZ183" s="96"/>
      <c r="GA183" s="96"/>
      <c r="GB183" s="97"/>
      <c r="GC183" s="92"/>
      <c r="GD183" s="92"/>
      <c r="GE183" s="93"/>
      <c r="GF183" s="94"/>
      <c r="GG183" s="95"/>
      <c r="GH183" s="94"/>
      <c r="GI183" s="96"/>
      <c r="GJ183" s="96"/>
      <c r="GK183" s="96"/>
      <c r="GL183" s="96"/>
      <c r="GM183" s="97"/>
      <c r="GN183" s="92"/>
      <c r="GO183" s="92"/>
      <c r="GP183" s="93"/>
      <c r="GQ183" s="94"/>
      <c r="GR183" s="95"/>
      <c r="GS183" s="94"/>
      <c r="GT183" s="96"/>
      <c r="GU183" s="96"/>
      <c r="GV183" s="96"/>
      <c r="GW183" s="96"/>
      <c r="GX183" s="97"/>
      <c r="GY183" s="92"/>
      <c r="GZ183" s="92"/>
      <c r="HA183" s="93"/>
      <c r="HB183" s="94"/>
      <c r="HC183" s="95"/>
      <c r="HD183" s="94"/>
      <c r="HE183" s="96"/>
      <c r="HF183" s="96"/>
      <c r="HG183" s="96"/>
      <c r="HH183" s="96"/>
      <c r="HI183" s="97"/>
      <c r="HJ183" s="92"/>
      <c r="HK183" s="92"/>
      <c r="HL183" s="93"/>
      <c r="HM183" s="94"/>
      <c r="HN183" s="95"/>
      <c r="HO183" s="94"/>
      <c r="HP183" s="96"/>
      <c r="HQ183" s="96"/>
      <c r="HR183" s="96"/>
      <c r="HS183" s="96"/>
      <c r="HT183" s="97"/>
      <c r="HU183" s="92"/>
      <c r="HV183" s="92"/>
      <c r="HW183" s="93"/>
      <c r="HX183" s="94"/>
      <c r="HY183" s="95"/>
      <c r="HZ183" s="94"/>
      <c r="IA183" s="96"/>
      <c r="IB183" s="96"/>
      <c r="IC183" s="96"/>
      <c r="ID183" s="96"/>
      <c r="IE183" s="97"/>
      <c r="IF183" s="92"/>
      <c r="IG183" s="92"/>
    </row>
    <row r="184" spans="1:241" ht="14.25" customHeight="1">
      <c r="A184" s="502" t="s">
        <v>2799</v>
      </c>
      <c r="B184" s="529" t="s">
        <v>2798</v>
      </c>
      <c r="C184" s="504" t="s">
        <v>132</v>
      </c>
      <c r="D184" s="505">
        <v>600</v>
      </c>
      <c r="E184" s="259"/>
      <c r="F184" s="259"/>
      <c r="G184" s="88">
        <f t="shared" si="22"/>
        <v>0</v>
      </c>
      <c r="H184" s="89">
        <f t="shared" si="23"/>
        <v>0</v>
      </c>
      <c r="I184" s="92"/>
      <c r="J184" s="79"/>
      <c r="K184" s="93"/>
      <c r="L184" s="94"/>
      <c r="M184" s="95"/>
      <c r="N184" s="94"/>
      <c r="O184" s="96"/>
      <c r="P184" s="96"/>
      <c r="Q184" s="96"/>
      <c r="R184" s="96"/>
      <c r="S184" s="97"/>
      <c r="T184" s="92"/>
      <c r="U184" s="92"/>
      <c r="V184" s="93"/>
      <c r="W184" s="94"/>
      <c r="X184" s="95"/>
      <c r="Y184" s="94"/>
      <c r="Z184" s="96"/>
      <c r="AA184" s="96"/>
      <c r="AB184" s="96"/>
      <c r="AC184" s="96"/>
      <c r="AD184" s="97"/>
      <c r="AE184" s="92"/>
      <c r="AF184" s="92"/>
      <c r="AG184" s="93"/>
      <c r="AH184" s="94"/>
      <c r="AI184" s="95"/>
      <c r="AJ184" s="94"/>
      <c r="AK184" s="96"/>
      <c r="AL184" s="96"/>
      <c r="AM184" s="96"/>
      <c r="AN184" s="96"/>
      <c r="AO184" s="97"/>
      <c r="AP184" s="92"/>
      <c r="AQ184" s="92"/>
      <c r="AR184" s="93"/>
      <c r="AS184" s="94"/>
      <c r="AT184" s="95"/>
      <c r="AU184" s="94"/>
      <c r="AV184" s="96"/>
      <c r="AW184" s="96"/>
      <c r="AX184" s="96"/>
      <c r="AY184" s="96"/>
      <c r="AZ184" s="97"/>
      <c r="BA184" s="92"/>
      <c r="BB184" s="92"/>
      <c r="BC184" s="93"/>
      <c r="BD184" s="94"/>
      <c r="BE184" s="95"/>
      <c r="BF184" s="94"/>
      <c r="BG184" s="96"/>
      <c r="BH184" s="96"/>
      <c r="BI184" s="96"/>
      <c r="BJ184" s="96"/>
      <c r="BK184" s="97"/>
      <c r="BL184" s="92"/>
      <c r="BM184" s="92"/>
      <c r="BN184" s="93"/>
      <c r="BO184" s="94"/>
      <c r="BP184" s="95"/>
      <c r="BQ184" s="94"/>
      <c r="BR184" s="96"/>
      <c r="BS184" s="96"/>
      <c r="BT184" s="96"/>
      <c r="BU184" s="96"/>
      <c r="BV184" s="97"/>
      <c r="BW184" s="92"/>
      <c r="BX184" s="92"/>
      <c r="BY184" s="93"/>
      <c r="BZ184" s="94"/>
      <c r="CA184" s="95"/>
      <c r="CB184" s="94"/>
      <c r="CC184" s="96"/>
      <c r="CD184" s="96"/>
      <c r="CE184" s="96"/>
      <c r="CF184" s="96"/>
      <c r="CG184" s="97"/>
      <c r="CH184" s="92"/>
      <c r="CI184" s="92"/>
      <c r="CJ184" s="93"/>
      <c r="CK184" s="94"/>
      <c r="CL184" s="95"/>
      <c r="CM184" s="94"/>
      <c r="CN184" s="96"/>
      <c r="CO184" s="96"/>
      <c r="CP184" s="96"/>
      <c r="CQ184" s="96"/>
      <c r="CR184" s="97"/>
      <c r="CS184" s="92"/>
      <c r="CT184" s="92"/>
      <c r="CU184" s="93"/>
      <c r="CV184" s="94"/>
      <c r="CW184" s="95"/>
      <c r="CX184" s="94"/>
      <c r="CY184" s="96"/>
      <c r="CZ184" s="96"/>
      <c r="DA184" s="96"/>
      <c r="DB184" s="96"/>
      <c r="DC184" s="97"/>
      <c r="DD184" s="92"/>
      <c r="DE184" s="92"/>
      <c r="DF184" s="93"/>
      <c r="DG184" s="94"/>
      <c r="DH184" s="95"/>
      <c r="DI184" s="94"/>
      <c r="DJ184" s="96"/>
      <c r="DK184" s="96"/>
      <c r="DL184" s="96"/>
      <c r="DM184" s="96"/>
      <c r="DN184" s="97"/>
      <c r="DO184" s="92"/>
      <c r="DP184" s="92"/>
      <c r="DQ184" s="93"/>
      <c r="DR184" s="94"/>
      <c r="DS184" s="95"/>
      <c r="DT184" s="94"/>
      <c r="DU184" s="96"/>
      <c r="DV184" s="96"/>
      <c r="DW184" s="96"/>
      <c r="DX184" s="96"/>
      <c r="DY184" s="97"/>
      <c r="DZ184" s="92"/>
      <c r="EA184" s="92"/>
      <c r="EB184" s="93"/>
      <c r="EC184" s="94"/>
      <c r="ED184" s="95"/>
      <c r="EE184" s="94"/>
      <c r="EF184" s="96"/>
      <c r="EG184" s="96"/>
      <c r="EH184" s="96"/>
      <c r="EI184" s="96"/>
      <c r="EJ184" s="97"/>
      <c r="EK184" s="92"/>
      <c r="EL184" s="92"/>
      <c r="EM184" s="93"/>
      <c r="EN184" s="94"/>
      <c r="EO184" s="95"/>
      <c r="EP184" s="94"/>
      <c r="EQ184" s="96"/>
      <c r="ER184" s="96"/>
      <c r="ES184" s="96"/>
      <c r="ET184" s="96"/>
      <c r="EU184" s="97"/>
      <c r="EV184" s="92"/>
      <c r="EW184" s="92"/>
      <c r="EX184" s="93"/>
      <c r="EY184" s="94"/>
      <c r="EZ184" s="95"/>
      <c r="FA184" s="94"/>
      <c r="FB184" s="96"/>
      <c r="FC184" s="96"/>
      <c r="FD184" s="96"/>
      <c r="FE184" s="96"/>
      <c r="FF184" s="97"/>
      <c r="FG184" s="92"/>
      <c r="FH184" s="92"/>
      <c r="FI184" s="93"/>
      <c r="FJ184" s="94"/>
      <c r="FK184" s="95"/>
      <c r="FL184" s="94"/>
      <c r="FM184" s="96"/>
      <c r="FN184" s="96"/>
      <c r="FO184" s="96"/>
      <c r="FP184" s="96"/>
      <c r="FQ184" s="97"/>
      <c r="FR184" s="92"/>
      <c r="FS184" s="92"/>
      <c r="FT184" s="93"/>
      <c r="FU184" s="94"/>
      <c r="FV184" s="95"/>
      <c r="FW184" s="94"/>
      <c r="FX184" s="96"/>
      <c r="FY184" s="96"/>
      <c r="FZ184" s="96"/>
      <c r="GA184" s="96"/>
      <c r="GB184" s="97"/>
      <c r="GC184" s="92"/>
      <c r="GD184" s="92"/>
      <c r="GE184" s="93"/>
      <c r="GF184" s="94"/>
      <c r="GG184" s="95"/>
      <c r="GH184" s="94"/>
      <c r="GI184" s="96"/>
      <c r="GJ184" s="96"/>
      <c r="GK184" s="96"/>
      <c r="GL184" s="96"/>
      <c r="GM184" s="97"/>
      <c r="GN184" s="92"/>
      <c r="GO184" s="92"/>
      <c r="GP184" s="93"/>
      <c r="GQ184" s="94"/>
      <c r="GR184" s="95"/>
      <c r="GS184" s="94"/>
      <c r="GT184" s="96"/>
      <c r="GU184" s="96"/>
      <c r="GV184" s="96"/>
      <c r="GW184" s="96"/>
      <c r="GX184" s="97"/>
      <c r="GY184" s="92"/>
      <c r="GZ184" s="92"/>
      <c r="HA184" s="93"/>
      <c r="HB184" s="94"/>
      <c r="HC184" s="95"/>
      <c r="HD184" s="94"/>
      <c r="HE184" s="96"/>
      <c r="HF184" s="96"/>
      <c r="HG184" s="96"/>
      <c r="HH184" s="96"/>
      <c r="HI184" s="97"/>
      <c r="HJ184" s="92"/>
      <c r="HK184" s="92"/>
      <c r="HL184" s="93"/>
      <c r="HM184" s="94"/>
      <c r="HN184" s="95"/>
      <c r="HO184" s="94"/>
      <c r="HP184" s="96"/>
      <c r="HQ184" s="96"/>
      <c r="HR184" s="96"/>
      <c r="HS184" s="96"/>
      <c r="HT184" s="97"/>
      <c r="HU184" s="92"/>
      <c r="HV184" s="92"/>
      <c r="HW184" s="93"/>
      <c r="HX184" s="94"/>
      <c r="HY184" s="95"/>
      <c r="HZ184" s="94"/>
      <c r="IA184" s="96"/>
      <c r="IB184" s="96"/>
      <c r="IC184" s="96"/>
      <c r="ID184" s="96"/>
      <c r="IE184" s="97"/>
      <c r="IF184" s="92"/>
      <c r="IG184" s="92"/>
    </row>
    <row r="185" spans="1:241" ht="14.25" customHeight="1">
      <c r="A185" s="502" t="s">
        <v>2797</v>
      </c>
      <c r="B185" s="529" t="s">
        <v>2796</v>
      </c>
      <c r="C185" s="504" t="s">
        <v>132</v>
      </c>
      <c r="D185" s="505">
        <v>600</v>
      </c>
      <c r="E185" s="259"/>
      <c r="F185" s="259"/>
      <c r="G185" s="88">
        <f t="shared" si="22"/>
        <v>0</v>
      </c>
      <c r="H185" s="89">
        <f t="shared" si="23"/>
        <v>0</v>
      </c>
      <c r="I185" s="92"/>
      <c r="J185" s="79"/>
      <c r="K185" s="93"/>
      <c r="L185" s="94"/>
      <c r="M185" s="95"/>
      <c r="N185" s="94"/>
      <c r="O185" s="96"/>
      <c r="P185" s="96"/>
      <c r="Q185" s="96"/>
      <c r="R185" s="96"/>
      <c r="S185" s="97"/>
      <c r="T185" s="92"/>
      <c r="U185" s="92"/>
      <c r="V185" s="93"/>
      <c r="W185" s="94"/>
      <c r="X185" s="95"/>
      <c r="Y185" s="94"/>
      <c r="Z185" s="96"/>
      <c r="AA185" s="96"/>
      <c r="AB185" s="96"/>
      <c r="AC185" s="96"/>
      <c r="AD185" s="97"/>
      <c r="AE185" s="92"/>
      <c r="AF185" s="92"/>
      <c r="AG185" s="93"/>
      <c r="AH185" s="94"/>
      <c r="AI185" s="95"/>
      <c r="AJ185" s="94"/>
      <c r="AK185" s="96"/>
      <c r="AL185" s="96"/>
      <c r="AM185" s="96"/>
      <c r="AN185" s="96"/>
      <c r="AO185" s="97"/>
      <c r="AP185" s="92"/>
      <c r="AQ185" s="92"/>
      <c r="AR185" s="93"/>
      <c r="AS185" s="94"/>
      <c r="AT185" s="95"/>
      <c r="AU185" s="94"/>
      <c r="AV185" s="96"/>
      <c r="AW185" s="96"/>
      <c r="AX185" s="96"/>
      <c r="AY185" s="96"/>
      <c r="AZ185" s="97"/>
      <c r="BA185" s="92"/>
      <c r="BB185" s="92"/>
      <c r="BC185" s="93"/>
      <c r="BD185" s="94"/>
      <c r="BE185" s="95"/>
      <c r="BF185" s="94"/>
      <c r="BG185" s="96"/>
      <c r="BH185" s="96"/>
      <c r="BI185" s="96"/>
      <c r="BJ185" s="96"/>
      <c r="BK185" s="97"/>
      <c r="BL185" s="92"/>
      <c r="BM185" s="92"/>
      <c r="BN185" s="93"/>
      <c r="BO185" s="94"/>
      <c r="BP185" s="95"/>
      <c r="BQ185" s="94"/>
      <c r="BR185" s="96"/>
      <c r="BS185" s="96"/>
      <c r="BT185" s="96"/>
      <c r="BU185" s="96"/>
      <c r="BV185" s="97"/>
      <c r="BW185" s="92"/>
      <c r="BX185" s="92"/>
      <c r="BY185" s="93"/>
      <c r="BZ185" s="94"/>
      <c r="CA185" s="95"/>
      <c r="CB185" s="94"/>
      <c r="CC185" s="96"/>
      <c r="CD185" s="96"/>
      <c r="CE185" s="96"/>
      <c r="CF185" s="96"/>
      <c r="CG185" s="97"/>
      <c r="CH185" s="92"/>
      <c r="CI185" s="92"/>
      <c r="CJ185" s="93"/>
      <c r="CK185" s="94"/>
      <c r="CL185" s="95"/>
      <c r="CM185" s="94"/>
      <c r="CN185" s="96"/>
      <c r="CO185" s="96"/>
      <c r="CP185" s="96"/>
      <c r="CQ185" s="96"/>
      <c r="CR185" s="97"/>
      <c r="CS185" s="92"/>
      <c r="CT185" s="92"/>
      <c r="CU185" s="93"/>
      <c r="CV185" s="94"/>
      <c r="CW185" s="95"/>
      <c r="CX185" s="94"/>
      <c r="CY185" s="96"/>
      <c r="CZ185" s="96"/>
      <c r="DA185" s="96"/>
      <c r="DB185" s="96"/>
      <c r="DC185" s="97"/>
      <c r="DD185" s="92"/>
      <c r="DE185" s="92"/>
      <c r="DF185" s="93"/>
      <c r="DG185" s="94"/>
      <c r="DH185" s="95"/>
      <c r="DI185" s="94"/>
      <c r="DJ185" s="96"/>
      <c r="DK185" s="96"/>
      <c r="DL185" s="96"/>
      <c r="DM185" s="96"/>
      <c r="DN185" s="97"/>
      <c r="DO185" s="92"/>
      <c r="DP185" s="92"/>
      <c r="DQ185" s="93"/>
      <c r="DR185" s="94"/>
      <c r="DS185" s="95"/>
      <c r="DT185" s="94"/>
      <c r="DU185" s="96"/>
      <c r="DV185" s="96"/>
      <c r="DW185" s="96"/>
      <c r="DX185" s="96"/>
      <c r="DY185" s="97"/>
      <c r="DZ185" s="92"/>
      <c r="EA185" s="92"/>
      <c r="EB185" s="93"/>
      <c r="EC185" s="94"/>
      <c r="ED185" s="95"/>
      <c r="EE185" s="94"/>
      <c r="EF185" s="96"/>
      <c r="EG185" s="96"/>
      <c r="EH185" s="96"/>
      <c r="EI185" s="96"/>
      <c r="EJ185" s="97"/>
      <c r="EK185" s="92"/>
      <c r="EL185" s="92"/>
      <c r="EM185" s="93"/>
      <c r="EN185" s="94"/>
      <c r="EO185" s="95"/>
      <c r="EP185" s="94"/>
      <c r="EQ185" s="96"/>
      <c r="ER185" s="96"/>
      <c r="ES185" s="96"/>
      <c r="ET185" s="96"/>
      <c r="EU185" s="97"/>
      <c r="EV185" s="92"/>
      <c r="EW185" s="92"/>
      <c r="EX185" s="93"/>
      <c r="EY185" s="94"/>
      <c r="EZ185" s="95"/>
      <c r="FA185" s="94"/>
      <c r="FB185" s="96"/>
      <c r="FC185" s="96"/>
      <c r="FD185" s="96"/>
      <c r="FE185" s="96"/>
      <c r="FF185" s="97"/>
      <c r="FG185" s="92"/>
      <c r="FH185" s="92"/>
      <c r="FI185" s="93"/>
      <c r="FJ185" s="94"/>
      <c r="FK185" s="95"/>
      <c r="FL185" s="94"/>
      <c r="FM185" s="96"/>
      <c r="FN185" s="96"/>
      <c r="FO185" s="96"/>
      <c r="FP185" s="96"/>
      <c r="FQ185" s="97"/>
      <c r="FR185" s="92"/>
      <c r="FS185" s="92"/>
      <c r="FT185" s="93"/>
      <c r="FU185" s="94"/>
      <c r="FV185" s="95"/>
      <c r="FW185" s="94"/>
      <c r="FX185" s="96"/>
      <c r="FY185" s="96"/>
      <c r="FZ185" s="96"/>
      <c r="GA185" s="96"/>
      <c r="GB185" s="97"/>
      <c r="GC185" s="92"/>
      <c r="GD185" s="92"/>
      <c r="GE185" s="93"/>
      <c r="GF185" s="94"/>
      <c r="GG185" s="95"/>
      <c r="GH185" s="94"/>
      <c r="GI185" s="96"/>
      <c r="GJ185" s="96"/>
      <c r="GK185" s="96"/>
      <c r="GL185" s="96"/>
      <c r="GM185" s="97"/>
      <c r="GN185" s="92"/>
      <c r="GO185" s="92"/>
      <c r="GP185" s="93"/>
      <c r="GQ185" s="94"/>
      <c r="GR185" s="95"/>
      <c r="GS185" s="94"/>
      <c r="GT185" s="96"/>
      <c r="GU185" s="96"/>
      <c r="GV185" s="96"/>
      <c r="GW185" s="96"/>
      <c r="GX185" s="97"/>
      <c r="GY185" s="92"/>
      <c r="GZ185" s="92"/>
      <c r="HA185" s="93"/>
      <c r="HB185" s="94"/>
      <c r="HC185" s="95"/>
      <c r="HD185" s="94"/>
      <c r="HE185" s="96"/>
      <c r="HF185" s="96"/>
      <c r="HG185" s="96"/>
      <c r="HH185" s="96"/>
      <c r="HI185" s="97"/>
      <c r="HJ185" s="92"/>
      <c r="HK185" s="92"/>
      <c r="HL185" s="93"/>
      <c r="HM185" s="94"/>
      <c r="HN185" s="95"/>
      <c r="HO185" s="94"/>
      <c r="HP185" s="96"/>
      <c r="HQ185" s="96"/>
      <c r="HR185" s="96"/>
      <c r="HS185" s="96"/>
      <c r="HT185" s="97"/>
      <c r="HU185" s="92"/>
      <c r="HV185" s="92"/>
      <c r="HW185" s="93"/>
      <c r="HX185" s="94"/>
      <c r="HY185" s="95"/>
      <c r="HZ185" s="94"/>
      <c r="IA185" s="96"/>
      <c r="IB185" s="96"/>
      <c r="IC185" s="96"/>
      <c r="ID185" s="96"/>
      <c r="IE185" s="97"/>
      <c r="IF185" s="92"/>
      <c r="IG185" s="92"/>
    </row>
    <row r="186" spans="1:241" ht="13.15" customHeight="1">
      <c r="A186" s="502" t="s">
        <v>2795</v>
      </c>
      <c r="B186" s="517" t="s">
        <v>2794</v>
      </c>
      <c r="C186" s="504" t="s">
        <v>243</v>
      </c>
      <c r="D186" s="505">
        <v>400</v>
      </c>
      <c r="E186" s="259"/>
      <c r="F186" s="259"/>
      <c r="G186" s="88">
        <f t="shared" si="22"/>
        <v>0</v>
      </c>
      <c r="H186" s="89">
        <f t="shared" si="23"/>
        <v>0</v>
      </c>
      <c r="I186" s="92"/>
      <c r="J186" s="79"/>
      <c r="K186" s="93"/>
      <c r="L186" s="94"/>
      <c r="M186" s="95"/>
      <c r="N186" s="94"/>
      <c r="O186" s="96"/>
      <c r="P186" s="96"/>
      <c r="Q186" s="96"/>
      <c r="R186" s="96"/>
      <c r="S186" s="97"/>
      <c r="T186" s="92"/>
      <c r="U186" s="92"/>
      <c r="V186" s="93"/>
      <c r="W186" s="94"/>
      <c r="X186" s="95"/>
      <c r="Y186" s="94"/>
      <c r="Z186" s="96"/>
      <c r="AA186" s="96"/>
      <c r="AB186" s="96"/>
      <c r="AC186" s="96"/>
      <c r="AD186" s="97"/>
      <c r="AE186" s="92"/>
      <c r="AF186" s="92"/>
      <c r="AG186" s="93"/>
      <c r="AH186" s="94"/>
      <c r="AI186" s="95"/>
      <c r="AJ186" s="94"/>
      <c r="AK186" s="96"/>
      <c r="AL186" s="96"/>
      <c r="AM186" s="96"/>
      <c r="AN186" s="96"/>
      <c r="AO186" s="97"/>
      <c r="AP186" s="92"/>
      <c r="AQ186" s="92"/>
      <c r="AR186" s="93"/>
      <c r="AS186" s="94"/>
      <c r="AT186" s="95"/>
      <c r="AU186" s="94"/>
      <c r="AV186" s="96"/>
      <c r="AW186" s="96"/>
      <c r="AX186" s="96"/>
      <c r="AY186" s="96"/>
      <c r="AZ186" s="97"/>
      <c r="BA186" s="92"/>
      <c r="BB186" s="92"/>
      <c r="BC186" s="93"/>
      <c r="BD186" s="94"/>
      <c r="BE186" s="95"/>
      <c r="BF186" s="94"/>
      <c r="BG186" s="96"/>
      <c r="BH186" s="96"/>
      <c r="BI186" s="96"/>
      <c r="BJ186" s="96"/>
      <c r="BK186" s="97"/>
      <c r="BL186" s="92"/>
      <c r="BM186" s="92"/>
      <c r="BN186" s="93"/>
      <c r="BO186" s="94"/>
      <c r="BP186" s="95"/>
      <c r="BQ186" s="94"/>
      <c r="BR186" s="96"/>
      <c r="BS186" s="96"/>
      <c r="BT186" s="96"/>
      <c r="BU186" s="96"/>
      <c r="BV186" s="97"/>
      <c r="BW186" s="92"/>
      <c r="BX186" s="92"/>
      <c r="BY186" s="93"/>
      <c r="BZ186" s="94"/>
      <c r="CA186" s="95"/>
      <c r="CB186" s="94"/>
      <c r="CC186" s="96"/>
      <c r="CD186" s="96"/>
      <c r="CE186" s="96"/>
      <c r="CF186" s="96"/>
      <c r="CG186" s="97"/>
      <c r="CH186" s="92"/>
      <c r="CI186" s="92"/>
      <c r="CJ186" s="93"/>
      <c r="CK186" s="94"/>
      <c r="CL186" s="95"/>
      <c r="CM186" s="94"/>
      <c r="CN186" s="96"/>
      <c r="CO186" s="96"/>
      <c r="CP186" s="96"/>
      <c r="CQ186" s="96"/>
      <c r="CR186" s="97"/>
      <c r="CS186" s="92"/>
      <c r="CT186" s="92"/>
      <c r="CU186" s="93"/>
      <c r="CV186" s="94"/>
      <c r="CW186" s="95"/>
      <c r="CX186" s="94"/>
      <c r="CY186" s="96"/>
      <c r="CZ186" s="96"/>
      <c r="DA186" s="96"/>
      <c r="DB186" s="96"/>
      <c r="DC186" s="97"/>
      <c r="DD186" s="92"/>
      <c r="DE186" s="92"/>
      <c r="DF186" s="93"/>
      <c r="DG186" s="94"/>
      <c r="DH186" s="95"/>
      <c r="DI186" s="94"/>
      <c r="DJ186" s="96"/>
      <c r="DK186" s="96"/>
      <c r="DL186" s="96"/>
      <c r="DM186" s="96"/>
      <c r="DN186" s="97"/>
      <c r="DO186" s="92"/>
      <c r="DP186" s="92"/>
      <c r="DQ186" s="93"/>
      <c r="DR186" s="94"/>
      <c r="DS186" s="95"/>
      <c r="DT186" s="94"/>
      <c r="DU186" s="96"/>
      <c r="DV186" s="96"/>
      <c r="DW186" s="96"/>
      <c r="DX186" s="96"/>
      <c r="DY186" s="97"/>
      <c r="DZ186" s="92"/>
      <c r="EA186" s="92"/>
      <c r="EB186" s="93"/>
      <c r="EC186" s="94"/>
      <c r="ED186" s="95"/>
      <c r="EE186" s="94"/>
      <c r="EF186" s="96"/>
      <c r="EG186" s="96"/>
      <c r="EH186" s="96"/>
      <c r="EI186" s="96"/>
      <c r="EJ186" s="97"/>
      <c r="EK186" s="92"/>
      <c r="EL186" s="92"/>
      <c r="EM186" s="93"/>
      <c r="EN186" s="94"/>
      <c r="EO186" s="95"/>
      <c r="EP186" s="94"/>
      <c r="EQ186" s="96"/>
      <c r="ER186" s="96"/>
      <c r="ES186" s="96"/>
      <c r="ET186" s="96"/>
      <c r="EU186" s="97"/>
      <c r="EV186" s="92"/>
      <c r="EW186" s="92"/>
      <c r="EX186" s="93"/>
      <c r="EY186" s="94"/>
      <c r="EZ186" s="95"/>
      <c r="FA186" s="94"/>
      <c r="FB186" s="96"/>
      <c r="FC186" s="96"/>
      <c r="FD186" s="96"/>
      <c r="FE186" s="96"/>
      <c r="FF186" s="97"/>
      <c r="FG186" s="92"/>
      <c r="FH186" s="92"/>
      <c r="FI186" s="93"/>
      <c r="FJ186" s="94"/>
      <c r="FK186" s="95"/>
      <c r="FL186" s="94"/>
      <c r="FM186" s="96"/>
      <c r="FN186" s="96"/>
      <c r="FO186" s="96"/>
      <c r="FP186" s="96"/>
      <c r="FQ186" s="97"/>
      <c r="FR186" s="92"/>
      <c r="FS186" s="92"/>
      <c r="FT186" s="93"/>
      <c r="FU186" s="94"/>
      <c r="FV186" s="95"/>
      <c r="FW186" s="94"/>
      <c r="FX186" s="96"/>
      <c r="FY186" s="96"/>
      <c r="FZ186" s="96"/>
      <c r="GA186" s="96"/>
      <c r="GB186" s="97"/>
      <c r="GC186" s="92"/>
      <c r="GD186" s="92"/>
      <c r="GE186" s="93"/>
      <c r="GF186" s="94"/>
      <c r="GG186" s="95"/>
      <c r="GH186" s="94"/>
      <c r="GI186" s="96"/>
      <c r="GJ186" s="96"/>
      <c r="GK186" s="96"/>
      <c r="GL186" s="96"/>
      <c r="GM186" s="97"/>
      <c r="GN186" s="92"/>
      <c r="GO186" s="92"/>
      <c r="GP186" s="93"/>
      <c r="GQ186" s="94"/>
      <c r="GR186" s="95"/>
      <c r="GS186" s="94"/>
      <c r="GT186" s="96"/>
      <c r="GU186" s="96"/>
      <c r="GV186" s="96"/>
      <c r="GW186" s="96"/>
      <c r="GX186" s="97"/>
      <c r="GY186" s="92"/>
      <c r="GZ186" s="92"/>
      <c r="HA186" s="93"/>
      <c r="HB186" s="94"/>
      <c r="HC186" s="95"/>
      <c r="HD186" s="94"/>
      <c r="HE186" s="96"/>
      <c r="HF186" s="96"/>
      <c r="HG186" s="96"/>
      <c r="HH186" s="96"/>
      <c r="HI186" s="97"/>
      <c r="HJ186" s="92"/>
      <c r="HK186" s="92"/>
      <c r="HL186" s="93"/>
      <c r="HM186" s="94"/>
      <c r="HN186" s="95"/>
      <c r="HO186" s="94"/>
      <c r="HP186" s="96"/>
      <c r="HQ186" s="96"/>
      <c r="HR186" s="96"/>
      <c r="HS186" s="96"/>
      <c r="HT186" s="97"/>
      <c r="HU186" s="92"/>
      <c r="HV186" s="92"/>
      <c r="HW186" s="93"/>
      <c r="HX186" s="94"/>
      <c r="HY186" s="95"/>
      <c r="HZ186" s="94"/>
      <c r="IA186" s="96"/>
      <c r="IB186" s="96"/>
      <c r="IC186" s="96"/>
      <c r="ID186" s="96"/>
      <c r="IE186" s="97"/>
      <c r="IF186" s="92"/>
      <c r="IG186" s="92"/>
    </row>
    <row r="187" spans="1:241" ht="13.15" customHeight="1">
      <c r="A187" s="502" t="s">
        <v>2793</v>
      </c>
      <c r="B187" s="530" t="s">
        <v>2792</v>
      </c>
      <c r="C187" s="504" t="s">
        <v>132</v>
      </c>
      <c r="D187" s="505">
        <v>30</v>
      </c>
      <c r="E187" s="260"/>
      <c r="F187" s="260"/>
      <c r="G187" s="88">
        <f t="shared" si="22"/>
        <v>0</v>
      </c>
      <c r="H187" s="89">
        <f t="shared" si="23"/>
        <v>0</v>
      </c>
      <c r="I187" s="92"/>
      <c r="J187" s="79"/>
      <c r="K187" s="93"/>
      <c r="L187" s="94"/>
      <c r="M187" s="95"/>
      <c r="N187" s="94"/>
      <c r="O187" s="96"/>
      <c r="P187" s="96"/>
      <c r="Q187" s="96"/>
      <c r="R187" s="96"/>
      <c r="S187" s="97"/>
      <c r="T187" s="92"/>
      <c r="U187" s="92"/>
      <c r="V187" s="93"/>
      <c r="W187" s="94"/>
      <c r="X187" s="95"/>
      <c r="Y187" s="94"/>
      <c r="Z187" s="96"/>
      <c r="AA187" s="96"/>
      <c r="AB187" s="96"/>
      <c r="AC187" s="96"/>
      <c r="AD187" s="97"/>
      <c r="AE187" s="92"/>
      <c r="AF187" s="92"/>
      <c r="AG187" s="93"/>
      <c r="AH187" s="94"/>
      <c r="AI187" s="95"/>
      <c r="AJ187" s="94"/>
      <c r="AK187" s="96"/>
      <c r="AL187" s="96"/>
      <c r="AM187" s="96"/>
      <c r="AN187" s="96"/>
      <c r="AO187" s="97"/>
      <c r="AP187" s="92"/>
      <c r="AQ187" s="92"/>
      <c r="AR187" s="93"/>
      <c r="AS187" s="94"/>
      <c r="AT187" s="95"/>
      <c r="AU187" s="94"/>
      <c r="AV187" s="96"/>
      <c r="AW187" s="96"/>
      <c r="AX187" s="96"/>
      <c r="AY187" s="96"/>
      <c r="AZ187" s="97"/>
      <c r="BA187" s="92"/>
      <c r="BB187" s="92"/>
      <c r="BC187" s="93"/>
      <c r="BD187" s="94"/>
      <c r="BE187" s="95"/>
      <c r="BF187" s="94"/>
      <c r="BG187" s="96"/>
      <c r="BH187" s="96"/>
      <c r="BI187" s="96"/>
      <c r="BJ187" s="96"/>
      <c r="BK187" s="97"/>
      <c r="BL187" s="92"/>
      <c r="BM187" s="92"/>
      <c r="BN187" s="93"/>
      <c r="BO187" s="94"/>
      <c r="BP187" s="95"/>
      <c r="BQ187" s="94"/>
      <c r="BR187" s="96"/>
      <c r="BS187" s="96"/>
      <c r="BT187" s="96"/>
      <c r="BU187" s="96"/>
      <c r="BV187" s="97"/>
      <c r="BW187" s="92"/>
      <c r="BX187" s="92"/>
      <c r="BY187" s="93"/>
      <c r="BZ187" s="94"/>
      <c r="CA187" s="95"/>
      <c r="CB187" s="94"/>
      <c r="CC187" s="96"/>
      <c r="CD187" s="96"/>
      <c r="CE187" s="96"/>
      <c r="CF187" s="96"/>
      <c r="CG187" s="97"/>
      <c r="CH187" s="92"/>
      <c r="CI187" s="92"/>
      <c r="CJ187" s="93"/>
      <c r="CK187" s="94"/>
      <c r="CL187" s="95"/>
      <c r="CM187" s="94"/>
      <c r="CN187" s="96"/>
      <c r="CO187" s="96"/>
      <c r="CP187" s="96"/>
      <c r="CQ187" s="96"/>
      <c r="CR187" s="97"/>
      <c r="CS187" s="92"/>
      <c r="CT187" s="92"/>
      <c r="CU187" s="93"/>
      <c r="CV187" s="94"/>
      <c r="CW187" s="95"/>
      <c r="CX187" s="94"/>
      <c r="CY187" s="96"/>
      <c r="CZ187" s="96"/>
      <c r="DA187" s="96"/>
      <c r="DB187" s="96"/>
      <c r="DC187" s="97"/>
      <c r="DD187" s="92"/>
      <c r="DE187" s="92"/>
      <c r="DF187" s="93"/>
      <c r="DG187" s="94"/>
      <c r="DH187" s="95"/>
      <c r="DI187" s="94"/>
      <c r="DJ187" s="96"/>
      <c r="DK187" s="96"/>
      <c r="DL187" s="96"/>
      <c r="DM187" s="96"/>
      <c r="DN187" s="97"/>
      <c r="DO187" s="92"/>
      <c r="DP187" s="92"/>
      <c r="DQ187" s="93"/>
      <c r="DR187" s="94"/>
      <c r="DS187" s="95"/>
      <c r="DT187" s="94"/>
      <c r="DU187" s="96"/>
      <c r="DV187" s="96"/>
      <c r="DW187" s="96"/>
      <c r="DX187" s="96"/>
      <c r="DY187" s="97"/>
      <c r="DZ187" s="92"/>
      <c r="EA187" s="92"/>
      <c r="EB187" s="93"/>
      <c r="EC187" s="94"/>
      <c r="ED187" s="95"/>
      <c r="EE187" s="94"/>
      <c r="EF187" s="96"/>
      <c r="EG187" s="96"/>
      <c r="EH187" s="96"/>
      <c r="EI187" s="96"/>
      <c r="EJ187" s="97"/>
      <c r="EK187" s="92"/>
      <c r="EL187" s="92"/>
      <c r="EM187" s="93"/>
      <c r="EN187" s="94"/>
      <c r="EO187" s="95"/>
      <c r="EP187" s="94"/>
      <c r="EQ187" s="96"/>
      <c r="ER187" s="96"/>
      <c r="ES187" s="96"/>
      <c r="ET187" s="96"/>
      <c r="EU187" s="97"/>
      <c r="EV187" s="92"/>
      <c r="EW187" s="92"/>
      <c r="EX187" s="93"/>
      <c r="EY187" s="94"/>
      <c r="EZ187" s="95"/>
      <c r="FA187" s="94"/>
      <c r="FB187" s="96"/>
      <c r="FC187" s="96"/>
      <c r="FD187" s="96"/>
      <c r="FE187" s="96"/>
      <c r="FF187" s="97"/>
      <c r="FG187" s="92"/>
      <c r="FH187" s="92"/>
      <c r="FI187" s="93"/>
      <c r="FJ187" s="94"/>
      <c r="FK187" s="95"/>
      <c r="FL187" s="94"/>
      <c r="FM187" s="96"/>
      <c r="FN187" s="96"/>
      <c r="FO187" s="96"/>
      <c r="FP187" s="96"/>
      <c r="FQ187" s="97"/>
      <c r="FR187" s="92"/>
      <c r="FS187" s="92"/>
      <c r="FT187" s="93"/>
      <c r="FU187" s="94"/>
      <c r="FV187" s="95"/>
      <c r="FW187" s="94"/>
      <c r="FX187" s="96"/>
      <c r="FY187" s="96"/>
      <c r="FZ187" s="96"/>
      <c r="GA187" s="96"/>
      <c r="GB187" s="97"/>
      <c r="GC187" s="92"/>
      <c r="GD187" s="92"/>
      <c r="GE187" s="93"/>
      <c r="GF187" s="94"/>
      <c r="GG187" s="95"/>
      <c r="GH187" s="94"/>
      <c r="GI187" s="96"/>
      <c r="GJ187" s="96"/>
      <c r="GK187" s="96"/>
      <c r="GL187" s="96"/>
      <c r="GM187" s="97"/>
      <c r="GN187" s="92"/>
      <c r="GO187" s="92"/>
      <c r="GP187" s="93"/>
      <c r="GQ187" s="94"/>
      <c r="GR187" s="95"/>
      <c r="GS187" s="94"/>
      <c r="GT187" s="96"/>
      <c r="GU187" s="96"/>
      <c r="GV187" s="96"/>
      <c r="GW187" s="96"/>
      <c r="GX187" s="97"/>
      <c r="GY187" s="92"/>
      <c r="GZ187" s="92"/>
      <c r="HA187" s="93"/>
      <c r="HB187" s="94"/>
      <c r="HC187" s="95"/>
      <c r="HD187" s="94"/>
      <c r="HE187" s="96"/>
      <c r="HF187" s="96"/>
      <c r="HG187" s="96"/>
      <c r="HH187" s="96"/>
      <c r="HI187" s="97"/>
      <c r="HJ187" s="92"/>
      <c r="HK187" s="92"/>
      <c r="HL187" s="93"/>
      <c r="HM187" s="94"/>
      <c r="HN187" s="95"/>
      <c r="HO187" s="94"/>
      <c r="HP187" s="96"/>
      <c r="HQ187" s="96"/>
      <c r="HR187" s="96"/>
      <c r="HS187" s="96"/>
      <c r="HT187" s="97"/>
      <c r="HU187" s="92"/>
      <c r="HV187" s="92"/>
      <c r="HW187" s="93"/>
      <c r="HX187" s="94"/>
      <c r="HY187" s="95"/>
      <c r="HZ187" s="94"/>
      <c r="IA187" s="96"/>
      <c r="IB187" s="96"/>
      <c r="IC187" s="96"/>
      <c r="ID187" s="96"/>
      <c r="IE187" s="97"/>
      <c r="IF187" s="92"/>
      <c r="IG187" s="92"/>
    </row>
    <row r="188" spans="1:241" ht="12" customHeight="1">
      <c r="A188" s="502" t="s">
        <v>2791</v>
      </c>
      <c r="B188" s="530" t="s">
        <v>2790</v>
      </c>
      <c r="C188" s="504" t="s">
        <v>132</v>
      </c>
      <c r="D188" s="505">
        <v>15</v>
      </c>
      <c r="E188" s="260"/>
      <c r="F188" s="260"/>
      <c r="G188" s="88">
        <f t="shared" si="22"/>
        <v>0</v>
      </c>
      <c r="H188" s="89">
        <f t="shared" si="23"/>
        <v>0</v>
      </c>
      <c r="I188" s="92"/>
      <c r="J188" s="79"/>
      <c r="K188" s="93"/>
      <c r="L188" s="94"/>
      <c r="M188" s="95"/>
      <c r="N188" s="94"/>
      <c r="O188" s="96"/>
      <c r="P188" s="96"/>
      <c r="Q188" s="96"/>
      <c r="R188" s="96"/>
      <c r="S188" s="97"/>
      <c r="T188" s="92"/>
      <c r="U188" s="92"/>
      <c r="V188" s="93"/>
      <c r="W188" s="94"/>
      <c r="X188" s="95"/>
      <c r="Y188" s="94"/>
      <c r="Z188" s="96"/>
      <c r="AA188" s="96"/>
      <c r="AB188" s="96"/>
      <c r="AC188" s="96"/>
      <c r="AD188" s="97"/>
      <c r="AE188" s="92"/>
      <c r="AF188" s="92"/>
      <c r="AG188" s="93"/>
      <c r="AH188" s="94"/>
      <c r="AI188" s="95"/>
      <c r="AJ188" s="94"/>
      <c r="AK188" s="96"/>
      <c r="AL188" s="96"/>
      <c r="AM188" s="96"/>
      <c r="AN188" s="96"/>
      <c r="AO188" s="97"/>
      <c r="AP188" s="92"/>
      <c r="AQ188" s="92"/>
      <c r="AR188" s="93"/>
      <c r="AS188" s="94"/>
      <c r="AT188" s="95"/>
      <c r="AU188" s="94"/>
      <c r="AV188" s="96"/>
      <c r="AW188" s="96"/>
      <c r="AX188" s="96"/>
      <c r="AY188" s="96"/>
      <c r="AZ188" s="97"/>
      <c r="BA188" s="92"/>
      <c r="BB188" s="92"/>
      <c r="BC188" s="93"/>
      <c r="BD188" s="94"/>
      <c r="BE188" s="95"/>
      <c r="BF188" s="94"/>
      <c r="BG188" s="96"/>
      <c r="BH188" s="96"/>
      <c r="BI188" s="96"/>
      <c r="BJ188" s="96"/>
      <c r="BK188" s="97"/>
      <c r="BL188" s="92"/>
      <c r="BM188" s="92"/>
      <c r="BN188" s="93"/>
      <c r="BO188" s="94"/>
      <c r="BP188" s="95"/>
      <c r="BQ188" s="94"/>
      <c r="BR188" s="96"/>
      <c r="BS188" s="96"/>
      <c r="BT188" s="96"/>
      <c r="BU188" s="96"/>
      <c r="BV188" s="97"/>
      <c r="BW188" s="92"/>
      <c r="BX188" s="92"/>
      <c r="BY188" s="93"/>
      <c r="BZ188" s="94"/>
      <c r="CA188" s="95"/>
      <c r="CB188" s="94"/>
      <c r="CC188" s="96"/>
      <c r="CD188" s="96"/>
      <c r="CE188" s="96"/>
      <c r="CF188" s="96"/>
      <c r="CG188" s="97"/>
      <c r="CH188" s="92"/>
      <c r="CI188" s="92"/>
      <c r="CJ188" s="93"/>
      <c r="CK188" s="94"/>
      <c r="CL188" s="95"/>
      <c r="CM188" s="94"/>
      <c r="CN188" s="96"/>
      <c r="CO188" s="96"/>
      <c r="CP188" s="96"/>
      <c r="CQ188" s="96"/>
      <c r="CR188" s="97"/>
      <c r="CS188" s="92"/>
      <c r="CT188" s="92"/>
      <c r="CU188" s="93"/>
      <c r="CV188" s="94"/>
      <c r="CW188" s="95"/>
      <c r="CX188" s="94"/>
      <c r="CY188" s="96"/>
      <c r="CZ188" s="96"/>
      <c r="DA188" s="96"/>
      <c r="DB188" s="96"/>
      <c r="DC188" s="97"/>
      <c r="DD188" s="92"/>
      <c r="DE188" s="92"/>
      <c r="DF188" s="93"/>
      <c r="DG188" s="94"/>
      <c r="DH188" s="95"/>
      <c r="DI188" s="94"/>
      <c r="DJ188" s="96"/>
      <c r="DK188" s="96"/>
      <c r="DL188" s="96"/>
      <c r="DM188" s="96"/>
      <c r="DN188" s="97"/>
      <c r="DO188" s="92"/>
      <c r="DP188" s="92"/>
      <c r="DQ188" s="93"/>
      <c r="DR188" s="94"/>
      <c r="DS188" s="95"/>
      <c r="DT188" s="94"/>
      <c r="DU188" s="96"/>
      <c r="DV188" s="96"/>
      <c r="DW188" s="96"/>
      <c r="DX188" s="96"/>
      <c r="DY188" s="97"/>
      <c r="DZ188" s="92"/>
      <c r="EA188" s="92"/>
      <c r="EB188" s="93"/>
      <c r="EC188" s="94"/>
      <c r="ED188" s="95"/>
      <c r="EE188" s="94"/>
      <c r="EF188" s="96"/>
      <c r="EG188" s="96"/>
      <c r="EH188" s="96"/>
      <c r="EI188" s="96"/>
      <c r="EJ188" s="97"/>
      <c r="EK188" s="92"/>
      <c r="EL188" s="92"/>
      <c r="EM188" s="93"/>
      <c r="EN188" s="94"/>
      <c r="EO188" s="95"/>
      <c r="EP188" s="94"/>
      <c r="EQ188" s="96"/>
      <c r="ER188" s="96"/>
      <c r="ES188" s="96"/>
      <c r="ET188" s="96"/>
      <c r="EU188" s="97"/>
      <c r="EV188" s="92"/>
      <c r="EW188" s="92"/>
      <c r="EX188" s="93"/>
      <c r="EY188" s="94"/>
      <c r="EZ188" s="95"/>
      <c r="FA188" s="94"/>
      <c r="FB188" s="96"/>
      <c r="FC188" s="96"/>
      <c r="FD188" s="96"/>
      <c r="FE188" s="96"/>
      <c r="FF188" s="97"/>
      <c r="FG188" s="92"/>
      <c r="FH188" s="92"/>
      <c r="FI188" s="93"/>
      <c r="FJ188" s="94"/>
      <c r="FK188" s="95"/>
      <c r="FL188" s="94"/>
      <c r="FM188" s="96"/>
      <c r="FN188" s="96"/>
      <c r="FO188" s="96"/>
      <c r="FP188" s="96"/>
      <c r="FQ188" s="97"/>
      <c r="FR188" s="92"/>
      <c r="FS188" s="92"/>
      <c r="FT188" s="93"/>
      <c r="FU188" s="94"/>
      <c r="FV188" s="95"/>
      <c r="FW188" s="94"/>
      <c r="FX188" s="96"/>
      <c r="FY188" s="96"/>
      <c r="FZ188" s="96"/>
      <c r="GA188" s="96"/>
      <c r="GB188" s="97"/>
      <c r="GC188" s="92"/>
      <c r="GD188" s="92"/>
      <c r="GE188" s="93"/>
      <c r="GF188" s="94"/>
      <c r="GG188" s="95"/>
      <c r="GH188" s="94"/>
      <c r="GI188" s="96"/>
      <c r="GJ188" s="96"/>
      <c r="GK188" s="96"/>
      <c r="GL188" s="96"/>
      <c r="GM188" s="97"/>
      <c r="GN188" s="92"/>
      <c r="GO188" s="92"/>
      <c r="GP188" s="93"/>
      <c r="GQ188" s="94"/>
      <c r="GR188" s="95"/>
      <c r="GS188" s="94"/>
      <c r="GT188" s="96"/>
      <c r="GU188" s="96"/>
      <c r="GV188" s="96"/>
      <c r="GW188" s="96"/>
      <c r="GX188" s="97"/>
      <c r="GY188" s="92"/>
      <c r="GZ188" s="92"/>
      <c r="HA188" s="93"/>
      <c r="HB188" s="94"/>
      <c r="HC188" s="95"/>
      <c r="HD188" s="94"/>
      <c r="HE188" s="96"/>
      <c r="HF188" s="96"/>
      <c r="HG188" s="96"/>
      <c r="HH188" s="96"/>
      <c r="HI188" s="97"/>
      <c r="HJ188" s="92"/>
      <c r="HK188" s="92"/>
      <c r="HL188" s="93"/>
      <c r="HM188" s="94"/>
      <c r="HN188" s="95"/>
      <c r="HO188" s="94"/>
      <c r="HP188" s="96"/>
      <c r="HQ188" s="96"/>
      <c r="HR188" s="96"/>
      <c r="HS188" s="96"/>
      <c r="HT188" s="97"/>
      <c r="HU188" s="92"/>
      <c r="HV188" s="92"/>
      <c r="HW188" s="93"/>
      <c r="HX188" s="94"/>
      <c r="HY188" s="95"/>
      <c r="HZ188" s="94"/>
      <c r="IA188" s="96"/>
      <c r="IB188" s="96"/>
      <c r="IC188" s="96"/>
      <c r="ID188" s="96"/>
      <c r="IE188" s="97"/>
      <c r="IF188" s="92"/>
      <c r="IG188" s="92"/>
    </row>
    <row r="189" spans="1:241" ht="13.9" customHeight="1">
      <c r="A189" s="502" t="s">
        <v>2789</v>
      </c>
      <c r="B189" s="530" t="s">
        <v>2788</v>
      </c>
      <c r="C189" s="504" t="s">
        <v>132</v>
      </c>
      <c r="D189" s="505">
        <v>60</v>
      </c>
      <c r="E189" s="260"/>
      <c r="F189" s="260"/>
      <c r="G189" s="88">
        <f t="shared" si="22"/>
        <v>0</v>
      </c>
      <c r="H189" s="89">
        <f t="shared" si="23"/>
        <v>0</v>
      </c>
      <c r="I189" s="92"/>
      <c r="J189" s="79"/>
      <c r="K189" s="93"/>
      <c r="L189" s="94"/>
      <c r="M189" s="95"/>
      <c r="N189" s="94"/>
      <c r="O189" s="96"/>
      <c r="P189" s="96"/>
      <c r="Q189" s="96"/>
      <c r="R189" s="96"/>
      <c r="S189" s="97"/>
      <c r="T189" s="92"/>
      <c r="U189" s="92"/>
      <c r="V189" s="93"/>
      <c r="W189" s="94"/>
      <c r="X189" s="95"/>
      <c r="Y189" s="94"/>
      <c r="Z189" s="96"/>
      <c r="AA189" s="96"/>
      <c r="AB189" s="96"/>
      <c r="AC189" s="96"/>
      <c r="AD189" s="97"/>
      <c r="AE189" s="92"/>
      <c r="AF189" s="92"/>
      <c r="AG189" s="93"/>
      <c r="AH189" s="94"/>
      <c r="AI189" s="95"/>
      <c r="AJ189" s="94"/>
      <c r="AK189" s="96"/>
      <c r="AL189" s="96"/>
      <c r="AM189" s="96"/>
      <c r="AN189" s="96"/>
      <c r="AO189" s="97"/>
      <c r="AP189" s="92"/>
      <c r="AQ189" s="92"/>
      <c r="AR189" s="93"/>
      <c r="AS189" s="94"/>
      <c r="AT189" s="95"/>
      <c r="AU189" s="94"/>
      <c r="AV189" s="96"/>
      <c r="AW189" s="96"/>
      <c r="AX189" s="96"/>
      <c r="AY189" s="96"/>
      <c r="AZ189" s="97"/>
      <c r="BA189" s="92"/>
      <c r="BB189" s="92"/>
      <c r="BC189" s="93"/>
      <c r="BD189" s="94"/>
      <c r="BE189" s="95"/>
      <c r="BF189" s="94"/>
      <c r="BG189" s="96"/>
      <c r="BH189" s="96"/>
      <c r="BI189" s="96"/>
      <c r="BJ189" s="96"/>
      <c r="BK189" s="97"/>
      <c r="BL189" s="92"/>
      <c r="BM189" s="92"/>
      <c r="BN189" s="93"/>
      <c r="BO189" s="94"/>
      <c r="BP189" s="95"/>
      <c r="BQ189" s="94"/>
      <c r="BR189" s="96"/>
      <c r="BS189" s="96"/>
      <c r="BT189" s="96"/>
      <c r="BU189" s="96"/>
      <c r="BV189" s="97"/>
      <c r="BW189" s="92"/>
      <c r="BX189" s="92"/>
      <c r="BY189" s="93"/>
      <c r="BZ189" s="94"/>
      <c r="CA189" s="95"/>
      <c r="CB189" s="94"/>
      <c r="CC189" s="96"/>
      <c r="CD189" s="96"/>
      <c r="CE189" s="96"/>
      <c r="CF189" s="96"/>
      <c r="CG189" s="97"/>
      <c r="CH189" s="92"/>
      <c r="CI189" s="92"/>
      <c r="CJ189" s="93"/>
      <c r="CK189" s="94"/>
      <c r="CL189" s="95"/>
      <c r="CM189" s="94"/>
      <c r="CN189" s="96"/>
      <c r="CO189" s="96"/>
      <c r="CP189" s="96"/>
      <c r="CQ189" s="96"/>
      <c r="CR189" s="97"/>
      <c r="CS189" s="92"/>
      <c r="CT189" s="92"/>
      <c r="CU189" s="93"/>
      <c r="CV189" s="94"/>
      <c r="CW189" s="95"/>
      <c r="CX189" s="94"/>
      <c r="CY189" s="96"/>
      <c r="CZ189" s="96"/>
      <c r="DA189" s="96"/>
      <c r="DB189" s="96"/>
      <c r="DC189" s="97"/>
      <c r="DD189" s="92"/>
      <c r="DE189" s="92"/>
      <c r="DF189" s="93"/>
      <c r="DG189" s="94"/>
      <c r="DH189" s="95"/>
      <c r="DI189" s="94"/>
      <c r="DJ189" s="96"/>
      <c r="DK189" s="96"/>
      <c r="DL189" s="96"/>
      <c r="DM189" s="96"/>
      <c r="DN189" s="97"/>
      <c r="DO189" s="92"/>
      <c r="DP189" s="92"/>
      <c r="DQ189" s="93"/>
      <c r="DR189" s="94"/>
      <c r="DS189" s="95"/>
      <c r="DT189" s="94"/>
      <c r="DU189" s="96"/>
      <c r="DV189" s="96"/>
      <c r="DW189" s="96"/>
      <c r="DX189" s="96"/>
      <c r="DY189" s="97"/>
      <c r="DZ189" s="92"/>
      <c r="EA189" s="92"/>
      <c r="EB189" s="93"/>
      <c r="EC189" s="94"/>
      <c r="ED189" s="95"/>
      <c r="EE189" s="94"/>
      <c r="EF189" s="96"/>
      <c r="EG189" s="96"/>
      <c r="EH189" s="96"/>
      <c r="EI189" s="96"/>
      <c r="EJ189" s="97"/>
      <c r="EK189" s="92"/>
      <c r="EL189" s="92"/>
      <c r="EM189" s="93"/>
      <c r="EN189" s="94"/>
      <c r="EO189" s="95"/>
      <c r="EP189" s="94"/>
      <c r="EQ189" s="96"/>
      <c r="ER189" s="96"/>
      <c r="ES189" s="96"/>
      <c r="ET189" s="96"/>
      <c r="EU189" s="97"/>
      <c r="EV189" s="92"/>
      <c r="EW189" s="92"/>
      <c r="EX189" s="93"/>
      <c r="EY189" s="94"/>
      <c r="EZ189" s="95"/>
      <c r="FA189" s="94"/>
      <c r="FB189" s="96"/>
      <c r="FC189" s="96"/>
      <c r="FD189" s="96"/>
      <c r="FE189" s="96"/>
      <c r="FF189" s="97"/>
      <c r="FG189" s="92"/>
      <c r="FH189" s="92"/>
      <c r="FI189" s="93"/>
      <c r="FJ189" s="94"/>
      <c r="FK189" s="95"/>
      <c r="FL189" s="94"/>
      <c r="FM189" s="96"/>
      <c r="FN189" s="96"/>
      <c r="FO189" s="96"/>
      <c r="FP189" s="96"/>
      <c r="FQ189" s="97"/>
      <c r="FR189" s="92"/>
      <c r="FS189" s="92"/>
      <c r="FT189" s="93"/>
      <c r="FU189" s="94"/>
      <c r="FV189" s="95"/>
      <c r="FW189" s="94"/>
      <c r="FX189" s="96"/>
      <c r="FY189" s="96"/>
      <c r="FZ189" s="96"/>
      <c r="GA189" s="96"/>
      <c r="GB189" s="97"/>
      <c r="GC189" s="92"/>
      <c r="GD189" s="92"/>
      <c r="GE189" s="93"/>
      <c r="GF189" s="94"/>
      <c r="GG189" s="95"/>
      <c r="GH189" s="94"/>
      <c r="GI189" s="96"/>
      <c r="GJ189" s="96"/>
      <c r="GK189" s="96"/>
      <c r="GL189" s="96"/>
      <c r="GM189" s="97"/>
      <c r="GN189" s="92"/>
      <c r="GO189" s="92"/>
      <c r="GP189" s="93"/>
      <c r="GQ189" s="94"/>
      <c r="GR189" s="95"/>
      <c r="GS189" s="94"/>
      <c r="GT189" s="96"/>
      <c r="GU189" s="96"/>
      <c r="GV189" s="96"/>
      <c r="GW189" s="96"/>
      <c r="GX189" s="97"/>
      <c r="GY189" s="92"/>
      <c r="GZ189" s="92"/>
      <c r="HA189" s="93"/>
      <c r="HB189" s="94"/>
      <c r="HC189" s="95"/>
      <c r="HD189" s="94"/>
      <c r="HE189" s="96"/>
      <c r="HF189" s="96"/>
      <c r="HG189" s="96"/>
      <c r="HH189" s="96"/>
      <c r="HI189" s="97"/>
      <c r="HJ189" s="92"/>
      <c r="HK189" s="92"/>
      <c r="HL189" s="93"/>
      <c r="HM189" s="94"/>
      <c r="HN189" s="95"/>
      <c r="HO189" s="94"/>
      <c r="HP189" s="96"/>
      <c r="HQ189" s="96"/>
      <c r="HR189" s="96"/>
      <c r="HS189" s="96"/>
      <c r="HT189" s="97"/>
      <c r="HU189" s="92"/>
      <c r="HV189" s="92"/>
      <c r="HW189" s="93"/>
      <c r="HX189" s="94"/>
      <c r="HY189" s="95"/>
      <c r="HZ189" s="94"/>
      <c r="IA189" s="96"/>
      <c r="IB189" s="96"/>
      <c r="IC189" s="96"/>
      <c r="ID189" s="96"/>
      <c r="IE189" s="97"/>
      <c r="IF189" s="92"/>
      <c r="IG189" s="92"/>
    </row>
    <row r="190" spans="1:241" ht="13.9" customHeight="1">
      <c r="A190" s="502" t="s">
        <v>2787</v>
      </c>
      <c r="B190" s="518" t="s">
        <v>2786</v>
      </c>
      <c r="C190" s="504" t="s">
        <v>132</v>
      </c>
      <c r="D190" s="505">
        <v>2100</v>
      </c>
      <c r="E190" s="259"/>
      <c r="F190" s="259"/>
      <c r="G190" s="88">
        <f t="shared" si="22"/>
        <v>0</v>
      </c>
      <c r="H190" s="89">
        <f t="shared" si="23"/>
        <v>0</v>
      </c>
      <c r="I190" s="92"/>
      <c r="J190" s="79"/>
      <c r="K190" s="93"/>
      <c r="L190" s="94"/>
      <c r="M190" s="95"/>
      <c r="N190" s="94"/>
      <c r="O190" s="96"/>
      <c r="P190" s="96"/>
      <c r="Q190" s="96"/>
      <c r="R190" s="96"/>
      <c r="S190" s="97"/>
      <c r="T190" s="92"/>
      <c r="U190" s="92"/>
      <c r="V190" s="93"/>
      <c r="W190" s="94"/>
      <c r="X190" s="95"/>
      <c r="Y190" s="94"/>
      <c r="Z190" s="96"/>
      <c r="AA190" s="96"/>
      <c r="AB190" s="96"/>
      <c r="AC190" s="96"/>
      <c r="AD190" s="97"/>
      <c r="AE190" s="92"/>
      <c r="AF190" s="92"/>
      <c r="AG190" s="93"/>
      <c r="AH190" s="94"/>
      <c r="AI190" s="95"/>
      <c r="AJ190" s="94"/>
      <c r="AK190" s="96"/>
      <c r="AL190" s="96"/>
      <c r="AM190" s="96"/>
      <c r="AN190" s="96"/>
      <c r="AO190" s="97"/>
      <c r="AP190" s="92"/>
      <c r="AQ190" s="92"/>
      <c r="AR190" s="93"/>
      <c r="AS190" s="94"/>
      <c r="AT190" s="95"/>
      <c r="AU190" s="94"/>
      <c r="AV190" s="96"/>
      <c r="AW190" s="96"/>
      <c r="AX190" s="96"/>
      <c r="AY190" s="96"/>
      <c r="AZ190" s="97"/>
      <c r="BA190" s="92"/>
      <c r="BB190" s="92"/>
      <c r="BC190" s="93"/>
      <c r="BD190" s="94"/>
      <c r="BE190" s="95"/>
      <c r="BF190" s="94"/>
      <c r="BG190" s="96"/>
      <c r="BH190" s="96"/>
      <c r="BI190" s="96"/>
      <c r="BJ190" s="96"/>
      <c r="BK190" s="97"/>
      <c r="BL190" s="92"/>
      <c r="BM190" s="92"/>
      <c r="BN190" s="93"/>
      <c r="BO190" s="94"/>
      <c r="BP190" s="95"/>
      <c r="BQ190" s="94"/>
      <c r="BR190" s="96"/>
      <c r="BS190" s="96"/>
      <c r="BT190" s="96"/>
      <c r="BU190" s="96"/>
      <c r="BV190" s="97"/>
      <c r="BW190" s="92"/>
      <c r="BX190" s="92"/>
      <c r="BY190" s="93"/>
      <c r="BZ190" s="94"/>
      <c r="CA190" s="95"/>
      <c r="CB190" s="94"/>
      <c r="CC190" s="96"/>
      <c r="CD190" s="96"/>
      <c r="CE190" s="96"/>
      <c r="CF190" s="96"/>
      <c r="CG190" s="97"/>
      <c r="CH190" s="92"/>
      <c r="CI190" s="92"/>
      <c r="CJ190" s="93"/>
      <c r="CK190" s="94"/>
      <c r="CL190" s="95"/>
      <c r="CM190" s="94"/>
      <c r="CN190" s="96"/>
      <c r="CO190" s="96"/>
      <c r="CP190" s="96"/>
      <c r="CQ190" s="96"/>
      <c r="CR190" s="97"/>
      <c r="CS190" s="92"/>
      <c r="CT190" s="92"/>
      <c r="CU190" s="93"/>
      <c r="CV190" s="94"/>
      <c r="CW190" s="95"/>
      <c r="CX190" s="94"/>
      <c r="CY190" s="96"/>
      <c r="CZ190" s="96"/>
      <c r="DA190" s="96"/>
      <c r="DB190" s="96"/>
      <c r="DC190" s="97"/>
      <c r="DD190" s="92"/>
      <c r="DE190" s="92"/>
      <c r="DF190" s="93"/>
      <c r="DG190" s="94"/>
      <c r="DH190" s="95"/>
      <c r="DI190" s="94"/>
      <c r="DJ190" s="96"/>
      <c r="DK190" s="96"/>
      <c r="DL190" s="96"/>
      <c r="DM190" s="96"/>
      <c r="DN190" s="97"/>
      <c r="DO190" s="92"/>
      <c r="DP190" s="92"/>
      <c r="DQ190" s="93"/>
      <c r="DR190" s="94"/>
      <c r="DS190" s="95"/>
      <c r="DT190" s="94"/>
      <c r="DU190" s="96"/>
      <c r="DV190" s="96"/>
      <c r="DW190" s="96"/>
      <c r="DX190" s="96"/>
      <c r="DY190" s="97"/>
      <c r="DZ190" s="92"/>
      <c r="EA190" s="92"/>
      <c r="EB190" s="93"/>
      <c r="EC190" s="94"/>
      <c r="ED190" s="95"/>
      <c r="EE190" s="94"/>
      <c r="EF190" s="96"/>
      <c r="EG190" s="96"/>
      <c r="EH190" s="96"/>
      <c r="EI190" s="96"/>
      <c r="EJ190" s="97"/>
      <c r="EK190" s="92"/>
      <c r="EL190" s="92"/>
      <c r="EM190" s="93"/>
      <c r="EN190" s="94"/>
      <c r="EO190" s="95"/>
      <c r="EP190" s="94"/>
      <c r="EQ190" s="96"/>
      <c r="ER190" s="96"/>
      <c r="ES190" s="96"/>
      <c r="ET190" s="96"/>
      <c r="EU190" s="97"/>
      <c r="EV190" s="92"/>
      <c r="EW190" s="92"/>
      <c r="EX190" s="93"/>
      <c r="EY190" s="94"/>
      <c r="EZ190" s="95"/>
      <c r="FA190" s="94"/>
      <c r="FB190" s="96"/>
      <c r="FC190" s="96"/>
      <c r="FD190" s="96"/>
      <c r="FE190" s="96"/>
      <c r="FF190" s="97"/>
      <c r="FG190" s="92"/>
      <c r="FH190" s="92"/>
      <c r="FI190" s="93"/>
      <c r="FJ190" s="94"/>
      <c r="FK190" s="95"/>
      <c r="FL190" s="94"/>
      <c r="FM190" s="96"/>
      <c r="FN190" s="96"/>
      <c r="FO190" s="96"/>
      <c r="FP190" s="96"/>
      <c r="FQ190" s="97"/>
      <c r="FR190" s="92"/>
      <c r="FS190" s="92"/>
      <c r="FT190" s="93"/>
      <c r="FU190" s="94"/>
      <c r="FV190" s="95"/>
      <c r="FW190" s="94"/>
      <c r="FX190" s="96"/>
      <c r="FY190" s="96"/>
      <c r="FZ190" s="96"/>
      <c r="GA190" s="96"/>
      <c r="GB190" s="97"/>
      <c r="GC190" s="92"/>
      <c r="GD190" s="92"/>
      <c r="GE190" s="93"/>
      <c r="GF190" s="94"/>
      <c r="GG190" s="95"/>
      <c r="GH190" s="94"/>
      <c r="GI190" s="96"/>
      <c r="GJ190" s="96"/>
      <c r="GK190" s="96"/>
      <c r="GL190" s="96"/>
      <c r="GM190" s="97"/>
      <c r="GN190" s="92"/>
      <c r="GO190" s="92"/>
      <c r="GP190" s="93"/>
      <c r="GQ190" s="94"/>
      <c r="GR190" s="95"/>
      <c r="GS190" s="94"/>
      <c r="GT190" s="96"/>
      <c r="GU190" s="96"/>
      <c r="GV190" s="96"/>
      <c r="GW190" s="96"/>
      <c r="GX190" s="97"/>
      <c r="GY190" s="92"/>
      <c r="GZ190" s="92"/>
      <c r="HA190" s="93"/>
      <c r="HB190" s="94"/>
      <c r="HC190" s="95"/>
      <c r="HD190" s="94"/>
      <c r="HE190" s="96"/>
      <c r="HF190" s="96"/>
      <c r="HG190" s="96"/>
      <c r="HH190" s="96"/>
      <c r="HI190" s="97"/>
      <c r="HJ190" s="92"/>
      <c r="HK190" s="92"/>
      <c r="HL190" s="93"/>
      <c r="HM190" s="94"/>
      <c r="HN190" s="95"/>
      <c r="HO190" s="94"/>
      <c r="HP190" s="96"/>
      <c r="HQ190" s="96"/>
      <c r="HR190" s="96"/>
      <c r="HS190" s="96"/>
      <c r="HT190" s="97"/>
      <c r="HU190" s="92"/>
      <c r="HV190" s="92"/>
      <c r="HW190" s="93"/>
      <c r="HX190" s="94"/>
      <c r="HY190" s="95"/>
      <c r="HZ190" s="94"/>
      <c r="IA190" s="96"/>
      <c r="IB190" s="96"/>
      <c r="IC190" s="96"/>
      <c r="ID190" s="96"/>
      <c r="IE190" s="97"/>
      <c r="IF190" s="92"/>
      <c r="IG190" s="92"/>
    </row>
    <row r="191" spans="1:241" ht="13.9" customHeight="1">
      <c r="A191" s="502" t="s">
        <v>2785</v>
      </c>
      <c r="B191" s="518" t="s">
        <v>2784</v>
      </c>
      <c r="C191" s="504" t="s">
        <v>132</v>
      </c>
      <c r="D191" s="505">
        <v>21</v>
      </c>
      <c r="E191" s="259"/>
      <c r="F191" s="259"/>
      <c r="G191" s="88">
        <f t="shared" si="22"/>
        <v>0</v>
      </c>
      <c r="H191" s="89">
        <f t="shared" si="23"/>
        <v>0</v>
      </c>
      <c r="I191" s="92"/>
      <c r="J191" s="79"/>
      <c r="K191" s="93"/>
      <c r="L191" s="94"/>
      <c r="M191" s="95"/>
      <c r="N191" s="94"/>
      <c r="O191" s="96"/>
      <c r="P191" s="96"/>
      <c r="Q191" s="96"/>
      <c r="R191" s="96"/>
      <c r="S191" s="97"/>
      <c r="T191" s="92"/>
      <c r="U191" s="92"/>
      <c r="V191" s="93"/>
      <c r="W191" s="94"/>
      <c r="X191" s="95"/>
      <c r="Y191" s="94"/>
      <c r="Z191" s="96"/>
      <c r="AA191" s="96"/>
      <c r="AB191" s="96"/>
      <c r="AC191" s="96"/>
      <c r="AD191" s="97"/>
      <c r="AE191" s="92"/>
      <c r="AF191" s="92"/>
      <c r="AG191" s="93"/>
      <c r="AH191" s="94"/>
      <c r="AI191" s="95"/>
      <c r="AJ191" s="94"/>
      <c r="AK191" s="96"/>
      <c r="AL191" s="96"/>
      <c r="AM191" s="96"/>
      <c r="AN191" s="96"/>
      <c r="AO191" s="97"/>
      <c r="AP191" s="92"/>
      <c r="AQ191" s="92"/>
      <c r="AR191" s="93"/>
      <c r="AS191" s="94"/>
      <c r="AT191" s="95"/>
      <c r="AU191" s="94"/>
      <c r="AV191" s="96"/>
      <c r="AW191" s="96"/>
      <c r="AX191" s="96"/>
      <c r="AY191" s="96"/>
      <c r="AZ191" s="97"/>
      <c r="BA191" s="92"/>
      <c r="BB191" s="92"/>
      <c r="BC191" s="93"/>
      <c r="BD191" s="94"/>
      <c r="BE191" s="95"/>
      <c r="BF191" s="94"/>
      <c r="BG191" s="96"/>
      <c r="BH191" s="96"/>
      <c r="BI191" s="96"/>
      <c r="BJ191" s="96"/>
      <c r="BK191" s="97"/>
      <c r="BL191" s="92"/>
      <c r="BM191" s="92"/>
      <c r="BN191" s="93"/>
      <c r="BO191" s="94"/>
      <c r="BP191" s="95"/>
      <c r="BQ191" s="94"/>
      <c r="BR191" s="96"/>
      <c r="BS191" s="96"/>
      <c r="BT191" s="96"/>
      <c r="BU191" s="96"/>
      <c r="BV191" s="97"/>
      <c r="BW191" s="92"/>
      <c r="BX191" s="92"/>
      <c r="BY191" s="93"/>
      <c r="BZ191" s="94"/>
      <c r="CA191" s="95"/>
      <c r="CB191" s="94"/>
      <c r="CC191" s="96"/>
      <c r="CD191" s="96"/>
      <c r="CE191" s="96"/>
      <c r="CF191" s="96"/>
      <c r="CG191" s="97"/>
      <c r="CH191" s="92"/>
      <c r="CI191" s="92"/>
      <c r="CJ191" s="93"/>
      <c r="CK191" s="94"/>
      <c r="CL191" s="95"/>
      <c r="CM191" s="94"/>
      <c r="CN191" s="96"/>
      <c r="CO191" s="96"/>
      <c r="CP191" s="96"/>
      <c r="CQ191" s="96"/>
      <c r="CR191" s="97"/>
      <c r="CS191" s="92"/>
      <c r="CT191" s="92"/>
      <c r="CU191" s="93"/>
      <c r="CV191" s="94"/>
      <c r="CW191" s="95"/>
      <c r="CX191" s="94"/>
      <c r="CY191" s="96"/>
      <c r="CZ191" s="96"/>
      <c r="DA191" s="96"/>
      <c r="DB191" s="96"/>
      <c r="DC191" s="97"/>
      <c r="DD191" s="92"/>
      <c r="DE191" s="92"/>
      <c r="DF191" s="93"/>
      <c r="DG191" s="94"/>
      <c r="DH191" s="95"/>
      <c r="DI191" s="94"/>
      <c r="DJ191" s="96"/>
      <c r="DK191" s="96"/>
      <c r="DL191" s="96"/>
      <c r="DM191" s="96"/>
      <c r="DN191" s="97"/>
      <c r="DO191" s="92"/>
      <c r="DP191" s="92"/>
      <c r="DQ191" s="93"/>
      <c r="DR191" s="94"/>
      <c r="DS191" s="95"/>
      <c r="DT191" s="94"/>
      <c r="DU191" s="96"/>
      <c r="DV191" s="96"/>
      <c r="DW191" s="96"/>
      <c r="DX191" s="96"/>
      <c r="DY191" s="97"/>
      <c r="DZ191" s="92"/>
      <c r="EA191" s="92"/>
      <c r="EB191" s="93"/>
      <c r="EC191" s="94"/>
      <c r="ED191" s="95"/>
      <c r="EE191" s="94"/>
      <c r="EF191" s="96"/>
      <c r="EG191" s="96"/>
      <c r="EH191" s="96"/>
      <c r="EI191" s="96"/>
      <c r="EJ191" s="97"/>
      <c r="EK191" s="92"/>
      <c r="EL191" s="92"/>
      <c r="EM191" s="93"/>
      <c r="EN191" s="94"/>
      <c r="EO191" s="95"/>
      <c r="EP191" s="94"/>
      <c r="EQ191" s="96"/>
      <c r="ER191" s="96"/>
      <c r="ES191" s="96"/>
      <c r="ET191" s="96"/>
      <c r="EU191" s="97"/>
      <c r="EV191" s="92"/>
      <c r="EW191" s="92"/>
      <c r="EX191" s="93"/>
      <c r="EY191" s="94"/>
      <c r="EZ191" s="95"/>
      <c r="FA191" s="94"/>
      <c r="FB191" s="96"/>
      <c r="FC191" s="96"/>
      <c r="FD191" s="96"/>
      <c r="FE191" s="96"/>
      <c r="FF191" s="97"/>
      <c r="FG191" s="92"/>
      <c r="FH191" s="92"/>
      <c r="FI191" s="93"/>
      <c r="FJ191" s="94"/>
      <c r="FK191" s="95"/>
      <c r="FL191" s="94"/>
      <c r="FM191" s="96"/>
      <c r="FN191" s="96"/>
      <c r="FO191" s="96"/>
      <c r="FP191" s="96"/>
      <c r="FQ191" s="97"/>
      <c r="FR191" s="92"/>
      <c r="FS191" s="92"/>
      <c r="FT191" s="93"/>
      <c r="FU191" s="94"/>
      <c r="FV191" s="95"/>
      <c r="FW191" s="94"/>
      <c r="FX191" s="96"/>
      <c r="FY191" s="96"/>
      <c r="FZ191" s="96"/>
      <c r="GA191" s="96"/>
      <c r="GB191" s="97"/>
      <c r="GC191" s="92"/>
      <c r="GD191" s="92"/>
      <c r="GE191" s="93"/>
      <c r="GF191" s="94"/>
      <c r="GG191" s="95"/>
      <c r="GH191" s="94"/>
      <c r="GI191" s="96"/>
      <c r="GJ191" s="96"/>
      <c r="GK191" s="96"/>
      <c r="GL191" s="96"/>
      <c r="GM191" s="97"/>
      <c r="GN191" s="92"/>
      <c r="GO191" s="92"/>
      <c r="GP191" s="93"/>
      <c r="GQ191" s="94"/>
      <c r="GR191" s="95"/>
      <c r="GS191" s="94"/>
      <c r="GT191" s="96"/>
      <c r="GU191" s="96"/>
      <c r="GV191" s="96"/>
      <c r="GW191" s="96"/>
      <c r="GX191" s="97"/>
      <c r="GY191" s="92"/>
      <c r="GZ191" s="92"/>
      <c r="HA191" s="93"/>
      <c r="HB191" s="94"/>
      <c r="HC191" s="95"/>
      <c r="HD191" s="94"/>
      <c r="HE191" s="96"/>
      <c r="HF191" s="96"/>
      <c r="HG191" s="96"/>
      <c r="HH191" s="96"/>
      <c r="HI191" s="97"/>
      <c r="HJ191" s="92"/>
      <c r="HK191" s="92"/>
      <c r="HL191" s="93"/>
      <c r="HM191" s="94"/>
      <c r="HN191" s="95"/>
      <c r="HO191" s="94"/>
      <c r="HP191" s="96"/>
      <c r="HQ191" s="96"/>
      <c r="HR191" s="96"/>
      <c r="HS191" s="96"/>
      <c r="HT191" s="97"/>
      <c r="HU191" s="92"/>
      <c r="HV191" s="92"/>
      <c r="HW191" s="93"/>
      <c r="HX191" s="94"/>
      <c r="HY191" s="95"/>
      <c r="HZ191" s="94"/>
      <c r="IA191" s="96"/>
      <c r="IB191" s="96"/>
      <c r="IC191" s="96"/>
      <c r="ID191" s="96"/>
      <c r="IE191" s="97"/>
      <c r="IF191" s="92"/>
      <c r="IG191" s="92"/>
    </row>
    <row r="192" spans="1:241" ht="13.9" customHeight="1">
      <c r="A192" s="502" t="s">
        <v>2783</v>
      </c>
      <c r="B192" s="518" t="s">
        <v>2782</v>
      </c>
      <c r="C192" s="504" t="s">
        <v>132</v>
      </c>
      <c r="D192" s="505">
        <v>1650</v>
      </c>
      <c r="E192" s="259"/>
      <c r="F192" s="259"/>
      <c r="G192" s="88">
        <f t="shared" si="22"/>
        <v>0</v>
      </c>
      <c r="H192" s="89">
        <f t="shared" si="23"/>
        <v>0</v>
      </c>
      <c r="I192" s="92"/>
      <c r="J192" s="79"/>
      <c r="K192" s="93"/>
      <c r="L192" s="94"/>
      <c r="M192" s="95"/>
      <c r="N192" s="94"/>
      <c r="O192" s="96"/>
      <c r="P192" s="96"/>
      <c r="Q192" s="96"/>
      <c r="R192" s="96"/>
      <c r="S192" s="97"/>
      <c r="T192" s="92"/>
      <c r="U192" s="92"/>
      <c r="V192" s="93"/>
      <c r="W192" s="94"/>
      <c r="X192" s="95"/>
      <c r="Y192" s="94"/>
      <c r="Z192" s="96"/>
      <c r="AA192" s="96"/>
      <c r="AB192" s="96"/>
      <c r="AC192" s="96"/>
      <c r="AD192" s="97"/>
      <c r="AE192" s="92"/>
      <c r="AF192" s="92"/>
      <c r="AG192" s="93"/>
      <c r="AH192" s="94"/>
      <c r="AI192" s="95"/>
      <c r="AJ192" s="94"/>
      <c r="AK192" s="96"/>
      <c r="AL192" s="96"/>
      <c r="AM192" s="96"/>
      <c r="AN192" s="96"/>
      <c r="AO192" s="97"/>
      <c r="AP192" s="92"/>
      <c r="AQ192" s="92"/>
      <c r="AR192" s="93"/>
      <c r="AS192" s="94"/>
      <c r="AT192" s="95"/>
      <c r="AU192" s="94"/>
      <c r="AV192" s="96"/>
      <c r="AW192" s="96"/>
      <c r="AX192" s="96"/>
      <c r="AY192" s="96"/>
      <c r="AZ192" s="97"/>
      <c r="BA192" s="92"/>
      <c r="BB192" s="92"/>
      <c r="BC192" s="93"/>
      <c r="BD192" s="94"/>
      <c r="BE192" s="95"/>
      <c r="BF192" s="94"/>
      <c r="BG192" s="96"/>
      <c r="BH192" s="96"/>
      <c r="BI192" s="96"/>
      <c r="BJ192" s="96"/>
      <c r="BK192" s="97"/>
      <c r="BL192" s="92"/>
      <c r="BM192" s="92"/>
      <c r="BN192" s="93"/>
      <c r="BO192" s="94"/>
      <c r="BP192" s="95"/>
      <c r="BQ192" s="94"/>
      <c r="BR192" s="96"/>
      <c r="BS192" s="96"/>
      <c r="BT192" s="96"/>
      <c r="BU192" s="96"/>
      <c r="BV192" s="97"/>
      <c r="BW192" s="92"/>
      <c r="BX192" s="92"/>
      <c r="BY192" s="93"/>
      <c r="BZ192" s="94"/>
      <c r="CA192" s="95"/>
      <c r="CB192" s="94"/>
      <c r="CC192" s="96"/>
      <c r="CD192" s="96"/>
      <c r="CE192" s="96"/>
      <c r="CF192" s="96"/>
      <c r="CG192" s="97"/>
      <c r="CH192" s="92"/>
      <c r="CI192" s="92"/>
      <c r="CJ192" s="93"/>
      <c r="CK192" s="94"/>
      <c r="CL192" s="95"/>
      <c r="CM192" s="94"/>
      <c r="CN192" s="96"/>
      <c r="CO192" s="96"/>
      <c r="CP192" s="96"/>
      <c r="CQ192" s="96"/>
      <c r="CR192" s="97"/>
      <c r="CS192" s="92"/>
      <c r="CT192" s="92"/>
      <c r="CU192" s="93"/>
      <c r="CV192" s="94"/>
      <c r="CW192" s="95"/>
      <c r="CX192" s="94"/>
      <c r="CY192" s="96"/>
      <c r="CZ192" s="96"/>
      <c r="DA192" s="96"/>
      <c r="DB192" s="96"/>
      <c r="DC192" s="97"/>
      <c r="DD192" s="92"/>
      <c r="DE192" s="92"/>
      <c r="DF192" s="93"/>
      <c r="DG192" s="94"/>
      <c r="DH192" s="95"/>
      <c r="DI192" s="94"/>
      <c r="DJ192" s="96"/>
      <c r="DK192" s="96"/>
      <c r="DL192" s="96"/>
      <c r="DM192" s="96"/>
      <c r="DN192" s="97"/>
      <c r="DO192" s="92"/>
      <c r="DP192" s="92"/>
      <c r="DQ192" s="93"/>
      <c r="DR192" s="94"/>
      <c r="DS192" s="95"/>
      <c r="DT192" s="94"/>
      <c r="DU192" s="96"/>
      <c r="DV192" s="96"/>
      <c r="DW192" s="96"/>
      <c r="DX192" s="96"/>
      <c r="DY192" s="97"/>
      <c r="DZ192" s="92"/>
      <c r="EA192" s="92"/>
      <c r="EB192" s="93"/>
      <c r="EC192" s="94"/>
      <c r="ED192" s="95"/>
      <c r="EE192" s="94"/>
      <c r="EF192" s="96"/>
      <c r="EG192" s="96"/>
      <c r="EH192" s="96"/>
      <c r="EI192" s="96"/>
      <c r="EJ192" s="97"/>
      <c r="EK192" s="92"/>
      <c r="EL192" s="92"/>
      <c r="EM192" s="93"/>
      <c r="EN192" s="94"/>
      <c r="EO192" s="95"/>
      <c r="EP192" s="94"/>
      <c r="EQ192" s="96"/>
      <c r="ER192" s="96"/>
      <c r="ES192" s="96"/>
      <c r="ET192" s="96"/>
      <c r="EU192" s="97"/>
      <c r="EV192" s="92"/>
      <c r="EW192" s="92"/>
      <c r="EX192" s="93"/>
      <c r="EY192" s="94"/>
      <c r="EZ192" s="95"/>
      <c r="FA192" s="94"/>
      <c r="FB192" s="96"/>
      <c r="FC192" s="96"/>
      <c r="FD192" s="96"/>
      <c r="FE192" s="96"/>
      <c r="FF192" s="97"/>
      <c r="FG192" s="92"/>
      <c r="FH192" s="92"/>
      <c r="FI192" s="93"/>
      <c r="FJ192" s="94"/>
      <c r="FK192" s="95"/>
      <c r="FL192" s="94"/>
      <c r="FM192" s="96"/>
      <c r="FN192" s="96"/>
      <c r="FO192" s="96"/>
      <c r="FP192" s="96"/>
      <c r="FQ192" s="97"/>
      <c r="FR192" s="92"/>
      <c r="FS192" s="92"/>
      <c r="FT192" s="93"/>
      <c r="FU192" s="94"/>
      <c r="FV192" s="95"/>
      <c r="FW192" s="94"/>
      <c r="FX192" s="96"/>
      <c r="FY192" s="96"/>
      <c r="FZ192" s="96"/>
      <c r="GA192" s="96"/>
      <c r="GB192" s="97"/>
      <c r="GC192" s="92"/>
      <c r="GD192" s="92"/>
      <c r="GE192" s="93"/>
      <c r="GF192" s="94"/>
      <c r="GG192" s="95"/>
      <c r="GH192" s="94"/>
      <c r="GI192" s="96"/>
      <c r="GJ192" s="96"/>
      <c r="GK192" s="96"/>
      <c r="GL192" s="96"/>
      <c r="GM192" s="97"/>
      <c r="GN192" s="92"/>
      <c r="GO192" s="92"/>
      <c r="GP192" s="93"/>
      <c r="GQ192" s="94"/>
      <c r="GR192" s="95"/>
      <c r="GS192" s="94"/>
      <c r="GT192" s="96"/>
      <c r="GU192" s="96"/>
      <c r="GV192" s="96"/>
      <c r="GW192" s="96"/>
      <c r="GX192" s="97"/>
      <c r="GY192" s="92"/>
      <c r="GZ192" s="92"/>
      <c r="HA192" s="93"/>
      <c r="HB192" s="94"/>
      <c r="HC192" s="95"/>
      <c r="HD192" s="94"/>
      <c r="HE192" s="96"/>
      <c r="HF192" s="96"/>
      <c r="HG192" s="96"/>
      <c r="HH192" s="96"/>
      <c r="HI192" s="97"/>
      <c r="HJ192" s="92"/>
      <c r="HK192" s="92"/>
      <c r="HL192" s="93"/>
      <c r="HM192" s="94"/>
      <c r="HN192" s="95"/>
      <c r="HO192" s="94"/>
      <c r="HP192" s="96"/>
      <c r="HQ192" s="96"/>
      <c r="HR192" s="96"/>
      <c r="HS192" s="96"/>
      <c r="HT192" s="97"/>
      <c r="HU192" s="92"/>
      <c r="HV192" s="92"/>
      <c r="HW192" s="93"/>
      <c r="HX192" s="94"/>
      <c r="HY192" s="95"/>
      <c r="HZ192" s="94"/>
      <c r="IA192" s="96"/>
      <c r="IB192" s="96"/>
      <c r="IC192" s="96"/>
      <c r="ID192" s="96"/>
      <c r="IE192" s="97"/>
      <c r="IF192" s="92"/>
      <c r="IG192" s="92"/>
    </row>
    <row r="193" spans="1:241" ht="13.9" customHeight="1">
      <c r="A193" s="502" t="s">
        <v>2781</v>
      </c>
      <c r="B193" s="518" t="s">
        <v>2780</v>
      </c>
      <c r="C193" s="504" t="s">
        <v>243</v>
      </c>
      <c r="D193" s="505">
        <v>525</v>
      </c>
      <c r="E193" s="259"/>
      <c r="F193" s="259"/>
      <c r="G193" s="88">
        <f t="shared" si="22"/>
        <v>0</v>
      </c>
      <c r="H193" s="89">
        <f t="shared" si="23"/>
        <v>0</v>
      </c>
      <c r="I193" s="92"/>
      <c r="J193" s="79"/>
      <c r="K193" s="93"/>
      <c r="L193" s="94"/>
      <c r="M193" s="95"/>
      <c r="N193" s="94"/>
      <c r="O193" s="96"/>
      <c r="P193" s="96"/>
      <c r="Q193" s="96"/>
      <c r="R193" s="96"/>
      <c r="S193" s="97"/>
      <c r="T193" s="92"/>
      <c r="U193" s="92"/>
      <c r="V193" s="93"/>
      <c r="W193" s="94"/>
      <c r="X193" s="95"/>
      <c r="Y193" s="94"/>
      <c r="Z193" s="96"/>
      <c r="AA193" s="96"/>
      <c r="AB193" s="96"/>
      <c r="AC193" s="96"/>
      <c r="AD193" s="97"/>
      <c r="AE193" s="92"/>
      <c r="AF193" s="92"/>
      <c r="AG193" s="93"/>
      <c r="AH193" s="94"/>
      <c r="AI193" s="95"/>
      <c r="AJ193" s="94"/>
      <c r="AK193" s="96"/>
      <c r="AL193" s="96"/>
      <c r="AM193" s="96"/>
      <c r="AN193" s="96"/>
      <c r="AO193" s="97"/>
      <c r="AP193" s="92"/>
      <c r="AQ193" s="92"/>
      <c r="AR193" s="93"/>
      <c r="AS193" s="94"/>
      <c r="AT193" s="95"/>
      <c r="AU193" s="94"/>
      <c r="AV193" s="96"/>
      <c r="AW193" s="96"/>
      <c r="AX193" s="96"/>
      <c r="AY193" s="96"/>
      <c r="AZ193" s="97"/>
      <c r="BA193" s="92"/>
      <c r="BB193" s="92"/>
      <c r="BC193" s="93"/>
      <c r="BD193" s="94"/>
      <c r="BE193" s="95"/>
      <c r="BF193" s="94"/>
      <c r="BG193" s="96"/>
      <c r="BH193" s="96"/>
      <c r="BI193" s="96"/>
      <c r="BJ193" s="96"/>
      <c r="BK193" s="97"/>
      <c r="BL193" s="92"/>
      <c r="BM193" s="92"/>
      <c r="BN193" s="93"/>
      <c r="BO193" s="94"/>
      <c r="BP193" s="95"/>
      <c r="BQ193" s="94"/>
      <c r="BR193" s="96"/>
      <c r="BS193" s="96"/>
      <c r="BT193" s="96"/>
      <c r="BU193" s="96"/>
      <c r="BV193" s="97"/>
      <c r="BW193" s="92"/>
      <c r="BX193" s="92"/>
      <c r="BY193" s="93"/>
      <c r="BZ193" s="94"/>
      <c r="CA193" s="95"/>
      <c r="CB193" s="94"/>
      <c r="CC193" s="96"/>
      <c r="CD193" s="96"/>
      <c r="CE193" s="96"/>
      <c r="CF193" s="96"/>
      <c r="CG193" s="97"/>
      <c r="CH193" s="92"/>
      <c r="CI193" s="92"/>
      <c r="CJ193" s="93"/>
      <c r="CK193" s="94"/>
      <c r="CL193" s="95"/>
      <c r="CM193" s="94"/>
      <c r="CN193" s="96"/>
      <c r="CO193" s="96"/>
      <c r="CP193" s="96"/>
      <c r="CQ193" s="96"/>
      <c r="CR193" s="97"/>
      <c r="CS193" s="92"/>
      <c r="CT193" s="92"/>
      <c r="CU193" s="93"/>
      <c r="CV193" s="94"/>
      <c r="CW193" s="95"/>
      <c r="CX193" s="94"/>
      <c r="CY193" s="96"/>
      <c r="CZ193" s="96"/>
      <c r="DA193" s="96"/>
      <c r="DB193" s="96"/>
      <c r="DC193" s="97"/>
      <c r="DD193" s="92"/>
      <c r="DE193" s="92"/>
      <c r="DF193" s="93"/>
      <c r="DG193" s="94"/>
      <c r="DH193" s="95"/>
      <c r="DI193" s="94"/>
      <c r="DJ193" s="96"/>
      <c r="DK193" s="96"/>
      <c r="DL193" s="96"/>
      <c r="DM193" s="96"/>
      <c r="DN193" s="97"/>
      <c r="DO193" s="92"/>
      <c r="DP193" s="92"/>
      <c r="DQ193" s="93"/>
      <c r="DR193" s="94"/>
      <c r="DS193" s="95"/>
      <c r="DT193" s="94"/>
      <c r="DU193" s="96"/>
      <c r="DV193" s="96"/>
      <c r="DW193" s="96"/>
      <c r="DX193" s="96"/>
      <c r="DY193" s="97"/>
      <c r="DZ193" s="92"/>
      <c r="EA193" s="92"/>
      <c r="EB193" s="93"/>
      <c r="EC193" s="94"/>
      <c r="ED193" s="95"/>
      <c r="EE193" s="94"/>
      <c r="EF193" s="96"/>
      <c r="EG193" s="96"/>
      <c r="EH193" s="96"/>
      <c r="EI193" s="96"/>
      <c r="EJ193" s="97"/>
      <c r="EK193" s="92"/>
      <c r="EL193" s="92"/>
      <c r="EM193" s="93"/>
      <c r="EN193" s="94"/>
      <c r="EO193" s="95"/>
      <c r="EP193" s="94"/>
      <c r="EQ193" s="96"/>
      <c r="ER193" s="96"/>
      <c r="ES193" s="96"/>
      <c r="ET193" s="96"/>
      <c r="EU193" s="97"/>
      <c r="EV193" s="92"/>
      <c r="EW193" s="92"/>
      <c r="EX193" s="93"/>
      <c r="EY193" s="94"/>
      <c r="EZ193" s="95"/>
      <c r="FA193" s="94"/>
      <c r="FB193" s="96"/>
      <c r="FC193" s="96"/>
      <c r="FD193" s="96"/>
      <c r="FE193" s="96"/>
      <c r="FF193" s="97"/>
      <c r="FG193" s="92"/>
      <c r="FH193" s="92"/>
      <c r="FI193" s="93"/>
      <c r="FJ193" s="94"/>
      <c r="FK193" s="95"/>
      <c r="FL193" s="94"/>
      <c r="FM193" s="96"/>
      <c r="FN193" s="96"/>
      <c r="FO193" s="96"/>
      <c r="FP193" s="96"/>
      <c r="FQ193" s="97"/>
      <c r="FR193" s="92"/>
      <c r="FS193" s="92"/>
      <c r="FT193" s="93"/>
      <c r="FU193" s="94"/>
      <c r="FV193" s="95"/>
      <c r="FW193" s="94"/>
      <c r="FX193" s="96"/>
      <c r="FY193" s="96"/>
      <c r="FZ193" s="96"/>
      <c r="GA193" s="96"/>
      <c r="GB193" s="97"/>
      <c r="GC193" s="92"/>
      <c r="GD193" s="92"/>
      <c r="GE193" s="93"/>
      <c r="GF193" s="94"/>
      <c r="GG193" s="95"/>
      <c r="GH193" s="94"/>
      <c r="GI193" s="96"/>
      <c r="GJ193" s="96"/>
      <c r="GK193" s="96"/>
      <c r="GL193" s="96"/>
      <c r="GM193" s="97"/>
      <c r="GN193" s="92"/>
      <c r="GO193" s="92"/>
      <c r="GP193" s="93"/>
      <c r="GQ193" s="94"/>
      <c r="GR193" s="95"/>
      <c r="GS193" s="94"/>
      <c r="GT193" s="96"/>
      <c r="GU193" s="96"/>
      <c r="GV193" s="96"/>
      <c r="GW193" s="96"/>
      <c r="GX193" s="97"/>
      <c r="GY193" s="92"/>
      <c r="GZ193" s="92"/>
      <c r="HA193" s="93"/>
      <c r="HB193" s="94"/>
      <c r="HC193" s="95"/>
      <c r="HD193" s="94"/>
      <c r="HE193" s="96"/>
      <c r="HF193" s="96"/>
      <c r="HG193" s="96"/>
      <c r="HH193" s="96"/>
      <c r="HI193" s="97"/>
      <c r="HJ193" s="92"/>
      <c r="HK193" s="92"/>
      <c r="HL193" s="93"/>
      <c r="HM193" s="94"/>
      <c r="HN193" s="95"/>
      <c r="HO193" s="94"/>
      <c r="HP193" s="96"/>
      <c r="HQ193" s="96"/>
      <c r="HR193" s="96"/>
      <c r="HS193" s="96"/>
      <c r="HT193" s="97"/>
      <c r="HU193" s="92"/>
      <c r="HV193" s="92"/>
      <c r="HW193" s="93"/>
      <c r="HX193" s="94"/>
      <c r="HY193" s="95"/>
      <c r="HZ193" s="94"/>
      <c r="IA193" s="96"/>
      <c r="IB193" s="96"/>
      <c r="IC193" s="96"/>
      <c r="ID193" s="96"/>
      <c r="IE193" s="97"/>
      <c r="IF193" s="92"/>
      <c r="IG193" s="92"/>
    </row>
    <row r="194" spans="1:241" ht="15" customHeight="1">
      <c r="A194" s="502" t="s">
        <v>2779</v>
      </c>
      <c r="B194" s="518" t="s">
        <v>2778</v>
      </c>
      <c r="C194" s="504" t="s">
        <v>243</v>
      </c>
      <c r="D194" s="505">
        <v>755</v>
      </c>
      <c r="E194" s="259"/>
      <c r="F194" s="259"/>
      <c r="G194" s="88">
        <f t="shared" si="22"/>
        <v>0</v>
      </c>
      <c r="H194" s="89">
        <f t="shared" si="23"/>
        <v>0</v>
      </c>
      <c r="I194" s="92"/>
      <c r="J194" s="79"/>
      <c r="K194" s="93"/>
      <c r="L194" s="94"/>
      <c r="M194" s="95"/>
      <c r="N194" s="94"/>
      <c r="O194" s="96"/>
      <c r="P194" s="96"/>
      <c r="Q194" s="96"/>
      <c r="R194" s="96"/>
      <c r="S194" s="97"/>
      <c r="T194" s="92"/>
      <c r="U194" s="92"/>
      <c r="V194" s="93"/>
      <c r="W194" s="94"/>
      <c r="X194" s="95"/>
      <c r="Y194" s="94"/>
      <c r="Z194" s="96"/>
      <c r="AA194" s="96"/>
      <c r="AB194" s="96"/>
      <c r="AC194" s="96"/>
      <c r="AD194" s="97"/>
      <c r="AE194" s="92"/>
      <c r="AF194" s="92"/>
      <c r="AG194" s="93"/>
      <c r="AH194" s="94"/>
      <c r="AI194" s="95"/>
      <c r="AJ194" s="94"/>
      <c r="AK194" s="96"/>
      <c r="AL194" s="96"/>
      <c r="AM194" s="96"/>
      <c r="AN194" s="96"/>
      <c r="AO194" s="97"/>
      <c r="AP194" s="92"/>
      <c r="AQ194" s="92"/>
      <c r="AR194" s="93"/>
      <c r="AS194" s="94"/>
      <c r="AT194" s="95"/>
      <c r="AU194" s="94"/>
      <c r="AV194" s="96"/>
      <c r="AW194" s="96"/>
      <c r="AX194" s="96"/>
      <c r="AY194" s="96"/>
      <c r="AZ194" s="97"/>
      <c r="BA194" s="92"/>
      <c r="BB194" s="92"/>
      <c r="BC194" s="93"/>
      <c r="BD194" s="94"/>
      <c r="BE194" s="95"/>
      <c r="BF194" s="94"/>
      <c r="BG194" s="96"/>
      <c r="BH194" s="96"/>
      <c r="BI194" s="96"/>
      <c r="BJ194" s="96"/>
      <c r="BK194" s="97"/>
      <c r="BL194" s="92"/>
      <c r="BM194" s="92"/>
      <c r="BN194" s="93"/>
      <c r="BO194" s="94"/>
      <c r="BP194" s="95"/>
      <c r="BQ194" s="94"/>
      <c r="BR194" s="96"/>
      <c r="BS194" s="96"/>
      <c r="BT194" s="96"/>
      <c r="BU194" s="96"/>
      <c r="BV194" s="97"/>
      <c r="BW194" s="92"/>
      <c r="BX194" s="92"/>
      <c r="BY194" s="93"/>
      <c r="BZ194" s="94"/>
      <c r="CA194" s="95"/>
      <c r="CB194" s="94"/>
      <c r="CC194" s="96"/>
      <c r="CD194" s="96"/>
      <c r="CE194" s="96"/>
      <c r="CF194" s="96"/>
      <c r="CG194" s="97"/>
      <c r="CH194" s="92"/>
      <c r="CI194" s="92"/>
      <c r="CJ194" s="93"/>
      <c r="CK194" s="94"/>
      <c r="CL194" s="95"/>
      <c r="CM194" s="94"/>
      <c r="CN194" s="96"/>
      <c r="CO194" s="96"/>
      <c r="CP194" s="96"/>
      <c r="CQ194" s="96"/>
      <c r="CR194" s="97"/>
      <c r="CS194" s="92"/>
      <c r="CT194" s="92"/>
      <c r="CU194" s="93"/>
      <c r="CV194" s="94"/>
      <c r="CW194" s="95"/>
      <c r="CX194" s="94"/>
      <c r="CY194" s="96"/>
      <c r="CZ194" s="96"/>
      <c r="DA194" s="96"/>
      <c r="DB194" s="96"/>
      <c r="DC194" s="97"/>
      <c r="DD194" s="92"/>
      <c r="DE194" s="92"/>
      <c r="DF194" s="93"/>
      <c r="DG194" s="94"/>
      <c r="DH194" s="95"/>
      <c r="DI194" s="94"/>
      <c r="DJ194" s="96"/>
      <c r="DK194" s="96"/>
      <c r="DL194" s="96"/>
      <c r="DM194" s="96"/>
      <c r="DN194" s="97"/>
      <c r="DO194" s="92"/>
      <c r="DP194" s="92"/>
      <c r="DQ194" s="93"/>
      <c r="DR194" s="94"/>
      <c r="DS194" s="95"/>
      <c r="DT194" s="94"/>
      <c r="DU194" s="96"/>
      <c r="DV194" s="96"/>
      <c r="DW194" s="96"/>
      <c r="DX194" s="96"/>
      <c r="DY194" s="97"/>
      <c r="DZ194" s="92"/>
      <c r="EA194" s="92"/>
      <c r="EB194" s="93"/>
      <c r="EC194" s="94"/>
      <c r="ED194" s="95"/>
      <c r="EE194" s="94"/>
      <c r="EF194" s="96"/>
      <c r="EG194" s="96"/>
      <c r="EH194" s="96"/>
      <c r="EI194" s="96"/>
      <c r="EJ194" s="97"/>
      <c r="EK194" s="92"/>
      <c r="EL194" s="92"/>
      <c r="EM194" s="93"/>
      <c r="EN194" s="94"/>
      <c r="EO194" s="95"/>
      <c r="EP194" s="94"/>
      <c r="EQ194" s="96"/>
      <c r="ER194" s="96"/>
      <c r="ES194" s="96"/>
      <c r="ET194" s="96"/>
      <c r="EU194" s="97"/>
      <c r="EV194" s="92"/>
      <c r="EW194" s="92"/>
      <c r="EX194" s="93"/>
      <c r="EY194" s="94"/>
      <c r="EZ194" s="95"/>
      <c r="FA194" s="94"/>
      <c r="FB194" s="96"/>
      <c r="FC194" s="96"/>
      <c r="FD194" s="96"/>
      <c r="FE194" s="96"/>
      <c r="FF194" s="97"/>
      <c r="FG194" s="92"/>
      <c r="FH194" s="92"/>
      <c r="FI194" s="93"/>
      <c r="FJ194" s="94"/>
      <c r="FK194" s="95"/>
      <c r="FL194" s="94"/>
      <c r="FM194" s="96"/>
      <c r="FN194" s="96"/>
      <c r="FO194" s="96"/>
      <c r="FP194" s="96"/>
      <c r="FQ194" s="97"/>
      <c r="FR194" s="92"/>
      <c r="FS194" s="92"/>
      <c r="FT194" s="93"/>
      <c r="FU194" s="94"/>
      <c r="FV194" s="95"/>
      <c r="FW194" s="94"/>
      <c r="FX194" s="96"/>
      <c r="FY194" s="96"/>
      <c r="FZ194" s="96"/>
      <c r="GA194" s="96"/>
      <c r="GB194" s="97"/>
      <c r="GC194" s="92"/>
      <c r="GD194" s="92"/>
      <c r="GE194" s="93"/>
      <c r="GF194" s="94"/>
      <c r="GG194" s="95"/>
      <c r="GH194" s="94"/>
      <c r="GI194" s="96"/>
      <c r="GJ194" s="96"/>
      <c r="GK194" s="96"/>
      <c r="GL194" s="96"/>
      <c r="GM194" s="97"/>
      <c r="GN194" s="92"/>
      <c r="GO194" s="92"/>
      <c r="GP194" s="93"/>
      <c r="GQ194" s="94"/>
      <c r="GR194" s="95"/>
      <c r="GS194" s="94"/>
      <c r="GT194" s="96"/>
      <c r="GU194" s="96"/>
      <c r="GV194" s="96"/>
      <c r="GW194" s="96"/>
      <c r="GX194" s="97"/>
      <c r="GY194" s="92"/>
      <c r="GZ194" s="92"/>
      <c r="HA194" s="93"/>
      <c r="HB194" s="94"/>
      <c r="HC194" s="95"/>
      <c r="HD194" s="94"/>
      <c r="HE194" s="96"/>
      <c r="HF194" s="96"/>
      <c r="HG194" s="96"/>
      <c r="HH194" s="96"/>
      <c r="HI194" s="97"/>
      <c r="HJ194" s="92"/>
      <c r="HK194" s="92"/>
      <c r="HL194" s="93"/>
      <c r="HM194" s="94"/>
      <c r="HN194" s="95"/>
      <c r="HO194" s="94"/>
      <c r="HP194" s="96"/>
      <c r="HQ194" s="96"/>
      <c r="HR194" s="96"/>
      <c r="HS194" s="96"/>
      <c r="HT194" s="97"/>
      <c r="HU194" s="92"/>
      <c r="HV194" s="92"/>
      <c r="HW194" s="93"/>
      <c r="HX194" s="94"/>
      <c r="HY194" s="95"/>
      <c r="HZ194" s="94"/>
      <c r="IA194" s="96"/>
      <c r="IB194" s="96"/>
      <c r="IC194" s="96"/>
      <c r="ID194" s="96"/>
      <c r="IE194" s="97"/>
      <c r="IF194" s="92"/>
      <c r="IG194" s="92"/>
    </row>
    <row r="195" spans="1:241" ht="15" customHeight="1">
      <c r="A195" s="502" t="s">
        <v>2777</v>
      </c>
      <c r="B195" s="518" t="s">
        <v>2776</v>
      </c>
      <c r="C195" s="504" t="s">
        <v>243</v>
      </c>
      <c r="D195" s="505">
        <v>755</v>
      </c>
      <c r="E195" s="259"/>
      <c r="F195" s="259"/>
      <c r="G195" s="88">
        <f t="shared" si="22"/>
        <v>0</v>
      </c>
      <c r="H195" s="89">
        <f t="shared" si="23"/>
        <v>0</v>
      </c>
      <c r="I195" s="92"/>
      <c r="J195" s="79"/>
      <c r="K195" s="93"/>
      <c r="L195" s="94"/>
      <c r="M195" s="95"/>
      <c r="N195" s="94"/>
      <c r="O195" s="96"/>
      <c r="P195" s="96"/>
      <c r="Q195" s="96"/>
      <c r="R195" s="96"/>
      <c r="S195" s="97"/>
      <c r="T195" s="92"/>
      <c r="U195" s="92"/>
      <c r="V195" s="93"/>
      <c r="W195" s="94"/>
      <c r="X195" s="95"/>
      <c r="Y195" s="94"/>
      <c r="Z195" s="96"/>
      <c r="AA195" s="96"/>
      <c r="AB195" s="96"/>
      <c r="AC195" s="96"/>
      <c r="AD195" s="97"/>
      <c r="AE195" s="92"/>
      <c r="AF195" s="92"/>
      <c r="AG195" s="93"/>
      <c r="AH195" s="94"/>
      <c r="AI195" s="95"/>
      <c r="AJ195" s="94"/>
      <c r="AK195" s="96"/>
      <c r="AL195" s="96"/>
      <c r="AM195" s="96"/>
      <c r="AN195" s="96"/>
      <c r="AO195" s="97"/>
      <c r="AP195" s="92"/>
      <c r="AQ195" s="92"/>
      <c r="AR195" s="93"/>
      <c r="AS195" s="94"/>
      <c r="AT195" s="95"/>
      <c r="AU195" s="94"/>
      <c r="AV195" s="96"/>
      <c r="AW195" s="96"/>
      <c r="AX195" s="96"/>
      <c r="AY195" s="96"/>
      <c r="AZ195" s="97"/>
      <c r="BA195" s="92"/>
      <c r="BB195" s="92"/>
      <c r="BC195" s="93"/>
      <c r="BD195" s="94"/>
      <c r="BE195" s="95"/>
      <c r="BF195" s="94"/>
      <c r="BG195" s="96"/>
      <c r="BH195" s="96"/>
      <c r="BI195" s="96"/>
      <c r="BJ195" s="96"/>
      <c r="BK195" s="97"/>
      <c r="BL195" s="92"/>
      <c r="BM195" s="92"/>
      <c r="BN195" s="93"/>
      <c r="BO195" s="94"/>
      <c r="BP195" s="95"/>
      <c r="BQ195" s="94"/>
      <c r="BR195" s="96"/>
      <c r="BS195" s="96"/>
      <c r="BT195" s="96"/>
      <c r="BU195" s="96"/>
      <c r="BV195" s="97"/>
      <c r="BW195" s="92"/>
      <c r="BX195" s="92"/>
      <c r="BY195" s="93"/>
      <c r="BZ195" s="94"/>
      <c r="CA195" s="95"/>
      <c r="CB195" s="94"/>
      <c r="CC195" s="96"/>
      <c r="CD195" s="96"/>
      <c r="CE195" s="96"/>
      <c r="CF195" s="96"/>
      <c r="CG195" s="97"/>
      <c r="CH195" s="92"/>
      <c r="CI195" s="92"/>
      <c r="CJ195" s="93"/>
      <c r="CK195" s="94"/>
      <c r="CL195" s="95"/>
      <c r="CM195" s="94"/>
      <c r="CN195" s="96"/>
      <c r="CO195" s="96"/>
      <c r="CP195" s="96"/>
      <c r="CQ195" s="96"/>
      <c r="CR195" s="97"/>
      <c r="CS195" s="92"/>
      <c r="CT195" s="92"/>
      <c r="CU195" s="93"/>
      <c r="CV195" s="94"/>
      <c r="CW195" s="95"/>
      <c r="CX195" s="94"/>
      <c r="CY195" s="96"/>
      <c r="CZ195" s="96"/>
      <c r="DA195" s="96"/>
      <c r="DB195" s="96"/>
      <c r="DC195" s="97"/>
      <c r="DD195" s="92"/>
      <c r="DE195" s="92"/>
      <c r="DF195" s="93"/>
      <c r="DG195" s="94"/>
      <c r="DH195" s="95"/>
      <c r="DI195" s="94"/>
      <c r="DJ195" s="96"/>
      <c r="DK195" s="96"/>
      <c r="DL195" s="96"/>
      <c r="DM195" s="96"/>
      <c r="DN195" s="97"/>
      <c r="DO195" s="92"/>
      <c r="DP195" s="92"/>
      <c r="DQ195" s="93"/>
      <c r="DR195" s="94"/>
      <c r="DS195" s="95"/>
      <c r="DT195" s="94"/>
      <c r="DU195" s="96"/>
      <c r="DV195" s="96"/>
      <c r="DW195" s="96"/>
      <c r="DX195" s="96"/>
      <c r="DY195" s="97"/>
      <c r="DZ195" s="92"/>
      <c r="EA195" s="92"/>
      <c r="EB195" s="93"/>
      <c r="EC195" s="94"/>
      <c r="ED195" s="95"/>
      <c r="EE195" s="94"/>
      <c r="EF195" s="96"/>
      <c r="EG195" s="96"/>
      <c r="EH195" s="96"/>
      <c r="EI195" s="96"/>
      <c r="EJ195" s="97"/>
      <c r="EK195" s="92"/>
      <c r="EL195" s="92"/>
      <c r="EM195" s="93"/>
      <c r="EN195" s="94"/>
      <c r="EO195" s="95"/>
      <c r="EP195" s="94"/>
      <c r="EQ195" s="96"/>
      <c r="ER195" s="96"/>
      <c r="ES195" s="96"/>
      <c r="ET195" s="96"/>
      <c r="EU195" s="97"/>
      <c r="EV195" s="92"/>
      <c r="EW195" s="92"/>
      <c r="EX195" s="93"/>
      <c r="EY195" s="94"/>
      <c r="EZ195" s="95"/>
      <c r="FA195" s="94"/>
      <c r="FB195" s="96"/>
      <c r="FC195" s="96"/>
      <c r="FD195" s="96"/>
      <c r="FE195" s="96"/>
      <c r="FF195" s="97"/>
      <c r="FG195" s="92"/>
      <c r="FH195" s="92"/>
      <c r="FI195" s="93"/>
      <c r="FJ195" s="94"/>
      <c r="FK195" s="95"/>
      <c r="FL195" s="94"/>
      <c r="FM195" s="96"/>
      <c r="FN195" s="96"/>
      <c r="FO195" s="96"/>
      <c r="FP195" s="96"/>
      <c r="FQ195" s="97"/>
      <c r="FR195" s="92"/>
      <c r="FS195" s="92"/>
      <c r="FT195" s="93"/>
      <c r="FU195" s="94"/>
      <c r="FV195" s="95"/>
      <c r="FW195" s="94"/>
      <c r="FX195" s="96"/>
      <c r="FY195" s="96"/>
      <c r="FZ195" s="96"/>
      <c r="GA195" s="96"/>
      <c r="GB195" s="97"/>
      <c r="GC195" s="92"/>
      <c r="GD195" s="92"/>
      <c r="GE195" s="93"/>
      <c r="GF195" s="94"/>
      <c r="GG195" s="95"/>
      <c r="GH195" s="94"/>
      <c r="GI195" s="96"/>
      <c r="GJ195" s="96"/>
      <c r="GK195" s="96"/>
      <c r="GL195" s="96"/>
      <c r="GM195" s="97"/>
      <c r="GN195" s="92"/>
      <c r="GO195" s="92"/>
      <c r="GP195" s="93"/>
      <c r="GQ195" s="94"/>
      <c r="GR195" s="95"/>
      <c r="GS195" s="94"/>
      <c r="GT195" s="96"/>
      <c r="GU195" s="96"/>
      <c r="GV195" s="96"/>
      <c r="GW195" s="96"/>
      <c r="GX195" s="97"/>
      <c r="GY195" s="92"/>
      <c r="GZ195" s="92"/>
      <c r="HA195" s="93"/>
      <c r="HB195" s="94"/>
      <c r="HC195" s="95"/>
      <c r="HD195" s="94"/>
      <c r="HE195" s="96"/>
      <c r="HF195" s="96"/>
      <c r="HG195" s="96"/>
      <c r="HH195" s="96"/>
      <c r="HI195" s="97"/>
      <c r="HJ195" s="92"/>
      <c r="HK195" s="92"/>
      <c r="HL195" s="93"/>
      <c r="HM195" s="94"/>
      <c r="HN195" s="95"/>
      <c r="HO195" s="94"/>
      <c r="HP195" s="96"/>
      <c r="HQ195" s="96"/>
      <c r="HR195" s="96"/>
      <c r="HS195" s="96"/>
      <c r="HT195" s="97"/>
      <c r="HU195" s="92"/>
      <c r="HV195" s="92"/>
      <c r="HW195" s="93"/>
      <c r="HX195" s="94"/>
      <c r="HY195" s="95"/>
      <c r="HZ195" s="94"/>
      <c r="IA195" s="96"/>
      <c r="IB195" s="96"/>
      <c r="IC195" s="96"/>
      <c r="ID195" s="96"/>
      <c r="IE195" s="97"/>
      <c r="IF195" s="92"/>
      <c r="IG195" s="92"/>
    </row>
    <row r="196" spans="1:241" ht="27.75" customHeight="1">
      <c r="A196" s="502" t="s">
        <v>2775</v>
      </c>
      <c r="B196" s="518" t="s">
        <v>2774</v>
      </c>
      <c r="C196" s="504" t="s">
        <v>132</v>
      </c>
      <c r="D196" s="519">
        <v>24</v>
      </c>
      <c r="E196" s="260"/>
      <c r="F196" s="260"/>
      <c r="G196" s="88">
        <f t="shared" si="22"/>
        <v>0</v>
      </c>
      <c r="H196" s="89">
        <f t="shared" si="23"/>
        <v>0</v>
      </c>
      <c r="I196" s="92"/>
      <c r="J196" s="79"/>
      <c r="K196" s="93"/>
      <c r="L196" s="94"/>
      <c r="M196" s="95"/>
      <c r="N196" s="94"/>
      <c r="O196" s="96"/>
      <c r="P196" s="96"/>
      <c r="Q196" s="96"/>
      <c r="R196" s="96"/>
      <c r="S196" s="97"/>
      <c r="T196" s="92"/>
      <c r="U196" s="92"/>
      <c r="V196" s="93"/>
      <c r="W196" s="94"/>
      <c r="X196" s="95"/>
      <c r="Y196" s="94"/>
      <c r="Z196" s="96"/>
      <c r="AA196" s="96"/>
      <c r="AB196" s="96"/>
      <c r="AC196" s="96"/>
      <c r="AD196" s="97"/>
      <c r="AE196" s="92"/>
      <c r="AF196" s="92"/>
      <c r="AG196" s="93"/>
      <c r="AH196" s="94"/>
      <c r="AI196" s="95"/>
      <c r="AJ196" s="94"/>
      <c r="AK196" s="96"/>
      <c r="AL196" s="96"/>
      <c r="AM196" s="96"/>
      <c r="AN196" s="96"/>
      <c r="AO196" s="97"/>
      <c r="AP196" s="92"/>
      <c r="AQ196" s="92"/>
      <c r="AR196" s="93"/>
      <c r="AS196" s="94"/>
      <c r="AT196" s="95"/>
      <c r="AU196" s="94"/>
      <c r="AV196" s="96"/>
      <c r="AW196" s="96"/>
      <c r="AX196" s="96"/>
      <c r="AY196" s="96"/>
      <c r="AZ196" s="97"/>
      <c r="BA196" s="92"/>
      <c r="BB196" s="92"/>
      <c r="BC196" s="93"/>
      <c r="BD196" s="94"/>
      <c r="BE196" s="95"/>
      <c r="BF196" s="94"/>
      <c r="BG196" s="96"/>
      <c r="BH196" s="96"/>
      <c r="BI196" s="96"/>
      <c r="BJ196" s="96"/>
      <c r="BK196" s="97"/>
      <c r="BL196" s="92"/>
      <c r="BM196" s="92"/>
      <c r="BN196" s="93"/>
      <c r="BO196" s="94"/>
      <c r="BP196" s="95"/>
      <c r="BQ196" s="94"/>
      <c r="BR196" s="96"/>
      <c r="BS196" s="96"/>
      <c r="BT196" s="96"/>
      <c r="BU196" s="96"/>
      <c r="BV196" s="97"/>
      <c r="BW196" s="92"/>
      <c r="BX196" s="92"/>
      <c r="BY196" s="93"/>
      <c r="BZ196" s="94"/>
      <c r="CA196" s="95"/>
      <c r="CB196" s="94"/>
      <c r="CC196" s="96"/>
      <c r="CD196" s="96"/>
      <c r="CE196" s="96"/>
      <c r="CF196" s="96"/>
      <c r="CG196" s="97"/>
      <c r="CH196" s="92"/>
      <c r="CI196" s="92"/>
      <c r="CJ196" s="93"/>
      <c r="CK196" s="94"/>
      <c r="CL196" s="95"/>
      <c r="CM196" s="94"/>
      <c r="CN196" s="96"/>
      <c r="CO196" s="96"/>
      <c r="CP196" s="96"/>
      <c r="CQ196" s="96"/>
      <c r="CR196" s="97"/>
      <c r="CS196" s="92"/>
      <c r="CT196" s="92"/>
      <c r="CU196" s="93"/>
      <c r="CV196" s="94"/>
      <c r="CW196" s="95"/>
      <c r="CX196" s="94"/>
      <c r="CY196" s="96"/>
      <c r="CZ196" s="96"/>
      <c r="DA196" s="96"/>
      <c r="DB196" s="96"/>
      <c r="DC196" s="97"/>
      <c r="DD196" s="92"/>
      <c r="DE196" s="92"/>
      <c r="DF196" s="93"/>
      <c r="DG196" s="94"/>
      <c r="DH196" s="95"/>
      <c r="DI196" s="94"/>
      <c r="DJ196" s="96"/>
      <c r="DK196" s="96"/>
      <c r="DL196" s="96"/>
      <c r="DM196" s="96"/>
      <c r="DN196" s="97"/>
      <c r="DO196" s="92"/>
      <c r="DP196" s="92"/>
      <c r="DQ196" s="93"/>
      <c r="DR196" s="94"/>
      <c r="DS196" s="95"/>
      <c r="DT196" s="94"/>
      <c r="DU196" s="96"/>
      <c r="DV196" s="96"/>
      <c r="DW196" s="96"/>
      <c r="DX196" s="96"/>
      <c r="DY196" s="97"/>
      <c r="DZ196" s="92"/>
      <c r="EA196" s="92"/>
      <c r="EB196" s="93"/>
      <c r="EC196" s="94"/>
      <c r="ED196" s="95"/>
      <c r="EE196" s="94"/>
      <c r="EF196" s="96"/>
      <c r="EG196" s="96"/>
      <c r="EH196" s="96"/>
      <c r="EI196" s="96"/>
      <c r="EJ196" s="97"/>
      <c r="EK196" s="92"/>
      <c r="EL196" s="92"/>
      <c r="EM196" s="93"/>
      <c r="EN196" s="94"/>
      <c r="EO196" s="95"/>
      <c r="EP196" s="94"/>
      <c r="EQ196" s="96"/>
      <c r="ER196" s="96"/>
      <c r="ES196" s="96"/>
      <c r="ET196" s="96"/>
      <c r="EU196" s="97"/>
      <c r="EV196" s="92"/>
      <c r="EW196" s="92"/>
      <c r="EX196" s="93"/>
      <c r="EY196" s="94"/>
      <c r="EZ196" s="95"/>
      <c r="FA196" s="94"/>
      <c r="FB196" s="96"/>
      <c r="FC196" s="96"/>
      <c r="FD196" s="96"/>
      <c r="FE196" s="96"/>
      <c r="FF196" s="97"/>
      <c r="FG196" s="92"/>
      <c r="FH196" s="92"/>
      <c r="FI196" s="93"/>
      <c r="FJ196" s="94"/>
      <c r="FK196" s="95"/>
      <c r="FL196" s="94"/>
      <c r="FM196" s="96"/>
      <c r="FN196" s="96"/>
      <c r="FO196" s="96"/>
      <c r="FP196" s="96"/>
      <c r="FQ196" s="97"/>
      <c r="FR196" s="92"/>
      <c r="FS196" s="92"/>
      <c r="FT196" s="93"/>
      <c r="FU196" s="94"/>
      <c r="FV196" s="95"/>
      <c r="FW196" s="94"/>
      <c r="FX196" s="96"/>
      <c r="FY196" s="96"/>
      <c r="FZ196" s="96"/>
      <c r="GA196" s="96"/>
      <c r="GB196" s="97"/>
      <c r="GC196" s="92"/>
      <c r="GD196" s="92"/>
      <c r="GE196" s="93"/>
      <c r="GF196" s="94"/>
      <c r="GG196" s="95"/>
      <c r="GH196" s="94"/>
      <c r="GI196" s="96"/>
      <c r="GJ196" s="96"/>
      <c r="GK196" s="96"/>
      <c r="GL196" s="96"/>
      <c r="GM196" s="97"/>
      <c r="GN196" s="92"/>
      <c r="GO196" s="92"/>
      <c r="GP196" s="93"/>
      <c r="GQ196" s="94"/>
      <c r="GR196" s="95"/>
      <c r="GS196" s="94"/>
      <c r="GT196" s="96"/>
      <c r="GU196" s="96"/>
      <c r="GV196" s="96"/>
      <c r="GW196" s="96"/>
      <c r="GX196" s="97"/>
      <c r="GY196" s="92"/>
      <c r="GZ196" s="92"/>
      <c r="HA196" s="93"/>
      <c r="HB196" s="94"/>
      <c r="HC196" s="95"/>
      <c r="HD196" s="94"/>
      <c r="HE196" s="96"/>
      <c r="HF196" s="96"/>
      <c r="HG196" s="96"/>
      <c r="HH196" s="96"/>
      <c r="HI196" s="97"/>
      <c r="HJ196" s="92"/>
      <c r="HK196" s="92"/>
      <c r="HL196" s="93"/>
      <c r="HM196" s="94"/>
      <c r="HN196" s="95"/>
      <c r="HO196" s="94"/>
      <c r="HP196" s="96"/>
      <c r="HQ196" s="96"/>
      <c r="HR196" s="96"/>
      <c r="HS196" s="96"/>
      <c r="HT196" s="97"/>
      <c r="HU196" s="92"/>
      <c r="HV196" s="92"/>
      <c r="HW196" s="93"/>
      <c r="HX196" s="94"/>
      <c r="HY196" s="95"/>
      <c r="HZ196" s="94"/>
      <c r="IA196" s="96"/>
      <c r="IB196" s="96"/>
      <c r="IC196" s="96"/>
      <c r="ID196" s="96"/>
      <c r="IE196" s="97"/>
      <c r="IF196" s="92"/>
      <c r="IG196" s="92"/>
    </row>
    <row r="197" spans="1:241" ht="19.149999999999999" customHeight="1">
      <c r="A197" s="502" t="s">
        <v>2773</v>
      </c>
      <c r="B197" s="518" t="s">
        <v>2772</v>
      </c>
      <c r="C197" s="504" t="s">
        <v>132</v>
      </c>
      <c r="D197" s="505">
        <v>4</v>
      </c>
      <c r="E197" s="260"/>
      <c r="F197" s="260"/>
      <c r="G197" s="88">
        <f t="shared" si="22"/>
        <v>0</v>
      </c>
      <c r="H197" s="89">
        <f t="shared" si="23"/>
        <v>0</v>
      </c>
      <c r="I197" s="92"/>
      <c r="J197" s="79"/>
      <c r="K197" s="93"/>
      <c r="L197" s="94"/>
      <c r="M197" s="95"/>
      <c r="N197" s="94"/>
      <c r="O197" s="96"/>
      <c r="P197" s="96"/>
      <c r="Q197" s="96"/>
      <c r="R197" s="96"/>
      <c r="S197" s="97"/>
      <c r="T197" s="92"/>
      <c r="U197" s="92"/>
      <c r="V197" s="93"/>
      <c r="W197" s="94"/>
      <c r="X197" s="95"/>
      <c r="Y197" s="94"/>
      <c r="Z197" s="96"/>
      <c r="AA197" s="96"/>
      <c r="AB197" s="96"/>
      <c r="AC197" s="96"/>
      <c r="AD197" s="97"/>
      <c r="AE197" s="92"/>
      <c r="AF197" s="92"/>
      <c r="AG197" s="93"/>
      <c r="AH197" s="94"/>
      <c r="AI197" s="95"/>
      <c r="AJ197" s="94"/>
      <c r="AK197" s="96"/>
      <c r="AL197" s="96"/>
      <c r="AM197" s="96"/>
      <c r="AN197" s="96"/>
      <c r="AO197" s="97"/>
      <c r="AP197" s="92"/>
      <c r="AQ197" s="92"/>
      <c r="AR197" s="93"/>
      <c r="AS197" s="94"/>
      <c r="AT197" s="95"/>
      <c r="AU197" s="94"/>
      <c r="AV197" s="96"/>
      <c r="AW197" s="96"/>
      <c r="AX197" s="96"/>
      <c r="AY197" s="96"/>
      <c r="AZ197" s="97"/>
      <c r="BA197" s="92"/>
      <c r="BB197" s="92"/>
      <c r="BC197" s="93"/>
      <c r="BD197" s="94"/>
      <c r="BE197" s="95"/>
      <c r="BF197" s="94"/>
      <c r="BG197" s="96"/>
      <c r="BH197" s="96"/>
      <c r="BI197" s="96"/>
      <c r="BJ197" s="96"/>
      <c r="BK197" s="97"/>
      <c r="BL197" s="92"/>
      <c r="BM197" s="92"/>
      <c r="BN197" s="93"/>
      <c r="BO197" s="94"/>
      <c r="BP197" s="95"/>
      <c r="BQ197" s="94"/>
      <c r="BR197" s="96"/>
      <c r="BS197" s="96"/>
      <c r="BT197" s="96"/>
      <c r="BU197" s="96"/>
      <c r="BV197" s="97"/>
      <c r="BW197" s="92"/>
      <c r="BX197" s="92"/>
      <c r="BY197" s="93"/>
      <c r="BZ197" s="94"/>
      <c r="CA197" s="95"/>
      <c r="CB197" s="94"/>
      <c r="CC197" s="96"/>
      <c r="CD197" s="96"/>
      <c r="CE197" s="96"/>
      <c r="CF197" s="96"/>
      <c r="CG197" s="97"/>
      <c r="CH197" s="92"/>
      <c r="CI197" s="92"/>
      <c r="CJ197" s="93"/>
      <c r="CK197" s="94"/>
      <c r="CL197" s="95"/>
      <c r="CM197" s="94"/>
      <c r="CN197" s="96"/>
      <c r="CO197" s="96"/>
      <c r="CP197" s="96"/>
      <c r="CQ197" s="96"/>
      <c r="CR197" s="97"/>
      <c r="CS197" s="92"/>
      <c r="CT197" s="92"/>
      <c r="CU197" s="93"/>
      <c r="CV197" s="94"/>
      <c r="CW197" s="95"/>
      <c r="CX197" s="94"/>
      <c r="CY197" s="96"/>
      <c r="CZ197" s="96"/>
      <c r="DA197" s="96"/>
      <c r="DB197" s="96"/>
      <c r="DC197" s="97"/>
      <c r="DD197" s="92"/>
      <c r="DE197" s="92"/>
      <c r="DF197" s="93"/>
      <c r="DG197" s="94"/>
      <c r="DH197" s="95"/>
      <c r="DI197" s="94"/>
      <c r="DJ197" s="96"/>
      <c r="DK197" s="96"/>
      <c r="DL197" s="96"/>
      <c r="DM197" s="96"/>
      <c r="DN197" s="97"/>
      <c r="DO197" s="92"/>
      <c r="DP197" s="92"/>
      <c r="DQ197" s="93"/>
      <c r="DR197" s="94"/>
      <c r="DS197" s="95"/>
      <c r="DT197" s="94"/>
      <c r="DU197" s="96"/>
      <c r="DV197" s="96"/>
      <c r="DW197" s="96"/>
      <c r="DX197" s="96"/>
      <c r="DY197" s="97"/>
      <c r="DZ197" s="92"/>
      <c r="EA197" s="92"/>
      <c r="EB197" s="93"/>
      <c r="EC197" s="94"/>
      <c r="ED197" s="95"/>
      <c r="EE197" s="94"/>
      <c r="EF197" s="96"/>
      <c r="EG197" s="96"/>
      <c r="EH197" s="96"/>
      <c r="EI197" s="96"/>
      <c r="EJ197" s="97"/>
      <c r="EK197" s="92"/>
      <c r="EL197" s="92"/>
      <c r="EM197" s="93"/>
      <c r="EN197" s="94"/>
      <c r="EO197" s="95"/>
      <c r="EP197" s="94"/>
      <c r="EQ197" s="96"/>
      <c r="ER197" s="96"/>
      <c r="ES197" s="96"/>
      <c r="ET197" s="96"/>
      <c r="EU197" s="97"/>
      <c r="EV197" s="92"/>
      <c r="EW197" s="92"/>
      <c r="EX197" s="93"/>
      <c r="EY197" s="94"/>
      <c r="EZ197" s="95"/>
      <c r="FA197" s="94"/>
      <c r="FB197" s="96"/>
      <c r="FC197" s="96"/>
      <c r="FD197" s="96"/>
      <c r="FE197" s="96"/>
      <c r="FF197" s="97"/>
      <c r="FG197" s="92"/>
      <c r="FH197" s="92"/>
      <c r="FI197" s="93"/>
      <c r="FJ197" s="94"/>
      <c r="FK197" s="95"/>
      <c r="FL197" s="94"/>
      <c r="FM197" s="96"/>
      <c r="FN197" s="96"/>
      <c r="FO197" s="96"/>
      <c r="FP197" s="96"/>
      <c r="FQ197" s="97"/>
      <c r="FR197" s="92"/>
      <c r="FS197" s="92"/>
      <c r="FT197" s="93"/>
      <c r="FU197" s="94"/>
      <c r="FV197" s="95"/>
      <c r="FW197" s="94"/>
      <c r="FX197" s="96"/>
      <c r="FY197" s="96"/>
      <c r="FZ197" s="96"/>
      <c r="GA197" s="96"/>
      <c r="GB197" s="97"/>
      <c r="GC197" s="92"/>
      <c r="GD197" s="92"/>
      <c r="GE197" s="93"/>
      <c r="GF197" s="94"/>
      <c r="GG197" s="95"/>
      <c r="GH197" s="94"/>
      <c r="GI197" s="96"/>
      <c r="GJ197" s="96"/>
      <c r="GK197" s="96"/>
      <c r="GL197" s="96"/>
      <c r="GM197" s="97"/>
      <c r="GN197" s="92"/>
      <c r="GO197" s="92"/>
      <c r="GP197" s="93"/>
      <c r="GQ197" s="94"/>
      <c r="GR197" s="95"/>
      <c r="GS197" s="94"/>
      <c r="GT197" s="96"/>
      <c r="GU197" s="96"/>
      <c r="GV197" s="96"/>
      <c r="GW197" s="96"/>
      <c r="GX197" s="97"/>
      <c r="GY197" s="92"/>
      <c r="GZ197" s="92"/>
      <c r="HA197" s="93"/>
      <c r="HB197" s="94"/>
      <c r="HC197" s="95"/>
      <c r="HD197" s="94"/>
      <c r="HE197" s="96"/>
      <c r="HF197" s="96"/>
      <c r="HG197" s="96"/>
      <c r="HH197" s="96"/>
      <c r="HI197" s="97"/>
      <c r="HJ197" s="92"/>
      <c r="HK197" s="92"/>
      <c r="HL197" s="93"/>
      <c r="HM197" s="94"/>
      <c r="HN197" s="95"/>
      <c r="HO197" s="94"/>
      <c r="HP197" s="96"/>
      <c r="HQ197" s="96"/>
      <c r="HR197" s="96"/>
      <c r="HS197" s="96"/>
      <c r="HT197" s="97"/>
      <c r="HU197" s="92"/>
      <c r="HV197" s="92"/>
      <c r="HW197" s="93"/>
      <c r="HX197" s="94"/>
      <c r="HY197" s="95"/>
      <c r="HZ197" s="94"/>
      <c r="IA197" s="96"/>
      <c r="IB197" s="96"/>
      <c r="IC197" s="96"/>
      <c r="ID197" s="96"/>
      <c r="IE197" s="97"/>
      <c r="IF197" s="92"/>
      <c r="IG197" s="92"/>
    </row>
    <row r="198" spans="1:241" ht="15" customHeight="1">
      <c r="A198" s="502" t="s">
        <v>2771</v>
      </c>
      <c r="B198" s="518" t="s">
        <v>2770</v>
      </c>
      <c r="C198" s="504" t="s">
        <v>132</v>
      </c>
      <c r="D198" s="505">
        <v>52</v>
      </c>
      <c r="E198" s="259"/>
      <c r="F198" s="259"/>
      <c r="G198" s="88">
        <f t="shared" si="22"/>
        <v>0</v>
      </c>
      <c r="H198" s="89">
        <f t="shared" si="23"/>
        <v>0</v>
      </c>
      <c r="I198" s="92"/>
      <c r="J198" s="79"/>
      <c r="K198" s="93"/>
      <c r="L198" s="94"/>
      <c r="M198" s="95"/>
      <c r="N198" s="94"/>
      <c r="O198" s="96"/>
      <c r="P198" s="96"/>
      <c r="Q198" s="96"/>
      <c r="R198" s="96"/>
      <c r="S198" s="97"/>
      <c r="T198" s="92"/>
      <c r="U198" s="92"/>
      <c r="V198" s="93"/>
      <c r="W198" s="94"/>
      <c r="X198" s="95"/>
      <c r="Y198" s="94"/>
      <c r="Z198" s="96"/>
      <c r="AA198" s="96"/>
      <c r="AB198" s="96"/>
      <c r="AC198" s="96"/>
      <c r="AD198" s="97"/>
      <c r="AE198" s="92"/>
      <c r="AF198" s="92"/>
      <c r="AG198" s="93"/>
      <c r="AH198" s="94"/>
      <c r="AI198" s="95"/>
      <c r="AJ198" s="94"/>
      <c r="AK198" s="96"/>
      <c r="AL198" s="96"/>
      <c r="AM198" s="96"/>
      <c r="AN198" s="96"/>
      <c r="AO198" s="97"/>
      <c r="AP198" s="92"/>
      <c r="AQ198" s="92"/>
      <c r="AR198" s="93"/>
      <c r="AS198" s="94"/>
      <c r="AT198" s="95"/>
      <c r="AU198" s="94"/>
      <c r="AV198" s="96"/>
      <c r="AW198" s="96"/>
      <c r="AX198" s="96"/>
      <c r="AY198" s="96"/>
      <c r="AZ198" s="97"/>
      <c r="BA198" s="92"/>
      <c r="BB198" s="92"/>
      <c r="BC198" s="93"/>
      <c r="BD198" s="94"/>
      <c r="BE198" s="95"/>
      <c r="BF198" s="94"/>
      <c r="BG198" s="96"/>
      <c r="BH198" s="96"/>
      <c r="BI198" s="96"/>
      <c r="BJ198" s="96"/>
      <c r="BK198" s="97"/>
      <c r="BL198" s="92"/>
      <c r="BM198" s="92"/>
      <c r="BN198" s="93"/>
      <c r="BO198" s="94"/>
      <c r="BP198" s="95"/>
      <c r="BQ198" s="94"/>
      <c r="BR198" s="96"/>
      <c r="BS198" s="96"/>
      <c r="BT198" s="96"/>
      <c r="BU198" s="96"/>
      <c r="BV198" s="97"/>
      <c r="BW198" s="92"/>
      <c r="BX198" s="92"/>
      <c r="BY198" s="93"/>
      <c r="BZ198" s="94"/>
      <c r="CA198" s="95"/>
      <c r="CB198" s="94"/>
      <c r="CC198" s="96"/>
      <c r="CD198" s="96"/>
      <c r="CE198" s="96"/>
      <c r="CF198" s="96"/>
      <c r="CG198" s="97"/>
      <c r="CH198" s="92"/>
      <c r="CI198" s="92"/>
      <c r="CJ198" s="93"/>
      <c r="CK198" s="94"/>
      <c r="CL198" s="95"/>
      <c r="CM198" s="94"/>
      <c r="CN198" s="96"/>
      <c r="CO198" s="96"/>
      <c r="CP198" s="96"/>
      <c r="CQ198" s="96"/>
      <c r="CR198" s="97"/>
      <c r="CS198" s="92"/>
      <c r="CT198" s="92"/>
      <c r="CU198" s="93"/>
      <c r="CV198" s="94"/>
      <c r="CW198" s="95"/>
      <c r="CX198" s="94"/>
      <c r="CY198" s="96"/>
      <c r="CZ198" s="96"/>
      <c r="DA198" s="96"/>
      <c r="DB198" s="96"/>
      <c r="DC198" s="97"/>
      <c r="DD198" s="92"/>
      <c r="DE198" s="92"/>
      <c r="DF198" s="93"/>
      <c r="DG198" s="94"/>
      <c r="DH198" s="95"/>
      <c r="DI198" s="94"/>
      <c r="DJ198" s="96"/>
      <c r="DK198" s="96"/>
      <c r="DL198" s="96"/>
      <c r="DM198" s="96"/>
      <c r="DN198" s="97"/>
      <c r="DO198" s="92"/>
      <c r="DP198" s="92"/>
      <c r="DQ198" s="93"/>
      <c r="DR198" s="94"/>
      <c r="DS198" s="95"/>
      <c r="DT198" s="94"/>
      <c r="DU198" s="96"/>
      <c r="DV198" s="96"/>
      <c r="DW198" s="96"/>
      <c r="DX198" s="96"/>
      <c r="DY198" s="97"/>
      <c r="DZ198" s="92"/>
      <c r="EA198" s="92"/>
      <c r="EB198" s="93"/>
      <c r="EC198" s="94"/>
      <c r="ED198" s="95"/>
      <c r="EE198" s="94"/>
      <c r="EF198" s="96"/>
      <c r="EG198" s="96"/>
      <c r="EH198" s="96"/>
      <c r="EI198" s="96"/>
      <c r="EJ198" s="97"/>
      <c r="EK198" s="92"/>
      <c r="EL198" s="92"/>
      <c r="EM198" s="93"/>
      <c r="EN198" s="94"/>
      <c r="EO198" s="95"/>
      <c r="EP198" s="94"/>
      <c r="EQ198" s="96"/>
      <c r="ER198" s="96"/>
      <c r="ES198" s="96"/>
      <c r="ET198" s="96"/>
      <c r="EU198" s="97"/>
      <c r="EV198" s="92"/>
      <c r="EW198" s="92"/>
      <c r="EX198" s="93"/>
      <c r="EY198" s="94"/>
      <c r="EZ198" s="95"/>
      <c r="FA198" s="94"/>
      <c r="FB198" s="96"/>
      <c r="FC198" s="96"/>
      <c r="FD198" s="96"/>
      <c r="FE198" s="96"/>
      <c r="FF198" s="97"/>
      <c r="FG198" s="92"/>
      <c r="FH198" s="92"/>
      <c r="FI198" s="93"/>
      <c r="FJ198" s="94"/>
      <c r="FK198" s="95"/>
      <c r="FL198" s="94"/>
      <c r="FM198" s="96"/>
      <c r="FN198" s="96"/>
      <c r="FO198" s="96"/>
      <c r="FP198" s="96"/>
      <c r="FQ198" s="97"/>
      <c r="FR198" s="92"/>
      <c r="FS198" s="92"/>
      <c r="FT198" s="93"/>
      <c r="FU198" s="94"/>
      <c r="FV198" s="95"/>
      <c r="FW198" s="94"/>
      <c r="FX198" s="96"/>
      <c r="FY198" s="96"/>
      <c r="FZ198" s="96"/>
      <c r="GA198" s="96"/>
      <c r="GB198" s="97"/>
      <c r="GC198" s="92"/>
      <c r="GD198" s="92"/>
      <c r="GE198" s="93"/>
      <c r="GF198" s="94"/>
      <c r="GG198" s="95"/>
      <c r="GH198" s="94"/>
      <c r="GI198" s="96"/>
      <c r="GJ198" s="96"/>
      <c r="GK198" s="96"/>
      <c r="GL198" s="96"/>
      <c r="GM198" s="97"/>
      <c r="GN198" s="92"/>
      <c r="GO198" s="92"/>
      <c r="GP198" s="93"/>
      <c r="GQ198" s="94"/>
      <c r="GR198" s="95"/>
      <c r="GS198" s="94"/>
      <c r="GT198" s="96"/>
      <c r="GU198" s="96"/>
      <c r="GV198" s="96"/>
      <c r="GW198" s="96"/>
      <c r="GX198" s="97"/>
      <c r="GY198" s="92"/>
      <c r="GZ198" s="92"/>
      <c r="HA198" s="93"/>
      <c r="HB198" s="94"/>
      <c r="HC198" s="95"/>
      <c r="HD198" s="94"/>
      <c r="HE198" s="96"/>
      <c r="HF198" s="96"/>
      <c r="HG198" s="96"/>
      <c r="HH198" s="96"/>
      <c r="HI198" s="97"/>
      <c r="HJ198" s="92"/>
      <c r="HK198" s="92"/>
      <c r="HL198" s="93"/>
      <c r="HM198" s="94"/>
      <c r="HN198" s="95"/>
      <c r="HO198" s="94"/>
      <c r="HP198" s="96"/>
      <c r="HQ198" s="96"/>
      <c r="HR198" s="96"/>
      <c r="HS198" s="96"/>
      <c r="HT198" s="97"/>
      <c r="HU198" s="92"/>
      <c r="HV198" s="92"/>
      <c r="HW198" s="93"/>
      <c r="HX198" s="94"/>
      <c r="HY198" s="95"/>
      <c r="HZ198" s="94"/>
      <c r="IA198" s="96"/>
      <c r="IB198" s="96"/>
      <c r="IC198" s="96"/>
      <c r="ID198" s="96"/>
      <c r="IE198" s="97"/>
      <c r="IF198" s="92"/>
      <c r="IG198" s="92"/>
    </row>
    <row r="199" spans="1:241" ht="15" customHeight="1">
      <c r="A199" s="502" t="s">
        <v>2769</v>
      </c>
      <c r="B199" s="518" t="s">
        <v>2768</v>
      </c>
      <c r="C199" s="504" t="s">
        <v>132</v>
      </c>
      <c r="D199" s="505">
        <v>515</v>
      </c>
      <c r="E199" s="259"/>
      <c r="F199" s="259"/>
      <c r="G199" s="88">
        <f t="shared" si="22"/>
        <v>0</v>
      </c>
      <c r="H199" s="89">
        <f t="shared" si="23"/>
        <v>0</v>
      </c>
      <c r="I199" s="92"/>
      <c r="J199" s="92"/>
      <c r="K199" s="93"/>
      <c r="L199" s="94"/>
      <c r="M199" s="95"/>
      <c r="N199" s="94"/>
      <c r="O199" s="96"/>
      <c r="P199" s="96"/>
      <c r="Q199" s="96"/>
      <c r="R199" s="96"/>
      <c r="S199" s="97"/>
      <c r="T199" s="92"/>
      <c r="U199" s="92"/>
      <c r="V199" s="93"/>
      <c r="W199" s="94"/>
      <c r="X199" s="95"/>
      <c r="Y199" s="94"/>
      <c r="Z199" s="96"/>
      <c r="AA199" s="96"/>
      <c r="AB199" s="96"/>
      <c r="AC199" s="96"/>
      <c r="AD199" s="97"/>
      <c r="AE199" s="92"/>
      <c r="AF199" s="92"/>
      <c r="AG199" s="93"/>
      <c r="AH199" s="94"/>
      <c r="AI199" s="95"/>
      <c r="AJ199" s="94"/>
      <c r="AK199" s="96"/>
      <c r="AL199" s="96"/>
      <c r="AM199" s="96"/>
      <c r="AN199" s="96"/>
      <c r="AO199" s="97"/>
      <c r="AP199" s="92"/>
      <c r="AQ199" s="92"/>
      <c r="AR199" s="93"/>
      <c r="AS199" s="94"/>
      <c r="AT199" s="95"/>
      <c r="AU199" s="94"/>
      <c r="AV199" s="96"/>
      <c r="AW199" s="96"/>
      <c r="AX199" s="96"/>
      <c r="AY199" s="96"/>
      <c r="AZ199" s="97"/>
      <c r="BA199" s="92"/>
      <c r="BB199" s="92"/>
      <c r="BC199" s="93"/>
      <c r="BD199" s="94"/>
      <c r="BE199" s="95"/>
      <c r="BF199" s="94"/>
      <c r="BG199" s="96"/>
      <c r="BH199" s="96"/>
      <c r="BI199" s="96"/>
      <c r="BJ199" s="96"/>
      <c r="BK199" s="97"/>
      <c r="BL199" s="92"/>
      <c r="BM199" s="92"/>
      <c r="BN199" s="93"/>
      <c r="BO199" s="94"/>
      <c r="BP199" s="95"/>
      <c r="BQ199" s="94"/>
      <c r="BR199" s="96"/>
      <c r="BS199" s="96"/>
      <c r="BT199" s="96"/>
      <c r="BU199" s="96"/>
      <c r="BV199" s="97"/>
      <c r="BW199" s="92"/>
      <c r="BX199" s="92"/>
      <c r="BY199" s="93"/>
      <c r="BZ199" s="94"/>
      <c r="CA199" s="95"/>
      <c r="CB199" s="94"/>
      <c r="CC199" s="96"/>
      <c r="CD199" s="96"/>
      <c r="CE199" s="96"/>
      <c r="CF199" s="96"/>
      <c r="CG199" s="97"/>
      <c r="CH199" s="92"/>
      <c r="CI199" s="92"/>
      <c r="CJ199" s="93"/>
      <c r="CK199" s="94"/>
      <c r="CL199" s="95"/>
      <c r="CM199" s="94"/>
      <c r="CN199" s="96"/>
      <c r="CO199" s="96"/>
      <c r="CP199" s="96"/>
      <c r="CQ199" s="96"/>
      <c r="CR199" s="97"/>
      <c r="CS199" s="92"/>
      <c r="CT199" s="92"/>
      <c r="CU199" s="93"/>
      <c r="CV199" s="94"/>
      <c r="CW199" s="95"/>
      <c r="CX199" s="94"/>
      <c r="CY199" s="96"/>
      <c r="CZ199" s="96"/>
      <c r="DA199" s="96"/>
      <c r="DB199" s="96"/>
      <c r="DC199" s="97"/>
      <c r="DD199" s="92"/>
      <c r="DE199" s="92"/>
      <c r="DF199" s="93"/>
      <c r="DG199" s="94"/>
      <c r="DH199" s="95"/>
      <c r="DI199" s="94"/>
      <c r="DJ199" s="96"/>
      <c r="DK199" s="96"/>
      <c r="DL199" s="96"/>
      <c r="DM199" s="96"/>
      <c r="DN199" s="97"/>
      <c r="DO199" s="92"/>
      <c r="DP199" s="92"/>
      <c r="DQ199" s="93"/>
      <c r="DR199" s="94"/>
      <c r="DS199" s="95"/>
      <c r="DT199" s="94"/>
      <c r="DU199" s="96"/>
      <c r="DV199" s="96"/>
      <c r="DW199" s="96"/>
      <c r="DX199" s="96"/>
      <c r="DY199" s="97"/>
      <c r="DZ199" s="92"/>
      <c r="EA199" s="92"/>
      <c r="EB199" s="93"/>
      <c r="EC199" s="94"/>
      <c r="ED199" s="95"/>
      <c r="EE199" s="94"/>
      <c r="EF199" s="96"/>
      <c r="EG199" s="96"/>
      <c r="EH199" s="96"/>
      <c r="EI199" s="96"/>
      <c r="EJ199" s="97"/>
      <c r="EK199" s="92"/>
      <c r="EL199" s="92"/>
      <c r="EM199" s="93"/>
      <c r="EN199" s="94"/>
      <c r="EO199" s="95"/>
      <c r="EP199" s="94"/>
      <c r="EQ199" s="96"/>
      <c r="ER199" s="96"/>
      <c r="ES199" s="96"/>
      <c r="ET199" s="96"/>
      <c r="EU199" s="97"/>
      <c r="EV199" s="92"/>
      <c r="EW199" s="92"/>
      <c r="EX199" s="93"/>
      <c r="EY199" s="94"/>
      <c r="EZ199" s="95"/>
      <c r="FA199" s="94"/>
      <c r="FB199" s="96"/>
      <c r="FC199" s="96"/>
      <c r="FD199" s="96"/>
      <c r="FE199" s="96"/>
      <c r="FF199" s="97"/>
      <c r="FG199" s="92"/>
      <c r="FH199" s="92"/>
      <c r="FI199" s="93"/>
      <c r="FJ199" s="94"/>
      <c r="FK199" s="95"/>
      <c r="FL199" s="94"/>
      <c r="FM199" s="96"/>
      <c r="FN199" s="96"/>
      <c r="FO199" s="96"/>
      <c r="FP199" s="96"/>
      <c r="FQ199" s="97"/>
      <c r="FR199" s="92"/>
      <c r="FS199" s="92"/>
      <c r="FT199" s="93"/>
      <c r="FU199" s="94"/>
      <c r="FV199" s="95"/>
      <c r="FW199" s="94"/>
      <c r="FX199" s="96"/>
      <c r="FY199" s="96"/>
      <c r="FZ199" s="96"/>
      <c r="GA199" s="96"/>
      <c r="GB199" s="97"/>
      <c r="GC199" s="92"/>
      <c r="GD199" s="92"/>
      <c r="GE199" s="93"/>
      <c r="GF199" s="94"/>
      <c r="GG199" s="95"/>
      <c r="GH199" s="94"/>
      <c r="GI199" s="96"/>
      <c r="GJ199" s="96"/>
      <c r="GK199" s="96"/>
      <c r="GL199" s="96"/>
      <c r="GM199" s="97"/>
      <c r="GN199" s="92"/>
      <c r="GO199" s="92"/>
      <c r="GP199" s="93"/>
      <c r="GQ199" s="94"/>
      <c r="GR199" s="95"/>
      <c r="GS199" s="94"/>
      <c r="GT199" s="96"/>
      <c r="GU199" s="96"/>
      <c r="GV199" s="96"/>
      <c r="GW199" s="96"/>
      <c r="GX199" s="97"/>
      <c r="GY199" s="92"/>
      <c r="GZ199" s="92"/>
      <c r="HA199" s="93"/>
      <c r="HB199" s="94"/>
      <c r="HC199" s="95"/>
      <c r="HD199" s="94"/>
      <c r="HE199" s="96"/>
      <c r="HF199" s="96"/>
      <c r="HG199" s="96"/>
      <c r="HH199" s="96"/>
      <c r="HI199" s="97"/>
      <c r="HJ199" s="92"/>
      <c r="HK199" s="92"/>
      <c r="HL199" s="93"/>
      <c r="HM199" s="94"/>
      <c r="HN199" s="95"/>
      <c r="HO199" s="94"/>
      <c r="HP199" s="96"/>
      <c r="HQ199" s="96"/>
      <c r="HR199" s="96"/>
      <c r="HS199" s="96"/>
      <c r="HT199" s="97"/>
      <c r="HU199" s="92"/>
      <c r="HV199" s="92"/>
      <c r="HW199" s="93"/>
      <c r="HX199" s="94"/>
      <c r="HY199" s="95"/>
      <c r="HZ199" s="94"/>
      <c r="IA199" s="96"/>
      <c r="IB199" s="96"/>
      <c r="IC199" s="96"/>
      <c r="ID199" s="96"/>
      <c r="IE199" s="97"/>
      <c r="IF199" s="92"/>
      <c r="IG199" s="92"/>
    </row>
    <row r="200" spans="1:241" ht="16.149999999999999" customHeight="1">
      <c r="A200" s="502" t="s">
        <v>2767</v>
      </c>
      <c r="B200" s="518" t="s">
        <v>2766</v>
      </c>
      <c r="C200" s="504" t="s">
        <v>132</v>
      </c>
      <c r="D200" s="505">
        <v>515</v>
      </c>
      <c r="E200" s="259"/>
      <c r="F200" s="259"/>
      <c r="G200" s="88">
        <f t="shared" si="22"/>
        <v>0</v>
      </c>
      <c r="H200" s="89">
        <f t="shared" si="23"/>
        <v>0</v>
      </c>
      <c r="I200" s="92"/>
      <c r="J200" s="92"/>
      <c r="K200" s="93"/>
      <c r="L200" s="94"/>
      <c r="M200" s="95"/>
      <c r="N200" s="94"/>
      <c r="O200" s="96"/>
      <c r="P200" s="96"/>
      <c r="Q200" s="96"/>
      <c r="R200" s="96"/>
      <c r="S200" s="97"/>
      <c r="T200" s="92"/>
      <c r="U200" s="92"/>
      <c r="V200" s="93"/>
      <c r="W200" s="94"/>
      <c r="X200" s="95"/>
      <c r="Y200" s="94"/>
      <c r="Z200" s="96"/>
      <c r="AA200" s="96"/>
      <c r="AB200" s="96"/>
      <c r="AC200" s="96"/>
      <c r="AD200" s="97"/>
      <c r="AE200" s="92"/>
      <c r="AF200" s="92"/>
      <c r="AG200" s="93"/>
      <c r="AH200" s="94"/>
      <c r="AI200" s="95"/>
      <c r="AJ200" s="94"/>
      <c r="AK200" s="96"/>
      <c r="AL200" s="96"/>
      <c r="AM200" s="96"/>
      <c r="AN200" s="96"/>
      <c r="AO200" s="97"/>
      <c r="AP200" s="92"/>
      <c r="AQ200" s="92"/>
      <c r="AR200" s="93"/>
      <c r="AS200" s="94"/>
      <c r="AT200" s="95"/>
      <c r="AU200" s="94"/>
      <c r="AV200" s="96"/>
      <c r="AW200" s="96"/>
      <c r="AX200" s="96"/>
      <c r="AY200" s="96"/>
      <c r="AZ200" s="97"/>
      <c r="BA200" s="92"/>
      <c r="BB200" s="92"/>
      <c r="BC200" s="93"/>
      <c r="BD200" s="94"/>
      <c r="BE200" s="95"/>
      <c r="BF200" s="94"/>
      <c r="BG200" s="96"/>
      <c r="BH200" s="96"/>
      <c r="BI200" s="96"/>
      <c r="BJ200" s="96"/>
      <c r="BK200" s="97"/>
      <c r="BL200" s="92"/>
      <c r="BM200" s="92"/>
      <c r="BN200" s="93"/>
      <c r="BO200" s="94"/>
      <c r="BP200" s="95"/>
      <c r="BQ200" s="94"/>
      <c r="BR200" s="96"/>
      <c r="BS200" s="96"/>
      <c r="BT200" s="96"/>
      <c r="BU200" s="96"/>
      <c r="BV200" s="97"/>
      <c r="BW200" s="92"/>
      <c r="BX200" s="92"/>
      <c r="BY200" s="93"/>
      <c r="BZ200" s="94"/>
      <c r="CA200" s="95"/>
      <c r="CB200" s="94"/>
      <c r="CC200" s="96"/>
      <c r="CD200" s="96"/>
      <c r="CE200" s="96"/>
      <c r="CF200" s="96"/>
      <c r="CG200" s="97"/>
      <c r="CH200" s="92"/>
      <c r="CI200" s="92"/>
      <c r="CJ200" s="93"/>
      <c r="CK200" s="94"/>
      <c r="CL200" s="95"/>
      <c r="CM200" s="94"/>
      <c r="CN200" s="96"/>
      <c r="CO200" s="96"/>
      <c r="CP200" s="96"/>
      <c r="CQ200" s="96"/>
      <c r="CR200" s="97"/>
      <c r="CS200" s="92"/>
      <c r="CT200" s="92"/>
      <c r="CU200" s="93"/>
      <c r="CV200" s="94"/>
      <c r="CW200" s="95"/>
      <c r="CX200" s="94"/>
      <c r="CY200" s="96"/>
      <c r="CZ200" s="96"/>
      <c r="DA200" s="96"/>
      <c r="DB200" s="96"/>
      <c r="DC200" s="97"/>
      <c r="DD200" s="92"/>
      <c r="DE200" s="92"/>
      <c r="DF200" s="93"/>
      <c r="DG200" s="94"/>
      <c r="DH200" s="95"/>
      <c r="DI200" s="94"/>
      <c r="DJ200" s="96"/>
      <c r="DK200" s="96"/>
      <c r="DL200" s="96"/>
      <c r="DM200" s="96"/>
      <c r="DN200" s="97"/>
      <c r="DO200" s="92"/>
      <c r="DP200" s="92"/>
      <c r="DQ200" s="93"/>
      <c r="DR200" s="94"/>
      <c r="DS200" s="95"/>
      <c r="DT200" s="94"/>
      <c r="DU200" s="96"/>
      <c r="DV200" s="96"/>
      <c r="DW200" s="96"/>
      <c r="DX200" s="96"/>
      <c r="DY200" s="97"/>
      <c r="DZ200" s="92"/>
      <c r="EA200" s="92"/>
      <c r="EB200" s="93"/>
      <c r="EC200" s="94"/>
      <c r="ED200" s="95"/>
      <c r="EE200" s="94"/>
      <c r="EF200" s="96"/>
      <c r="EG200" s="96"/>
      <c r="EH200" s="96"/>
      <c r="EI200" s="96"/>
      <c r="EJ200" s="97"/>
      <c r="EK200" s="92"/>
      <c r="EL200" s="92"/>
      <c r="EM200" s="93"/>
      <c r="EN200" s="94"/>
      <c r="EO200" s="95"/>
      <c r="EP200" s="94"/>
      <c r="EQ200" s="96"/>
      <c r="ER200" s="96"/>
      <c r="ES200" s="96"/>
      <c r="ET200" s="96"/>
      <c r="EU200" s="97"/>
      <c r="EV200" s="92"/>
      <c r="EW200" s="92"/>
      <c r="EX200" s="93"/>
      <c r="EY200" s="94"/>
      <c r="EZ200" s="95"/>
      <c r="FA200" s="94"/>
      <c r="FB200" s="96"/>
      <c r="FC200" s="96"/>
      <c r="FD200" s="96"/>
      <c r="FE200" s="96"/>
      <c r="FF200" s="97"/>
      <c r="FG200" s="92"/>
      <c r="FH200" s="92"/>
      <c r="FI200" s="93"/>
      <c r="FJ200" s="94"/>
      <c r="FK200" s="95"/>
      <c r="FL200" s="94"/>
      <c r="FM200" s="96"/>
      <c r="FN200" s="96"/>
      <c r="FO200" s="96"/>
      <c r="FP200" s="96"/>
      <c r="FQ200" s="97"/>
      <c r="FR200" s="92"/>
      <c r="FS200" s="92"/>
      <c r="FT200" s="93"/>
      <c r="FU200" s="94"/>
      <c r="FV200" s="95"/>
      <c r="FW200" s="94"/>
      <c r="FX200" s="96"/>
      <c r="FY200" s="96"/>
      <c r="FZ200" s="96"/>
      <c r="GA200" s="96"/>
      <c r="GB200" s="97"/>
      <c r="GC200" s="92"/>
      <c r="GD200" s="92"/>
      <c r="GE200" s="93"/>
      <c r="GF200" s="94"/>
      <c r="GG200" s="95"/>
      <c r="GH200" s="94"/>
      <c r="GI200" s="96"/>
      <c r="GJ200" s="96"/>
      <c r="GK200" s="96"/>
      <c r="GL200" s="96"/>
      <c r="GM200" s="97"/>
      <c r="GN200" s="92"/>
      <c r="GO200" s="92"/>
      <c r="GP200" s="93"/>
      <c r="GQ200" s="94"/>
      <c r="GR200" s="95"/>
      <c r="GS200" s="94"/>
      <c r="GT200" s="96"/>
      <c r="GU200" s="96"/>
      <c r="GV200" s="96"/>
      <c r="GW200" s="96"/>
      <c r="GX200" s="97"/>
      <c r="GY200" s="92"/>
      <c r="GZ200" s="92"/>
      <c r="HA200" s="93"/>
      <c r="HB200" s="94"/>
      <c r="HC200" s="95"/>
      <c r="HD200" s="94"/>
      <c r="HE200" s="96"/>
      <c r="HF200" s="96"/>
      <c r="HG200" s="96"/>
      <c r="HH200" s="96"/>
      <c r="HI200" s="97"/>
      <c r="HJ200" s="92"/>
      <c r="HK200" s="92"/>
      <c r="HL200" s="93"/>
      <c r="HM200" s="94"/>
      <c r="HN200" s="95"/>
      <c r="HO200" s="94"/>
      <c r="HP200" s="96"/>
      <c r="HQ200" s="96"/>
      <c r="HR200" s="96"/>
      <c r="HS200" s="96"/>
      <c r="HT200" s="97"/>
      <c r="HU200" s="92"/>
      <c r="HV200" s="92"/>
      <c r="HW200" s="93"/>
      <c r="HX200" s="94"/>
      <c r="HY200" s="95"/>
      <c r="HZ200" s="94"/>
      <c r="IA200" s="96"/>
      <c r="IB200" s="96"/>
      <c r="IC200" s="96"/>
      <c r="ID200" s="96"/>
      <c r="IE200" s="97"/>
      <c r="IF200" s="92"/>
      <c r="IG200" s="92"/>
    </row>
    <row r="201" spans="1:241" ht="13.15" customHeight="1">
      <c r="A201" s="502" t="s">
        <v>2765</v>
      </c>
      <c r="B201" s="518" t="s">
        <v>2764</v>
      </c>
      <c r="C201" s="504" t="s">
        <v>132</v>
      </c>
      <c r="D201" s="505">
        <v>32</v>
      </c>
      <c r="E201" s="259"/>
      <c r="F201" s="259"/>
      <c r="G201" s="88">
        <f t="shared" si="22"/>
        <v>0</v>
      </c>
      <c r="H201" s="89">
        <f t="shared" si="23"/>
        <v>0</v>
      </c>
      <c r="I201" s="92"/>
      <c r="J201" s="79"/>
      <c r="K201" s="93"/>
      <c r="L201" s="94"/>
      <c r="M201" s="95"/>
      <c r="N201" s="94"/>
      <c r="O201" s="96"/>
      <c r="P201" s="96"/>
      <c r="Q201" s="96"/>
      <c r="R201" s="96"/>
      <c r="S201" s="97"/>
      <c r="T201" s="92"/>
      <c r="U201" s="92"/>
      <c r="V201" s="93"/>
      <c r="W201" s="94"/>
      <c r="X201" s="95"/>
      <c r="Y201" s="94"/>
      <c r="Z201" s="96"/>
      <c r="AA201" s="96"/>
      <c r="AB201" s="96"/>
      <c r="AC201" s="96"/>
      <c r="AD201" s="97"/>
      <c r="AE201" s="92"/>
      <c r="AF201" s="92"/>
      <c r="AG201" s="93"/>
      <c r="AH201" s="94"/>
      <c r="AI201" s="95"/>
      <c r="AJ201" s="94"/>
      <c r="AK201" s="96"/>
      <c r="AL201" s="96"/>
      <c r="AM201" s="96"/>
      <c r="AN201" s="96"/>
      <c r="AO201" s="97"/>
      <c r="AP201" s="92"/>
      <c r="AQ201" s="92"/>
      <c r="AR201" s="93"/>
      <c r="AS201" s="94"/>
      <c r="AT201" s="95"/>
      <c r="AU201" s="94"/>
      <c r="AV201" s="96"/>
      <c r="AW201" s="96"/>
      <c r="AX201" s="96"/>
      <c r="AY201" s="96"/>
      <c r="AZ201" s="97"/>
      <c r="BA201" s="92"/>
      <c r="BB201" s="92"/>
      <c r="BC201" s="93"/>
      <c r="BD201" s="94"/>
      <c r="BE201" s="95"/>
      <c r="BF201" s="94"/>
      <c r="BG201" s="96"/>
      <c r="BH201" s="96"/>
      <c r="BI201" s="96"/>
      <c r="BJ201" s="96"/>
      <c r="BK201" s="97"/>
      <c r="BL201" s="92"/>
      <c r="BM201" s="92"/>
      <c r="BN201" s="93"/>
      <c r="BO201" s="94"/>
      <c r="BP201" s="95"/>
      <c r="BQ201" s="94"/>
      <c r="BR201" s="96"/>
      <c r="BS201" s="96"/>
      <c r="BT201" s="96"/>
      <c r="BU201" s="96"/>
      <c r="BV201" s="97"/>
      <c r="BW201" s="92"/>
      <c r="BX201" s="92"/>
      <c r="BY201" s="93"/>
      <c r="BZ201" s="94"/>
      <c r="CA201" s="95"/>
      <c r="CB201" s="94"/>
      <c r="CC201" s="96"/>
      <c r="CD201" s="96"/>
      <c r="CE201" s="96"/>
      <c r="CF201" s="96"/>
      <c r="CG201" s="97"/>
      <c r="CH201" s="92"/>
      <c r="CI201" s="92"/>
      <c r="CJ201" s="93"/>
      <c r="CK201" s="94"/>
      <c r="CL201" s="95"/>
      <c r="CM201" s="94"/>
      <c r="CN201" s="96"/>
      <c r="CO201" s="96"/>
      <c r="CP201" s="96"/>
      <c r="CQ201" s="96"/>
      <c r="CR201" s="97"/>
      <c r="CS201" s="92"/>
      <c r="CT201" s="92"/>
      <c r="CU201" s="93"/>
      <c r="CV201" s="94"/>
      <c r="CW201" s="95"/>
      <c r="CX201" s="94"/>
      <c r="CY201" s="96"/>
      <c r="CZ201" s="96"/>
      <c r="DA201" s="96"/>
      <c r="DB201" s="96"/>
      <c r="DC201" s="97"/>
      <c r="DD201" s="92"/>
      <c r="DE201" s="92"/>
      <c r="DF201" s="93"/>
      <c r="DG201" s="94"/>
      <c r="DH201" s="95"/>
      <c r="DI201" s="94"/>
      <c r="DJ201" s="96"/>
      <c r="DK201" s="96"/>
      <c r="DL201" s="96"/>
      <c r="DM201" s="96"/>
      <c r="DN201" s="97"/>
      <c r="DO201" s="92"/>
      <c r="DP201" s="92"/>
      <c r="DQ201" s="93"/>
      <c r="DR201" s="94"/>
      <c r="DS201" s="95"/>
      <c r="DT201" s="94"/>
      <c r="DU201" s="96"/>
      <c r="DV201" s="96"/>
      <c r="DW201" s="96"/>
      <c r="DX201" s="96"/>
      <c r="DY201" s="97"/>
      <c r="DZ201" s="92"/>
      <c r="EA201" s="92"/>
      <c r="EB201" s="93"/>
      <c r="EC201" s="94"/>
      <c r="ED201" s="95"/>
      <c r="EE201" s="94"/>
      <c r="EF201" s="96"/>
      <c r="EG201" s="96"/>
      <c r="EH201" s="96"/>
      <c r="EI201" s="96"/>
      <c r="EJ201" s="97"/>
      <c r="EK201" s="92"/>
      <c r="EL201" s="92"/>
      <c r="EM201" s="93"/>
      <c r="EN201" s="94"/>
      <c r="EO201" s="95"/>
      <c r="EP201" s="94"/>
      <c r="EQ201" s="96"/>
      <c r="ER201" s="96"/>
      <c r="ES201" s="96"/>
      <c r="ET201" s="96"/>
      <c r="EU201" s="97"/>
      <c r="EV201" s="92"/>
      <c r="EW201" s="92"/>
      <c r="EX201" s="93"/>
      <c r="EY201" s="94"/>
      <c r="EZ201" s="95"/>
      <c r="FA201" s="94"/>
      <c r="FB201" s="96"/>
      <c r="FC201" s="96"/>
      <c r="FD201" s="96"/>
      <c r="FE201" s="96"/>
      <c r="FF201" s="97"/>
      <c r="FG201" s="92"/>
      <c r="FH201" s="92"/>
      <c r="FI201" s="93"/>
      <c r="FJ201" s="94"/>
      <c r="FK201" s="95"/>
      <c r="FL201" s="94"/>
      <c r="FM201" s="96"/>
      <c r="FN201" s="96"/>
      <c r="FO201" s="96"/>
      <c r="FP201" s="96"/>
      <c r="FQ201" s="97"/>
      <c r="FR201" s="92"/>
      <c r="FS201" s="92"/>
      <c r="FT201" s="93"/>
      <c r="FU201" s="94"/>
      <c r="FV201" s="95"/>
      <c r="FW201" s="94"/>
      <c r="FX201" s="96"/>
      <c r="FY201" s="96"/>
      <c r="FZ201" s="96"/>
      <c r="GA201" s="96"/>
      <c r="GB201" s="97"/>
      <c r="GC201" s="92"/>
      <c r="GD201" s="92"/>
      <c r="GE201" s="93"/>
      <c r="GF201" s="94"/>
      <c r="GG201" s="95"/>
      <c r="GH201" s="94"/>
      <c r="GI201" s="96"/>
      <c r="GJ201" s="96"/>
      <c r="GK201" s="96"/>
      <c r="GL201" s="96"/>
      <c r="GM201" s="97"/>
      <c r="GN201" s="92"/>
      <c r="GO201" s="92"/>
      <c r="GP201" s="93"/>
      <c r="GQ201" s="94"/>
      <c r="GR201" s="95"/>
      <c r="GS201" s="94"/>
      <c r="GT201" s="96"/>
      <c r="GU201" s="96"/>
      <c r="GV201" s="96"/>
      <c r="GW201" s="96"/>
      <c r="GX201" s="97"/>
      <c r="GY201" s="92"/>
      <c r="GZ201" s="92"/>
      <c r="HA201" s="93"/>
      <c r="HB201" s="94"/>
      <c r="HC201" s="95"/>
      <c r="HD201" s="94"/>
      <c r="HE201" s="96"/>
      <c r="HF201" s="96"/>
      <c r="HG201" s="96"/>
      <c r="HH201" s="96"/>
      <c r="HI201" s="97"/>
      <c r="HJ201" s="92"/>
      <c r="HK201" s="92"/>
      <c r="HL201" s="93"/>
      <c r="HM201" s="94"/>
      <c r="HN201" s="95"/>
      <c r="HO201" s="94"/>
      <c r="HP201" s="96"/>
      <c r="HQ201" s="96"/>
      <c r="HR201" s="96"/>
      <c r="HS201" s="96"/>
      <c r="HT201" s="97"/>
      <c r="HU201" s="92"/>
      <c r="HV201" s="92"/>
      <c r="HW201" s="93"/>
      <c r="HX201" s="94"/>
      <c r="HY201" s="95"/>
      <c r="HZ201" s="94"/>
      <c r="IA201" s="96"/>
      <c r="IB201" s="96"/>
      <c r="IC201" s="96"/>
      <c r="ID201" s="96"/>
      <c r="IE201" s="97"/>
      <c r="IF201" s="92"/>
      <c r="IG201" s="92"/>
    </row>
    <row r="202" spans="1:241" ht="13.9" customHeight="1">
      <c r="A202" s="502" t="s">
        <v>2763</v>
      </c>
      <c r="B202" s="518" t="s">
        <v>2762</v>
      </c>
      <c r="C202" s="504" t="s">
        <v>132</v>
      </c>
      <c r="D202" s="505">
        <v>32</v>
      </c>
      <c r="E202" s="259"/>
      <c r="F202" s="259"/>
      <c r="G202" s="88">
        <f t="shared" si="22"/>
        <v>0</v>
      </c>
      <c r="H202" s="89">
        <f t="shared" si="23"/>
        <v>0</v>
      </c>
      <c r="I202" s="92"/>
      <c r="J202" s="79"/>
      <c r="K202" s="93"/>
      <c r="L202" s="94"/>
      <c r="M202" s="95"/>
      <c r="N202" s="94"/>
      <c r="O202" s="96"/>
      <c r="P202" s="96"/>
      <c r="Q202" s="96"/>
      <c r="R202" s="96"/>
      <c r="S202" s="97"/>
      <c r="T202" s="92"/>
      <c r="U202" s="92"/>
      <c r="V202" s="93"/>
      <c r="W202" s="94"/>
      <c r="X202" s="95"/>
      <c r="Y202" s="94"/>
      <c r="Z202" s="96"/>
      <c r="AA202" s="96"/>
      <c r="AB202" s="96"/>
      <c r="AC202" s="96"/>
      <c r="AD202" s="97"/>
      <c r="AE202" s="92"/>
      <c r="AF202" s="92"/>
      <c r="AG202" s="93"/>
      <c r="AH202" s="94"/>
      <c r="AI202" s="95"/>
      <c r="AJ202" s="94"/>
      <c r="AK202" s="96"/>
      <c r="AL202" s="96"/>
      <c r="AM202" s="96"/>
      <c r="AN202" s="96"/>
      <c r="AO202" s="97"/>
      <c r="AP202" s="92"/>
      <c r="AQ202" s="92"/>
      <c r="AR202" s="93"/>
      <c r="AS202" s="94"/>
      <c r="AT202" s="95"/>
      <c r="AU202" s="94"/>
      <c r="AV202" s="96"/>
      <c r="AW202" s="96"/>
      <c r="AX202" s="96"/>
      <c r="AY202" s="96"/>
      <c r="AZ202" s="97"/>
      <c r="BA202" s="92"/>
      <c r="BB202" s="92"/>
      <c r="BC202" s="93"/>
      <c r="BD202" s="94"/>
      <c r="BE202" s="95"/>
      <c r="BF202" s="94"/>
      <c r="BG202" s="96"/>
      <c r="BH202" s="96"/>
      <c r="BI202" s="96"/>
      <c r="BJ202" s="96"/>
      <c r="BK202" s="97"/>
      <c r="BL202" s="92"/>
      <c r="BM202" s="92"/>
      <c r="BN202" s="93"/>
      <c r="BO202" s="94"/>
      <c r="BP202" s="95"/>
      <c r="BQ202" s="94"/>
      <c r="BR202" s="96"/>
      <c r="BS202" s="96"/>
      <c r="BT202" s="96"/>
      <c r="BU202" s="96"/>
      <c r="BV202" s="97"/>
      <c r="BW202" s="92"/>
      <c r="BX202" s="92"/>
      <c r="BY202" s="93"/>
      <c r="BZ202" s="94"/>
      <c r="CA202" s="95"/>
      <c r="CB202" s="94"/>
      <c r="CC202" s="96"/>
      <c r="CD202" s="96"/>
      <c r="CE202" s="96"/>
      <c r="CF202" s="96"/>
      <c r="CG202" s="97"/>
      <c r="CH202" s="92"/>
      <c r="CI202" s="92"/>
      <c r="CJ202" s="93"/>
      <c r="CK202" s="94"/>
      <c r="CL202" s="95"/>
      <c r="CM202" s="94"/>
      <c r="CN202" s="96"/>
      <c r="CO202" s="96"/>
      <c r="CP202" s="96"/>
      <c r="CQ202" s="96"/>
      <c r="CR202" s="97"/>
      <c r="CS202" s="92"/>
      <c r="CT202" s="92"/>
      <c r="CU202" s="93"/>
      <c r="CV202" s="94"/>
      <c r="CW202" s="95"/>
      <c r="CX202" s="94"/>
      <c r="CY202" s="96"/>
      <c r="CZ202" s="96"/>
      <c r="DA202" s="96"/>
      <c r="DB202" s="96"/>
      <c r="DC202" s="97"/>
      <c r="DD202" s="92"/>
      <c r="DE202" s="92"/>
      <c r="DF202" s="93"/>
      <c r="DG202" s="94"/>
      <c r="DH202" s="95"/>
      <c r="DI202" s="94"/>
      <c r="DJ202" s="96"/>
      <c r="DK202" s="96"/>
      <c r="DL202" s="96"/>
      <c r="DM202" s="96"/>
      <c r="DN202" s="97"/>
      <c r="DO202" s="92"/>
      <c r="DP202" s="92"/>
      <c r="DQ202" s="93"/>
      <c r="DR202" s="94"/>
      <c r="DS202" s="95"/>
      <c r="DT202" s="94"/>
      <c r="DU202" s="96"/>
      <c r="DV202" s="96"/>
      <c r="DW202" s="96"/>
      <c r="DX202" s="96"/>
      <c r="DY202" s="97"/>
      <c r="DZ202" s="92"/>
      <c r="EA202" s="92"/>
      <c r="EB202" s="93"/>
      <c r="EC202" s="94"/>
      <c r="ED202" s="95"/>
      <c r="EE202" s="94"/>
      <c r="EF202" s="96"/>
      <c r="EG202" s="96"/>
      <c r="EH202" s="96"/>
      <c r="EI202" s="96"/>
      <c r="EJ202" s="97"/>
      <c r="EK202" s="92"/>
      <c r="EL202" s="92"/>
      <c r="EM202" s="93"/>
      <c r="EN202" s="94"/>
      <c r="EO202" s="95"/>
      <c r="EP202" s="94"/>
      <c r="EQ202" s="96"/>
      <c r="ER202" s="96"/>
      <c r="ES202" s="96"/>
      <c r="ET202" s="96"/>
      <c r="EU202" s="97"/>
      <c r="EV202" s="92"/>
      <c r="EW202" s="92"/>
      <c r="EX202" s="93"/>
      <c r="EY202" s="94"/>
      <c r="EZ202" s="95"/>
      <c r="FA202" s="94"/>
      <c r="FB202" s="96"/>
      <c r="FC202" s="96"/>
      <c r="FD202" s="96"/>
      <c r="FE202" s="96"/>
      <c r="FF202" s="97"/>
      <c r="FG202" s="92"/>
      <c r="FH202" s="92"/>
      <c r="FI202" s="93"/>
      <c r="FJ202" s="94"/>
      <c r="FK202" s="95"/>
      <c r="FL202" s="94"/>
      <c r="FM202" s="96"/>
      <c r="FN202" s="96"/>
      <c r="FO202" s="96"/>
      <c r="FP202" s="96"/>
      <c r="FQ202" s="97"/>
      <c r="FR202" s="92"/>
      <c r="FS202" s="92"/>
      <c r="FT202" s="93"/>
      <c r="FU202" s="94"/>
      <c r="FV202" s="95"/>
      <c r="FW202" s="94"/>
      <c r="FX202" s="96"/>
      <c r="FY202" s="96"/>
      <c r="FZ202" s="96"/>
      <c r="GA202" s="96"/>
      <c r="GB202" s="97"/>
      <c r="GC202" s="92"/>
      <c r="GD202" s="92"/>
      <c r="GE202" s="93"/>
      <c r="GF202" s="94"/>
      <c r="GG202" s="95"/>
      <c r="GH202" s="94"/>
      <c r="GI202" s="96"/>
      <c r="GJ202" s="96"/>
      <c r="GK202" s="96"/>
      <c r="GL202" s="96"/>
      <c r="GM202" s="97"/>
      <c r="GN202" s="92"/>
      <c r="GO202" s="92"/>
      <c r="GP202" s="93"/>
      <c r="GQ202" s="94"/>
      <c r="GR202" s="95"/>
      <c r="GS202" s="94"/>
      <c r="GT202" s="96"/>
      <c r="GU202" s="96"/>
      <c r="GV202" s="96"/>
      <c r="GW202" s="96"/>
      <c r="GX202" s="97"/>
      <c r="GY202" s="92"/>
      <c r="GZ202" s="92"/>
      <c r="HA202" s="93"/>
      <c r="HB202" s="94"/>
      <c r="HC202" s="95"/>
      <c r="HD202" s="94"/>
      <c r="HE202" s="96"/>
      <c r="HF202" s="96"/>
      <c r="HG202" s="96"/>
      <c r="HH202" s="96"/>
      <c r="HI202" s="97"/>
      <c r="HJ202" s="92"/>
      <c r="HK202" s="92"/>
      <c r="HL202" s="93"/>
      <c r="HM202" s="94"/>
      <c r="HN202" s="95"/>
      <c r="HO202" s="94"/>
      <c r="HP202" s="96"/>
      <c r="HQ202" s="96"/>
      <c r="HR202" s="96"/>
      <c r="HS202" s="96"/>
      <c r="HT202" s="97"/>
      <c r="HU202" s="92"/>
      <c r="HV202" s="92"/>
      <c r="HW202" s="93"/>
      <c r="HX202" s="94"/>
      <c r="HY202" s="95"/>
      <c r="HZ202" s="94"/>
      <c r="IA202" s="96"/>
      <c r="IB202" s="96"/>
      <c r="IC202" s="96"/>
      <c r="ID202" s="96"/>
      <c r="IE202" s="97"/>
      <c r="IF202" s="92"/>
      <c r="IG202" s="92"/>
    </row>
    <row r="203" spans="1:241" ht="15.6" customHeight="1">
      <c r="A203" s="502"/>
      <c r="B203" s="518"/>
      <c r="C203" s="504"/>
      <c r="D203" s="505"/>
      <c r="E203" s="259"/>
      <c r="F203" s="259"/>
      <c r="G203" s="90">
        <f>SUM(G171:G202)</f>
        <v>0</v>
      </c>
      <c r="H203" s="91">
        <f>SUM(H171:H202)</f>
        <v>0</v>
      </c>
      <c r="I203" s="92"/>
      <c r="J203" s="79"/>
      <c r="K203" s="93"/>
      <c r="L203" s="94"/>
      <c r="M203" s="95"/>
      <c r="N203" s="94"/>
      <c r="O203" s="96"/>
      <c r="P203" s="96"/>
      <c r="Q203" s="96"/>
      <c r="R203" s="96"/>
      <c r="S203" s="97"/>
      <c r="T203" s="92"/>
      <c r="U203" s="92"/>
      <c r="V203" s="93"/>
      <c r="W203" s="94"/>
      <c r="X203" s="95"/>
      <c r="Y203" s="94"/>
      <c r="Z203" s="96"/>
      <c r="AA203" s="96"/>
      <c r="AB203" s="96"/>
      <c r="AC203" s="96"/>
      <c r="AD203" s="97"/>
      <c r="AE203" s="92"/>
      <c r="AF203" s="92"/>
      <c r="AG203" s="93"/>
      <c r="AH203" s="94"/>
      <c r="AI203" s="95"/>
      <c r="AJ203" s="94"/>
      <c r="AK203" s="96"/>
      <c r="AL203" s="96"/>
      <c r="AM203" s="96"/>
      <c r="AN203" s="96"/>
      <c r="AO203" s="97"/>
      <c r="AP203" s="92"/>
      <c r="AQ203" s="92"/>
      <c r="AR203" s="93"/>
      <c r="AS203" s="94"/>
      <c r="AT203" s="95"/>
      <c r="AU203" s="94"/>
      <c r="AV203" s="96"/>
      <c r="AW203" s="96"/>
      <c r="AX203" s="96"/>
      <c r="AY203" s="96"/>
      <c r="AZ203" s="97"/>
      <c r="BA203" s="92"/>
      <c r="BB203" s="92"/>
      <c r="BC203" s="93"/>
      <c r="BD203" s="94"/>
      <c r="BE203" s="95"/>
      <c r="BF203" s="94"/>
      <c r="BG203" s="96"/>
      <c r="BH203" s="96"/>
      <c r="BI203" s="96"/>
      <c r="BJ203" s="96"/>
      <c r="BK203" s="97"/>
      <c r="BL203" s="92"/>
      <c r="BM203" s="92"/>
      <c r="BN203" s="93"/>
      <c r="BO203" s="94"/>
      <c r="BP203" s="95"/>
      <c r="BQ203" s="94"/>
      <c r="BR203" s="96"/>
      <c r="BS203" s="96"/>
      <c r="BT203" s="96"/>
      <c r="BU203" s="96"/>
      <c r="BV203" s="97"/>
      <c r="BW203" s="92"/>
      <c r="BX203" s="92"/>
      <c r="BY203" s="93"/>
      <c r="BZ203" s="94"/>
      <c r="CA203" s="95"/>
      <c r="CB203" s="94"/>
      <c r="CC203" s="96"/>
      <c r="CD203" s="96"/>
      <c r="CE203" s="96"/>
      <c r="CF203" s="96"/>
      <c r="CG203" s="97"/>
      <c r="CH203" s="92"/>
      <c r="CI203" s="92"/>
      <c r="CJ203" s="93"/>
      <c r="CK203" s="94"/>
      <c r="CL203" s="95"/>
      <c r="CM203" s="94"/>
      <c r="CN203" s="96"/>
      <c r="CO203" s="96"/>
      <c r="CP203" s="96"/>
      <c r="CQ203" s="96"/>
      <c r="CR203" s="97"/>
      <c r="CS203" s="92"/>
      <c r="CT203" s="92"/>
      <c r="CU203" s="93"/>
      <c r="CV203" s="94"/>
      <c r="CW203" s="95"/>
      <c r="CX203" s="94"/>
      <c r="CY203" s="96"/>
      <c r="CZ203" s="96"/>
      <c r="DA203" s="96"/>
      <c r="DB203" s="96"/>
      <c r="DC203" s="97"/>
      <c r="DD203" s="92"/>
      <c r="DE203" s="92"/>
      <c r="DF203" s="93"/>
      <c r="DG203" s="94"/>
      <c r="DH203" s="95"/>
      <c r="DI203" s="94"/>
      <c r="DJ203" s="96"/>
      <c r="DK203" s="96"/>
      <c r="DL203" s="96"/>
      <c r="DM203" s="96"/>
      <c r="DN203" s="97"/>
      <c r="DO203" s="92"/>
      <c r="DP203" s="92"/>
      <c r="DQ203" s="93"/>
      <c r="DR203" s="94"/>
      <c r="DS203" s="95"/>
      <c r="DT203" s="94"/>
      <c r="DU203" s="96"/>
      <c r="DV203" s="96"/>
      <c r="DW203" s="96"/>
      <c r="DX203" s="96"/>
      <c r="DY203" s="97"/>
      <c r="DZ203" s="92"/>
      <c r="EA203" s="92"/>
      <c r="EB203" s="93"/>
      <c r="EC203" s="94"/>
      <c r="ED203" s="95"/>
      <c r="EE203" s="94"/>
      <c r="EF203" s="96"/>
      <c r="EG203" s="96"/>
      <c r="EH203" s="96"/>
      <c r="EI203" s="96"/>
      <c r="EJ203" s="97"/>
      <c r="EK203" s="92"/>
      <c r="EL203" s="92"/>
      <c r="EM203" s="93"/>
      <c r="EN203" s="94"/>
      <c r="EO203" s="95"/>
      <c r="EP203" s="94"/>
      <c r="EQ203" s="96"/>
      <c r="ER203" s="96"/>
      <c r="ES203" s="96"/>
      <c r="ET203" s="96"/>
      <c r="EU203" s="97"/>
      <c r="EV203" s="92"/>
      <c r="EW203" s="92"/>
      <c r="EX203" s="93"/>
      <c r="EY203" s="94"/>
      <c r="EZ203" s="95"/>
      <c r="FA203" s="94"/>
      <c r="FB203" s="96"/>
      <c r="FC203" s="96"/>
      <c r="FD203" s="96"/>
      <c r="FE203" s="96"/>
      <c r="FF203" s="97"/>
      <c r="FG203" s="92"/>
      <c r="FH203" s="92"/>
      <c r="FI203" s="93"/>
      <c r="FJ203" s="94"/>
      <c r="FK203" s="95"/>
      <c r="FL203" s="94"/>
      <c r="FM203" s="96"/>
      <c r="FN203" s="96"/>
      <c r="FO203" s="96"/>
      <c r="FP203" s="96"/>
      <c r="FQ203" s="97"/>
      <c r="FR203" s="92"/>
      <c r="FS203" s="92"/>
      <c r="FT203" s="93"/>
      <c r="FU203" s="94"/>
      <c r="FV203" s="95"/>
      <c r="FW203" s="94"/>
      <c r="FX203" s="96"/>
      <c r="FY203" s="96"/>
      <c r="FZ203" s="96"/>
      <c r="GA203" s="96"/>
      <c r="GB203" s="97"/>
      <c r="GC203" s="92"/>
      <c r="GD203" s="92"/>
      <c r="GE203" s="93"/>
      <c r="GF203" s="94"/>
      <c r="GG203" s="95"/>
      <c r="GH203" s="94"/>
      <c r="GI203" s="96"/>
      <c r="GJ203" s="96"/>
      <c r="GK203" s="96"/>
      <c r="GL203" s="96"/>
      <c r="GM203" s="97"/>
      <c r="GN203" s="92"/>
      <c r="GO203" s="92"/>
      <c r="GP203" s="93"/>
      <c r="GQ203" s="94"/>
      <c r="GR203" s="95"/>
      <c r="GS203" s="94"/>
      <c r="GT203" s="96"/>
      <c r="GU203" s="96"/>
      <c r="GV203" s="96"/>
      <c r="GW203" s="96"/>
      <c r="GX203" s="97"/>
      <c r="GY203" s="92"/>
      <c r="GZ203" s="92"/>
      <c r="HA203" s="93"/>
      <c r="HB203" s="94"/>
      <c r="HC203" s="95"/>
      <c r="HD203" s="94"/>
      <c r="HE203" s="96"/>
      <c r="HF203" s="96"/>
      <c r="HG203" s="96"/>
      <c r="HH203" s="96"/>
      <c r="HI203" s="97"/>
      <c r="HJ203" s="92"/>
      <c r="HK203" s="92"/>
      <c r="HL203" s="93"/>
      <c r="HM203" s="94"/>
      <c r="HN203" s="95"/>
      <c r="HO203" s="94"/>
      <c r="HP203" s="96"/>
      <c r="HQ203" s="96"/>
      <c r="HR203" s="96"/>
      <c r="HS203" s="96"/>
      <c r="HT203" s="97"/>
      <c r="HU203" s="92"/>
      <c r="HV203" s="92"/>
      <c r="HW203" s="93"/>
      <c r="HX203" s="94"/>
      <c r="HY203" s="95"/>
      <c r="HZ203" s="94"/>
      <c r="IA203" s="96"/>
      <c r="IB203" s="96"/>
      <c r="IC203" s="96"/>
      <c r="ID203" s="96"/>
      <c r="IE203" s="97"/>
      <c r="IF203" s="92"/>
      <c r="IG203" s="92"/>
    </row>
    <row r="204" spans="1:241" ht="13.15" customHeight="1">
      <c r="A204" s="499" t="s">
        <v>2761</v>
      </c>
      <c r="B204" s="500" t="s">
        <v>2760</v>
      </c>
      <c r="C204" s="500"/>
      <c r="D204" s="500"/>
      <c r="E204" s="516"/>
      <c r="F204" s="516"/>
      <c r="G204" s="500"/>
      <c r="H204" s="501"/>
      <c r="I204" s="92"/>
      <c r="J204" s="79"/>
      <c r="K204" s="93"/>
      <c r="L204" s="94"/>
      <c r="M204" s="95"/>
      <c r="N204" s="94"/>
      <c r="O204" s="96"/>
      <c r="P204" s="96"/>
      <c r="Q204" s="96"/>
      <c r="R204" s="96"/>
      <c r="S204" s="97"/>
      <c r="T204" s="92"/>
      <c r="U204" s="92"/>
      <c r="V204" s="93"/>
      <c r="W204" s="94"/>
      <c r="X204" s="95"/>
      <c r="Y204" s="94"/>
      <c r="Z204" s="96"/>
      <c r="AA204" s="96"/>
      <c r="AB204" s="96"/>
      <c r="AC204" s="96"/>
      <c r="AD204" s="97"/>
      <c r="AE204" s="92"/>
      <c r="AF204" s="92"/>
      <c r="AG204" s="93"/>
      <c r="AH204" s="94"/>
      <c r="AI204" s="95"/>
      <c r="AJ204" s="94"/>
      <c r="AK204" s="96"/>
      <c r="AL204" s="96"/>
      <c r="AM204" s="96"/>
      <c r="AN204" s="96"/>
      <c r="AO204" s="97"/>
      <c r="AP204" s="92"/>
      <c r="AQ204" s="92"/>
      <c r="AR204" s="93"/>
      <c r="AS204" s="94"/>
      <c r="AT204" s="95"/>
      <c r="AU204" s="94"/>
      <c r="AV204" s="96"/>
      <c r="AW204" s="96"/>
      <c r="AX204" s="96"/>
      <c r="AY204" s="96"/>
      <c r="AZ204" s="97"/>
      <c r="BA204" s="92"/>
      <c r="BB204" s="92"/>
      <c r="BC204" s="93"/>
      <c r="BD204" s="94"/>
      <c r="BE204" s="95"/>
      <c r="BF204" s="94"/>
      <c r="BG204" s="96"/>
      <c r="BH204" s="96"/>
      <c r="BI204" s="96"/>
      <c r="BJ204" s="96"/>
      <c r="BK204" s="97"/>
      <c r="BL204" s="92"/>
      <c r="BM204" s="92"/>
      <c r="BN204" s="93"/>
      <c r="BO204" s="94"/>
      <c r="BP204" s="95"/>
      <c r="BQ204" s="94"/>
      <c r="BR204" s="96"/>
      <c r="BS204" s="96"/>
      <c r="BT204" s="96"/>
      <c r="BU204" s="96"/>
      <c r="BV204" s="97"/>
      <c r="BW204" s="92"/>
      <c r="BX204" s="92"/>
      <c r="BY204" s="93"/>
      <c r="BZ204" s="94"/>
      <c r="CA204" s="95"/>
      <c r="CB204" s="94"/>
      <c r="CC204" s="96"/>
      <c r="CD204" s="96"/>
      <c r="CE204" s="96"/>
      <c r="CF204" s="96"/>
      <c r="CG204" s="97"/>
      <c r="CH204" s="92"/>
      <c r="CI204" s="92"/>
      <c r="CJ204" s="93"/>
      <c r="CK204" s="94"/>
      <c r="CL204" s="95"/>
      <c r="CM204" s="94"/>
      <c r="CN204" s="96"/>
      <c r="CO204" s="96"/>
      <c r="CP204" s="96"/>
      <c r="CQ204" s="96"/>
      <c r="CR204" s="97"/>
      <c r="CS204" s="92"/>
      <c r="CT204" s="92"/>
      <c r="CU204" s="93"/>
      <c r="CV204" s="94"/>
      <c r="CW204" s="95"/>
      <c r="CX204" s="94"/>
      <c r="CY204" s="96"/>
      <c r="CZ204" s="96"/>
      <c r="DA204" s="96"/>
      <c r="DB204" s="96"/>
      <c r="DC204" s="97"/>
      <c r="DD204" s="92"/>
      <c r="DE204" s="92"/>
      <c r="DF204" s="93"/>
      <c r="DG204" s="94"/>
      <c r="DH204" s="95"/>
      <c r="DI204" s="94"/>
      <c r="DJ204" s="96"/>
      <c r="DK204" s="96"/>
      <c r="DL204" s="96"/>
      <c r="DM204" s="96"/>
      <c r="DN204" s="97"/>
      <c r="DO204" s="92"/>
      <c r="DP204" s="92"/>
      <c r="DQ204" s="93"/>
      <c r="DR204" s="94"/>
      <c r="DS204" s="95"/>
      <c r="DT204" s="94"/>
      <c r="DU204" s="96"/>
      <c r="DV204" s="96"/>
      <c r="DW204" s="96"/>
      <c r="DX204" s="96"/>
      <c r="DY204" s="97"/>
      <c r="DZ204" s="92"/>
      <c r="EA204" s="92"/>
      <c r="EB204" s="93"/>
      <c r="EC204" s="94"/>
      <c r="ED204" s="95"/>
      <c r="EE204" s="94"/>
      <c r="EF204" s="96"/>
      <c r="EG204" s="96"/>
      <c r="EH204" s="96"/>
      <c r="EI204" s="96"/>
      <c r="EJ204" s="97"/>
      <c r="EK204" s="92"/>
      <c r="EL204" s="92"/>
      <c r="EM204" s="93"/>
      <c r="EN204" s="94"/>
      <c r="EO204" s="95"/>
      <c r="EP204" s="94"/>
      <c r="EQ204" s="96"/>
      <c r="ER204" s="96"/>
      <c r="ES204" s="96"/>
      <c r="ET204" s="96"/>
      <c r="EU204" s="97"/>
      <c r="EV204" s="92"/>
      <c r="EW204" s="92"/>
      <c r="EX204" s="93"/>
      <c r="EY204" s="94"/>
      <c r="EZ204" s="95"/>
      <c r="FA204" s="94"/>
      <c r="FB204" s="96"/>
      <c r="FC204" s="96"/>
      <c r="FD204" s="96"/>
      <c r="FE204" s="96"/>
      <c r="FF204" s="97"/>
      <c r="FG204" s="92"/>
      <c r="FH204" s="92"/>
      <c r="FI204" s="93"/>
      <c r="FJ204" s="94"/>
      <c r="FK204" s="95"/>
      <c r="FL204" s="94"/>
      <c r="FM204" s="96"/>
      <c r="FN204" s="96"/>
      <c r="FO204" s="96"/>
      <c r="FP204" s="96"/>
      <c r="FQ204" s="97"/>
      <c r="FR204" s="92"/>
      <c r="FS204" s="92"/>
      <c r="FT204" s="93"/>
      <c r="FU204" s="94"/>
      <c r="FV204" s="95"/>
      <c r="FW204" s="94"/>
      <c r="FX204" s="96"/>
      <c r="FY204" s="96"/>
      <c r="FZ204" s="96"/>
      <c r="GA204" s="96"/>
      <c r="GB204" s="97"/>
      <c r="GC204" s="92"/>
      <c r="GD204" s="92"/>
      <c r="GE204" s="93"/>
      <c r="GF204" s="94"/>
      <c r="GG204" s="95"/>
      <c r="GH204" s="94"/>
      <c r="GI204" s="96"/>
      <c r="GJ204" s="96"/>
      <c r="GK204" s="96"/>
      <c r="GL204" s="96"/>
      <c r="GM204" s="97"/>
      <c r="GN204" s="92"/>
      <c r="GO204" s="92"/>
      <c r="GP204" s="93"/>
      <c r="GQ204" s="94"/>
      <c r="GR204" s="95"/>
      <c r="GS204" s="94"/>
      <c r="GT204" s="96"/>
      <c r="GU204" s="96"/>
      <c r="GV204" s="96"/>
      <c r="GW204" s="96"/>
      <c r="GX204" s="97"/>
      <c r="GY204" s="92"/>
      <c r="GZ204" s="92"/>
      <c r="HA204" s="93"/>
      <c r="HB204" s="94"/>
      <c r="HC204" s="95"/>
      <c r="HD204" s="94"/>
      <c r="HE204" s="96"/>
      <c r="HF204" s="96"/>
      <c r="HG204" s="96"/>
      <c r="HH204" s="96"/>
      <c r="HI204" s="97"/>
      <c r="HJ204" s="92"/>
      <c r="HK204" s="92"/>
      <c r="HL204" s="93"/>
      <c r="HM204" s="94"/>
      <c r="HN204" s="95"/>
      <c r="HO204" s="94"/>
      <c r="HP204" s="96"/>
      <c r="HQ204" s="96"/>
      <c r="HR204" s="96"/>
      <c r="HS204" s="96"/>
      <c r="HT204" s="97"/>
      <c r="HU204" s="92"/>
      <c r="HV204" s="92"/>
      <c r="HW204" s="93"/>
      <c r="HX204" s="94"/>
      <c r="HY204" s="95"/>
      <c r="HZ204" s="94"/>
      <c r="IA204" s="96"/>
      <c r="IB204" s="96"/>
      <c r="IC204" s="96"/>
      <c r="ID204" s="96"/>
      <c r="IE204" s="97"/>
      <c r="IF204" s="92"/>
      <c r="IG204" s="92"/>
    </row>
    <row r="205" spans="1:241" ht="14.25">
      <c r="A205" s="502" t="s">
        <v>2759</v>
      </c>
      <c r="B205" s="531" t="s">
        <v>2758</v>
      </c>
      <c r="C205" s="504" t="s">
        <v>132</v>
      </c>
      <c r="D205" s="505">
        <v>13</v>
      </c>
      <c r="E205" s="259"/>
      <c r="F205" s="259"/>
      <c r="G205" s="88">
        <f t="shared" ref="G205" si="24">ROUND(D205*E205,2)</f>
        <v>0</v>
      </c>
      <c r="H205" s="89">
        <f t="shared" ref="H205" si="25">ROUND(D205*F205,2)</f>
        <v>0</v>
      </c>
      <c r="I205" s="92"/>
      <c r="J205" s="79"/>
      <c r="K205" s="93"/>
      <c r="L205" s="94"/>
      <c r="M205" s="95"/>
      <c r="N205" s="94"/>
      <c r="O205" s="96"/>
      <c r="P205" s="96"/>
      <c r="Q205" s="96"/>
      <c r="R205" s="96"/>
      <c r="S205" s="97"/>
      <c r="T205" s="92"/>
      <c r="U205" s="92"/>
      <c r="V205" s="93"/>
      <c r="W205" s="94"/>
      <c r="X205" s="95"/>
      <c r="Y205" s="94"/>
      <c r="Z205" s="96"/>
      <c r="AA205" s="96"/>
      <c r="AB205" s="96"/>
      <c r="AC205" s="96"/>
      <c r="AD205" s="97"/>
      <c r="AE205" s="92"/>
      <c r="AF205" s="92"/>
      <c r="AG205" s="93"/>
      <c r="AH205" s="94"/>
      <c r="AI205" s="95"/>
      <c r="AJ205" s="94"/>
      <c r="AK205" s="96"/>
      <c r="AL205" s="96"/>
      <c r="AM205" s="96"/>
      <c r="AN205" s="96"/>
      <c r="AO205" s="97"/>
      <c r="AP205" s="92"/>
      <c r="AQ205" s="92"/>
      <c r="AR205" s="93"/>
      <c r="AS205" s="94"/>
      <c r="AT205" s="95"/>
      <c r="AU205" s="94"/>
      <c r="AV205" s="96"/>
      <c r="AW205" s="96"/>
      <c r="AX205" s="96"/>
      <c r="AY205" s="96"/>
      <c r="AZ205" s="97"/>
      <c r="BA205" s="92"/>
      <c r="BB205" s="92"/>
      <c r="BC205" s="93"/>
      <c r="BD205" s="94"/>
      <c r="BE205" s="95"/>
      <c r="BF205" s="94"/>
      <c r="BG205" s="96"/>
      <c r="BH205" s="96"/>
      <c r="BI205" s="96"/>
      <c r="BJ205" s="96"/>
      <c r="BK205" s="97"/>
      <c r="BL205" s="92"/>
      <c r="BM205" s="92"/>
      <c r="BN205" s="93"/>
      <c r="BO205" s="94"/>
      <c r="BP205" s="95"/>
      <c r="BQ205" s="94"/>
      <c r="BR205" s="96"/>
      <c r="BS205" s="96"/>
      <c r="BT205" s="96"/>
      <c r="BU205" s="96"/>
      <c r="BV205" s="97"/>
      <c r="BW205" s="92"/>
      <c r="BX205" s="92"/>
      <c r="BY205" s="93"/>
      <c r="BZ205" s="94"/>
      <c r="CA205" s="95"/>
      <c r="CB205" s="94"/>
      <c r="CC205" s="96"/>
      <c r="CD205" s="96"/>
      <c r="CE205" s="96"/>
      <c r="CF205" s="96"/>
      <c r="CG205" s="97"/>
      <c r="CH205" s="92"/>
      <c r="CI205" s="92"/>
      <c r="CJ205" s="93"/>
      <c r="CK205" s="94"/>
      <c r="CL205" s="95"/>
      <c r="CM205" s="94"/>
      <c r="CN205" s="96"/>
      <c r="CO205" s="96"/>
      <c r="CP205" s="96"/>
      <c r="CQ205" s="96"/>
      <c r="CR205" s="97"/>
      <c r="CS205" s="92"/>
      <c r="CT205" s="92"/>
      <c r="CU205" s="93"/>
      <c r="CV205" s="94"/>
      <c r="CW205" s="95"/>
      <c r="CX205" s="94"/>
      <c r="CY205" s="96"/>
      <c r="CZ205" s="96"/>
      <c r="DA205" s="96"/>
      <c r="DB205" s="96"/>
      <c r="DC205" s="97"/>
      <c r="DD205" s="92"/>
      <c r="DE205" s="92"/>
      <c r="DF205" s="93"/>
      <c r="DG205" s="94"/>
      <c r="DH205" s="95"/>
      <c r="DI205" s="94"/>
      <c r="DJ205" s="96"/>
      <c r="DK205" s="96"/>
      <c r="DL205" s="96"/>
      <c r="DM205" s="96"/>
      <c r="DN205" s="97"/>
      <c r="DO205" s="92"/>
      <c r="DP205" s="92"/>
      <c r="DQ205" s="93"/>
      <c r="DR205" s="94"/>
      <c r="DS205" s="95"/>
      <c r="DT205" s="94"/>
      <c r="DU205" s="96"/>
      <c r="DV205" s="96"/>
      <c r="DW205" s="96"/>
      <c r="DX205" s="96"/>
      <c r="DY205" s="97"/>
      <c r="DZ205" s="92"/>
      <c r="EA205" s="92"/>
      <c r="EB205" s="93"/>
      <c r="EC205" s="94"/>
      <c r="ED205" s="95"/>
      <c r="EE205" s="94"/>
      <c r="EF205" s="96"/>
      <c r="EG205" s="96"/>
      <c r="EH205" s="96"/>
      <c r="EI205" s="96"/>
      <c r="EJ205" s="97"/>
      <c r="EK205" s="92"/>
      <c r="EL205" s="92"/>
      <c r="EM205" s="93"/>
      <c r="EN205" s="94"/>
      <c r="EO205" s="95"/>
      <c r="EP205" s="94"/>
      <c r="EQ205" s="96"/>
      <c r="ER205" s="96"/>
      <c r="ES205" s="96"/>
      <c r="ET205" s="96"/>
      <c r="EU205" s="97"/>
      <c r="EV205" s="92"/>
      <c r="EW205" s="92"/>
      <c r="EX205" s="93"/>
      <c r="EY205" s="94"/>
      <c r="EZ205" s="95"/>
      <c r="FA205" s="94"/>
      <c r="FB205" s="96"/>
      <c r="FC205" s="96"/>
      <c r="FD205" s="96"/>
      <c r="FE205" s="96"/>
      <c r="FF205" s="97"/>
      <c r="FG205" s="92"/>
      <c r="FH205" s="92"/>
      <c r="FI205" s="93"/>
      <c r="FJ205" s="94"/>
      <c r="FK205" s="95"/>
      <c r="FL205" s="94"/>
      <c r="FM205" s="96"/>
      <c r="FN205" s="96"/>
      <c r="FO205" s="96"/>
      <c r="FP205" s="96"/>
      <c r="FQ205" s="97"/>
      <c r="FR205" s="92"/>
      <c r="FS205" s="92"/>
      <c r="FT205" s="93"/>
      <c r="FU205" s="94"/>
      <c r="FV205" s="95"/>
      <c r="FW205" s="94"/>
      <c r="FX205" s="96"/>
      <c r="FY205" s="96"/>
      <c r="FZ205" s="96"/>
      <c r="GA205" s="96"/>
      <c r="GB205" s="97"/>
      <c r="GC205" s="92"/>
      <c r="GD205" s="92"/>
      <c r="GE205" s="93"/>
      <c r="GF205" s="94"/>
      <c r="GG205" s="95"/>
      <c r="GH205" s="94"/>
      <c r="GI205" s="96"/>
      <c r="GJ205" s="96"/>
      <c r="GK205" s="96"/>
      <c r="GL205" s="96"/>
      <c r="GM205" s="97"/>
      <c r="GN205" s="92"/>
      <c r="GO205" s="92"/>
      <c r="GP205" s="93"/>
      <c r="GQ205" s="94"/>
      <c r="GR205" s="95"/>
      <c r="GS205" s="94"/>
      <c r="GT205" s="96"/>
      <c r="GU205" s="96"/>
      <c r="GV205" s="96"/>
      <c r="GW205" s="96"/>
      <c r="GX205" s="97"/>
      <c r="GY205" s="92"/>
      <c r="GZ205" s="92"/>
      <c r="HA205" s="93"/>
      <c r="HB205" s="94"/>
      <c r="HC205" s="95"/>
      <c r="HD205" s="94"/>
      <c r="HE205" s="96"/>
      <c r="HF205" s="96"/>
      <c r="HG205" s="96"/>
      <c r="HH205" s="96"/>
      <c r="HI205" s="97"/>
      <c r="HJ205" s="92"/>
      <c r="HK205" s="92"/>
      <c r="HL205" s="93"/>
      <c r="HM205" s="94"/>
      <c r="HN205" s="95"/>
      <c r="HO205" s="94"/>
      <c r="HP205" s="96"/>
      <c r="HQ205" s="96"/>
      <c r="HR205" s="96"/>
      <c r="HS205" s="96"/>
      <c r="HT205" s="97"/>
      <c r="HU205" s="92"/>
      <c r="HV205" s="92"/>
      <c r="HW205" s="93"/>
      <c r="HX205" s="94"/>
      <c r="HY205" s="95"/>
      <c r="HZ205" s="94"/>
      <c r="IA205" s="96"/>
      <c r="IB205" s="96"/>
      <c r="IC205" s="96"/>
      <c r="ID205" s="96"/>
      <c r="IE205" s="97"/>
      <c r="IF205" s="92"/>
      <c r="IG205" s="92"/>
    </row>
    <row r="206" spans="1:241" s="85" customFormat="1" ht="14.25">
      <c r="A206" s="502" t="s">
        <v>2757</v>
      </c>
      <c r="B206" s="531" t="s">
        <v>2756</v>
      </c>
      <c r="C206" s="504" t="s">
        <v>132</v>
      </c>
      <c r="D206" s="505">
        <v>13</v>
      </c>
      <c r="E206" s="259"/>
      <c r="F206" s="259"/>
      <c r="G206" s="88">
        <f t="shared" ref="G206:G210" si="26">ROUND(D206*E206,2)</f>
        <v>0</v>
      </c>
      <c r="H206" s="89">
        <f t="shared" ref="H206:H210" si="27">ROUND(D206*F206,2)</f>
        <v>0</v>
      </c>
      <c r="I206" s="79"/>
      <c r="J206" s="79"/>
      <c r="K206" s="80"/>
      <c r="L206" s="81"/>
      <c r="M206" s="82"/>
      <c r="N206" s="81"/>
      <c r="O206" s="83"/>
      <c r="P206" s="83"/>
      <c r="Q206" s="83"/>
      <c r="R206" s="83"/>
      <c r="S206" s="84"/>
      <c r="T206" s="79"/>
      <c r="U206" s="79"/>
      <c r="V206" s="80"/>
      <c r="W206" s="81"/>
      <c r="X206" s="82"/>
      <c r="Y206" s="81"/>
      <c r="Z206" s="83"/>
      <c r="AA206" s="83"/>
      <c r="AB206" s="83"/>
      <c r="AC206" s="83"/>
      <c r="AD206" s="84"/>
      <c r="AE206" s="79"/>
      <c r="AF206" s="79"/>
      <c r="AG206" s="80"/>
      <c r="AH206" s="81"/>
      <c r="AI206" s="82"/>
      <c r="AJ206" s="81"/>
      <c r="AK206" s="83"/>
      <c r="AL206" s="83"/>
      <c r="AM206" s="83"/>
      <c r="AN206" s="83"/>
      <c r="AO206" s="84"/>
      <c r="AP206" s="79"/>
      <c r="AQ206" s="79"/>
      <c r="AR206" s="80"/>
      <c r="AS206" s="81"/>
      <c r="AT206" s="82"/>
      <c r="AU206" s="81"/>
      <c r="AV206" s="83"/>
      <c r="AW206" s="83"/>
      <c r="AX206" s="83"/>
      <c r="AY206" s="83"/>
      <c r="AZ206" s="84"/>
      <c r="BA206" s="79"/>
      <c r="BB206" s="79"/>
      <c r="BC206" s="80"/>
      <c r="BD206" s="81"/>
      <c r="BE206" s="82"/>
      <c r="BF206" s="81"/>
      <c r="BG206" s="83"/>
      <c r="BH206" s="83"/>
      <c r="BI206" s="83"/>
      <c r="BJ206" s="83"/>
      <c r="BK206" s="84"/>
      <c r="BL206" s="79"/>
      <c r="BM206" s="79"/>
      <c r="BN206" s="80"/>
      <c r="BO206" s="81"/>
      <c r="BP206" s="82"/>
      <c r="BQ206" s="81"/>
      <c r="BR206" s="83"/>
      <c r="BS206" s="83"/>
      <c r="BT206" s="83"/>
      <c r="BU206" s="83"/>
      <c r="BV206" s="84"/>
      <c r="BW206" s="79"/>
      <c r="BX206" s="79"/>
      <c r="BY206" s="80"/>
      <c r="BZ206" s="81"/>
      <c r="CA206" s="82"/>
      <c r="CB206" s="81"/>
      <c r="CC206" s="83"/>
      <c r="CD206" s="83"/>
      <c r="CE206" s="83"/>
      <c r="CF206" s="83"/>
      <c r="CG206" s="84"/>
      <c r="CH206" s="79"/>
      <c r="CI206" s="79"/>
      <c r="CJ206" s="80"/>
      <c r="CK206" s="81"/>
      <c r="CL206" s="82"/>
      <c r="CM206" s="81"/>
      <c r="CN206" s="83"/>
      <c r="CO206" s="83"/>
      <c r="CP206" s="83"/>
      <c r="CQ206" s="83"/>
      <c r="CR206" s="84"/>
      <c r="CS206" s="79"/>
      <c r="CT206" s="79"/>
      <c r="CU206" s="80"/>
      <c r="CV206" s="81"/>
      <c r="CW206" s="82"/>
      <c r="CX206" s="81"/>
      <c r="CY206" s="83"/>
      <c r="CZ206" s="83"/>
      <c r="DA206" s="83"/>
      <c r="DB206" s="83"/>
      <c r="DC206" s="84"/>
      <c r="DD206" s="79"/>
      <c r="DE206" s="79"/>
      <c r="DF206" s="80"/>
      <c r="DG206" s="81"/>
      <c r="DH206" s="82"/>
      <c r="DI206" s="81"/>
      <c r="DJ206" s="83"/>
      <c r="DK206" s="83"/>
      <c r="DL206" s="83"/>
      <c r="DM206" s="83"/>
      <c r="DN206" s="84"/>
      <c r="DO206" s="79"/>
      <c r="DP206" s="79"/>
      <c r="DQ206" s="80"/>
      <c r="DR206" s="81"/>
      <c r="DS206" s="82"/>
      <c r="DT206" s="81"/>
      <c r="DU206" s="83"/>
      <c r="DV206" s="83"/>
      <c r="DW206" s="83"/>
      <c r="DX206" s="83"/>
      <c r="DY206" s="84"/>
      <c r="DZ206" s="79"/>
      <c r="EA206" s="79"/>
      <c r="EB206" s="80"/>
      <c r="EC206" s="81"/>
      <c r="ED206" s="82"/>
      <c r="EE206" s="81"/>
      <c r="EF206" s="83"/>
      <c r="EG206" s="83"/>
      <c r="EH206" s="83"/>
      <c r="EI206" s="83"/>
      <c r="EJ206" s="84"/>
      <c r="EK206" s="79"/>
      <c r="EL206" s="79"/>
      <c r="EM206" s="80"/>
      <c r="EN206" s="81"/>
      <c r="EO206" s="82"/>
      <c r="EP206" s="81"/>
      <c r="EQ206" s="83"/>
      <c r="ER206" s="83"/>
      <c r="ES206" s="83"/>
      <c r="ET206" s="83"/>
      <c r="EU206" s="84"/>
      <c r="EV206" s="79"/>
      <c r="EW206" s="79"/>
      <c r="EX206" s="80"/>
      <c r="EY206" s="81"/>
      <c r="EZ206" s="82"/>
      <c r="FA206" s="81"/>
      <c r="FB206" s="83"/>
      <c r="FC206" s="83"/>
      <c r="FD206" s="83"/>
      <c r="FE206" s="83"/>
      <c r="FF206" s="84"/>
      <c r="FG206" s="79"/>
      <c r="FH206" s="79"/>
      <c r="FI206" s="80"/>
      <c r="FJ206" s="81"/>
      <c r="FK206" s="82"/>
      <c r="FL206" s="81"/>
      <c r="FM206" s="83"/>
      <c r="FN206" s="83"/>
      <c r="FO206" s="83"/>
      <c r="FP206" s="83"/>
      <c r="FQ206" s="84"/>
      <c r="FR206" s="79"/>
      <c r="FS206" s="79"/>
      <c r="FT206" s="80"/>
      <c r="FU206" s="81"/>
      <c r="FV206" s="82"/>
      <c r="FW206" s="81"/>
      <c r="FX206" s="83"/>
      <c r="FY206" s="83"/>
      <c r="FZ206" s="83"/>
      <c r="GA206" s="83"/>
      <c r="GB206" s="84"/>
      <c r="GC206" s="79"/>
      <c r="GD206" s="79"/>
      <c r="GE206" s="80"/>
      <c r="GF206" s="81"/>
      <c r="GG206" s="82"/>
      <c r="GH206" s="81"/>
      <c r="GI206" s="83"/>
      <c r="GJ206" s="83"/>
      <c r="GK206" s="83"/>
      <c r="GL206" s="83"/>
      <c r="GM206" s="84"/>
      <c r="GN206" s="79"/>
      <c r="GO206" s="79"/>
      <c r="GP206" s="80"/>
      <c r="GQ206" s="81"/>
      <c r="GR206" s="82"/>
      <c r="GS206" s="81"/>
      <c r="GT206" s="83"/>
      <c r="GU206" s="83"/>
      <c r="GV206" s="83"/>
      <c r="GW206" s="83"/>
      <c r="GX206" s="84"/>
      <c r="GY206" s="79"/>
      <c r="GZ206" s="79"/>
      <c r="HA206" s="80"/>
      <c r="HB206" s="81"/>
      <c r="HC206" s="82"/>
      <c r="HD206" s="81"/>
      <c r="HE206" s="83"/>
      <c r="HF206" s="83"/>
      <c r="HG206" s="83"/>
      <c r="HH206" s="83"/>
      <c r="HI206" s="84"/>
      <c r="HJ206" s="79"/>
      <c r="HK206" s="79"/>
      <c r="HL206" s="80"/>
      <c r="HM206" s="81"/>
      <c r="HN206" s="82"/>
      <c r="HO206" s="81"/>
      <c r="HP206" s="83"/>
      <c r="HQ206" s="83"/>
      <c r="HR206" s="83"/>
      <c r="HS206" s="83"/>
      <c r="HT206" s="84"/>
      <c r="HU206" s="79"/>
      <c r="HV206" s="79"/>
      <c r="HW206" s="80"/>
      <c r="HX206" s="81"/>
      <c r="HY206" s="82"/>
      <c r="HZ206" s="81"/>
      <c r="IA206" s="83"/>
      <c r="IB206" s="83"/>
      <c r="IC206" s="83"/>
      <c r="ID206" s="83"/>
      <c r="IE206" s="84"/>
      <c r="IF206" s="79"/>
      <c r="IG206" s="79"/>
    </row>
    <row r="207" spans="1:241" s="85" customFormat="1" ht="15.6" customHeight="1">
      <c r="A207" s="502" t="s">
        <v>2755</v>
      </c>
      <c r="B207" s="531" t="s">
        <v>2754</v>
      </c>
      <c r="C207" s="504" t="s">
        <v>132</v>
      </c>
      <c r="D207" s="505">
        <v>13</v>
      </c>
      <c r="E207" s="259"/>
      <c r="F207" s="259"/>
      <c r="G207" s="88">
        <f t="shared" si="26"/>
        <v>0</v>
      </c>
      <c r="H207" s="89">
        <f t="shared" si="27"/>
        <v>0</v>
      </c>
      <c r="I207" s="79"/>
      <c r="J207" s="79"/>
      <c r="K207" s="80"/>
      <c r="L207" s="81"/>
      <c r="M207" s="82"/>
      <c r="N207" s="81"/>
      <c r="O207" s="83"/>
      <c r="P207" s="83"/>
      <c r="Q207" s="83"/>
      <c r="R207" s="83"/>
      <c r="S207" s="84"/>
      <c r="T207" s="79"/>
      <c r="U207" s="79"/>
      <c r="V207" s="80"/>
      <c r="W207" s="81"/>
      <c r="X207" s="82"/>
      <c r="Y207" s="81"/>
      <c r="Z207" s="83"/>
      <c r="AA207" s="83"/>
      <c r="AB207" s="83"/>
      <c r="AC207" s="83"/>
      <c r="AD207" s="84"/>
      <c r="AE207" s="79"/>
      <c r="AF207" s="79"/>
      <c r="AG207" s="80"/>
      <c r="AH207" s="81"/>
      <c r="AI207" s="82"/>
      <c r="AJ207" s="81"/>
      <c r="AK207" s="83"/>
      <c r="AL207" s="83"/>
      <c r="AM207" s="83"/>
      <c r="AN207" s="83"/>
      <c r="AO207" s="84"/>
      <c r="AP207" s="79"/>
      <c r="AQ207" s="79"/>
      <c r="AR207" s="80"/>
      <c r="AS207" s="81"/>
      <c r="AT207" s="82"/>
      <c r="AU207" s="81"/>
      <c r="AV207" s="83"/>
      <c r="AW207" s="83"/>
      <c r="AX207" s="83"/>
      <c r="AY207" s="83"/>
      <c r="AZ207" s="84"/>
      <c r="BA207" s="79"/>
      <c r="BB207" s="79"/>
      <c r="BC207" s="80"/>
      <c r="BD207" s="81"/>
      <c r="BE207" s="82"/>
      <c r="BF207" s="81"/>
      <c r="BG207" s="83"/>
      <c r="BH207" s="83"/>
      <c r="BI207" s="83"/>
      <c r="BJ207" s="83"/>
      <c r="BK207" s="84"/>
      <c r="BL207" s="79"/>
      <c r="BM207" s="79"/>
      <c r="BN207" s="80"/>
      <c r="BO207" s="81"/>
      <c r="BP207" s="82"/>
      <c r="BQ207" s="81"/>
      <c r="BR207" s="83"/>
      <c r="BS207" s="83"/>
      <c r="BT207" s="83"/>
      <c r="BU207" s="83"/>
      <c r="BV207" s="84"/>
      <c r="BW207" s="79"/>
      <c r="BX207" s="79"/>
      <c r="BY207" s="80"/>
      <c r="BZ207" s="81"/>
      <c r="CA207" s="82"/>
      <c r="CB207" s="81"/>
      <c r="CC207" s="83"/>
      <c r="CD207" s="83"/>
      <c r="CE207" s="83"/>
      <c r="CF207" s="83"/>
      <c r="CG207" s="84"/>
      <c r="CH207" s="79"/>
      <c r="CI207" s="79"/>
      <c r="CJ207" s="80"/>
      <c r="CK207" s="81"/>
      <c r="CL207" s="82"/>
      <c r="CM207" s="81"/>
      <c r="CN207" s="83"/>
      <c r="CO207" s="83"/>
      <c r="CP207" s="83"/>
      <c r="CQ207" s="83"/>
      <c r="CR207" s="84"/>
      <c r="CS207" s="79"/>
      <c r="CT207" s="79"/>
      <c r="CU207" s="80"/>
      <c r="CV207" s="81"/>
      <c r="CW207" s="82"/>
      <c r="CX207" s="81"/>
      <c r="CY207" s="83"/>
      <c r="CZ207" s="83"/>
      <c r="DA207" s="83"/>
      <c r="DB207" s="83"/>
      <c r="DC207" s="84"/>
      <c r="DD207" s="79"/>
      <c r="DE207" s="79"/>
      <c r="DF207" s="80"/>
      <c r="DG207" s="81"/>
      <c r="DH207" s="82"/>
      <c r="DI207" s="81"/>
      <c r="DJ207" s="83"/>
      <c r="DK207" s="83"/>
      <c r="DL207" s="83"/>
      <c r="DM207" s="83"/>
      <c r="DN207" s="84"/>
      <c r="DO207" s="79"/>
      <c r="DP207" s="79"/>
      <c r="DQ207" s="80"/>
      <c r="DR207" s="81"/>
      <c r="DS207" s="82"/>
      <c r="DT207" s="81"/>
      <c r="DU207" s="83"/>
      <c r="DV207" s="83"/>
      <c r="DW207" s="83"/>
      <c r="DX207" s="83"/>
      <c r="DY207" s="84"/>
      <c r="DZ207" s="79"/>
      <c r="EA207" s="79"/>
      <c r="EB207" s="80"/>
      <c r="EC207" s="81"/>
      <c r="ED207" s="82"/>
      <c r="EE207" s="81"/>
      <c r="EF207" s="83"/>
      <c r="EG207" s="83"/>
      <c r="EH207" s="83"/>
      <c r="EI207" s="83"/>
      <c r="EJ207" s="84"/>
      <c r="EK207" s="79"/>
      <c r="EL207" s="79"/>
      <c r="EM207" s="80"/>
      <c r="EN207" s="81"/>
      <c r="EO207" s="82"/>
      <c r="EP207" s="81"/>
      <c r="EQ207" s="83"/>
      <c r="ER207" s="83"/>
      <c r="ES207" s="83"/>
      <c r="ET207" s="83"/>
      <c r="EU207" s="84"/>
      <c r="EV207" s="79"/>
      <c r="EW207" s="79"/>
      <c r="EX207" s="80"/>
      <c r="EY207" s="81"/>
      <c r="EZ207" s="82"/>
      <c r="FA207" s="81"/>
      <c r="FB207" s="83"/>
      <c r="FC207" s="83"/>
      <c r="FD207" s="83"/>
      <c r="FE207" s="83"/>
      <c r="FF207" s="84"/>
      <c r="FG207" s="79"/>
      <c r="FH207" s="79"/>
      <c r="FI207" s="80"/>
      <c r="FJ207" s="81"/>
      <c r="FK207" s="82"/>
      <c r="FL207" s="81"/>
      <c r="FM207" s="83"/>
      <c r="FN207" s="83"/>
      <c r="FO207" s="83"/>
      <c r="FP207" s="83"/>
      <c r="FQ207" s="84"/>
      <c r="FR207" s="79"/>
      <c r="FS207" s="79"/>
      <c r="FT207" s="80"/>
      <c r="FU207" s="81"/>
      <c r="FV207" s="82"/>
      <c r="FW207" s="81"/>
      <c r="FX207" s="83"/>
      <c r="FY207" s="83"/>
      <c r="FZ207" s="83"/>
      <c r="GA207" s="83"/>
      <c r="GB207" s="84"/>
      <c r="GC207" s="79"/>
      <c r="GD207" s="79"/>
      <c r="GE207" s="80"/>
      <c r="GF207" s="81"/>
      <c r="GG207" s="82"/>
      <c r="GH207" s="81"/>
      <c r="GI207" s="83"/>
      <c r="GJ207" s="83"/>
      <c r="GK207" s="83"/>
      <c r="GL207" s="83"/>
      <c r="GM207" s="84"/>
      <c r="GN207" s="79"/>
      <c r="GO207" s="79"/>
      <c r="GP207" s="80"/>
      <c r="GQ207" s="81"/>
      <c r="GR207" s="82"/>
      <c r="GS207" s="81"/>
      <c r="GT207" s="83"/>
      <c r="GU207" s="83"/>
      <c r="GV207" s="83"/>
      <c r="GW207" s="83"/>
      <c r="GX207" s="84"/>
      <c r="GY207" s="79"/>
      <c r="GZ207" s="79"/>
      <c r="HA207" s="80"/>
      <c r="HB207" s="81"/>
      <c r="HC207" s="82"/>
      <c r="HD207" s="81"/>
      <c r="HE207" s="83"/>
      <c r="HF207" s="83"/>
      <c r="HG207" s="83"/>
      <c r="HH207" s="83"/>
      <c r="HI207" s="84"/>
      <c r="HJ207" s="79"/>
      <c r="HK207" s="79"/>
      <c r="HL207" s="80"/>
      <c r="HM207" s="81"/>
      <c r="HN207" s="82"/>
      <c r="HO207" s="81"/>
      <c r="HP207" s="83"/>
      <c r="HQ207" s="83"/>
      <c r="HR207" s="83"/>
      <c r="HS207" s="83"/>
      <c r="HT207" s="84"/>
      <c r="HU207" s="79"/>
      <c r="HV207" s="79"/>
      <c r="HW207" s="80"/>
      <c r="HX207" s="81"/>
      <c r="HY207" s="82"/>
      <c r="HZ207" s="81"/>
      <c r="IA207" s="83"/>
      <c r="IB207" s="83"/>
      <c r="IC207" s="83"/>
      <c r="ID207" s="83"/>
      <c r="IE207" s="84"/>
      <c r="IF207" s="79"/>
      <c r="IG207" s="79"/>
    </row>
    <row r="208" spans="1:241" s="85" customFormat="1" ht="19.899999999999999" customHeight="1">
      <c r="A208" s="502" t="s">
        <v>2753</v>
      </c>
      <c r="B208" s="531" t="s">
        <v>2752</v>
      </c>
      <c r="C208" s="504" t="s">
        <v>132</v>
      </c>
      <c r="D208" s="505">
        <v>13</v>
      </c>
      <c r="E208" s="259"/>
      <c r="F208" s="259"/>
      <c r="G208" s="88">
        <f t="shared" si="26"/>
        <v>0</v>
      </c>
      <c r="H208" s="89">
        <f t="shared" si="27"/>
        <v>0</v>
      </c>
      <c r="I208" s="79"/>
      <c r="J208" s="79"/>
      <c r="K208" s="80"/>
      <c r="L208" s="81"/>
      <c r="M208" s="82"/>
      <c r="N208" s="81"/>
      <c r="O208" s="83"/>
      <c r="P208" s="83"/>
      <c r="Q208" s="83"/>
      <c r="R208" s="83"/>
      <c r="S208" s="84"/>
      <c r="T208" s="79"/>
      <c r="U208" s="79"/>
      <c r="V208" s="80"/>
      <c r="W208" s="81"/>
      <c r="X208" s="82"/>
      <c r="Y208" s="81"/>
      <c r="Z208" s="83"/>
      <c r="AA208" s="83"/>
      <c r="AB208" s="83"/>
      <c r="AC208" s="83"/>
      <c r="AD208" s="84"/>
      <c r="AE208" s="79"/>
      <c r="AF208" s="79"/>
      <c r="AG208" s="80"/>
      <c r="AH208" s="81"/>
      <c r="AI208" s="82"/>
      <c r="AJ208" s="81"/>
      <c r="AK208" s="83"/>
      <c r="AL208" s="83"/>
      <c r="AM208" s="83"/>
      <c r="AN208" s="83"/>
      <c r="AO208" s="84"/>
      <c r="AP208" s="79"/>
      <c r="AQ208" s="79"/>
      <c r="AR208" s="80"/>
      <c r="AS208" s="81"/>
      <c r="AT208" s="82"/>
      <c r="AU208" s="81"/>
      <c r="AV208" s="83"/>
      <c r="AW208" s="83"/>
      <c r="AX208" s="83"/>
      <c r="AY208" s="83"/>
      <c r="AZ208" s="84"/>
      <c r="BA208" s="79"/>
      <c r="BB208" s="79"/>
      <c r="BC208" s="80"/>
      <c r="BD208" s="81"/>
      <c r="BE208" s="82"/>
      <c r="BF208" s="81"/>
      <c r="BG208" s="83"/>
      <c r="BH208" s="83"/>
      <c r="BI208" s="83"/>
      <c r="BJ208" s="83"/>
      <c r="BK208" s="84"/>
      <c r="BL208" s="79"/>
      <c r="BM208" s="79"/>
      <c r="BN208" s="80"/>
      <c r="BO208" s="81"/>
      <c r="BP208" s="82"/>
      <c r="BQ208" s="81"/>
      <c r="BR208" s="83"/>
      <c r="BS208" s="83"/>
      <c r="BT208" s="83"/>
      <c r="BU208" s="83"/>
      <c r="BV208" s="84"/>
      <c r="BW208" s="79"/>
      <c r="BX208" s="79"/>
      <c r="BY208" s="80"/>
      <c r="BZ208" s="81"/>
      <c r="CA208" s="82"/>
      <c r="CB208" s="81"/>
      <c r="CC208" s="83"/>
      <c r="CD208" s="83"/>
      <c r="CE208" s="83"/>
      <c r="CF208" s="83"/>
      <c r="CG208" s="84"/>
      <c r="CH208" s="79"/>
      <c r="CI208" s="79"/>
      <c r="CJ208" s="80"/>
      <c r="CK208" s="81"/>
      <c r="CL208" s="82"/>
      <c r="CM208" s="81"/>
      <c r="CN208" s="83"/>
      <c r="CO208" s="83"/>
      <c r="CP208" s="83"/>
      <c r="CQ208" s="83"/>
      <c r="CR208" s="84"/>
      <c r="CS208" s="79"/>
      <c r="CT208" s="79"/>
      <c r="CU208" s="80"/>
      <c r="CV208" s="81"/>
      <c r="CW208" s="82"/>
      <c r="CX208" s="81"/>
      <c r="CY208" s="83"/>
      <c r="CZ208" s="83"/>
      <c r="DA208" s="83"/>
      <c r="DB208" s="83"/>
      <c r="DC208" s="84"/>
      <c r="DD208" s="79"/>
      <c r="DE208" s="79"/>
      <c r="DF208" s="80"/>
      <c r="DG208" s="81"/>
      <c r="DH208" s="82"/>
      <c r="DI208" s="81"/>
      <c r="DJ208" s="83"/>
      <c r="DK208" s="83"/>
      <c r="DL208" s="83"/>
      <c r="DM208" s="83"/>
      <c r="DN208" s="84"/>
      <c r="DO208" s="79"/>
      <c r="DP208" s="79"/>
      <c r="DQ208" s="80"/>
      <c r="DR208" s="81"/>
      <c r="DS208" s="82"/>
      <c r="DT208" s="81"/>
      <c r="DU208" s="83"/>
      <c r="DV208" s="83"/>
      <c r="DW208" s="83"/>
      <c r="DX208" s="83"/>
      <c r="DY208" s="84"/>
      <c r="DZ208" s="79"/>
      <c r="EA208" s="79"/>
      <c r="EB208" s="80"/>
      <c r="EC208" s="81"/>
      <c r="ED208" s="82"/>
      <c r="EE208" s="81"/>
      <c r="EF208" s="83"/>
      <c r="EG208" s="83"/>
      <c r="EH208" s="83"/>
      <c r="EI208" s="83"/>
      <c r="EJ208" s="84"/>
      <c r="EK208" s="79"/>
      <c r="EL208" s="79"/>
      <c r="EM208" s="80"/>
      <c r="EN208" s="81"/>
      <c r="EO208" s="82"/>
      <c r="EP208" s="81"/>
      <c r="EQ208" s="83"/>
      <c r="ER208" s="83"/>
      <c r="ES208" s="83"/>
      <c r="ET208" s="83"/>
      <c r="EU208" s="84"/>
      <c r="EV208" s="79"/>
      <c r="EW208" s="79"/>
      <c r="EX208" s="80"/>
      <c r="EY208" s="81"/>
      <c r="EZ208" s="82"/>
      <c r="FA208" s="81"/>
      <c r="FB208" s="83"/>
      <c r="FC208" s="83"/>
      <c r="FD208" s="83"/>
      <c r="FE208" s="83"/>
      <c r="FF208" s="84"/>
      <c r="FG208" s="79"/>
      <c r="FH208" s="79"/>
      <c r="FI208" s="80"/>
      <c r="FJ208" s="81"/>
      <c r="FK208" s="82"/>
      <c r="FL208" s="81"/>
      <c r="FM208" s="83"/>
      <c r="FN208" s="83"/>
      <c r="FO208" s="83"/>
      <c r="FP208" s="83"/>
      <c r="FQ208" s="84"/>
      <c r="FR208" s="79"/>
      <c r="FS208" s="79"/>
      <c r="FT208" s="80"/>
      <c r="FU208" s="81"/>
      <c r="FV208" s="82"/>
      <c r="FW208" s="81"/>
      <c r="FX208" s="83"/>
      <c r="FY208" s="83"/>
      <c r="FZ208" s="83"/>
      <c r="GA208" s="83"/>
      <c r="GB208" s="84"/>
      <c r="GC208" s="79"/>
      <c r="GD208" s="79"/>
      <c r="GE208" s="80"/>
      <c r="GF208" s="81"/>
      <c r="GG208" s="82"/>
      <c r="GH208" s="81"/>
      <c r="GI208" s="83"/>
      <c r="GJ208" s="83"/>
      <c r="GK208" s="83"/>
      <c r="GL208" s="83"/>
      <c r="GM208" s="84"/>
      <c r="GN208" s="79"/>
      <c r="GO208" s="79"/>
      <c r="GP208" s="80"/>
      <c r="GQ208" s="81"/>
      <c r="GR208" s="82"/>
      <c r="GS208" s="81"/>
      <c r="GT208" s="83"/>
      <c r="GU208" s="83"/>
      <c r="GV208" s="83"/>
      <c r="GW208" s="83"/>
      <c r="GX208" s="84"/>
      <c r="GY208" s="79"/>
      <c r="GZ208" s="79"/>
      <c r="HA208" s="80"/>
      <c r="HB208" s="81"/>
      <c r="HC208" s="82"/>
      <c r="HD208" s="81"/>
      <c r="HE208" s="83"/>
      <c r="HF208" s="83"/>
      <c r="HG208" s="83"/>
      <c r="HH208" s="83"/>
      <c r="HI208" s="84"/>
      <c r="HJ208" s="79"/>
      <c r="HK208" s="79"/>
      <c r="HL208" s="80"/>
      <c r="HM208" s="81"/>
      <c r="HN208" s="82"/>
      <c r="HO208" s="81"/>
      <c r="HP208" s="83"/>
      <c r="HQ208" s="83"/>
      <c r="HR208" s="83"/>
      <c r="HS208" s="83"/>
      <c r="HT208" s="84"/>
      <c r="HU208" s="79"/>
      <c r="HV208" s="79"/>
      <c r="HW208" s="80"/>
      <c r="HX208" s="81"/>
      <c r="HY208" s="82"/>
      <c r="HZ208" s="81"/>
      <c r="IA208" s="83"/>
      <c r="IB208" s="83"/>
      <c r="IC208" s="83"/>
      <c r="ID208" s="83"/>
      <c r="IE208" s="84"/>
      <c r="IF208" s="79"/>
      <c r="IG208" s="79"/>
    </row>
    <row r="209" spans="1:241" s="85" customFormat="1" ht="14.25">
      <c r="A209" s="502" t="s">
        <v>2751</v>
      </c>
      <c r="B209" s="531" t="s">
        <v>2750</v>
      </c>
      <c r="C209" s="504" t="s">
        <v>132</v>
      </c>
      <c r="D209" s="505">
        <v>5</v>
      </c>
      <c r="E209" s="259"/>
      <c r="F209" s="259"/>
      <c r="G209" s="88">
        <f t="shared" si="26"/>
        <v>0</v>
      </c>
      <c r="H209" s="89">
        <f t="shared" si="27"/>
        <v>0</v>
      </c>
      <c r="I209" s="79"/>
      <c r="J209" s="79"/>
      <c r="K209" s="80"/>
      <c r="L209" s="81"/>
      <c r="M209" s="82"/>
      <c r="N209" s="81"/>
      <c r="O209" s="83"/>
      <c r="P209" s="83"/>
      <c r="Q209" s="83"/>
      <c r="R209" s="83"/>
      <c r="S209" s="84"/>
      <c r="T209" s="79"/>
      <c r="U209" s="79"/>
      <c r="V209" s="80"/>
      <c r="W209" s="81"/>
      <c r="X209" s="82"/>
      <c r="Y209" s="81"/>
      <c r="Z209" s="83"/>
      <c r="AA209" s="83"/>
      <c r="AB209" s="83"/>
      <c r="AC209" s="83"/>
      <c r="AD209" s="84"/>
      <c r="AE209" s="79"/>
      <c r="AF209" s="79"/>
      <c r="AG209" s="80"/>
      <c r="AH209" s="81"/>
      <c r="AI209" s="82"/>
      <c r="AJ209" s="81"/>
      <c r="AK209" s="83"/>
      <c r="AL209" s="83"/>
      <c r="AM209" s="83"/>
      <c r="AN209" s="83"/>
      <c r="AO209" s="84"/>
      <c r="AP209" s="79"/>
      <c r="AQ209" s="79"/>
      <c r="AR209" s="80"/>
      <c r="AS209" s="81"/>
      <c r="AT209" s="82"/>
      <c r="AU209" s="81"/>
      <c r="AV209" s="83"/>
      <c r="AW209" s="83"/>
      <c r="AX209" s="83"/>
      <c r="AY209" s="83"/>
      <c r="AZ209" s="84"/>
      <c r="BA209" s="79"/>
      <c r="BB209" s="79"/>
      <c r="BC209" s="80"/>
      <c r="BD209" s="81"/>
      <c r="BE209" s="82"/>
      <c r="BF209" s="81"/>
      <c r="BG209" s="83"/>
      <c r="BH209" s="83"/>
      <c r="BI209" s="83"/>
      <c r="BJ209" s="83"/>
      <c r="BK209" s="84"/>
      <c r="BL209" s="79"/>
      <c r="BM209" s="79"/>
      <c r="BN209" s="80"/>
      <c r="BO209" s="81"/>
      <c r="BP209" s="82"/>
      <c r="BQ209" s="81"/>
      <c r="BR209" s="83"/>
      <c r="BS209" s="83"/>
      <c r="BT209" s="83"/>
      <c r="BU209" s="83"/>
      <c r="BV209" s="84"/>
      <c r="BW209" s="79"/>
      <c r="BX209" s="79"/>
      <c r="BY209" s="80"/>
      <c r="BZ209" s="81"/>
      <c r="CA209" s="82"/>
      <c r="CB209" s="81"/>
      <c r="CC209" s="83"/>
      <c r="CD209" s="83"/>
      <c r="CE209" s="83"/>
      <c r="CF209" s="83"/>
      <c r="CG209" s="84"/>
      <c r="CH209" s="79"/>
      <c r="CI209" s="79"/>
      <c r="CJ209" s="80"/>
      <c r="CK209" s="81"/>
      <c r="CL209" s="82"/>
      <c r="CM209" s="81"/>
      <c r="CN209" s="83"/>
      <c r="CO209" s="83"/>
      <c r="CP209" s="83"/>
      <c r="CQ209" s="83"/>
      <c r="CR209" s="84"/>
      <c r="CS209" s="79"/>
      <c r="CT209" s="79"/>
      <c r="CU209" s="80"/>
      <c r="CV209" s="81"/>
      <c r="CW209" s="82"/>
      <c r="CX209" s="81"/>
      <c r="CY209" s="83"/>
      <c r="CZ209" s="83"/>
      <c r="DA209" s="83"/>
      <c r="DB209" s="83"/>
      <c r="DC209" s="84"/>
      <c r="DD209" s="79"/>
      <c r="DE209" s="79"/>
      <c r="DF209" s="80"/>
      <c r="DG209" s="81"/>
      <c r="DH209" s="82"/>
      <c r="DI209" s="81"/>
      <c r="DJ209" s="83"/>
      <c r="DK209" s="83"/>
      <c r="DL209" s="83"/>
      <c r="DM209" s="83"/>
      <c r="DN209" s="84"/>
      <c r="DO209" s="79"/>
      <c r="DP209" s="79"/>
      <c r="DQ209" s="80"/>
      <c r="DR209" s="81"/>
      <c r="DS209" s="82"/>
      <c r="DT209" s="81"/>
      <c r="DU209" s="83"/>
      <c r="DV209" s="83"/>
      <c r="DW209" s="83"/>
      <c r="DX209" s="83"/>
      <c r="DY209" s="84"/>
      <c r="DZ209" s="79"/>
      <c r="EA209" s="79"/>
      <c r="EB209" s="80"/>
      <c r="EC209" s="81"/>
      <c r="ED209" s="82"/>
      <c r="EE209" s="81"/>
      <c r="EF209" s="83"/>
      <c r="EG209" s="83"/>
      <c r="EH209" s="83"/>
      <c r="EI209" s="83"/>
      <c r="EJ209" s="84"/>
      <c r="EK209" s="79"/>
      <c r="EL209" s="79"/>
      <c r="EM209" s="80"/>
      <c r="EN209" s="81"/>
      <c r="EO209" s="82"/>
      <c r="EP209" s="81"/>
      <c r="EQ209" s="83"/>
      <c r="ER209" s="83"/>
      <c r="ES209" s="83"/>
      <c r="ET209" s="83"/>
      <c r="EU209" s="84"/>
      <c r="EV209" s="79"/>
      <c r="EW209" s="79"/>
      <c r="EX209" s="80"/>
      <c r="EY209" s="81"/>
      <c r="EZ209" s="82"/>
      <c r="FA209" s="81"/>
      <c r="FB209" s="83"/>
      <c r="FC209" s="83"/>
      <c r="FD209" s="83"/>
      <c r="FE209" s="83"/>
      <c r="FF209" s="84"/>
      <c r="FG209" s="79"/>
      <c r="FH209" s="79"/>
      <c r="FI209" s="80"/>
      <c r="FJ209" s="81"/>
      <c r="FK209" s="82"/>
      <c r="FL209" s="81"/>
      <c r="FM209" s="83"/>
      <c r="FN209" s="83"/>
      <c r="FO209" s="83"/>
      <c r="FP209" s="83"/>
      <c r="FQ209" s="84"/>
      <c r="FR209" s="79"/>
      <c r="FS209" s="79"/>
      <c r="FT209" s="80"/>
      <c r="FU209" s="81"/>
      <c r="FV209" s="82"/>
      <c r="FW209" s="81"/>
      <c r="FX209" s="83"/>
      <c r="FY209" s="83"/>
      <c r="FZ209" s="83"/>
      <c r="GA209" s="83"/>
      <c r="GB209" s="84"/>
      <c r="GC209" s="79"/>
      <c r="GD209" s="79"/>
      <c r="GE209" s="80"/>
      <c r="GF209" s="81"/>
      <c r="GG209" s="82"/>
      <c r="GH209" s="81"/>
      <c r="GI209" s="83"/>
      <c r="GJ209" s="83"/>
      <c r="GK209" s="83"/>
      <c r="GL209" s="83"/>
      <c r="GM209" s="84"/>
      <c r="GN209" s="79"/>
      <c r="GO209" s="79"/>
      <c r="GP209" s="80"/>
      <c r="GQ209" s="81"/>
      <c r="GR209" s="82"/>
      <c r="GS209" s="81"/>
      <c r="GT209" s="83"/>
      <c r="GU209" s="83"/>
      <c r="GV209" s="83"/>
      <c r="GW209" s="83"/>
      <c r="GX209" s="84"/>
      <c r="GY209" s="79"/>
      <c r="GZ209" s="79"/>
      <c r="HA209" s="80"/>
      <c r="HB209" s="81"/>
      <c r="HC209" s="82"/>
      <c r="HD209" s="81"/>
      <c r="HE209" s="83"/>
      <c r="HF209" s="83"/>
      <c r="HG209" s="83"/>
      <c r="HH209" s="83"/>
      <c r="HI209" s="84"/>
      <c r="HJ209" s="79"/>
      <c r="HK209" s="79"/>
      <c r="HL209" s="80"/>
      <c r="HM209" s="81"/>
      <c r="HN209" s="82"/>
      <c r="HO209" s="81"/>
      <c r="HP209" s="83"/>
      <c r="HQ209" s="83"/>
      <c r="HR209" s="83"/>
      <c r="HS209" s="83"/>
      <c r="HT209" s="84"/>
      <c r="HU209" s="79"/>
      <c r="HV209" s="79"/>
      <c r="HW209" s="80"/>
      <c r="HX209" s="81"/>
      <c r="HY209" s="82"/>
      <c r="HZ209" s="81"/>
      <c r="IA209" s="83"/>
      <c r="IB209" s="83"/>
      <c r="IC209" s="83"/>
      <c r="ID209" s="83"/>
      <c r="IE209" s="84"/>
      <c r="IF209" s="79"/>
      <c r="IG209" s="79"/>
    </row>
    <row r="210" spans="1:241" s="85" customFormat="1" ht="14.25">
      <c r="A210" s="502" t="s">
        <v>2749</v>
      </c>
      <c r="B210" s="531" t="s">
        <v>2748</v>
      </c>
      <c r="C210" s="504" t="s">
        <v>2747</v>
      </c>
      <c r="D210" s="505">
        <v>5</v>
      </c>
      <c r="E210" s="259"/>
      <c r="F210" s="259"/>
      <c r="G210" s="88">
        <f t="shared" si="26"/>
        <v>0</v>
      </c>
      <c r="H210" s="89">
        <f t="shared" si="27"/>
        <v>0</v>
      </c>
      <c r="I210" s="79"/>
      <c r="J210" s="79"/>
      <c r="K210" s="80"/>
      <c r="L210" s="81"/>
      <c r="M210" s="82"/>
      <c r="N210" s="81"/>
      <c r="O210" s="83"/>
      <c r="P210" s="83"/>
      <c r="Q210" s="83"/>
      <c r="R210" s="83"/>
      <c r="S210" s="84"/>
      <c r="T210" s="79"/>
      <c r="U210" s="79"/>
      <c r="V210" s="80"/>
      <c r="W210" s="81"/>
      <c r="X210" s="82"/>
      <c r="Y210" s="81"/>
      <c r="Z210" s="83"/>
      <c r="AA210" s="83"/>
      <c r="AB210" s="83"/>
      <c r="AC210" s="83"/>
      <c r="AD210" s="84"/>
      <c r="AE210" s="79"/>
      <c r="AF210" s="79"/>
      <c r="AG210" s="80"/>
      <c r="AH210" s="81"/>
      <c r="AI210" s="82"/>
      <c r="AJ210" s="81"/>
      <c r="AK210" s="83"/>
      <c r="AL210" s="83"/>
      <c r="AM210" s="83"/>
      <c r="AN210" s="83"/>
      <c r="AO210" s="84"/>
      <c r="AP210" s="79"/>
      <c r="AQ210" s="79"/>
      <c r="AR210" s="80"/>
      <c r="AS210" s="81"/>
      <c r="AT210" s="82"/>
      <c r="AU210" s="81"/>
      <c r="AV210" s="83"/>
      <c r="AW210" s="83"/>
      <c r="AX210" s="83"/>
      <c r="AY210" s="83"/>
      <c r="AZ210" s="84"/>
      <c r="BA210" s="79"/>
      <c r="BB210" s="79"/>
      <c r="BC210" s="80"/>
      <c r="BD210" s="81"/>
      <c r="BE210" s="82"/>
      <c r="BF210" s="81"/>
      <c r="BG210" s="83"/>
      <c r="BH210" s="83"/>
      <c r="BI210" s="83"/>
      <c r="BJ210" s="83"/>
      <c r="BK210" s="84"/>
      <c r="BL210" s="79"/>
      <c r="BM210" s="79"/>
      <c r="BN210" s="80"/>
      <c r="BO210" s="81"/>
      <c r="BP210" s="82"/>
      <c r="BQ210" s="81"/>
      <c r="BR210" s="83"/>
      <c r="BS210" s="83"/>
      <c r="BT210" s="83"/>
      <c r="BU210" s="83"/>
      <c r="BV210" s="84"/>
      <c r="BW210" s="79"/>
      <c r="BX210" s="79"/>
      <c r="BY210" s="80"/>
      <c r="BZ210" s="81"/>
      <c r="CA210" s="82"/>
      <c r="CB210" s="81"/>
      <c r="CC210" s="83"/>
      <c r="CD210" s="83"/>
      <c r="CE210" s="83"/>
      <c r="CF210" s="83"/>
      <c r="CG210" s="84"/>
      <c r="CH210" s="79"/>
      <c r="CI210" s="79"/>
      <c r="CJ210" s="80"/>
      <c r="CK210" s="81"/>
      <c r="CL210" s="82"/>
      <c r="CM210" s="81"/>
      <c r="CN210" s="83"/>
      <c r="CO210" s="83"/>
      <c r="CP210" s="83"/>
      <c r="CQ210" s="83"/>
      <c r="CR210" s="84"/>
      <c r="CS210" s="79"/>
      <c r="CT210" s="79"/>
      <c r="CU210" s="80"/>
      <c r="CV210" s="81"/>
      <c r="CW210" s="82"/>
      <c r="CX210" s="81"/>
      <c r="CY210" s="83"/>
      <c r="CZ210" s="83"/>
      <c r="DA210" s="83"/>
      <c r="DB210" s="83"/>
      <c r="DC210" s="84"/>
      <c r="DD210" s="79"/>
      <c r="DE210" s="79"/>
      <c r="DF210" s="80"/>
      <c r="DG210" s="81"/>
      <c r="DH210" s="82"/>
      <c r="DI210" s="81"/>
      <c r="DJ210" s="83"/>
      <c r="DK210" s="83"/>
      <c r="DL210" s="83"/>
      <c r="DM210" s="83"/>
      <c r="DN210" s="84"/>
      <c r="DO210" s="79"/>
      <c r="DP210" s="79"/>
      <c r="DQ210" s="80"/>
      <c r="DR210" s="81"/>
      <c r="DS210" s="82"/>
      <c r="DT210" s="81"/>
      <c r="DU210" s="83"/>
      <c r="DV210" s="83"/>
      <c r="DW210" s="83"/>
      <c r="DX210" s="83"/>
      <c r="DY210" s="84"/>
      <c r="DZ210" s="79"/>
      <c r="EA210" s="79"/>
      <c r="EB210" s="80"/>
      <c r="EC210" s="81"/>
      <c r="ED210" s="82"/>
      <c r="EE210" s="81"/>
      <c r="EF210" s="83"/>
      <c r="EG210" s="83"/>
      <c r="EH210" s="83"/>
      <c r="EI210" s="83"/>
      <c r="EJ210" s="84"/>
      <c r="EK210" s="79"/>
      <c r="EL210" s="79"/>
      <c r="EM210" s="80"/>
      <c r="EN210" s="81"/>
      <c r="EO210" s="82"/>
      <c r="EP210" s="81"/>
      <c r="EQ210" s="83"/>
      <c r="ER210" s="83"/>
      <c r="ES210" s="83"/>
      <c r="ET210" s="83"/>
      <c r="EU210" s="84"/>
      <c r="EV210" s="79"/>
      <c r="EW210" s="79"/>
      <c r="EX210" s="80"/>
      <c r="EY210" s="81"/>
      <c r="EZ210" s="82"/>
      <c r="FA210" s="81"/>
      <c r="FB210" s="83"/>
      <c r="FC210" s="83"/>
      <c r="FD210" s="83"/>
      <c r="FE210" s="83"/>
      <c r="FF210" s="84"/>
      <c r="FG210" s="79"/>
      <c r="FH210" s="79"/>
      <c r="FI210" s="80"/>
      <c r="FJ210" s="81"/>
      <c r="FK210" s="82"/>
      <c r="FL210" s="81"/>
      <c r="FM210" s="83"/>
      <c r="FN210" s="83"/>
      <c r="FO210" s="83"/>
      <c r="FP210" s="83"/>
      <c r="FQ210" s="84"/>
      <c r="FR210" s="79"/>
      <c r="FS210" s="79"/>
      <c r="FT210" s="80"/>
      <c r="FU210" s="81"/>
      <c r="FV210" s="82"/>
      <c r="FW210" s="81"/>
      <c r="FX210" s="83"/>
      <c r="FY210" s="83"/>
      <c r="FZ210" s="83"/>
      <c r="GA210" s="83"/>
      <c r="GB210" s="84"/>
      <c r="GC210" s="79"/>
      <c r="GD210" s="79"/>
      <c r="GE210" s="80"/>
      <c r="GF210" s="81"/>
      <c r="GG210" s="82"/>
      <c r="GH210" s="81"/>
      <c r="GI210" s="83"/>
      <c r="GJ210" s="83"/>
      <c r="GK210" s="83"/>
      <c r="GL210" s="83"/>
      <c r="GM210" s="84"/>
      <c r="GN210" s="79"/>
      <c r="GO210" s="79"/>
      <c r="GP210" s="80"/>
      <c r="GQ210" s="81"/>
      <c r="GR210" s="82"/>
      <c r="GS210" s="81"/>
      <c r="GT210" s="83"/>
      <c r="GU210" s="83"/>
      <c r="GV210" s="83"/>
      <c r="GW210" s="83"/>
      <c r="GX210" s="84"/>
      <c r="GY210" s="79"/>
      <c r="GZ210" s="79"/>
      <c r="HA210" s="80"/>
      <c r="HB210" s="81"/>
      <c r="HC210" s="82"/>
      <c r="HD210" s="81"/>
      <c r="HE210" s="83"/>
      <c r="HF210" s="83"/>
      <c r="HG210" s="83"/>
      <c r="HH210" s="83"/>
      <c r="HI210" s="84"/>
      <c r="HJ210" s="79"/>
      <c r="HK210" s="79"/>
      <c r="HL210" s="80"/>
      <c r="HM210" s="81"/>
      <c r="HN210" s="82"/>
      <c r="HO210" s="81"/>
      <c r="HP210" s="83"/>
      <c r="HQ210" s="83"/>
      <c r="HR210" s="83"/>
      <c r="HS210" s="83"/>
      <c r="HT210" s="84"/>
      <c r="HU210" s="79"/>
      <c r="HV210" s="79"/>
      <c r="HW210" s="80"/>
      <c r="HX210" s="81"/>
      <c r="HY210" s="82"/>
      <c r="HZ210" s="81"/>
      <c r="IA210" s="83"/>
      <c r="IB210" s="83"/>
      <c r="IC210" s="83"/>
      <c r="ID210" s="83"/>
      <c r="IE210" s="84"/>
      <c r="IF210" s="79"/>
      <c r="IG210" s="79"/>
    </row>
    <row r="211" spans="1:241" s="85" customFormat="1" ht="14.25">
      <c r="A211" s="502"/>
      <c r="B211" s="517"/>
      <c r="C211" s="504"/>
      <c r="D211" s="505"/>
      <c r="E211" s="259"/>
      <c r="F211" s="259"/>
      <c r="G211" s="90">
        <f>SUM(G205:G210)</f>
        <v>0</v>
      </c>
      <c r="H211" s="91">
        <f>SUM(H205:H210)</f>
        <v>0</v>
      </c>
      <c r="I211" s="79"/>
      <c r="J211" s="79"/>
      <c r="K211" s="80"/>
      <c r="L211" s="81"/>
      <c r="M211" s="82"/>
      <c r="N211" s="81"/>
      <c r="O211" s="83"/>
      <c r="P211" s="83"/>
      <c r="Q211" s="83"/>
      <c r="R211" s="83"/>
      <c r="S211" s="84"/>
      <c r="T211" s="79"/>
      <c r="U211" s="79"/>
      <c r="V211" s="80"/>
      <c r="W211" s="81"/>
      <c r="X211" s="82"/>
      <c r="Y211" s="81"/>
      <c r="Z211" s="83"/>
      <c r="AA211" s="83"/>
      <c r="AB211" s="83"/>
      <c r="AC211" s="83"/>
      <c r="AD211" s="84"/>
      <c r="AE211" s="79"/>
      <c r="AF211" s="79"/>
      <c r="AG211" s="80"/>
      <c r="AH211" s="81"/>
      <c r="AI211" s="82"/>
      <c r="AJ211" s="81"/>
      <c r="AK211" s="83"/>
      <c r="AL211" s="83"/>
      <c r="AM211" s="83"/>
      <c r="AN211" s="83"/>
      <c r="AO211" s="84"/>
      <c r="AP211" s="79"/>
      <c r="AQ211" s="79"/>
      <c r="AR211" s="80"/>
      <c r="AS211" s="81"/>
      <c r="AT211" s="82"/>
      <c r="AU211" s="81"/>
      <c r="AV211" s="83"/>
      <c r="AW211" s="83"/>
      <c r="AX211" s="83"/>
      <c r="AY211" s="83"/>
      <c r="AZ211" s="84"/>
      <c r="BA211" s="79"/>
      <c r="BB211" s="79"/>
      <c r="BC211" s="80"/>
      <c r="BD211" s="81"/>
      <c r="BE211" s="82"/>
      <c r="BF211" s="81"/>
      <c r="BG211" s="83"/>
      <c r="BH211" s="83"/>
      <c r="BI211" s="83"/>
      <c r="BJ211" s="83"/>
      <c r="BK211" s="84"/>
      <c r="BL211" s="79"/>
      <c r="BM211" s="79"/>
      <c r="BN211" s="80"/>
      <c r="BO211" s="81"/>
      <c r="BP211" s="82"/>
      <c r="BQ211" s="81"/>
      <c r="BR211" s="83"/>
      <c r="BS211" s="83"/>
      <c r="BT211" s="83"/>
      <c r="BU211" s="83"/>
      <c r="BV211" s="84"/>
      <c r="BW211" s="79"/>
      <c r="BX211" s="79"/>
      <c r="BY211" s="80"/>
      <c r="BZ211" s="81"/>
      <c r="CA211" s="82"/>
      <c r="CB211" s="81"/>
      <c r="CC211" s="83"/>
      <c r="CD211" s="83"/>
      <c r="CE211" s="83"/>
      <c r="CF211" s="83"/>
      <c r="CG211" s="84"/>
      <c r="CH211" s="79"/>
      <c r="CI211" s="79"/>
      <c r="CJ211" s="80"/>
      <c r="CK211" s="81"/>
      <c r="CL211" s="82"/>
      <c r="CM211" s="81"/>
      <c r="CN211" s="83"/>
      <c r="CO211" s="83"/>
      <c r="CP211" s="83"/>
      <c r="CQ211" s="83"/>
      <c r="CR211" s="84"/>
      <c r="CS211" s="79"/>
      <c r="CT211" s="79"/>
      <c r="CU211" s="80"/>
      <c r="CV211" s="81"/>
      <c r="CW211" s="82"/>
      <c r="CX211" s="81"/>
      <c r="CY211" s="83"/>
      <c r="CZ211" s="83"/>
      <c r="DA211" s="83"/>
      <c r="DB211" s="83"/>
      <c r="DC211" s="84"/>
      <c r="DD211" s="79"/>
      <c r="DE211" s="79"/>
      <c r="DF211" s="80"/>
      <c r="DG211" s="81"/>
      <c r="DH211" s="82"/>
      <c r="DI211" s="81"/>
      <c r="DJ211" s="83"/>
      <c r="DK211" s="83"/>
      <c r="DL211" s="83"/>
      <c r="DM211" s="83"/>
      <c r="DN211" s="84"/>
      <c r="DO211" s="79"/>
      <c r="DP211" s="79"/>
      <c r="DQ211" s="80"/>
      <c r="DR211" s="81"/>
      <c r="DS211" s="82"/>
      <c r="DT211" s="81"/>
      <c r="DU211" s="83"/>
      <c r="DV211" s="83"/>
      <c r="DW211" s="83"/>
      <c r="DX211" s="83"/>
      <c r="DY211" s="84"/>
      <c r="DZ211" s="79"/>
      <c r="EA211" s="79"/>
      <c r="EB211" s="80"/>
      <c r="EC211" s="81"/>
      <c r="ED211" s="82"/>
      <c r="EE211" s="81"/>
      <c r="EF211" s="83"/>
      <c r="EG211" s="83"/>
      <c r="EH211" s="83"/>
      <c r="EI211" s="83"/>
      <c r="EJ211" s="84"/>
      <c r="EK211" s="79"/>
      <c r="EL211" s="79"/>
      <c r="EM211" s="80"/>
      <c r="EN211" s="81"/>
      <c r="EO211" s="82"/>
      <c r="EP211" s="81"/>
      <c r="EQ211" s="83"/>
      <c r="ER211" s="83"/>
      <c r="ES211" s="83"/>
      <c r="ET211" s="83"/>
      <c r="EU211" s="84"/>
      <c r="EV211" s="79"/>
      <c r="EW211" s="79"/>
      <c r="EX211" s="80"/>
      <c r="EY211" s="81"/>
      <c r="EZ211" s="82"/>
      <c r="FA211" s="81"/>
      <c r="FB211" s="83"/>
      <c r="FC211" s="83"/>
      <c r="FD211" s="83"/>
      <c r="FE211" s="83"/>
      <c r="FF211" s="84"/>
      <c r="FG211" s="79"/>
      <c r="FH211" s="79"/>
      <c r="FI211" s="80"/>
      <c r="FJ211" s="81"/>
      <c r="FK211" s="82"/>
      <c r="FL211" s="81"/>
      <c r="FM211" s="83"/>
      <c r="FN211" s="83"/>
      <c r="FO211" s="83"/>
      <c r="FP211" s="83"/>
      <c r="FQ211" s="84"/>
      <c r="FR211" s="79"/>
      <c r="FS211" s="79"/>
      <c r="FT211" s="80"/>
      <c r="FU211" s="81"/>
      <c r="FV211" s="82"/>
      <c r="FW211" s="81"/>
      <c r="FX211" s="83"/>
      <c r="FY211" s="83"/>
      <c r="FZ211" s="83"/>
      <c r="GA211" s="83"/>
      <c r="GB211" s="84"/>
      <c r="GC211" s="79"/>
      <c r="GD211" s="79"/>
      <c r="GE211" s="80"/>
      <c r="GF211" s="81"/>
      <c r="GG211" s="82"/>
      <c r="GH211" s="81"/>
      <c r="GI211" s="83"/>
      <c r="GJ211" s="83"/>
      <c r="GK211" s="83"/>
      <c r="GL211" s="83"/>
      <c r="GM211" s="84"/>
      <c r="GN211" s="79"/>
      <c r="GO211" s="79"/>
      <c r="GP211" s="80"/>
      <c r="GQ211" s="81"/>
      <c r="GR211" s="82"/>
      <c r="GS211" s="81"/>
      <c r="GT211" s="83"/>
      <c r="GU211" s="83"/>
      <c r="GV211" s="83"/>
      <c r="GW211" s="83"/>
      <c r="GX211" s="84"/>
      <c r="GY211" s="79"/>
      <c r="GZ211" s="79"/>
      <c r="HA211" s="80"/>
      <c r="HB211" s="81"/>
      <c r="HC211" s="82"/>
      <c r="HD211" s="81"/>
      <c r="HE211" s="83"/>
      <c r="HF211" s="83"/>
      <c r="HG211" s="83"/>
      <c r="HH211" s="83"/>
      <c r="HI211" s="84"/>
      <c r="HJ211" s="79"/>
      <c r="HK211" s="79"/>
      <c r="HL211" s="80"/>
      <c r="HM211" s="81"/>
      <c r="HN211" s="82"/>
      <c r="HO211" s="81"/>
      <c r="HP211" s="83"/>
      <c r="HQ211" s="83"/>
      <c r="HR211" s="83"/>
      <c r="HS211" s="83"/>
      <c r="HT211" s="84"/>
      <c r="HU211" s="79"/>
      <c r="HV211" s="79"/>
      <c r="HW211" s="80"/>
      <c r="HX211" s="81"/>
      <c r="HY211" s="82"/>
      <c r="HZ211" s="81"/>
      <c r="IA211" s="83"/>
      <c r="IB211" s="83"/>
      <c r="IC211" s="83"/>
      <c r="ID211" s="83"/>
      <c r="IE211" s="84"/>
      <c r="IF211" s="79"/>
      <c r="IG211" s="79"/>
    </row>
    <row r="212" spans="1:241" s="85" customFormat="1" ht="14.25">
      <c r="A212" s="499" t="s">
        <v>2746</v>
      </c>
      <c r="B212" s="500" t="s">
        <v>2745</v>
      </c>
      <c r="C212" s="500"/>
      <c r="D212" s="500"/>
      <c r="E212" s="516"/>
      <c r="F212" s="516"/>
      <c r="G212" s="500"/>
      <c r="H212" s="501"/>
      <c r="I212" s="79"/>
      <c r="J212" s="79"/>
      <c r="K212" s="80"/>
      <c r="L212" s="81"/>
      <c r="M212" s="82"/>
      <c r="N212" s="81"/>
      <c r="O212" s="83"/>
      <c r="P212" s="83"/>
      <c r="Q212" s="83"/>
      <c r="R212" s="83"/>
      <c r="S212" s="84"/>
      <c r="T212" s="79"/>
      <c r="U212" s="79"/>
      <c r="V212" s="80"/>
      <c r="W212" s="81"/>
      <c r="X212" s="82"/>
      <c r="Y212" s="81"/>
      <c r="Z212" s="83"/>
      <c r="AA212" s="83"/>
      <c r="AB212" s="83"/>
      <c r="AC212" s="83"/>
      <c r="AD212" s="84"/>
      <c r="AE212" s="79"/>
      <c r="AF212" s="79"/>
      <c r="AG212" s="80"/>
      <c r="AH212" s="81"/>
      <c r="AI212" s="82"/>
      <c r="AJ212" s="81"/>
      <c r="AK212" s="83"/>
      <c r="AL212" s="83"/>
      <c r="AM212" s="83"/>
      <c r="AN212" s="83"/>
      <c r="AO212" s="84"/>
      <c r="AP212" s="79"/>
      <c r="AQ212" s="79"/>
      <c r="AR212" s="80"/>
      <c r="AS212" s="81"/>
      <c r="AT212" s="82"/>
      <c r="AU212" s="81"/>
      <c r="AV212" s="83"/>
      <c r="AW212" s="83"/>
      <c r="AX212" s="83"/>
      <c r="AY212" s="83"/>
      <c r="AZ212" s="84"/>
      <c r="BA212" s="79"/>
      <c r="BB212" s="79"/>
      <c r="BC212" s="80"/>
      <c r="BD212" s="81"/>
      <c r="BE212" s="82"/>
      <c r="BF212" s="81"/>
      <c r="BG212" s="83"/>
      <c r="BH212" s="83"/>
      <c r="BI212" s="83"/>
      <c r="BJ212" s="83"/>
      <c r="BK212" s="84"/>
      <c r="BL212" s="79"/>
      <c r="BM212" s="79"/>
      <c r="BN212" s="80"/>
      <c r="BO212" s="81"/>
      <c r="BP212" s="82"/>
      <c r="BQ212" s="81"/>
      <c r="BR212" s="83"/>
      <c r="BS212" s="83"/>
      <c r="BT212" s="83"/>
      <c r="BU212" s="83"/>
      <c r="BV212" s="84"/>
      <c r="BW212" s="79"/>
      <c r="BX212" s="79"/>
      <c r="BY212" s="80"/>
      <c r="BZ212" s="81"/>
      <c r="CA212" s="82"/>
      <c r="CB212" s="81"/>
      <c r="CC212" s="83"/>
      <c r="CD212" s="83"/>
      <c r="CE212" s="83"/>
      <c r="CF212" s="83"/>
      <c r="CG212" s="84"/>
      <c r="CH212" s="79"/>
      <c r="CI212" s="79"/>
      <c r="CJ212" s="80"/>
      <c r="CK212" s="81"/>
      <c r="CL212" s="82"/>
      <c r="CM212" s="81"/>
      <c r="CN212" s="83"/>
      <c r="CO212" s="83"/>
      <c r="CP212" s="83"/>
      <c r="CQ212" s="83"/>
      <c r="CR212" s="84"/>
      <c r="CS212" s="79"/>
      <c r="CT212" s="79"/>
      <c r="CU212" s="80"/>
      <c r="CV212" s="81"/>
      <c r="CW212" s="82"/>
      <c r="CX212" s="81"/>
      <c r="CY212" s="83"/>
      <c r="CZ212" s="83"/>
      <c r="DA212" s="83"/>
      <c r="DB212" s="83"/>
      <c r="DC212" s="84"/>
      <c r="DD212" s="79"/>
      <c r="DE212" s="79"/>
      <c r="DF212" s="80"/>
      <c r="DG212" s="81"/>
      <c r="DH212" s="82"/>
      <c r="DI212" s="81"/>
      <c r="DJ212" s="83"/>
      <c r="DK212" s="83"/>
      <c r="DL212" s="83"/>
      <c r="DM212" s="83"/>
      <c r="DN212" s="84"/>
      <c r="DO212" s="79"/>
      <c r="DP212" s="79"/>
      <c r="DQ212" s="80"/>
      <c r="DR212" s="81"/>
      <c r="DS212" s="82"/>
      <c r="DT212" s="81"/>
      <c r="DU212" s="83"/>
      <c r="DV212" s="83"/>
      <c r="DW212" s="83"/>
      <c r="DX212" s="83"/>
      <c r="DY212" s="84"/>
      <c r="DZ212" s="79"/>
      <c r="EA212" s="79"/>
      <c r="EB212" s="80"/>
      <c r="EC212" s="81"/>
      <c r="ED212" s="82"/>
      <c r="EE212" s="81"/>
      <c r="EF212" s="83"/>
      <c r="EG212" s="83"/>
      <c r="EH212" s="83"/>
      <c r="EI212" s="83"/>
      <c r="EJ212" s="84"/>
      <c r="EK212" s="79"/>
      <c r="EL212" s="79"/>
      <c r="EM212" s="80"/>
      <c r="EN212" s="81"/>
      <c r="EO212" s="82"/>
      <c r="EP212" s="81"/>
      <c r="EQ212" s="83"/>
      <c r="ER212" s="83"/>
      <c r="ES212" s="83"/>
      <c r="ET212" s="83"/>
      <c r="EU212" s="84"/>
      <c r="EV212" s="79"/>
      <c r="EW212" s="79"/>
      <c r="EX212" s="80"/>
      <c r="EY212" s="81"/>
      <c r="EZ212" s="82"/>
      <c r="FA212" s="81"/>
      <c r="FB212" s="83"/>
      <c r="FC212" s="83"/>
      <c r="FD212" s="83"/>
      <c r="FE212" s="83"/>
      <c r="FF212" s="84"/>
      <c r="FG212" s="79"/>
      <c r="FH212" s="79"/>
      <c r="FI212" s="80"/>
      <c r="FJ212" s="81"/>
      <c r="FK212" s="82"/>
      <c r="FL212" s="81"/>
      <c r="FM212" s="83"/>
      <c r="FN212" s="83"/>
      <c r="FO212" s="83"/>
      <c r="FP212" s="83"/>
      <c r="FQ212" s="84"/>
      <c r="FR212" s="79"/>
      <c r="FS212" s="79"/>
      <c r="FT212" s="80"/>
      <c r="FU212" s="81"/>
      <c r="FV212" s="82"/>
      <c r="FW212" s="81"/>
      <c r="FX212" s="83"/>
      <c r="FY212" s="83"/>
      <c r="FZ212" s="83"/>
      <c r="GA212" s="83"/>
      <c r="GB212" s="84"/>
      <c r="GC212" s="79"/>
      <c r="GD212" s="79"/>
      <c r="GE212" s="80"/>
      <c r="GF212" s="81"/>
      <c r="GG212" s="82"/>
      <c r="GH212" s="81"/>
      <c r="GI212" s="83"/>
      <c r="GJ212" s="83"/>
      <c r="GK212" s="83"/>
      <c r="GL212" s="83"/>
      <c r="GM212" s="84"/>
      <c r="GN212" s="79"/>
      <c r="GO212" s="79"/>
      <c r="GP212" s="80"/>
      <c r="GQ212" s="81"/>
      <c r="GR212" s="82"/>
      <c r="GS212" s="81"/>
      <c r="GT212" s="83"/>
      <c r="GU212" s="83"/>
      <c r="GV212" s="83"/>
      <c r="GW212" s="83"/>
      <c r="GX212" s="84"/>
      <c r="GY212" s="79"/>
      <c r="GZ212" s="79"/>
      <c r="HA212" s="80"/>
      <c r="HB212" s="81"/>
      <c r="HC212" s="82"/>
      <c r="HD212" s="81"/>
      <c r="HE212" s="83"/>
      <c r="HF212" s="83"/>
      <c r="HG212" s="83"/>
      <c r="HH212" s="83"/>
      <c r="HI212" s="84"/>
      <c r="HJ212" s="79"/>
      <c r="HK212" s="79"/>
      <c r="HL212" s="80"/>
      <c r="HM212" s="81"/>
      <c r="HN212" s="82"/>
      <c r="HO212" s="81"/>
      <c r="HP212" s="83"/>
      <c r="HQ212" s="83"/>
      <c r="HR212" s="83"/>
      <c r="HS212" s="83"/>
      <c r="HT212" s="84"/>
      <c r="HU212" s="79"/>
      <c r="HV212" s="79"/>
      <c r="HW212" s="80"/>
      <c r="HX212" s="81"/>
      <c r="HY212" s="82"/>
      <c r="HZ212" s="81"/>
      <c r="IA212" s="83"/>
      <c r="IB212" s="83"/>
      <c r="IC212" s="83"/>
      <c r="ID212" s="83"/>
      <c r="IE212" s="84"/>
      <c r="IF212" s="79"/>
      <c r="IG212" s="79"/>
    </row>
    <row r="213" spans="1:241" s="85" customFormat="1" ht="38.25">
      <c r="A213" s="502" t="s">
        <v>2744</v>
      </c>
      <c r="B213" s="517" t="s">
        <v>2743</v>
      </c>
      <c r="C213" s="504" t="s">
        <v>132</v>
      </c>
      <c r="D213" s="505">
        <v>1</v>
      </c>
      <c r="E213" s="259"/>
      <c r="F213" s="259"/>
      <c r="G213" s="88">
        <f t="shared" ref="G213" si="28">ROUND(D213*E213,2)</f>
        <v>0</v>
      </c>
      <c r="H213" s="89">
        <f t="shared" ref="H213" si="29">ROUND(D213*F213,2)</f>
        <v>0</v>
      </c>
      <c r="I213" s="79"/>
      <c r="J213" s="79"/>
      <c r="K213" s="80"/>
      <c r="L213" s="81"/>
      <c r="M213" s="82"/>
      <c r="N213" s="81"/>
      <c r="O213" s="83"/>
      <c r="P213" s="83"/>
      <c r="Q213" s="83"/>
      <c r="R213" s="83"/>
      <c r="S213" s="84"/>
      <c r="T213" s="79"/>
      <c r="U213" s="79"/>
      <c r="V213" s="80"/>
      <c r="W213" s="81"/>
      <c r="X213" s="82"/>
      <c r="Y213" s="81"/>
      <c r="Z213" s="83"/>
      <c r="AA213" s="83"/>
      <c r="AB213" s="83"/>
      <c r="AC213" s="83"/>
      <c r="AD213" s="84"/>
      <c r="AE213" s="79"/>
      <c r="AF213" s="79"/>
      <c r="AG213" s="80"/>
      <c r="AH213" s="81"/>
      <c r="AI213" s="82"/>
      <c r="AJ213" s="81"/>
      <c r="AK213" s="83"/>
      <c r="AL213" s="83"/>
      <c r="AM213" s="83"/>
      <c r="AN213" s="83"/>
      <c r="AO213" s="84"/>
      <c r="AP213" s="79"/>
      <c r="AQ213" s="79"/>
      <c r="AR213" s="80"/>
      <c r="AS213" s="81"/>
      <c r="AT213" s="82"/>
      <c r="AU213" s="81"/>
      <c r="AV213" s="83"/>
      <c r="AW213" s="83"/>
      <c r="AX213" s="83"/>
      <c r="AY213" s="83"/>
      <c r="AZ213" s="84"/>
      <c r="BA213" s="79"/>
      <c r="BB213" s="79"/>
      <c r="BC213" s="80"/>
      <c r="BD213" s="81"/>
      <c r="BE213" s="82"/>
      <c r="BF213" s="81"/>
      <c r="BG213" s="83"/>
      <c r="BH213" s="83"/>
      <c r="BI213" s="83"/>
      <c r="BJ213" s="83"/>
      <c r="BK213" s="84"/>
      <c r="BL213" s="79"/>
      <c r="BM213" s="79"/>
      <c r="BN213" s="80"/>
      <c r="BO213" s="81"/>
      <c r="BP213" s="82"/>
      <c r="BQ213" s="81"/>
      <c r="BR213" s="83"/>
      <c r="BS213" s="83"/>
      <c r="BT213" s="83"/>
      <c r="BU213" s="83"/>
      <c r="BV213" s="84"/>
      <c r="BW213" s="79"/>
      <c r="BX213" s="79"/>
      <c r="BY213" s="80"/>
      <c r="BZ213" s="81"/>
      <c r="CA213" s="82"/>
      <c r="CB213" s="81"/>
      <c r="CC213" s="83"/>
      <c r="CD213" s="83"/>
      <c r="CE213" s="83"/>
      <c r="CF213" s="83"/>
      <c r="CG213" s="84"/>
      <c r="CH213" s="79"/>
      <c r="CI213" s="79"/>
      <c r="CJ213" s="80"/>
      <c r="CK213" s="81"/>
      <c r="CL213" s="82"/>
      <c r="CM213" s="81"/>
      <c r="CN213" s="83"/>
      <c r="CO213" s="83"/>
      <c r="CP213" s="83"/>
      <c r="CQ213" s="83"/>
      <c r="CR213" s="84"/>
      <c r="CS213" s="79"/>
      <c r="CT213" s="79"/>
      <c r="CU213" s="80"/>
      <c r="CV213" s="81"/>
      <c r="CW213" s="82"/>
      <c r="CX213" s="81"/>
      <c r="CY213" s="83"/>
      <c r="CZ213" s="83"/>
      <c r="DA213" s="83"/>
      <c r="DB213" s="83"/>
      <c r="DC213" s="84"/>
      <c r="DD213" s="79"/>
      <c r="DE213" s="79"/>
      <c r="DF213" s="80"/>
      <c r="DG213" s="81"/>
      <c r="DH213" s="82"/>
      <c r="DI213" s="81"/>
      <c r="DJ213" s="83"/>
      <c r="DK213" s="83"/>
      <c r="DL213" s="83"/>
      <c r="DM213" s="83"/>
      <c r="DN213" s="84"/>
      <c r="DO213" s="79"/>
      <c r="DP213" s="79"/>
      <c r="DQ213" s="80"/>
      <c r="DR213" s="81"/>
      <c r="DS213" s="82"/>
      <c r="DT213" s="81"/>
      <c r="DU213" s="83"/>
      <c r="DV213" s="83"/>
      <c r="DW213" s="83"/>
      <c r="DX213" s="83"/>
      <c r="DY213" s="84"/>
      <c r="DZ213" s="79"/>
      <c r="EA213" s="79"/>
      <c r="EB213" s="80"/>
      <c r="EC213" s="81"/>
      <c r="ED213" s="82"/>
      <c r="EE213" s="81"/>
      <c r="EF213" s="83"/>
      <c r="EG213" s="83"/>
      <c r="EH213" s="83"/>
      <c r="EI213" s="83"/>
      <c r="EJ213" s="84"/>
      <c r="EK213" s="79"/>
      <c r="EL213" s="79"/>
      <c r="EM213" s="80"/>
      <c r="EN213" s="81"/>
      <c r="EO213" s="82"/>
      <c r="EP213" s="81"/>
      <c r="EQ213" s="83"/>
      <c r="ER213" s="83"/>
      <c r="ES213" s="83"/>
      <c r="ET213" s="83"/>
      <c r="EU213" s="84"/>
      <c r="EV213" s="79"/>
      <c r="EW213" s="79"/>
      <c r="EX213" s="80"/>
      <c r="EY213" s="81"/>
      <c r="EZ213" s="82"/>
      <c r="FA213" s="81"/>
      <c r="FB213" s="83"/>
      <c r="FC213" s="83"/>
      <c r="FD213" s="83"/>
      <c r="FE213" s="83"/>
      <c r="FF213" s="84"/>
      <c r="FG213" s="79"/>
      <c r="FH213" s="79"/>
      <c r="FI213" s="80"/>
      <c r="FJ213" s="81"/>
      <c r="FK213" s="82"/>
      <c r="FL213" s="81"/>
      <c r="FM213" s="83"/>
      <c r="FN213" s="83"/>
      <c r="FO213" s="83"/>
      <c r="FP213" s="83"/>
      <c r="FQ213" s="84"/>
      <c r="FR213" s="79"/>
      <c r="FS213" s="79"/>
      <c r="FT213" s="80"/>
      <c r="FU213" s="81"/>
      <c r="FV213" s="82"/>
      <c r="FW213" s="81"/>
      <c r="FX213" s="83"/>
      <c r="FY213" s="83"/>
      <c r="FZ213" s="83"/>
      <c r="GA213" s="83"/>
      <c r="GB213" s="84"/>
      <c r="GC213" s="79"/>
      <c r="GD213" s="79"/>
      <c r="GE213" s="80"/>
      <c r="GF213" s="81"/>
      <c r="GG213" s="82"/>
      <c r="GH213" s="81"/>
      <c r="GI213" s="83"/>
      <c r="GJ213" s="83"/>
      <c r="GK213" s="83"/>
      <c r="GL213" s="83"/>
      <c r="GM213" s="84"/>
      <c r="GN213" s="79"/>
      <c r="GO213" s="79"/>
      <c r="GP213" s="80"/>
      <c r="GQ213" s="81"/>
      <c r="GR213" s="82"/>
      <c r="GS213" s="81"/>
      <c r="GT213" s="83"/>
      <c r="GU213" s="83"/>
      <c r="GV213" s="83"/>
      <c r="GW213" s="83"/>
      <c r="GX213" s="84"/>
      <c r="GY213" s="79"/>
      <c r="GZ213" s="79"/>
      <c r="HA213" s="80"/>
      <c r="HB213" s="81"/>
      <c r="HC213" s="82"/>
      <c r="HD213" s="81"/>
      <c r="HE213" s="83"/>
      <c r="HF213" s="83"/>
      <c r="HG213" s="83"/>
      <c r="HH213" s="83"/>
      <c r="HI213" s="84"/>
      <c r="HJ213" s="79"/>
      <c r="HK213" s="79"/>
      <c r="HL213" s="80"/>
      <c r="HM213" s="81"/>
      <c r="HN213" s="82"/>
      <c r="HO213" s="81"/>
      <c r="HP213" s="83"/>
      <c r="HQ213" s="83"/>
      <c r="HR213" s="83"/>
      <c r="HS213" s="83"/>
      <c r="HT213" s="84"/>
      <c r="HU213" s="79"/>
      <c r="HV213" s="79"/>
      <c r="HW213" s="80"/>
      <c r="HX213" s="81"/>
      <c r="HY213" s="82"/>
      <c r="HZ213" s="81"/>
      <c r="IA213" s="83"/>
      <c r="IB213" s="83"/>
      <c r="IC213" s="83"/>
      <c r="ID213" s="83"/>
      <c r="IE213" s="84"/>
      <c r="IF213" s="79"/>
      <c r="IG213" s="79"/>
    </row>
    <row r="214" spans="1:241" s="85" customFormat="1" ht="51">
      <c r="A214" s="502" t="s">
        <v>2742</v>
      </c>
      <c r="B214" s="517" t="s">
        <v>2741</v>
      </c>
      <c r="C214" s="504" t="s">
        <v>132</v>
      </c>
      <c r="D214" s="505">
        <v>1</v>
      </c>
      <c r="E214" s="260"/>
      <c r="F214" s="260"/>
      <c r="G214" s="88">
        <f t="shared" ref="G214:G225" si="30">ROUND(D214*E214,2)</f>
        <v>0</v>
      </c>
      <c r="H214" s="89">
        <f t="shared" ref="H214:H225" si="31">ROUND(D214*F214,2)</f>
        <v>0</v>
      </c>
      <c r="I214" s="79"/>
      <c r="J214" s="79"/>
      <c r="K214" s="80"/>
      <c r="L214" s="81"/>
      <c r="M214" s="82"/>
      <c r="N214" s="81"/>
      <c r="O214" s="83"/>
      <c r="P214" s="83"/>
      <c r="Q214" s="83"/>
      <c r="R214" s="83"/>
      <c r="S214" s="84"/>
      <c r="T214" s="79"/>
      <c r="U214" s="79"/>
      <c r="V214" s="80"/>
      <c r="W214" s="81"/>
      <c r="X214" s="82"/>
      <c r="Y214" s="81"/>
      <c r="Z214" s="83"/>
      <c r="AA214" s="83"/>
      <c r="AB214" s="83"/>
      <c r="AC214" s="83"/>
      <c r="AD214" s="84"/>
      <c r="AE214" s="79"/>
      <c r="AF214" s="79"/>
      <c r="AG214" s="80"/>
      <c r="AH214" s="81"/>
      <c r="AI214" s="82"/>
      <c r="AJ214" s="81"/>
      <c r="AK214" s="83"/>
      <c r="AL214" s="83"/>
      <c r="AM214" s="83"/>
      <c r="AN214" s="83"/>
      <c r="AO214" s="84"/>
      <c r="AP214" s="79"/>
      <c r="AQ214" s="79"/>
      <c r="AR214" s="80"/>
      <c r="AS214" s="81"/>
      <c r="AT214" s="82"/>
      <c r="AU214" s="81"/>
      <c r="AV214" s="83"/>
      <c r="AW214" s="83"/>
      <c r="AX214" s="83"/>
      <c r="AY214" s="83"/>
      <c r="AZ214" s="84"/>
      <c r="BA214" s="79"/>
      <c r="BB214" s="79"/>
      <c r="BC214" s="80"/>
      <c r="BD214" s="81"/>
      <c r="BE214" s="82"/>
      <c r="BF214" s="81"/>
      <c r="BG214" s="83"/>
      <c r="BH214" s="83"/>
      <c r="BI214" s="83"/>
      <c r="BJ214" s="83"/>
      <c r="BK214" s="84"/>
      <c r="BL214" s="79"/>
      <c r="BM214" s="79"/>
      <c r="BN214" s="80"/>
      <c r="BO214" s="81"/>
      <c r="BP214" s="82"/>
      <c r="BQ214" s="81"/>
      <c r="BR214" s="83"/>
      <c r="BS214" s="83"/>
      <c r="BT214" s="83"/>
      <c r="BU214" s="83"/>
      <c r="BV214" s="84"/>
      <c r="BW214" s="79"/>
      <c r="BX214" s="79"/>
      <c r="BY214" s="80"/>
      <c r="BZ214" s="81"/>
      <c r="CA214" s="82"/>
      <c r="CB214" s="81"/>
      <c r="CC214" s="83"/>
      <c r="CD214" s="83"/>
      <c r="CE214" s="83"/>
      <c r="CF214" s="83"/>
      <c r="CG214" s="84"/>
      <c r="CH214" s="79"/>
      <c r="CI214" s="79"/>
      <c r="CJ214" s="80"/>
      <c r="CK214" s="81"/>
      <c r="CL214" s="82"/>
      <c r="CM214" s="81"/>
      <c r="CN214" s="83"/>
      <c r="CO214" s="83"/>
      <c r="CP214" s="83"/>
      <c r="CQ214" s="83"/>
      <c r="CR214" s="84"/>
      <c r="CS214" s="79"/>
      <c r="CT214" s="79"/>
      <c r="CU214" s="80"/>
      <c r="CV214" s="81"/>
      <c r="CW214" s="82"/>
      <c r="CX214" s="81"/>
      <c r="CY214" s="83"/>
      <c r="CZ214" s="83"/>
      <c r="DA214" s="83"/>
      <c r="DB214" s="83"/>
      <c r="DC214" s="84"/>
      <c r="DD214" s="79"/>
      <c r="DE214" s="79"/>
      <c r="DF214" s="80"/>
      <c r="DG214" s="81"/>
      <c r="DH214" s="82"/>
      <c r="DI214" s="81"/>
      <c r="DJ214" s="83"/>
      <c r="DK214" s="83"/>
      <c r="DL214" s="83"/>
      <c r="DM214" s="83"/>
      <c r="DN214" s="84"/>
      <c r="DO214" s="79"/>
      <c r="DP214" s="79"/>
      <c r="DQ214" s="80"/>
      <c r="DR214" s="81"/>
      <c r="DS214" s="82"/>
      <c r="DT214" s="81"/>
      <c r="DU214" s="83"/>
      <c r="DV214" s="83"/>
      <c r="DW214" s="83"/>
      <c r="DX214" s="83"/>
      <c r="DY214" s="84"/>
      <c r="DZ214" s="79"/>
      <c r="EA214" s="79"/>
      <c r="EB214" s="80"/>
      <c r="EC214" s="81"/>
      <c r="ED214" s="82"/>
      <c r="EE214" s="81"/>
      <c r="EF214" s="83"/>
      <c r="EG214" s="83"/>
      <c r="EH214" s="83"/>
      <c r="EI214" s="83"/>
      <c r="EJ214" s="84"/>
      <c r="EK214" s="79"/>
      <c r="EL214" s="79"/>
      <c r="EM214" s="80"/>
      <c r="EN214" s="81"/>
      <c r="EO214" s="82"/>
      <c r="EP214" s="81"/>
      <c r="EQ214" s="83"/>
      <c r="ER214" s="83"/>
      <c r="ES214" s="83"/>
      <c r="ET214" s="83"/>
      <c r="EU214" s="84"/>
      <c r="EV214" s="79"/>
      <c r="EW214" s="79"/>
      <c r="EX214" s="80"/>
      <c r="EY214" s="81"/>
      <c r="EZ214" s="82"/>
      <c r="FA214" s="81"/>
      <c r="FB214" s="83"/>
      <c r="FC214" s="83"/>
      <c r="FD214" s="83"/>
      <c r="FE214" s="83"/>
      <c r="FF214" s="84"/>
      <c r="FG214" s="79"/>
      <c r="FH214" s="79"/>
      <c r="FI214" s="80"/>
      <c r="FJ214" s="81"/>
      <c r="FK214" s="82"/>
      <c r="FL214" s="81"/>
      <c r="FM214" s="83"/>
      <c r="FN214" s="83"/>
      <c r="FO214" s="83"/>
      <c r="FP214" s="83"/>
      <c r="FQ214" s="84"/>
      <c r="FR214" s="79"/>
      <c r="FS214" s="79"/>
      <c r="FT214" s="80"/>
      <c r="FU214" s="81"/>
      <c r="FV214" s="82"/>
      <c r="FW214" s="81"/>
      <c r="FX214" s="83"/>
      <c r="FY214" s="83"/>
      <c r="FZ214" s="83"/>
      <c r="GA214" s="83"/>
      <c r="GB214" s="84"/>
      <c r="GC214" s="79"/>
      <c r="GD214" s="79"/>
      <c r="GE214" s="80"/>
      <c r="GF214" s="81"/>
      <c r="GG214" s="82"/>
      <c r="GH214" s="81"/>
      <c r="GI214" s="83"/>
      <c r="GJ214" s="83"/>
      <c r="GK214" s="83"/>
      <c r="GL214" s="83"/>
      <c r="GM214" s="84"/>
      <c r="GN214" s="79"/>
      <c r="GO214" s="79"/>
      <c r="GP214" s="80"/>
      <c r="GQ214" s="81"/>
      <c r="GR214" s="82"/>
      <c r="GS214" s="81"/>
      <c r="GT214" s="83"/>
      <c r="GU214" s="83"/>
      <c r="GV214" s="83"/>
      <c r="GW214" s="83"/>
      <c r="GX214" s="84"/>
      <c r="GY214" s="79"/>
      <c r="GZ214" s="79"/>
      <c r="HA214" s="80"/>
      <c r="HB214" s="81"/>
      <c r="HC214" s="82"/>
      <c r="HD214" s="81"/>
      <c r="HE214" s="83"/>
      <c r="HF214" s="83"/>
      <c r="HG214" s="83"/>
      <c r="HH214" s="83"/>
      <c r="HI214" s="84"/>
      <c r="HJ214" s="79"/>
      <c r="HK214" s="79"/>
      <c r="HL214" s="80"/>
      <c r="HM214" s="81"/>
      <c r="HN214" s="82"/>
      <c r="HO214" s="81"/>
      <c r="HP214" s="83"/>
      <c r="HQ214" s="83"/>
      <c r="HR214" s="83"/>
      <c r="HS214" s="83"/>
      <c r="HT214" s="84"/>
      <c r="HU214" s="79"/>
      <c r="HV214" s="79"/>
      <c r="HW214" s="80"/>
      <c r="HX214" s="81"/>
      <c r="HY214" s="82"/>
      <c r="HZ214" s="81"/>
      <c r="IA214" s="83"/>
      <c r="IB214" s="83"/>
      <c r="IC214" s="83"/>
      <c r="ID214" s="83"/>
      <c r="IE214" s="84"/>
      <c r="IF214" s="79"/>
      <c r="IG214" s="79"/>
    </row>
    <row r="215" spans="1:241" s="85" customFormat="1" ht="25.5">
      <c r="A215" s="502" t="s">
        <v>2740</v>
      </c>
      <c r="B215" s="517" t="s">
        <v>2739</v>
      </c>
      <c r="C215" s="504" t="s">
        <v>132</v>
      </c>
      <c r="D215" s="505">
        <v>1</v>
      </c>
      <c r="E215" s="259"/>
      <c r="F215" s="259"/>
      <c r="G215" s="88">
        <f t="shared" si="30"/>
        <v>0</v>
      </c>
      <c r="H215" s="89">
        <f t="shared" si="31"/>
        <v>0</v>
      </c>
      <c r="I215" s="79"/>
      <c r="J215" s="79"/>
      <c r="K215" s="80"/>
      <c r="L215" s="81"/>
      <c r="M215" s="82"/>
      <c r="N215" s="81"/>
      <c r="O215" s="83"/>
      <c r="P215" s="83"/>
      <c r="Q215" s="83"/>
      <c r="R215" s="83"/>
      <c r="S215" s="84"/>
      <c r="T215" s="79"/>
      <c r="U215" s="79"/>
      <c r="V215" s="80"/>
      <c r="W215" s="81"/>
      <c r="X215" s="82"/>
      <c r="Y215" s="81"/>
      <c r="Z215" s="83"/>
      <c r="AA215" s="83"/>
      <c r="AB215" s="83"/>
      <c r="AC215" s="83"/>
      <c r="AD215" s="84"/>
      <c r="AE215" s="79"/>
      <c r="AF215" s="79"/>
      <c r="AG215" s="80"/>
      <c r="AH215" s="81"/>
      <c r="AI215" s="82"/>
      <c r="AJ215" s="81"/>
      <c r="AK215" s="83"/>
      <c r="AL215" s="83"/>
      <c r="AM215" s="83"/>
      <c r="AN215" s="83"/>
      <c r="AO215" s="84"/>
      <c r="AP215" s="79"/>
      <c r="AQ215" s="79"/>
      <c r="AR215" s="80"/>
      <c r="AS215" s="81"/>
      <c r="AT215" s="82"/>
      <c r="AU215" s="81"/>
      <c r="AV215" s="83"/>
      <c r="AW215" s="83"/>
      <c r="AX215" s="83"/>
      <c r="AY215" s="83"/>
      <c r="AZ215" s="84"/>
      <c r="BA215" s="79"/>
      <c r="BB215" s="79"/>
      <c r="BC215" s="80"/>
      <c r="BD215" s="81"/>
      <c r="BE215" s="82"/>
      <c r="BF215" s="81"/>
      <c r="BG215" s="83"/>
      <c r="BH215" s="83"/>
      <c r="BI215" s="83"/>
      <c r="BJ215" s="83"/>
      <c r="BK215" s="84"/>
      <c r="BL215" s="79"/>
      <c r="BM215" s="79"/>
      <c r="BN215" s="80"/>
      <c r="BO215" s="81"/>
      <c r="BP215" s="82"/>
      <c r="BQ215" s="81"/>
      <c r="BR215" s="83"/>
      <c r="BS215" s="83"/>
      <c r="BT215" s="83"/>
      <c r="BU215" s="83"/>
      <c r="BV215" s="84"/>
      <c r="BW215" s="79"/>
      <c r="BX215" s="79"/>
      <c r="BY215" s="80"/>
      <c r="BZ215" s="81"/>
      <c r="CA215" s="82"/>
      <c r="CB215" s="81"/>
      <c r="CC215" s="83"/>
      <c r="CD215" s="83"/>
      <c r="CE215" s="83"/>
      <c r="CF215" s="83"/>
      <c r="CG215" s="84"/>
      <c r="CH215" s="79"/>
      <c r="CI215" s="79"/>
      <c r="CJ215" s="80"/>
      <c r="CK215" s="81"/>
      <c r="CL215" s="82"/>
      <c r="CM215" s="81"/>
      <c r="CN215" s="83"/>
      <c r="CO215" s="83"/>
      <c r="CP215" s="83"/>
      <c r="CQ215" s="83"/>
      <c r="CR215" s="84"/>
      <c r="CS215" s="79"/>
      <c r="CT215" s="79"/>
      <c r="CU215" s="80"/>
      <c r="CV215" s="81"/>
      <c r="CW215" s="82"/>
      <c r="CX215" s="81"/>
      <c r="CY215" s="83"/>
      <c r="CZ215" s="83"/>
      <c r="DA215" s="83"/>
      <c r="DB215" s="83"/>
      <c r="DC215" s="84"/>
      <c r="DD215" s="79"/>
      <c r="DE215" s="79"/>
      <c r="DF215" s="80"/>
      <c r="DG215" s="81"/>
      <c r="DH215" s="82"/>
      <c r="DI215" s="81"/>
      <c r="DJ215" s="83"/>
      <c r="DK215" s="83"/>
      <c r="DL215" s="83"/>
      <c r="DM215" s="83"/>
      <c r="DN215" s="84"/>
      <c r="DO215" s="79"/>
      <c r="DP215" s="79"/>
      <c r="DQ215" s="80"/>
      <c r="DR215" s="81"/>
      <c r="DS215" s="82"/>
      <c r="DT215" s="81"/>
      <c r="DU215" s="83"/>
      <c r="DV215" s="83"/>
      <c r="DW215" s="83"/>
      <c r="DX215" s="83"/>
      <c r="DY215" s="84"/>
      <c r="DZ215" s="79"/>
      <c r="EA215" s="79"/>
      <c r="EB215" s="80"/>
      <c r="EC215" s="81"/>
      <c r="ED215" s="82"/>
      <c r="EE215" s="81"/>
      <c r="EF215" s="83"/>
      <c r="EG215" s="83"/>
      <c r="EH215" s="83"/>
      <c r="EI215" s="83"/>
      <c r="EJ215" s="84"/>
      <c r="EK215" s="79"/>
      <c r="EL215" s="79"/>
      <c r="EM215" s="80"/>
      <c r="EN215" s="81"/>
      <c r="EO215" s="82"/>
      <c r="EP215" s="81"/>
      <c r="EQ215" s="83"/>
      <c r="ER215" s="83"/>
      <c r="ES215" s="83"/>
      <c r="ET215" s="83"/>
      <c r="EU215" s="84"/>
      <c r="EV215" s="79"/>
      <c r="EW215" s="79"/>
      <c r="EX215" s="80"/>
      <c r="EY215" s="81"/>
      <c r="EZ215" s="82"/>
      <c r="FA215" s="81"/>
      <c r="FB215" s="83"/>
      <c r="FC215" s="83"/>
      <c r="FD215" s="83"/>
      <c r="FE215" s="83"/>
      <c r="FF215" s="84"/>
      <c r="FG215" s="79"/>
      <c r="FH215" s="79"/>
      <c r="FI215" s="80"/>
      <c r="FJ215" s="81"/>
      <c r="FK215" s="82"/>
      <c r="FL215" s="81"/>
      <c r="FM215" s="83"/>
      <c r="FN215" s="83"/>
      <c r="FO215" s="83"/>
      <c r="FP215" s="83"/>
      <c r="FQ215" s="84"/>
      <c r="FR215" s="79"/>
      <c r="FS215" s="79"/>
      <c r="FT215" s="80"/>
      <c r="FU215" s="81"/>
      <c r="FV215" s="82"/>
      <c r="FW215" s="81"/>
      <c r="FX215" s="83"/>
      <c r="FY215" s="83"/>
      <c r="FZ215" s="83"/>
      <c r="GA215" s="83"/>
      <c r="GB215" s="84"/>
      <c r="GC215" s="79"/>
      <c r="GD215" s="79"/>
      <c r="GE215" s="80"/>
      <c r="GF215" s="81"/>
      <c r="GG215" s="82"/>
      <c r="GH215" s="81"/>
      <c r="GI215" s="83"/>
      <c r="GJ215" s="83"/>
      <c r="GK215" s="83"/>
      <c r="GL215" s="83"/>
      <c r="GM215" s="84"/>
      <c r="GN215" s="79"/>
      <c r="GO215" s="79"/>
      <c r="GP215" s="80"/>
      <c r="GQ215" s="81"/>
      <c r="GR215" s="82"/>
      <c r="GS215" s="81"/>
      <c r="GT215" s="83"/>
      <c r="GU215" s="83"/>
      <c r="GV215" s="83"/>
      <c r="GW215" s="83"/>
      <c r="GX215" s="84"/>
      <c r="GY215" s="79"/>
      <c r="GZ215" s="79"/>
      <c r="HA215" s="80"/>
      <c r="HB215" s="81"/>
      <c r="HC215" s="82"/>
      <c r="HD215" s="81"/>
      <c r="HE215" s="83"/>
      <c r="HF215" s="83"/>
      <c r="HG215" s="83"/>
      <c r="HH215" s="83"/>
      <c r="HI215" s="84"/>
      <c r="HJ215" s="79"/>
      <c r="HK215" s="79"/>
      <c r="HL215" s="80"/>
      <c r="HM215" s="81"/>
      <c r="HN215" s="82"/>
      <c r="HO215" s="81"/>
      <c r="HP215" s="83"/>
      <c r="HQ215" s="83"/>
      <c r="HR215" s="83"/>
      <c r="HS215" s="83"/>
      <c r="HT215" s="84"/>
      <c r="HU215" s="79"/>
      <c r="HV215" s="79"/>
      <c r="HW215" s="80"/>
      <c r="HX215" s="81"/>
      <c r="HY215" s="82"/>
      <c r="HZ215" s="81"/>
      <c r="IA215" s="83"/>
      <c r="IB215" s="83"/>
      <c r="IC215" s="83"/>
      <c r="ID215" s="83"/>
      <c r="IE215" s="84"/>
      <c r="IF215" s="79"/>
      <c r="IG215" s="79"/>
    </row>
    <row r="216" spans="1:241" s="85" customFormat="1" ht="25.5">
      <c r="A216" s="502" t="s">
        <v>2738</v>
      </c>
      <c r="B216" s="517" t="s">
        <v>2737</v>
      </c>
      <c r="C216" s="504" t="s">
        <v>132</v>
      </c>
      <c r="D216" s="505">
        <v>1</v>
      </c>
      <c r="E216" s="260"/>
      <c r="F216" s="260"/>
      <c r="G216" s="88">
        <f t="shared" si="30"/>
        <v>0</v>
      </c>
      <c r="H216" s="89">
        <f t="shared" si="31"/>
        <v>0</v>
      </c>
      <c r="I216" s="79"/>
      <c r="J216" s="79"/>
      <c r="K216" s="80"/>
      <c r="L216" s="81"/>
      <c r="M216" s="82"/>
      <c r="N216" s="81"/>
      <c r="O216" s="83"/>
      <c r="P216" s="83"/>
      <c r="Q216" s="83"/>
      <c r="R216" s="83"/>
      <c r="S216" s="84"/>
      <c r="T216" s="79"/>
      <c r="U216" s="79"/>
      <c r="V216" s="80"/>
      <c r="W216" s="81"/>
      <c r="X216" s="82"/>
      <c r="Y216" s="81"/>
      <c r="Z216" s="83"/>
      <c r="AA216" s="83"/>
      <c r="AB216" s="83"/>
      <c r="AC216" s="83"/>
      <c r="AD216" s="84"/>
      <c r="AE216" s="79"/>
      <c r="AF216" s="79"/>
      <c r="AG216" s="80"/>
      <c r="AH216" s="81"/>
      <c r="AI216" s="82"/>
      <c r="AJ216" s="81"/>
      <c r="AK216" s="83"/>
      <c r="AL216" s="83"/>
      <c r="AM216" s="83"/>
      <c r="AN216" s="83"/>
      <c r="AO216" s="84"/>
      <c r="AP216" s="79"/>
      <c r="AQ216" s="79"/>
      <c r="AR216" s="80"/>
      <c r="AS216" s="81"/>
      <c r="AT216" s="82"/>
      <c r="AU216" s="81"/>
      <c r="AV216" s="83"/>
      <c r="AW216" s="83"/>
      <c r="AX216" s="83"/>
      <c r="AY216" s="83"/>
      <c r="AZ216" s="84"/>
      <c r="BA216" s="79"/>
      <c r="BB216" s="79"/>
      <c r="BC216" s="80"/>
      <c r="BD216" s="81"/>
      <c r="BE216" s="82"/>
      <c r="BF216" s="81"/>
      <c r="BG216" s="83"/>
      <c r="BH216" s="83"/>
      <c r="BI216" s="83"/>
      <c r="BJ216" s="83"/>
      <c r="BK216" s="84"/>
      <c r="BL216" s="79"/>
      <c r="BM216" s="79"/>
      <c r="BN216" s="80"/>
      <c r="BO216" s="81"/>
      <c r="BP216" s="82"/>
      <c r="BQ216" s="81"/>
      <c r="BR216" s="83"/>
      <c r="BS216" s="83"/>
      <c r="BT216" s="83"/>
      <c r="BU216" s="83"/>
      <c r="BV216" s="84"/>
      <c r="BW216" s="79"/>
      <c r="BX216" s="79"/>
      <c r="BY216" s="80"/>
      <c r="BZ216" s="81"/>
      <c r="CA216" s="82"/>
      <c r="CB216" s="81"/>
      <c r="CC216" s="83"/>
      <c r="CD216" s="83"/>
      <c r="CE216" s="83"/>
      <c r="CF216" s="83"/>
      <c r="CG216" s="84"/>
      <c r="CH216" s="79"/>
      <c r="CI216" s="79"/>
      <c r="CJ216" s="80"/>
      <c r="CK216" s="81"/>
      <c r="CL216" s="82"/>
      <c r="CM216" s="81"/>
      <c r="CN216" s="83"/>
      <c r="CO216" s="83"/>
      <c r="CP216" s="83"/>
      <c r="CQ216" s="83"/>
      <c r="CR216" s="84"/>
      <c r="CS216" s="79"/>
      <c r="CT216" s="79"/>
      <c r="CU216" s="80"/>
      <c r="CV216" s="81"/>
      <c r="CW216" s="82"/>
      <c r="CX216" s="81"/>
      <c r="CY216" s="83"/>
      <c r="CZ216" s="83"/>
      <c r="DA216" s="83"/>
      <c r="DB216" s="83"/>
      <c r="DC216" s="84"/>
      <c r="DD216" s="79"/>
      <c r="DE216" s="79"/>
      <c r="DF216" s="80"/>
      <c r="DG216" s="81"/>
      <c r="DH216" s="82"/>
      <c r="DI216" s="81"/>
      <c r="DJ216" s="83"/>
      <c r="DK216" s="83"/>
      <c r="DL216" s="83"/>
      <c r="DM216" s="83"/>
      <c r="DN216" s="84"/>
      <c r="DO216" s="79"/>
      <c r="DP216" s="79"/>
      <c r="DQ216" s="80"/>
      <c r="DR216" s="81"/>
      <c r="DS216" s="82"/>
      <c r="DT216" s="81"/>
      <c r="DU216" s="83"/>
      <c r="DV216" s="83"/>
      <c r="DW216" s="83"/>
      <c r="DX216" s="83"/>
      <c r="DY216" s="84"/>
      <c r="DZ216" s="79"/>
      <c r="EA216" s="79"/>
      <c r="EB216" s="80"/>
      <c r="EC216" s="81"/>
      <c r="ED216" s="82"/>
      <c r="EE216" s="81"/>
      <c r="EF216" s="83"/>
      <c r="EG216" s="83"/>
      <c r="EH216" s="83"/>
      <c r="EI216" s="83"/>
      <c r="EJ216" s="84"/>
      <c r="EK216" s="79"/>
      <c r="EL216" s="79"/>
      <c r="EM216" s="80"/>
      <c r="EN216" s="81"/>
      <c r="EO216" s="82"/>
      <c r="EP216" s="81"/>
      <c r="EQ216" s="83"/>
      <c r="ER216" s="83"/>
      <c r="ES216" s="83"/>
      <c r="ET216" s="83"/>
      <c r="EU216" s="84"/>
      <c r="EV216" s="79"/>
      <c r="EW216" s="79"/>
      <c r="EX216" s="80"/>
      <c r="EY216" s="81"/>
      <c r="EZ216" s="82"/>
      <c r="FA216" s="81"/>
      <c r="FB216" s="83"/>
      <c r="FC216" s="83"/>
      <c r="FD216" s="83"/>
      <c r="FE216" s="83"/>
      <c r="FF216" s="84"/>
      <c r="FG216" s="79"/>
      <c r="FH216" s="79"/>
      <c r="FI216" s="80"/>
      <c r="FJ216" s="81"/>
      <c r="FK216" s="82"/>
      <c r="FL216" s="81"/>
      <c r="FM216" s="83"/>
      <c r="FN216" s="83"/>
      <c r="FO216" s="83"/>
      <c r="FP216" s="83"/>
      <c r="FQ216" s="84"/>
      <c r="FR216" s="79"/>
      <c r="FS216" s="79"/>
      <c r="FT216" s="80"/>
      <c r="FU216" s="81"/>
      <c r="FV216" s="82"/>
      <c r="FW216" s="81"/>
      <c r="FX216" s="83"/>
      <c r="FY216" s="83"/>
      <c r="FZ216" s="83"/>
      <c r="GA216" s="83"/>
      <c r="GB216" s="84"/>
      <c r="GC216" s="79"/>
      <c r="GD216" s="79"/>
      <c r="GE216" s="80"/>
      <c r="GF216" s="81"/>
      <c r="GG216" s="82"/>
      <c r="GH216" s="81"/>
      <c r="GI216" s="83"/>
      <c r="GJ216" s="83"/>
      <c r="GK216" s="83"/>
      <c r="GL216" s="83"/>
      <c r="GM216" s="84"/>
      <c r="GN216" s="79"/>
      <c r="GO216" s="79"/>
      <c r="GP216" s="80"/>
      <c r="GQ216" s="81"/>
      <c r="GR216" s="82"/>
      <c r="GS216" s="81"/>
      <c r="GT216" s="83"/>
      <c r="GU216" s="83"/>
      <c r="GV216" s="83"/>
      <c r="GW216" s="83"/>
      <c r="GX216" s="84"/>
      <c r="GY216" s="79"/>
      <c r="GZ216" s="79"/>
      <c r="HA216" s="80"/>
      <c r="HB216" s="81"/>
      <c r="HC216" s="82"/>
      <c r="HD216" s="81"/>
      <c r="HE216" s="83"/>
      <c r="HF216" s="83"/>
      <c r="HG216" s="83"/>
      <c r="HH216" s="83"/>
      <c r="HI216" s="84"/>
      <c r="HJ216" s="79"/>
      <c r="HK216" s="79"/>
      <c r="HL216" s="80"/>
      <c r="HM216" s="81"/>
      <c r="HN216" s="82"/>
      <c r="HO216" s="81"/>
      <c r="HP216" s="83"/>
      <c r="HQ216" s="83"/>
      <c r="HR216" s="83"/>
      <c r="HS216" s="83"/>
      <c r="HT216" s="84"/>
      <c r="HU216" s="79"/>
      <c r="HV216" s="79"/>
      <c r="HW216" s="80"/>
      <c r="HX216" s="81"/>
      <c r="HY216" s="82"/>
      <c r="HZ216" s="81"/>
      <c r="IA216" s="83"/>
      <c r="IB216" s="83"/>
      <c r="IC216" s="83"/>
      <c r="ID216" s="83"/>
      <c r="IE216" s="84"/>
      <c r="IF216" s="79"/>
      <c r="IG216" s="79"/>
    </row>
    <row r="217" spans="1:241" s="85" customFormat="1" ht="25.5">
      <c r="A217" s="502" t="s">
        <v>2736</v>
      </c>
      <c r="B217" s="517" t="s">
        <v>2735</v>
      </c>
      <c r="C217" s="504" t="s">
        <v>132</v>
      </c>
      <c r="D217" s="505">
        <v>1</v>
      </c>
      <c r="E217" s="260"/>
      <c r="F217" s="260"/>
      <c r="G217" s="88">
        <f t="shared" si="30"/>
        <v>0</v>
      </c>
      <c r="H217" s="89">
        <f t="shared" si="31"/>
        <v>0</v>
      </c>
      <c r="I217" s="79"/>
      <c r="J217" s="79"/>
      <c r="K217" s="80"/>
      <c r="L217" s="81"/>
      <c r="M217" s="82"/>
      <c r="N217" s="81"/>
      <c r="O217" s="83"/>
      <c r="P217" s="83"/>
      <c r="Q217" s="83"/>
      <c r="R217" s="83"/>
      <c r="S217" s="84"/>
      <c r="T217" s="79"/>
      <c r="U217" s="79"/>
      <c r="V217" s="80"/>
      <c r="W217" s="81"/>
      <c r="X217" s="82"/>
      <c r="Y217" s="81"/>
      <c r="Z217" s="83"/>
      <c r="AA217" s="83"/>
      <c r="AB217" s="83"/>
      <c r="AC217" s="83"/>
      <c r="AD217" s="84"/>
      <c r="AE217" s="79"/>
      <c r="AF217" s="79"/>
      <c r="AG217" s="80"/>
      <c r="AH217" s="81"/>
      <c r="AI217" s="82"/>
      <c r="AJ217" s="81"/>
      <c r="AK217" s="83"/>
      <c r="AL217" s="83"/>
      <c r="AM217" s="83"/>
      <c r="AN217" s="83"/>
      <c r="AO217" s="84"/>
      <c r="AP217" s="79"/>
      <c r="AQ217" s="79"/>
      <c r="AR217" s="80"/>
      <c r="AS217" s="81"/>
      <c r="AT217" s="82"/>
      <c r="AU217" s="81"/>
      <c r="AV217" s="83"/>
      <c r="AW217" s="83"/>
      <c r="AX217" s="83"/>
      <c r="AY217" s="83"/>
      <c r="AZ217" s="84"/>
      <c r="BA217" s="79"/>
      <c r="BB217" s="79"/>
      <c r="BC217" s="80"/>
      <c r="BD217" s="81"/>
      <c r="BE217" s="82"/>
      <c r="BF217" s="81"/>
      <c r="BG217" s="83"/>
      <c r="BH217" s="83"/>
      <c r="BI217" s="83"/>
      <c r="BJ217" s="83"/>
      <c r="BK217" s="84"/>
      <c r="BL217" s="79"/>
      <c r="BM217" s="79"/>
      <c r="BN217" s="80"/>
      <c r="BO217" s="81"/>
      <c r="BP217" s="82"/>
      <c r="BQ217" s="81"/>
      <c r="BR217" s="83"/>
      <c r="BS217" s="83"/>
      <c r="BT217" s="83"/>
      <c r="BU217" s="83"/>
      <c r="BV217" s="84"/>
      <c r="BW217" s="79"/>
      <c r="BX217" s="79"/>
      <c r="BY217" s="80"/>
      <c r="BZ217" s="81"/>
      <c r="CA217" s="82"/>
      <c r="CB217" s="81"/>
      <c r="CC217" s="83"/>
      <c r="CD217" s="83"/>
      <c r="CE217" s="83"/>
      <c r="CF217" s="83"/>
      <c r="CG217" s="84"/>
      <c r="CH217" s="79"/>
      <c r="CI217" s="79"/>
      <c r="CJ217" s="80"/>
      <c r="CK217" s="81"/>
      <c r="CL217" s="82"/>
      <c r="CM217" s="81"/>
      <c r="CN217" s="83"/>
      <c r="CO217" s="83"/>
      <c r="CP217" s="83"/>
      <c r="CQ217" s="83"/>
      <c r="CR217" s="84"/>
      <c r="CS217" s="79"/>
      <c r="CT217" s="79"/>
      <c r="CU217" s="80"/>
      <c r="CV217" s="81"/>
      <c r="CW217" s="82"/>
      <c r="CX217" s="81"/>
      <c r="CY217" s="83"/>
      <c r="CZ217" s="83"/>
      <c r="DA217" s="83"/>
      <c r="DB217" s="83"/>
      <c r="DC217" s="84"/>
      <c r="DD217" s="79"/>
      <c r="DE217" s="79"/>
      <c r="DF217" s="80"/>
      <c r="DG217" s="81"/>
      <c r="DH217" s="82"/>
      <c r="DI217" s="81"/>
      <c r="DJ217" s="83"/>
      <c r="DK217" s="83"/>
      <c r="DL217" s="83"/>
      <c r="DM217" s="83"/>
      <c r="DN217" s="84"/>
      <c r="DO217" s="79"/>
      <c r="DP217" s="79"/>
      <c r="DQ217" s="80"/>
      <c r="DR217" s="81"/>
      <c r="DS217" s="82"/>
      <c r="DT217" s="81"/>
      <c r="DU217" s="83"/>
      <c r="DV217" s="83"/>
      <c r="DW217" s="83"/>
      <c r="DX217" s="83"/>
      <c r="DY217" s="84"/>
      <c r="DZ217" s="79"/>
      <c r="EA217" s="79"/>
      <c r="EB217" s="80"/>
      <c r="EC217" s="81"/>
      <c r="ED217" s="82"/>
      <c r="EE217" s="81"/>
      <c r="EF217" s="83"/>
      <c r="EG217" s="83"/>
      <c r="EH217" s="83"/>
      <c r="EI217" s="83"/>
      <c r="EJ217" s="84"/>
      <c r="EK217" s="79"/>
      <c r="EL217" s="79"/>
      <c r="EM217" s="80"/>
      <c r="EN217" s="81"/>
      <c r="EO217" s="82"/>
      <c r="EP217" s="81"/>
      <c r="EQ217" s="83"/>
      <c r="ER217" s="83"/>
      <c r="ES217" s="83"/>
      <c r="ET217" s="83"/>
      <c r="EU217" s="84"/>
      <c r="EV217" s="79"/>
      <c r="EW217" s="79"/>
      <c r="EX217" s="80"/>
      <c r="EY217" s="81"/>
      <c r="EZ217" s="82"/>
      <c r="FA217" s="81"/>
      <c r="FB217" s="83"/>
      <c r="FC217" s="83"/>
      <c r="FD217" s="83"/>
      <c r="FE217" s="83"/>
      <c r="FF217" s="84"/>
      <c r="FG217" s="79"/>
      <c r="FH217" s="79"/>
      <c r="FI217" s="80"/>
      <c r="FJ217" s="81"/>
      <c r="FK217" s="82"/>
      <c r="FL217" s="81"/>
      <c r="FM217" s="83"/>
      <c r="FN217" s="83"/>
      <c r="FO217" s="83"/>
      <c r="FP217" s="83"/>
      <c r="FQ217" s="84"/>
      <c r="FR217" s="79"/>
      <c r="FS217" s="79"/>
      <c r="FT217" s="80"/>
      <c r="FU217" s="81"/>
      <c r="FV217" s="82"/>
      <c r="FW217" s="81"/>
      <c r="FX217" s="83"/>
      <c r="FY217" s="83"/>
      <c r="FZ217" s="83"/>
      <c r="GA217" s="83"/>
      <c r="GB217" s="84"/>
      <c r="GC217" s="79"/>
      <c r="GD217" s="79"/>
      <c r="GE217" s="80"/>
      <c r="GF217" s="81"/>
      <c r="GG217" s="82"/>
      <c r="GH217" s="81"/>
      <c r="GI217" s="83"/>
      <c r="GJ217" s="83"/>
      <c r="GK217" s="83"/>
      <c r="GL217" s="83"/>
      <c r="GM217" s="84"/>
      <c r="GN217" s="79"/>
      <c r="GO217" s="79"/>
      <c r="GP217" s="80"/>
      <c r="GQ217" s="81"/>
      <c r="GR217" s="82"/>
      <c r="GS217" s="81"/>
      <c r="GT217" s="83"/>
      <c r="GU217" s="83"/>
      <c r="GV217" s="83"/>
      <c r="GW217" s="83"/>
      <c r="GX217" s="84"/>
      <c r="GY217" s="79"/>
      <c r="GZ217" s="79"/>
      <c r="HA217" s="80"/>
      <c r="HB217" s="81"/>
      <c r="HC217" s="82"/>
      <c r="HD217" s="81"/>
      <c r="HE217" s="83"/>
      <c r="HF217" s="83"/>
      <c r="HG217" s="83"/>
      <c r="HH217" s="83"/>
      <c r="HI217" s="84"/>
      <c r="HJ217" s="79"/>
      <c r="HK217" s="79"/>
      <c r="HL217" s="80"/>
      <c r="HM217" s="81"/>
      <c r="HN217" s="82"/>
      <c r="HO217" s="81"/>
      <c r="HP217" s="83"/>
      <c r="HQ217" s="83"/>
      <c r="HR217" s="83"/>
      <c r="HS217" s="83"/>
      <c r="HT217" s="84"/>
      <c r="HU217" s="79"/>
      <c r="HV217" s="79"/>
      <c r="HW217" s="80"/>
      <c r="HX217" s="81"/>
      <c r="HY217" s="82"/>
      <c r="HZ217" s="81"/>
      <c r="IA217" s="83"/>
      <c r="IB217" s="83"/>
      <c r="IC217" s="83"/>
      <c r="ID217" s="83"/>
      <c r="IE217" s="84"/>
      <c r="IF217" s="79"/>
      <c r="IG217" s="79"/>
    </row>
    <row r="218" spans="1:241" s="85" customFormat="1" ht="51">
      <c r="A218" s="502" t="s">
        <v>2734</v>
      </c>
      <c r="B218" s="517" t="s">
        <v>2733</v>
      </c>
      <c r="C218" s="504" t="s">
        <v>132</v>
      </c>
      <c r="D218" s="505">
        <v>1</v>
      </c>
      <c r="E218" s="260"/>
      <c r="F218" s="260"/>
      <c r="G218" s="88">
        <f t="shared" si="30"/>
        <v>0</v>
      </c>
      <c r="H218" s="89">
        <f t="shared" si="31"/>
        <v>0</v>
      </c>
      <c r="I218" s="79"/>
      <c r="J218" s="79"/>
      <c r="K218" s="80"/>
      <c r="L218" s="81"/>
      <c r="M218" s="82"/>
      <c r="N218" s="81"/>
      <c r="O218" s="83"/>
      <c r="P218" s="83"/>
      <c r="Q218" s="83"/>
      <c r="R218" s="83"/>
      <c r="S218" s="84"/>
      <c r="T218" s="79"/>
      <c r="U218" s="79"/>
      <c r="V218" s="80"/>
      <c r="W218" s="81"/>
      <c r="X218" s="82"/>
      <c r="Y218" s="81"/>
      <c r="Z218" s="83"/>
      <c r="AA218" s="83"/>
      <c r="AB218" s="83"/>
      <c r="AC218" s="83"/>
      <c r="AD218" s="84"/>
      <c r="AE218" s="79"/>
      <c r="AF218" s="79"/>
      <c r="AG218" s="80"/>
      <c r="AH218" s="81"/>
      <c r="AI218" s="82"/>
      <c r="AJ218" s="81"/>
      <c r="AK218" s="83"/>
      <c r="AL218" s="83"/>
      <c r="AM218" s="83"/>
      <c r="AN218" s="83"/>
      <c r="AO218" s="84"/>
      <c r="AP218" s="79"/>
      <c r="AQ218" s="79"/>
      <c r="AR218" s="80"/>
      <c r="AS218" s="81"/>
      <c r="AT218" s="82"/>
      <c r="AU218" s="81"/>
      <c r="AV218" s="83"/>
      <c r="AW218" s="83"/>
      <c r="AX218" s="83"/>
      <c r="AY218" s="83"/>
      <c r="AZ218" s="84"/>
      <c r="BA218" s="79"/>
      <c r="BB218" s="79"/>
      <c r="BC218" s="80"/>
      <c r="BD218" s="81"/>
      <c r="BE218" s="82"/>
      <c r="BF218" s="81"/>
      <c r="BG218" s="83"/>
      <c r="BH218" s="83"/>
      <c r="BI218" s="83"/>
      <c r="BJ218" s="83"/>
      <c r="BK218" s="84"/>
      <c r="BL218" s="79"/>
      <c r="BM218" s="79"/>
      <c r="BN218" s="80"/>
      <c r="BO218" s="81"/>
      <c r="BP218" s="82"/>
      <c r="BQ218" s="81"/>
      <c r="BR218" s="83"/>
      <c r="BS218" s="83"/>
      <c r="BT218" s="83"/>
      <c r="BU218" s="83"/>
      <c r="BV218" s="84"/>
      <c r="BW218" s="79"/>
      <c r="BX218" s="79"/>
      <c r="BY218" s="80"/>
      <c r="BZ218" s="81"/>
      <c r="CA218" s="82"/>
      <c r="CB218" s="81"/>
      <c r="CC218" s="83"/>
      <c r="CD218" s="83"/>
      <c r="CE218" s="83"/>
      <c r="CF218" s="83"/>
      <c r="CG218" s="84"/>
      <c r="CH218" s="79"/>
      <c r="CI218" s="79"/>
      <c r="CJ218" s="80"/>
      <c r="CK218" s="81"/>
      <c r="CL218" s="82"/>
      <c r="CM218" s="81"/>
      <c r="CN218" s="83"/>
      <c r="CO218" s="83"/>
      <c r="CP218" s="83"/>
      <c r="CQ218" s="83"/>
      <c r="CR218" s="84"/>
      <c r="CS218" s="79"/>
      <c r="CT218" s="79"/>
      <c r="CU218" s="80"/>
      <c r="CV218" s="81"/>
      <c r="CW218" s="82"/>
      <c r="CX218" s="81"/>
      <c r="CY218" s="83"/>
      <c r="CZ218" s="83"/>
      <c r="DA218" s="83"/>
      <c r="DB218" s="83"/>
      <c r="DC218" s="84"/>
      <c r="DD218" s="79"/>
      <c r="DE218" s="79"/>
      <c r="DF218" s="80"/>
      <c r="DG218" s="81"/>
      <c r="DH218" s="82"/>
      <c r="DI218" s="81"/>
      <c r="DJ218" s="83"/>
      <c r="DK218" s="83"/>
      <c r="DL218" s="83"/>
      <c r="DM218" s="83"/>
      <c r="DN218" s="84"/>
      <c r="DO218" s="79"/>
      <c r="DP218" s="79"/>
      <c r="DQ218" s="80"/>
      <c r="DR218" s="81"/>
      <c r="DS218" s="82"/>
      <c r="DT218" s="81"/>
      <c r="DU218" s="83"/>
      <c r="DV218" s="83"/>
      <c r="DW218" s="83"/>
      <c r="DX218" s="83"/>
      <c r="DY218" s="84"/>
      <c r="DZ218" s="79"/>
      <c r="EA218" s="79"/>
      <c r="EB218" s="80"/>
      <c r="EC218" s="81"/>
      <c r="ED218" s="82"/>
      <c r="EE218" s="81"/>
      <c r="EF218" s="83"/>
      <c r="EG218" s="83"/>
      <c r="EH218" s="83"/>
      <c r="EI218" s="83"/>
      <c r="EJ218" s="84"/>
      <c r="EK218" s="79"/>
      <c r="EL218" s="79"/>
      <c r="EM218" s="80"/>
      <c r="EN218" s="81"/>
      <c r="EO218" s="82"/>
      <c r="EP218" s="81"/>
      <c r="EQ218" s="83"/>
      <c r="ER218" s="83"/>
      <c r="ES218" s="83"/>
      <c r="ET218" s="83"/>
      <c r="EU218" s="84"/>
      <c r="EV218" s="79"/>
      <c r="EW218" s="79"/>
      <c r="EX218" s="80"/>
      <c r="EY218" s="81"/>
      <c r="EZ218" s="82"/>
      <c r="FA218" s="81"/>
      <c r="FB218" s="83"/>
      <c r="FC218" s="83"/>
      <c r="FD218" s="83"/>
      <c r="FE218" s="83"/>
      <c r="FF218" s="84"/>
      <c r="FG218" s="79"/>
      <c r="FH218" s="79"/>
      <c r="FI218" s="80"/>
      <c r="FJ218" s="81"/>
      <c r="FK218" s="82"/>
      <c r="FL218" s="81"/>
      <c r="FM218" s="83"/>
      <c r="FN218" s="83"/>
      <c r="FO218" s="83"/>
      <c r="FP218" s="83"/>
      <c r="FQ218" s="84"/>
      <c r="FR218" s="79"/>
      <c r="FS218" s="79"/>
      <c r="FT218" s="80"/>
      <c r="FU218" s="81"/>
      <c r="FV218" s="82"/>
      <c r="FW218" s="81"/>
      <c r="FX218" s="83"/>
      <c r="FY218" s="83"/>
      <c r="FZ218" s="83"/>
      <c r="GA218" s="83"/>
      <c r="GB218" s="84"/>
      <c r="GC218" s="79"/>
      <c r="GD218" s="79"/>
      <c r="GE218" s="80"/>
      <c r="GF218" s="81"/>
      <c r="GG218" s="82"/>
      <c r="GH218" s="81"/>
      <c r="GI218" s="83"/>
      <c r="GJ218" s="83"/>
      <c r="GK218" s="83"/>
      <c r="GL218" s="83"/>
      <c r="GM218" s="84"/>
      <c r="GN218" s="79"/>
      <c r="GO218" s="79"/>
      <c r="GP218" s="80"/>
      <c r="GQ218" s="81"/>
      <c r="GR218" s="82"/>
      <c r="GS218" s="81"/>
      <c r="GT218" s="83"/>
      <c r="GU218" s="83"/>
      <c r="GV218" s="83"/>
      <c r="GW218" s="83"/>
      <c r="GX218" s="84"/>
      <c r="GY218" s="79"/>
      <c r="GZ218" s="79"/>
      <c r="HA218" s="80"/>
      <c r="HB218" s="81"/>
      <c r="HC218" s="82"/>
      <c r="HD218" s="81"/>
      <c r="HE218" s="83"/>
      <c r="HF218" s="83"/>
      <c r="HG218" s="83"/>
      <c r="HH218" s="83"/>
      <c r="HI218" s="84"/>
      <c r="HJ218" s="79"/>
      <c r="HK218" s="79"/>
      <c r="HL218" s="80"/>
      <c r="HM218" s="81"/>
      <c r="HN218" s="82"/>
      <c r="HO218" s="81"/>
      <c r="HP218" s="83"/>
      <c r="HQ218" s="83"/>
      <c r="HR218" s="83"/>
      <c r="HS218" s="83"/>
      <c r="HT218" s="84"/>
      <c r="HU218" s="79"/>
      <c r="HV218" s="79"/>
      <c r="HW218" s="80"/>
      <c r="HX218" s="81"/>
      <c r="HY218" s="82"/>
      <c r="HZ218" s="81"/>
      <c r="IA218" s="83"/>
      <c r="IB218" s="83"/>
      <c r="IC218" s="83"/>
      <c r="ID218" s="83"/>
      <c r="IE218" s="84"/>
      <c r="IF218" s="79"/>
      <c r="IG218" s="79"/>
    </row>
    <row r="219" spans="1:241" s="85" customFormat="1" ht="51">
      <c r="A219" s="502" t="s">
        <v>2732</v>
      </c>
      <c r="B219" s="517" t="s">
        <v>2731</v>
      </c>
      <c r="C219" s="504" t="s">
        <v>132</v>
      </c>
      <c r="D219" s="505">
        <v>1</v>
      </c>
      <c r="E219" s="260"/>
      <c r="F219" s="260"/>
      <c r="G219" s="88">
        <f t="shared" si="30"/>
        <v>0</v>
      </c>
      <c r="H219" s="89">
        <f t="shared" si="31"/>
        <v>0</v>
      </c>
      <c r="I219" s="79"/>
      <c r="J219" s="79"/>
      <c r="K219" s="80"/>
      <c r="L219" s="81"/>
      <c r="M219" s="82"/>
      <c r="N219" s="81"/>
      <c r="O219" s="83"/>
      <c r="P219" s="83"/>
      <c r="Q219" s="83"/>
      <c r="R219" s="83"/>
      <c r="S219" s="84"/>
      <c r="T219" s="79"/>
      <c r="U219" s="79"/>
      <c r="V219" s="80"/>
      <c r="W219" s="81"/>
      <c r="X219" s="82"/>
      <c r="Y219" s="81"/>
      <c r="Z219" s="83"/>
      <c r="AA219" s="83"/>
      <c r="AB219" s="83"/>
      <c r="AC219" s="83"/>
      <c r="AD219" s="84"/>
      <c r="AE219" s="79"/>
      <c r="AF219" s="79"/>
      <c r="AG219" s="80"/>
      <c r="AH219" s="81"/>
      <c r="AI219" s="82"/>
      <c r="AJ219" s="81"/>
      <c r="AK219" s="83"/>
      <c r="AL219" s="83"/>
      <c r="AM219" s="83"/>
      <c r="AN219" s="83"/>
      <c r="AO219" s="84"/>
      <c r="AP219" s="79"/>
      <c r="AQ219" s="79"/>
      <c r="AR219" s="80"/>
      <c r="AS219" s="81"/>
      <c r="AT219" s="82"/>
      <c r="AU219" s="81"/>
      <c r="AV219" s="83"/>
      <c r="AW219" s="83"/>
      <c r="AX219" s="83"/>
      <c r="AY219" s="83"/>
      <c r="AZ219" s="84"/>
      <c r="BA219" s="79"/>
      <c r="BB219" s="79"/>
      <c r="BC219" s="80"/>
      <c r="BD219" s="81"/>
      <c r="BE219" s="82"/>
      <c r="BF219" s="81"/>
      <c r="BG219" s="83"/>
      <c r="BH219" s="83"/>
      <c r="BI219" s="83"/>
      <c r="BJ219" s="83"/>
      <c r="BK219" s="84"/>
      <c r="BL219" s="79"/>
      <c r="BM219" s="79"/>
      <c r="BN219" s="80"/>
      <c r="BO219" s="81"/>
      <c r="BP219" s="82"/>
      <c r="BQ219" s="81"/>
      <c r="BR219" s="83"/>
      <c r="BS219" s="83"/>
      <c r="BT219" s="83"/>
      <c r="BU219" s="83"/>
      <c r="BV219" s="84"/>
      <c r="BW219" s="79"/>
      <c r="BX219" s="79"/>
      <c r="BY219" s="80"/>
      <c r="BZ219" s="81"/>
      <c r="CA219" s="82"/>
      <c r="CB219" s="81"/>
      <c r="CC219" s="83"/>
      <c r="CD219" s="83"/>
      <c r="CE219" s="83"/>
      <c r="CF219" s="83"/>
      <c r="CG219" s="84"/>
      <c r="CH219" s="79"/>
      <c r="CI219" s="79"/>
      <c r="CJ219" s="80"/>
      <c r="CK219" s="81"/>
      <c r="CL219" s="82"/>
      <c r="CM219" s="81"/>
      <c r="CN219" s="83"/>
      <c r="CO219" s="83"/>
      <c r="CP219" s="83"/>
      <c r="CQ219" s="83"/>
      <c r="CR219" s="84"/>
      <c r="CS219" s="79"/>
      <c r="CT219" s="79"/>
      <c r="CU219" s="80"/>
      <c r="CV219" s="81"/>
      <c r="CW219" s="82"/>
      <c r="CX219" s="81"/>
      <c r="CY219" s="83"/>
      <c r="CZ219" s="83"/>
      <c r="DA219" s="83"/>
      <c r="DB219" s="83"/>
      <c r="DC219" s="84"/>
      <c r="DD219" s="79"/>
      <c r="DE219" s="79"/>
      <c r="DF219" s="80"/>
      <c r="DG219" s="81"/>
      <c r="DH219" s="82"/>
      <c r="DI219" s="81"/>
      <c r="DJ219" s="83"/>
      <c r="DK219" s="83"/>
      <c r="DL219" s="83"/>
      <c r="DM219" s="83"/>
      <c r="DN219" s="84"/>
      <c r="DO219" s="79"/>
      <c r="DP219" s="79"/>
      <c r="DQ219" s="80"/>
      <c r="DR219" s="81"/>
      <c r="DS219" s="82"/>
      <c r="DT219" s="81"/>
      <c r="DU219" s="83"/>
      <c r="DV219" s="83"/>
      <c r="DW219" s="83"/>
      <c r="DX219" s="83"/>
      <c r="DY219" s="84"/>
      <c r="DZ219" s="79"/>
      <c r="EA219" s="79"/>
      <c r="EB219" s="80"/>
      <c r="EC219" s="81"/>
      <c r="ED219" s="82"/>
      <c r="EE219" s="81"/>
      <c r="EF219" s="83"/>
      <c r="EG219" s="83"/>
      <c r="EH219" s="83"/>
      <c r="EI219" s="83"/>
      <c r="EJ219" s="84"/>
      <c r="EK219" s="79"/>
      <c r="EL219" s="79"/>
      <c r="EM219" s="80"/>
      <c r="EN219" s="81"/>
      <c r="EO219" s="82"/>
      <c r="EP219" s="81"/>
      <c r="EQ219" s="83"/>
      <c r="ER219" s="83"/>
      <c r="ES219" s="83"/>
      <c r="ET219" s="83"/>
      <c r="EU219" s="84"/>
      <c r="EV219" s="79"/>
      <c r="EW219" s="79"/>
      <c r="EX219" s="80"/>
      <c r="EY219" s="81"/>
      <c r="EZ219" s="82"/>
      <c r="FA219" s="81"/>
      <c r="FB219" s="83"/>
      <c r="FC219" s="83"/>
      <c r="FD219" s="83"/>
      <c r="FE219" s="83"/>
      <c r="FF219" s="84"/>
      <c r="FG219" s="79"/>
      <c r="FH219" s="79"/>
      <c r="FI219" s="80"/>
      <c r="FJ219" s="81"/>
      <c r="FK219" s="82"/>
      <c r="FL219" s="81"/>
      <c r="FM219" s="83"/>
      <c r="FN219" s="83"/>
      <c r="FO219" s="83"/>
      <c r="FP219" s="83"/>
      <c r="FQ219" s="84"/>
      <c r="FR219" s="79"/>
      <c r="FS219" s="79"/>
      <c r="FT219" s="80"/>
      <c r="FU219" s="81"/>
      <c r="FV219" s="82"/>
      <c r="FW219" s="81"/>
      <c r="FX219" s="83"/>
      <c r="FY219" s="83"/>
      <c r="FZ219" s="83"/>
      <c r="GA219" s="83"/>
      <c r="GB219" s="84"/>
      <c r="GC219" s="79"/>
      <c r="GD219" s="79"/>
      <c r="GE219" s="80"/>
      <c r="GF219" s="81"/>
      <c r="GG219" s="82"/>
      <c r="GH219" s="81"/>
      <c r="GI219" s="83"/>
      <c r="GJ219" s="83"/>
      <c r="GK219" s="83"/>
      <c r="GL219" s="83"/>
      <c r="GM219" s="84"/>
      <c r="GN219" s="79"/>
      <c r="GO219" s="79"/>
      <c r="GP219" s="80"/>
      <c r="GQ219" s="81"/>
      <c r="GR219" s="82"/>
      <c r="GS219" s="81"/>
      <c r="GT219" s="83"/>
      <c r="GU219" s="83"/>
      <c r="GV219" s="83"/>
      <c r="GW219" s="83"/>
      <c r="GX219" s="84"/>
      <c r="GY219" s="79"/>
      <c r="GZ219" s="79"/>
      <c r="HA219" s="80"/>
      <c r="HB219" s="81"/>
      <c r="HC219" s="82"/>
      <c r="HD219" s="81"/>
      <c r="HE219" s="83"/>
      <c r="HF219" s="83"/>
      <c r="HG219" s="83"/>
      <c r="HH219" s="83"/>
      <c r="HI219" s="84"/>
      <c r="HJ219" s="79"/>
      <c r="HK219" s="79"/>
      <c r="HL219" s="80"/>
      <c r="HM219" s="81"/>
      <c r="HN219" s="82"/>
      <c r="HO219" s="81"/>
      <c r="HP219" s="83"/>
      <c r="HQ219" s="83"/>
      <c r="HR219" s="83"/>
      <c r="HS219" s="83"/>
      <c r="HT219" s="84"/>
      <c r="HU219" s="79"/>
      <c r="HV219" s="79"/>
      <c r="HW219" s="80"/>
      <c r="HX219" s="81"/>
      <c r="HY219" s="82"/>
      <c r="HZ219" s="81"/>
      <c r="IA219" s="83"/>
      <c r="IB219" s="83"/>
      <c r="IC219" s="83"/>
      <c r="ID219" s="83"/>
      <c r="IE219" s="84"/>
      <c r="IF219" s="79"/>
      <c r="IG219" s="79"/>
    </row>
    <row r="220" spans="1:241" s="85" customFormat="1" ht="51">
      <c r="A220" s="502" t="s">
        <v>2730</v>
      </c>
      <c r="B220" s="517" t="s">
        <v>2729</v>
      </c>
      <c r="C220" s="504" t="s">
        <v>132</v>
      </c>
      <c r="D220" s="505">
        <v>1</v>
      </c>
      <c r="E220" s="260"/>
      <c r="F220" s="260"/>
      <c r="G220" s="88">
        <f t="shared" si="30"/>
        <v>0</v>
      </c>
      <c r="H220" s="89">
        <f t="shared" si="31"/>
        <v>0</v>
      </c>
      <c r="I220" s="79"/>
      <c r="J220" s="79"/>
      <c r="K220" s="80"/>
      <c r="L220" s="81"/>
      <c r="M220" s="82"/>
      <c r="N220" s="81"/>
      <c r="O220" s="83"/>
      <c r="P220" s="83"/>
      <c r="Q220" s="83"/>
      <c r="R220" s="83"/>
      <c r="S220" s="84"/>
      <c r="T220" s="79"/>
      <c r="U220" s="79"/>
      <c r="V220" s="80"/>
      <c r="W220" s="81"/>
      <c r="X220" s="82"/>
      <c r="Y220" s="81"/>
      <c r="Z220" s="83"/>
      <c r="AA220" s="83"/>
      <c r="AB220" s="83"/>
      <c r="AC220" s="83"/>
      <c r="AD220" s="84"/>
      <c r="AE220" s="79"/>
      <c r="AF220" s="79"/>
      <c r="AG220" s="80"/>
      <c r="AH220" s="81"/>
      <c r="AI220" s="82"/>
      <c r="AJ220" s="81"/>
      <c r="AK220" s="83"/>
      <c r="AL220" s="83"/>
      <c r="AM220" s="83"/>
      <c r="AN220" s="83"/>
      <c r="AO220" s="84"/>
      <c r="AP220" s="79"/>
      <c r="AQ220" s="79"/>
      <c r="AR220" s="80"/>
      <c r="AS220" s="81"/>
      <c r="AT220" s="82"/>
      <c r="AU220" s="81"/>
      <c r="AV220" s="83"/>
      <c r="AW220" s="83"/>
      <c r="AX220" s="83"/>
      <c r="AY220" s="83"/>
      <c r="AZ220" s="84"/>
      <c r="BA220" s="79"/>
      <c r="BB220" s="79"/>
      <c r="BC220" s="80"/>
      <c r="BD220" s="81"/>
      <c r="BE220" s="82"/>
      <c r="BF220" s="81"/>
      <c r="BG220" s="83"/>
      <c r="BH220" s="83"/>
      <c r="BI220" s="83"/>
      <c r="BJ220" s="83"/>
      <c r="BK220" s="84"/>
      <c r="BL220" s="79"/>
      <c r="BM220" s="79"/>
      <c r="BN220" s="80"/>
      <c r="BO220" s="81"/>
      <c r="BP220" s="82"/>
      <c r="BQ220" s="81"/>
      <c r="BR220" s="83"/>
      <c r="BS220" s="83"/>
      <c r="BT220" s="83"/>
      <c r="BU220" s="83"/>
      <c r="BV220" s="84"/>
      <c r="BW220" s="79"/>
      <c r="BX220" s="79"/>
      <c r="BY220" s="80"/>
      <c r="BZ220" s="81"/>
      <c r="CA220" s="82"/>
      <c r="CB220" s="81"/>
      <c r="CC220" s="83"/>
      <c r="CD220" s="83"/>
      <c r="CE220" s="83"/>
      <c r="CF220" s="83"/>
      <c r="CG220" s="84"/>
      <c r="CH220" s="79"/>
      <c r="CI220" s="79"/>
      <c r="CJ220" s="80"/>
      <c r="CK220" s="81"/>
      <c r="CL220" s="82"/>
      <c r="CM220" s="81"/>
      <c r="CN220" s="83"/>
      <c r="CO220" s="83"/>
      <c r="CP220" s="83"/>
      <c r="CQ220" s="83"/>
      <c r="CR220" s="84"/>
      <c r="CS220" s="79"/>
      <c r="CT220" s="79"/>
      <c r="CU220" s="80"/>
      <c r="CV220" s="81"/>
      <c r="CW220" s="82"/>
      <c r="CX220" s="81"/>
      <c r="CY220" s="83"/>
      <c r="CZ220" s="83"/>
      <c r="DA220" s="83"/>
      <c r="DB220" s="83"/>
      <c r="DC220" s="84"/>
      <c r="DD220" s="79"/>
      <c r="DE220" s="79"/>
      <c r="DF220" s="80"/>
      <c r="DG220" s="81"/>
      <c r="DH220" s="82"/>
      <c r="DI220" s="81"/>
      <c r="DJ220" s="83"/>
      <c r="DK220" s="83"/>
      <c r="DL220" s="83"/>
      <c r="DM220" s="83"/>
      <c r="DN220" s="84"/>
      <c r="DO220" s="79"/>
      <c r="DP220" s="79"/>
      <c r="DQ220" s="80"/>
      <c r="DR220" s="81"/>
      <c r="DS220" s="82"/>
      <c r="DT220" s="81"/>
      <c r="DU220" s="83"/>
      <c r="DV220" s="83"/>
      <c r="DW220" s="83"/>
      <c r="DX220" s="83"/>
      <c r="DY220" s="84"/>
      <c r="DZ220" s="79"/>
      <c r="EA220" s="79"/>
      <c r="EB220" s="80"/>
      <c r="EC220" s="81"/>
      <c r="ED220" s="82"/>
      <c r="EE220" s="81"/>
      <c r="EF220" s="83"/>
      <c r="EG220" s="83"/>
      <c r="EH220" s="83"/>
      <c r="EI220" s="83"/>
      <c r="EJ220" s="84"/>
      <c r="EK220" s="79"/>
      <c r="EL220" s="79"/>
      <c r="EM220" s="80"/>
      <c r="EN220" s="81"/>
      <c r="EO220" s="82"/>
      <c r="EP220" s="81"/>
      <c r="EQ220" s="83"/>
      <c r="ER220" s="83"/>
      <c r="ES220" s="83"/>
      <c r="ET220" s="83"/>
      <c r="EU220" s="84"/>
      <c r="EV220" s="79"/>
      <c r="EW220" s="79"/>
      <c r="EX220" s="80"/>
      <c r="EY220" s="81"/>
      <c r="EZ220" s="82"/>
      <c r="FA220" s="81"/>
      <c r="FB220" s="83"/>
      <c r="FC220" s="83"/>
      <c r="FD220" s="83"/>
      <c r="FE220" s="83"/>
      <c r="FF220" s="84"/>
      <c r="FG220" s="79"/>
      <c r="FH220" s="79"/>
      <c r="FI220" s="80"/>
      <c r="FJ220" s="81"/>
      <c r="FK220" s="82"/>
      <c r="FL220" s="81"/>
      <c r="FM220" s="83"/>
      <c r="FN220" s="83"/>
      <c r="FO220" s="83"/>
      <c r="FP220" s="83"/>
      <c r="FQ220" s="84"/>
      <c r="FR220" s="79"/>
      <c r="FS220" s="79"/>
      <c r="FT220" s="80"/>
      <c r="FU220" s="81"/>
      <c r="FV220" s="82"/>
      <c r="FW220" s="81"/>
      <c r="FX220" s="83"/>
      <c r="FY220" s="83"/>
      <c r="FZ220" s="83"/>
      <c r="GA220" s="83"/>
      <c r="GB220" s="84"/>
      <c r="GC220" s="79"/>
      <c r="GD220" s="79"/>
      <c r="GE220" s="80"/>
      <c r="GF220" s="81"/>
      <c r="GG220" s="82"/>
      <c r="GH220" s="81"/>
      <c r="GI220" s="83"/>
      <c r="GJ220" s="83"/>
      <c r="GK220" s="83"/>
      <c r="GL220" s="83"/>
      <c r="GM220" s="84"/>
      <c r="GN220" s="79"/>
      <c r="GO220" s="79"/>
      <c r="GP220" s="80"/>
      <c r="GQ220" s="81"/>
      <c r="GR220" s="82"/>
      <c r="GS220" s="81"/>
      <c r="GT220" s="83"/>
      <c r="GU220" s="83"/>
      <c r="GV220" s="83"/>
      <c r="GW220" s="83"/>
      <c r="GX220" s="84"/>
      <c r="GY220" s="79"/>
      <c r="GZ220" s="79"/>
      <c r="HA220" s="80"/>
      <c r="HB220" s="81"/>
      <c r="HC220" s="82"/>
      <c r="HD220" s="81"/>
      <c r="HE220" s="83"/>
      <c r="HF220" s="83"/>
      <c r="HG220" s="83"/>
      <c r="HH220" s="83"/>
      <c r="HI220" s="84"/>
      <c r="HJ220" s="79"/>
      <c r="HK220" s="79"/>
      <c r="HL220" s="80"/>
      <c r="HM220" s="81"/>
      <c r="HN220" s="82"/>
      <c r="HO220" s="81"/>
      <c r="HP220" s="83"/>
      <c r="HQ220" s="83"/>
      <c r="HR220" s="83"/>
      <c r="HS220" s="83"/>
      <c r="HT220" s="84"/>
      <c r="HU220" s="79"/>
      <c r="HV220" s="79"/>
      <c r="HW220" s="80"/>
      <c r="HX220" s="81"/>
      <c r="HY220" s="82"/>
      <c r="HZ220" s="81"/>
      <c r="IA220" s="83"/>
      <c r="IB220" s="83"/>
      <c r="IC220" s="83"/>
      <c r="ID220" s="83"/>
      <c r="IE220" s="84"/>
      <c r="IF220" s="79"/>
      <c r="IG220" s="79"/>
    </row>
    <row r="221" spans="1:241" s="85" customFormat="1" ht="51">
      <c r="A221" s="502" t="s">
        <v>2728</v>
      </c>
      <c r="B221" s="517" t="s">
        <v>2727</v>
      </c>
      <c r="C221" s="504" t="s">
        <v>132</v>
      </c>
      <c r="D221" s="505">
        <v>1</v>
      </c>
      <c r="E221" s="260"/>
      <c r="F221" s="260"/>
      <c r="G221" s="88">
        <f t="shared" si="30"/>
        <v>0</v>
      </c>
      <c r="H221" s="89">
        <f t="shared" si="31"/>
        <v>0</v>
      </c>
      <c r="I221" s="79"/>
      <c r="J221" s="79"/>
      <c r="K221" s="80"/>
      <c r="L221" s="81"/>
      <c r="M221" s="82"/>
      <c r="N221" s="81"/>
      <c r="O221" s="83"/>
      <c r="P221" s="83"/>
      <c r="Q221" s="83"/>
      <c r="R221" s="83"/>
      <c r="S221" s="84"/>
      <c r="T221" s="79"/>
      <c r="U221" s="79"/>
      <c r="V221" s="80"/>
      <c r="W221" s="81"/>
      <c r="X221" s="82"/>
      <c r="Y221" s="81"/>
      <c r="Z221" s="83"/>
      <c r="AA221" s="83"/>
      <c r="AB221" s="83"/>
      <c r="AC221" s="83"/>
      <c r="AD221" s="84"/>
      <c r="AE221" s="79"/>
      <c r="AF221" s="79"/>
      <c r="AG221" s="80"/>
      <c r="AH221" s="81"/>
      <c r="AI221" s="82"/>
      <c r="AJ221" s="81"/>
      <c r="AK221" s="83"/>
      <c r="AL221" s="83"/>
      <c r="AM221" s="83"/>
      <c r="AN221" s="83"/>
      <c r="AO221" s="84"/>
      <c r="AP221" s="79"/>
      <c r="AQ221" s="79"/>
      <c r="AR221" s="80"/>
      <c r="AS221" s="81"/>
      <c r="AT221" s="82"/>
      <c r="AU221" s="81"/>
      <c r="AV221" s="83"/>
      <c r="AW221" s="83"/>
      <c r="AX221" s="83"/>
      <c r="AY221" s="83"/>
      <c r="AZ221" s="84"/>
      <c r="BA221" s="79"/>
      <c r="BB221" s="79"/>
      <c r="BC221" s="80"/>
      <c r="BD221" s="81"/>
      <c r="BE221" s="82"/>
      <c r="BF221" s="81"/>
      <c r="BG221" s="83"/>
      <c r="BH221" s="83"/>
      <c r="BI221" s="83"/>
      <c r="BJ221" s="83"/>
      <c r="BK221" s="84"/>
      <c r="BL221" s="79"/>
      <c r="BM221" s="79"/>
      <c r="BN221" s="80"/>
      <c r="BO221" s="81"/>
      <c r="BP221" s="82"/>
      <c r="BQ221" s="81"/>
      <c r="BR221" s="83"/>
      <c r="BS221" s="83"/>
      <c r="BT221" s="83"/>
      <c r="BU221" s="83"/>
      <c r="BV221" s="84"/>
      <c r="BW221" s="79"/>
      <c r="BX221" s="79"/>
      <c r="BY221" s="80"/>
      <c r="BZ221" s="81"/>
      <c r="CA221" s="82"/>
      <c r="CB221" s="81"/>
      <c r="CC221" s="83"/>
      <c r="CD221" s="83"/>
      <c r="CE221" s="83"/>
      <c r="CF221" s="83"/>
      <c r="CG221" s="84"/>
      <c r="CH221" s="79"/>
      <c r="CI221" s="79"/>
      <c r="CJ221" s="80"/>
      <c r="CK221" s="81"/>
      <c r="CL221" s="82"/>
      <c r="CM221" s="81"/>
      <c r="CN221" s="83"/>
      <c r="CO221" s="83"/>
      <c r="CP221" s="83"/>
      <c r="CQ221" s="83"/>
      <c r="CR221" s="84"/>
      <c r="CS221" s="79"/>
      <c r="CT221" s="79"/>
      <c r="CU221" s="80"/>
      <c r="CV221" s="81"/>
      <c r="CW221" s="82"/>
      <c r="CX221" s="81"/>
      <c r="CY221" s="83"/>
      <c r="CZ221" s="83"/>
      <c r="DA221" s="83"/>
      <c r="DB221" s="83"/>
      <c r="DC221" s="84"/>
      <c r="DD221" s="79"/>
      <c r="DE221" s="79"/>
      <c r="DF221" s="80"/>
      <c r="DG221" s="81"/>
      <c r="DH221" s="82"/>
      <c r="DI221" s="81"/>
      <c r="DJ221" s="83"/>
      <c r="DK221" s="83"/>
      <c r="DL221" s="83"/>
      <c r="DM221" s="83"/>
      <c r="DN221" s="84"/>
      <c r="DO221" s="79"/>
      <c r="DP221" s="79"/>
      <c r="DQ221" s="80"/>
      <c r="DR221" s="81"/>
      <c r="DS221" s="82"/>
      <c r="DT221" s="81"/>
      <c r="DU221" s="83"/>
      <c r="DV221" s="83"/>
      <c r="DW221" s="83"/>
      <c r="DX221" s="83"/>
      <c r="DY221" s="84"/>
      <c r="DZ221" s="79"/>
      <c r="EA221" s="79"/>
      <c r="EB221" s="80"/>
      <c r="EC221" s="81"/>
      <c r="ED221" s="82"/>
      <c r="EE221" s="81"/>
      <c r="EF221" s="83"/>
      <c r="EG221" s="83"/>
      <c r="EH221" s="83"/>
      <c r="EI221" s="83"/>
      <c r="EJ221" s="84"/>
      <c r="EK221" s="79"/>
      <c r="EL221" s="79"/>
      <c r="EM221" s="80"/>
      <c r="EN221" s="81"/>
      <c r="EO221" s="82"/>
      <c r="EP221" s="81"/>
      <c r="EQ221" s="83"/>
      <c r="ER221" s="83"/>
      <c r="ES221" s="83"/>
      <c r="ET221" s="83"/>
      <c r="EU221" s="84"/>
      <c r="EV221" s="79"/>
      <c r="EW221" s="79"/>
      <c r="EX221" s="80"/>
      <c r="EY221" s="81"/>
      <c r="EZ221" s="82"/>
      <c r="FA221" s="81"/>
      <c r="FB221" s="83"/>
      <c r="FC221" s="83"/>
      <c r="FD221" s="83"/>
      <c r="FE221" s="83"/>
      <c r="FF221" s="84"/>
      <c r="FG221" s="79"/>
      <c r="FH221" s="79"/>
      <c r="FI221" s="80"/>
      <c r="FJ221" s="81"/>
      <c r="FK221" s="82"/>
      <c r="FL221" s="81"/>
      <c r="FM221" s="83"/>
      <c r="FN221" s="83"/>
      <c r="FO221" s="83"/>
      <c r="FP221" s="83"/>
      <c r="FQ221" s="84"/>
      <c r="FR221" s="79"/>
      <c r="FS221" s="79"/>
      <c r="FT221" s="80"/>
      <c r="FU221" s="81"/>
      <c r="FV221" s="82"/>
      <c r="FW221" s="81"/>
      <c r="FX221" s="83"/>
      <c r="FY221" s="83"/>
      <c r="FZ221" s="83"/>
      <c r="GA221" s="83"/>
      <c r="GB221" s="84"/>
      <c r="GC221" s="79"/>
      <c r="GD221" s="79"/>
      <c r="GE221" s="80"/>
      <c r="GF221" s="81"/>
      <c r="GG221" s="82"/>
      <c r="GH221" s="81"/>
      <c r="GI221" s="83"/>
      <c r="GJ221" s="83"/>
      <c r="GK221" s="83"/>
      <c r="GL221" s="83"/>
      <c r="GM221" s="84"/>
      <c r="GN221" s="79"/>
      <c r="GO221" s="79"/>
      <c r="GP221" s="80"/>
      <c r="GQ221" s="81"/>
      <c r="GR221" s="82"/>
      <c r="GS221" s="81"/>
      <c r="GT221" s="83"/>
      <c r="GU221" s="83"/>
      <c r="GV221" s="83"/>
      <c r="GW221" s="83"/>
      <c r="GX221" s="84"/>
      <c r="GY221" s="79"/>
      <c r="GZ221" s="79"/>
      <c r="HA221" s="80"/>
      <c r="HB221" s="81"/>
      <c r="HC221" s="82"/>
      <c r="HD221" s="81"/>
      <c r="HE221" s="83"/>
      <c r="HF221" s="83"/>
      <c r="HG221" s="83"/>
      <c r="HH221" s="83"/>
      <c r="HI221" s="84"/>
      <c r="HJ221" s="79"/>
      <c r="HK221" s="79"/>
      <c r="HL221" s="80"/>
      <c r="HM221" s="81"/>
      <c r="HN221" s="82"/>
      <c r="HO221" s="81"/>
      <c r="HP221" s="83"/>
      <c r="HQ221" s="83"/>
      <c r="HR221" s="83"/>
      <c r="HS221" s="83"/>
      <c r="HT221" s="84"/>
      <c r="HU221" s="79"/>
      <c r="HV221" s="79"/>
      <c r="HW221" s="80"/>
      <c r="HX221" s="81"/>
      <c r="HY221" s="82"/>
      <c r="HZ221" s="81"/>
      <c r="IA221" s="83"/>
      <c r="IB221" s="83"/>
      <c r="IC221" s="83"/>
      <c r="ID221" s="83"/>
      <c r="IE221" s="84"/>
      <c r="IF221" s="79"/>
      <c r="IG221" s="79"/>
    </row>
    <row r="222" spans="1:241" s="85" customFormat="1" ht="45" customHeight="1">
      <c r="A222" s="502" t="s">
        <v>2726</v>
      </c>
      <c r="B222" s="517" t="s">
        <v>2725</v>
      </c>
      <c r="C222" s="504" t="s">
        <v>132</v>
      </c>
      <c r="D222" s="505">
        <v>1</v>
      </c>
      <c r="E222" s="260"/>
      <c r="F222" s="260"/>
      <c r="G222" s="88">
        <f t="shared" si="30"/>
        <v>0</v>
      </c>
      <c r="H222" s="89">
        <f t="shared" si="31"/>
        <v>0</v>
      </c>
      <c r="I222" s="79"/>
      <c r="J222" s="79"/>
      <c r="K222" s="80"/>
      <c r="L222" s="81"/>
      <c r="M222" s="82"/>
      <c r="N222" s="81"/>
      <c r="O222" s="83"/>
      <c r="P222" s="83"/>
      <c r="Q222" s="83"/>
      <c r="R222" s="83"/>
      <c r="S222" s="84"/>
      <c r="T222" s="79"/>
      <c r="U222" s="79"/>
      <c r="V222" s="80"/>
      <c r="W222" s="81"/>
      <c r="X222" s="82"/>
      <c r="Y222" s="81"/>
      <c r="Z222" s="83"/>
      <c r="AA222" s="83"/>
      <c r="AB222" s="83"/>
      <c r="AC222" s="83"/>
      <c r="AD222" s="84"/>
      <c r="AE222" s="79"/>
      <c r="AF222" s="79"/>
      <c r="AG222" s="80"/>
      <c r="AH222" s="81"/>
      <c r="AI222" s="82"/>
      <c r="AJ222" s="81"/>
      <c r="AK222" s="83"/>
      <c r="AL222" s="83"/>
      <c r="AM222" s="83"/>
      <c r="AN222" s="83"/>
      <c r="AO222" s="84"/>
      <c r="AP222" s="79"/>
      <c r="AQ222" s="79"/>
      <c r="AR222" s="80"/>
      <c r="AS222" s="81"/>
      <c r="AT222" s="82"/>
      <c r="AU222" s="81"/>
      <c r="AV222" s="83"/>
      <c r="AW222" s="83"/>
      <c r="AX222" s="83"/>
      <c r="AY222" s="83"/>
      <c r="AZ222" s="84"/>
      <c r="BA222" s="79"/>
      <c r="BB222" s="79"/>
      <c r="BC222" s="80"/>
      <c r="BD222" s="81"/>
      <c r="BE222" s="82"/>
      <c r="BF222" s="81"/>
      <c r="BG222" s="83"/>
      <c r="BH222" s="83"/>
      <c r="BI222" s="83"/>
      <c r="BJ222" s="83"/>
      <c r="BK222" s="84"/>
      <c r="BL222" s="79"/>
      <c r="BM222" s="79"/>
      <c r="BN222" s="80"/>
      <c r="BO222" s="81"/>
      <c r="BP222" s="82"/>
      <c r="BQ222" s="81"/>
      <c r="BR222" s="83"/>
      <c r="BS222" s="83"/>
      <c r="BT222" s="83"/>
      <c r="BU222" s="83"/>
      <c r="BV222" s="84"/>
      <c r="BW222" s="79"/>
      <c r="BX222" s="79"/>
      <c r="BY222" s="80"/>
      <c r="BZ222" s="81"/>
      <c r="CA222" s="82"/>
      <c r="CB222" s="81"/>
      <c r="CC222" s="83"/>
      <c r="CD222" s="83"/>
      <c r="CE222" s="83"/>
      <c r="CF222" s="83"/>
      <c r="CG222" s="84"/>
      <c r="CH222" s="79"/>
      <c r="CI222" s="79"/>
      <c r="CJ222" s="80"/>
      <c r="CK222" s="81"/>
      <c r="CL222" s="82"/>
      <c r="CM222" s="81"/>
      <c r="CN222" s="83"/>
      <c r="CO222" s="83"/>
      <c r="CP222" s="83"/>
      <c r="CQ222" s="83"/>
      <c r="CR222" s="84"/>
      <c r="CS222" s="79"/>
      <c r="CT222" s="79"/>
      <c r="CU222" s="80"/>
      <c r="CV222" s="81"/>
      <c r="CW222" s="82"/>
      <c r="CX222" s="81"/>
      <c r="CY222" s="83"/>
      <c r="CZ222" s="83"/>
      <c r="DA222" s="83"/>
      <c r="DB222" s="83"/>
      <c r="DC222" s="84"/>
      <c r="DD222" s="79"/>
      <c r="DE222" s="79"/>
      <c r="DF222" s="80"/>
      <c r="DG222" s="81"/>
      <c r="DH222" s="82"/>
      <c r="DI222" s="81"/>
      <c r="DJ222" s="83"/>
      <c r="DK222" s="83"/>
      <c r="DL222" s="83"/>
      <c r="DM222" s="83"/>
      <c r="DN222" s="84"/>
      <c r="DO222" s="79"/>
      <c r="DP222" s="79"/>
      <c r="DQ222" s="80"/>
      <c r="DR222" s="81"/>
      <c r="DS222" s="82"/>
      <c r="DT222" s="81"/>
      <c r="DU222" s="83"/>
      <c r="DV222" s="83"/>
      <c r="DW222" s="83"/>
      <c r="DX222" s="83"/>
      <c r="DY222" s="84"/>
      <c r="DZ222" s="79"/>
      <c r="EA222" s="79"/>
      <c r="EB222" s="80"/>
      <c r="EC222" s="81"/>
      <c r="ED222" s="82"/>
      <c r="EE222" s="81"/>
      <c r="EF222" s="83"/>
      <c r="EG222" s="83"/>
      <c r="EH222" s="83"/>
      <c r="EI222" s="83"/>
      <c r="EJ222" s="84"/>
      <c r="EK222" s="79"/>
      <c r="EL222" s="79"/>
      <c r="EM222" s="80"/>
      <c r="EN222" s="81"/>
      <c r="EO222" s="82"/>
      <c r="EP222" s="81"/>
      <c r="EQ222" s="83"/>
      <c r="ER222" s="83"/>
      <c r="ES222" s="83"/>
      <c r="ET222" s="83"/>
      <c r="EU222" s="84"/>
      <c r="EV222" s="79"/>
      <c r="EW222" s="79"/>
      <c r="EX222" s="80"/>
      <c r="EY222" s="81"/>
      <c r="EZ222" s="82"/>
      <c r="FA222" s="81"/>
      <c r="FB222" s="83"/>
      <c r="FC222" s="83"/>
      <c r="FD222" s="83"/>
      <c r="FE222" s="83"/>
      <c r="FF222" s="84"/>
      <c r="FG222" s="79"/>
      <c r="FH222" s="79"/>
      <c r="FI222" s="80"/>
      <c r="FJ222" s="81"/>
      <c r="FK222" s="82"/>
      <c r="FL222" s="81"/>
      <c r="FM222" s="83"/>
      <c r="FN222" s="83"/>
      <c r="FO222" s="83"/>
      <c r="FP222" s="83"/>
      <c r="FQ222" s="84"/>
      <c r="FR222" s="79"/>
      <c r="FS222" s="79"/>
      <c r="FT222" s="80"/>
      <c r="FU222" s="81"/>
      <c r="FV222" s="82"/>
      <c r="FW222" s="81"/>
      <c r="FX222" s="83"/>
      <c r="FY222" s="83"/>
      <c r="FZ222" s="83"/>
      <c r="GA222" s="83"/>
      <c r="GB222" s="84"/>
      <c r="GC222" s="79"/>
      <c r="GD222" s="79"/>
      <c r="GE222" s="80"/>
      <c r="GF222" s="81"/>
      <c r="GG222" s="82"/>
      <c r="GH222" s="81"/>
      <c r="GI222" s="83"/>
      <c r="GJ222" s="83"/>
      <c r="GK222" s="83"/>
      <c r="GL222" s="83"/>
      <c r="GM222" s="84"/>
      <c r="GN222" s="79"/>
      <c r="GO222" s="79"/>
      <c r="GP222" s="80"/>
      <c r="GQ222" s="81"/>
      <c r="GR222" s="82"/>
      <c r="GS222" s="81"/>
      <c r="GT222" s="83"/>
      <c r="GU222" s="83"/>
      <c r="GV222" s="83"/>
      <c r="GW222" s="83"/>
      <c r="GX222" s="84"/>
      <c r="GY222" s="79"/>
      <c r="GZ222" s="79"/>
      <c r="HA222" s="80"/>
      <c r="HB222" s="81"/>
      <c r="HC222" s="82"/>
      <c r="HD222" s="81"/>
      <c r="HE222" s="83"/>
      <c r="HF222" s="83"/>
      <c r="HG222" s="83"/>
      <c r="HH222" s="83"/>
      <c r="HI222" s="84"/>
      <c r="HJ222" s="79"/>
      <c r="HK222" s="79"/>
      <c r="HL222" s="80"/>
      <c r="HM222" s="81"/>
      <c r="HN222" s="82"/>
      <c r="HO222" s="81"/>
      <c r="HP222" s="83"/>
      <c r="HQ222" s="83"/>
      <c r="HR222" s="83"/>
      <c r="HS222" s="83"/>
      <c r="HT222" s="84"/>
      <c r="HU222" s="79"/>
      <c r="HV222" s="79"/>
      <c r="HW222" s="80"/>
      <c r="HX222" s="81"/>
      <c r="HY222" s="82"/>
      <c r="HZ222" s="81"/>
      <c r="IA222" s="83"/>
      <c r="IB222" s="83"/>
      <c r="IC222" s="83"/>
      <c r="ID222" s="83"/>
      <c r="IE222" s="84"/>
      <c r="IF222" s="79"/>
      <c r="IG222" s="79"/>
    </row>
    <row r="223" spans="1:241" s="85" customFormat="1" ht="42.75" customHeight="1">
      <c r="A223" s="502" t="s">
        <v>2724</v>
      </c>
      <c r="B223" s="517" t="s">
        <v>2723</v>
      </c>
      <c r="C223" s="504" t="s">
        <v>132</v>
      </c>
      <c r="D223" s="505">
        <v>1</v>
      </c>
      <c r="E223" s="260"/>
      <c r="F223" s="260"/>
      <c r="G223" s="88">
        <f t="shared" si="30"/>
        <v>0</v>
      </c>
      <c r="H223" s="89">
        <f t="shared" si="31"/>
        <v>0</v>
      </c>
      <c r="I223" s="79"/>
      <c r="J223" s="79"/>
      <c r="K223" s="80"/>
      <c r="L223" s="81"/>
      <c r="M223" s="82"/>
      <c r="N223" s="81"/>
      <c r="O223" s="83"/>
      <c r="P223" s="83"/>
      <c r="Q223" s="83"/>
      <c r="R223" s="83"/>
      <c r="S223" s="84"/>
      <c r="T223" s="79"/>
      <c r="U223" s="79"/>
      <c r="V223" s="80"/>
      <c r="W223" s="81"/>
      <c r="X223" s="82"/>
      <c r="Y223" s="81"/>
      <c r="Z223" s="83"/>
      <c r="AA223" s="83"/>
      <c r="AB223" s="83"/>
      <c r="AC223" s="83"/>
      <c r="AD223" s="84"/>
      <c r="AE223" s="79"/>
      <c r="AF223" s="79"/>
      <c r="AG223" s="80"/>
      <c r="AH223" s="81"/>
      <c r="AI223" s="82"/>
      <c r="AJ223" s="81"/>
      <c r="AK223" s="83"/>
      <c r="AL223" s="83"/>
      <c r="AM223" s="83"/>
      <c r="AN223" s="83"/>
      <c r="AO223" s="84"/>
      <c r="AP223" s="79"/>
      <c r="AQ223" s="79"/>
      <c r="AR223" s="80"/>
      <c r="AS223" s="81"/>
      <c r="AT223" s="82"/>
      <c r="AU223" s="81"/>
      <c r="AV223" s="83"/>
      <c r="AW223" s="83"/>
      <c r="AX223" s="83"/>
      <c r="AY223" s="83"/>
      <c r="AZ223" s="84"/>
      <c r="BA223" s="79"/>
      <c r="BB223" s="79"/>
      <c r="BC223" s="80"/>
      <c r="BD223" s="81"/>
      <c r="BE223" s="82"/>
      <c r="BF223" s="81"/>
      <c r="BG223" s="83"/>
      <c r="BH223" s="83"/>
      <c r="BI223" s="83"/>
      <c r="BJ223" s="83"/>
      <c r="BK223" s="84"/>
      <c r="BL223" s="79"/>
      <c r="BM223" s="79"/>
      <c r="BN223" s="80"/>
      <c r="BO223" s="81"/>
      <c r="BP223" s="82"/>
      <c r="BQ223" s="81"/>
      <c r="BR223" s="83"/>
      <c r="BS223" s="83"/>
      <c r="BT223" s="83"/>
      <c r="BU223" s="83"/>
      <c r="BV223" s="84"/>
      <c r="BW223" s="79"/>
      <c r="BX223" s="79"/>
      <c r="BY223" s="80"/>
      <c r="BZ223" s="81"/>
      <c r="CA223" s="82"/>
      <c r="CB223" s="81"/>
      <c r="CC223" s="83"/>
      <c r="CD223" s="83"/>
      <c r="CE223" s="83"/>
      <c r="CF223" s="83"/>
      <c r="CG223" s="84"/>
      <c r="CH223" s="79"/>
      <c r="CI223" s="79"/>
      <c r="CJ223" s="80"/>
      <c r="CK223" s="81"/>
      <c r="CL223" s="82"/>
      <c r="CM223" s="81"/>
      <c r="CN223" s="83"/>
      <c r="CO223" s="83"/>
      <c r="CP223" s="83"/>
      <c r="CQ223" s="83"/>
      <c r="CR223" s="84"/>
      <c r="CS223" s="79"/>
      <c r="CT223" s="79"/>
      <c r="CU223" s="80"/>
      <c r="CV223" s="81"/>
      <c r="CW223" s="82"/>
      <c r="CX223" s="81"/>
      <c r="CY223" s="83"/>
      <c r="CZ223" s="83"/>
      <c r="DA223" s="83"/>
      <c r="DB223" s="83"/>
      <c r="DC223" s="84"/>
      <c r="DD223" s="79"/>
      <c r="DE223" s="79"/>
      <c r="DF223" s="80"/>
      <c r="DG223" s="81"/>
      <c r="DH223" s="82"/>
      <c r="DI223" s="81"/>
      <c r="DJ223" s="83"/>
      <c r="DK223" s="83"/>
      <c r="DL223" s="83"/>
      <c r="DM223" s="83"/>
      <c r="DN223" s="84"/>
      <c r="DO223" s="79"/>
      <c r="DP223" s="79"/>
      <c r="DQ223" s="80"/>
      <c r="DR223" s="81"/>
      <c r="DS223" s="82"/>
      <c r="DT223" s="81"/>
      <c r="DU223" s="83"/>
      <c r="DV223" s="83"/>
      <c r="DW223" s="83"/>
      <c r="DX223" s="83"/>
      <c r="DY223" s="84"/>
      <c r="DZ223" s="79"/>
      <c r="EA223" s="79"/>
      <c r="EB223" s="80"/>
      <c r="EC223" s="81"/>
      <c r="ED223" s="82"/>
      <c r="EE223" s="81"/>
      <c r="EF223" s="83"/>
      <c r="EG223" s="83"/>
      <c r="EH223" s="83"/>
      <c r="EI223" s="83"/>
      <c r="EJ223" s="84"/>
      <c r="EK223" s="79"/>
      <c r="EL223" s="79"/>
      <c r="EM223" s="80"/>
      <c r="EN223" s="81"/>
      <c r="EO223" s="82"/>
      <c r="EP223" s="81"/>
      <c r="EQ223" s="83"/>
      <c r="ER223" s="83"/>
      <c r="ES223" s="83"/>
      <c r="ET223" s="83"/>
      <c r="EU223" s="84"/>
      <c r="EV223" s="79"/>
      <c r="EW223" s="79"/>
      <c r="EX223" s="80"/>
      <c r="EY223" s="81"/>
      <c r="EZ223" s="82"/>
      <c r="FA223" s="81"/>
      <c r="FB223" s="83"/>
      <c r="FC223" s="83"/>
      <c r="FD223" s="83"/>
      <c r="FE223" s="83"/>
      <c r="FF223" s="84"/>
      <c r="FG223" s="79"/>
      <c r="FH223" s="79"/>
      <c r="FI223" s="80"/>
      <c r="FJ223" s="81"/>
      <c r="FK223" s="82"/>
      <c r="FL223" s="81"/>
      <c r="FM223" s="83"/>
      <c r="FN223" s="83"/>
      <c r="FO223" s="83"/>
      <c r="FP223" s="83"/>
      <c r="FQ223" s="84"/>
      <c r="FR223" s="79"/>
      <c r="FS223" s="79"/>
      <c r="FT223" s="80"/>
      <c r="FU223" s="81"/>
      <c r="FV223" s="82"/>
      <c r="FW223" s="81"/>
      <c r="FX223" s="83"/>
      <c r="FY223" s="83"/>
      <c r="FZ223" s="83"/>
      <c r="GA223" s="83"/>
      <c r="GB223" s="84"/>
      <c r="GC223" s="79"/>
      <c r="GD223" s="79"/>
      <c r="GE223" s="80"/>
      <c r="GF223" s="81"/>
      <c r="GG223" s="82"/>
      <c r="GH223" s="81"/>
      <c r="GI223" s="83"/>
      <c r="GJ223" s="83"/>
      <c r="GK223" s="83"/>
      <c r="GL223" s="83"/>
      <c r="GM223" s="84"/>
      <c r="GN223" s="79"/>
      <c r="GO223" s="79"/>
      <c r="GP223" s="80"/>
      <c r="GQ223" s="81"/>
      <c r="GR223" s="82"/>
      <c r="GS223" s="81"/>
      <c r="GT223" s="83"/>
      <c r="GU223" s="83"/>
      <c r="GV223" s="83"/>
      <c r="GW223" s="83"/>
      <c r="GX223" s="84"/>
      <c r="GY223" s="79"/>
      <c r="GZ223" s="79"/>
      <c r="HA223" s="80"/>
      <c r="HB223" s="81"/>
      <c r="HC223" s="82"/>
      <c r="HD223" s="81"/>
      <c r="HE223" s="83"/>
      <c r="HF223" s="83"/>
      <c r="HG223" s="83"/>
      <c r="HH223" s="83"/>
      <c r="HI223" s="84"/>
      <c r="HJ223" s="79"/>
      <c r="HK223" s="79"/>
      <c r="HL223" s="80"/>
      <c r="HM223" s="81"/>
      <c r="HN223" s="82"/>
      <c r="HO223" s="81"/>
      <c r="HP223" s="83"/>
      <c r="HQ223" s="83"/>
      <c r="HR223" s="83"/>
      <c r="HS223" s="83"/>
      <c r="HT223" s="84"/>
      <c r="HU223" s="79"/>
      <c r="HV223" s="79"/>
      <c r="HW223" s="80"/>
      <c r="HX223" s="81"/>
      <c r="HY223" s="82"/>
      <c r="HZ223" s="81"/>
      <c r="IA223" s="83"/>
      <c r="IB223" s="83"/>
      <c r="IC223" s="83"/>
      <c r="ID223" s="83"/>
      <c r="IE223" s="84"/>
      <c r="IF223" s="79"/>
      <c r="IG223" s="79"/>
    </row>
    <row r="224" spans="1:241" s="85" customFormat="1" ht="48" customHeight="1">
      <c r="A224" s="502" t="s">
        <v>2722</v>
      </c>
      <c r="B224" s="517" t="s">
        <v>2721</v>
      </c>
      <c r="C224" s="504" t="s">
        <v>132</v>
      </c>
      <c r="D224" s="505">
        <v>1</v>
      </c>
      <c r="E224" s="260"/>
      <c r="F224" s="260"/>
      <c r="G224" s="88">
        <f t="shared" si="30"/>
        <v>0</v>
      </c>
      <c r="H224" s="89">
        <f t="shared" si="31"/>
        <v>0</v>
      </c>
      <c r="I224" s="79"/>
      <c r="J224" s="79"/>
      <c r="K224" s="80"/>
      <c r="L224" s="81"/>
      <c r="M224" s="82"/>
      <c r="N224" s="81"/>
      <c r="O224" s="83"/>
      <c r="P224" s="83"/>
      <c r="Q224" s="83"/>
      <c r="R224" s="83"/>
      <c r="S224" s="84"/>
      <c r="T224" s="79"/>
      <c r="U224" s="79"/>
      <c r="V224" s="80"/>
      <c r="W224" s="81"/>
      <c r="X224" s="82"/>
      <c r="Y224" s="81"/>
      <c r="Z224" s="83"/>
      <c r="AA224" s="83"/>
      <c r="AB224" s="83"/>
      <c r="AC224" s="83"/>
      <c r="AD224" s="84"/>
      <c r="AE224" s="79"/>
      <c r="AF224" s="79"/>
      <c r="AG224" s="80"/>
      <c r="AH224" s="81"/>
      <c r="AI224" s="82"/>
      <c r="AJ224" s="81"/>
      <c r="AK224" s="83"/>
      <c r="AL224" s="83"/>
      <c r="AM224" s="83"/>
      <c r="AN224" s="83"/>
      <c r="AO224" s="84"/>
      <c r="AP224" s="79"/>
      <c r="AQ224" s="79"/>
      <c r="AR224" s="80"/>
      <c r="AS224" s="81"/>
      <c r="AT224" s="82"/>
      <c r="AU224" s="81"/>
      <c r="AV224" s="83"/>
      <c r="AW224" s="83"/>
      <c r="AX224" s="83"/>
      <c r="AY224" s="83"/>
      <c r="AZ224" s="84"/>
      <c r="BA224" s="79"/>
      <c r="BB224" s="79"/>
      <c r="BC224" s="80"/>
      <c r="BD224" s="81"/>
      <c r="BE224" s="82"/>
      <c r="BF224" s="81"/>
      <c r="BG224" s="83"/>
      <c r="BH224" s="83"/>
      <c r="BI224" s="83"/>
      <c r="BJ224" s="83"/>
      <c r="BK224" s="84"/>
      <c r="BL224" s="79"/>
      <c r="BM224" s="79"/>
      <c r="BN224" s="80"/>
      <c r="BO224" s="81"/>
      <c r="BP224" s="82"/>
      <c r="BQ224" s="81"/>
      <c r="BR224" s="83"/>
      <c r="BS224" s="83"/>
      <c r="BT224" s="83"/>
      <c r="BU224" s="83"/>
      <c r="BV224" s="84"/>
      <c r="BW224" s="79"/>
      <c r="BX224" s="79"/>
      <c r="BY224" s="80"/>
      <c r="BZ224" s="81"/>
      <c r="CA224" s="82"/>
      <c r="CB224" s="81"/>
      <c r="CC224" s="83"/>
      <c r="CD224" s="83"/>
      <c r="CE224" s="83"/>
      <c r="CF224" s="83"/>
      <c r="CG224" s="84"/>
      <c r="CH224" s="79"/>
      <c r="CI224" s="79"/>
      <c r="CJ224" s="80"/>
      <c r="CK224" s="81"/>
      <c r="CL224" s="82"/>
      <c r="CM224" s="81"/>
      <c r="CN224" s="83"/>
      <c r="CO224" s="83"/>
      <c r="CP224" s="83"/>
      <c r="CQ224" s="83"/>
      <c r="CR224" s="84"/>
      <c r="CS224" s="79"/>
      <c r="CT224" s="79"/>
      <c r="CU224" s="80"/>
      <c r="CV224" s="81"/>
      <c r="CW224" s="82"/>
      <c r="CX224" s="81"/>
      <c r="CY224" s="83"/>
      <c r="CZ224" s="83"/>
      <c r="DA224" s="83"/>
      <c r="DB224" s="83"/>
      <c r="DC224" s="84"/>
      <c r="DD224" s="79"/>
      <c r="DE224" s="79"/>
      <c r="DF224" s="80"/>
      <c r="DG224" s="81"/>
      <c r="DH224" s="82"/>
      <c r="DI224" s="81"/>
      <c r="DJ224" s="83"/>
      <c r="DK224" s="83"/>
      <c r="DL224" s="83"/>
      <c r="DM224" s="83"/>
      <c r="DN224" s="84"/>
      <c r="DO224" s="79"/>
      <c r="DP224" s="79"/>
      <c r="DQ224" s="80"/>
      <c r="DR224" s="81"/>
      <c r="DS224" s="82"/>
      <c r="DT224" s="81"/>
      <c r="DU224" s="83"/>
      <c r="DV224" s="83"/>
      <c r="DW224" s="83"/>
      <c r="DX224" s="83"/>
      <c r="DY224" s="84"/>
      <c r="DZ224" s="79"/>
      <c r="EA224" s="79"/>
      <c r="EB224" s="80"/>
      <c r="EC224" s="81"/>
      <c r="ED224" s="82"/>
      <c r="EE224" s="81"/>
      <c r="EF224" s="83"/>
      <c r="EG224" s="83"/>
      <c r="EH224" s="83"/>
      <c r="EI224" s="83"/>
      <c r="EJ224" s="84"/>
      <c r="EK224" s="79"/>
      <c r="EL224" s="79"/>
      <c r="EM224" s="80"/>
      <c r="EN224" s="81"/>
      <c r="EO224" s="82"/>
      <c r="EP224" s="81"/>
      <c r="EQ224" s="83"/>
      <c r="ER224" s="83"/>
      <c r="ES224" s="83"/>
      <c r="ET224" s="83"/>
      <c r="EU224" s="84"/>
      <c r="EV224" s="79"/>
      <c r="EW224" s="79"/>
      <c r="EX224" s="80"/>
      <c r="EY224" s="81"/>
      <c r="EZ224" s="82"/>
      <c r="FA224" s="81"/>
      <c r="FB224" s="83"/>
      <c r="FC224" s="83"/>
      <c r="FD224" s="83"/>
      <c r="FE224" s="83"/>
      <c r="FF224" s="84"/>
      <c r="FG224" s="79"/>
      <c r="FH224" s="79"/>
      <c r="FI224" s="80"/>
      <c r="FJ224" s="81"/>
      <c r="FK224" s="82"/>
      <c r="FL224" s="81"/>
      <c r="FM224" s="83"/>
      <c r="FN224" s="83"/>
      <c r="FO224" s="83"/>
      <c r="FP224" s="83"/>
      <c r="FQ224" s="84"/>
      <c r="FR224" s="79"/>
      <c r="FS224" s="79"/>
      <c r="FT224" s="80"/>
      <c r="FU224" s="81"/>
      <c r="FV224" s="82"/>
      <c r="FW224" s="81"/>
      <c r="FX224" s="83"/>
      <c r="FY224" s="83"/>
      <c r="FZ224" s="83"/>
      <c r="GA224" s="83"/>
      <c r="GB224" s="84"/>
      <c r="GC224" s="79"/>
      <c r="GD224" s="79"/>
      <c r="GE224" s="80"/>
      <c r="GF224" s="81"/>
      <c r="GG224" s="82"/>
      <c r="GH224" s="81"/>
      <c r="GI224" s="83"/>
      <c r="GJ224" s="83"/>
      <c r="GK224" s="83"/>
      <c r="GL224" s="83"/>
      <c r="GM224" s="84"/>
      <c r="GN224" s="79"/>
      <c r="GO224" s="79"/>
      <c r="GP224" s="80"/>
      <c r="GQ224" s="81"/>
      <c r="GR224" s="82"/>
      <c r="GS224" s="81"/>
      <c r="GT224" s="83"/>
      <c r="GU224" s="83"/>
      <c r="GV224" s="83"/>
      <c r="GW224" s="83"/>
      <c r="GX224" s="84"/>
      <c r="GY224" s="79"/>
      <c r="GZ224" s="79"/>
      <c r="HA224" s="80"/>
      <c r="HB224" s="81"/>
      <c r="HC224" s="82"/>
      <c r="HD224" s="81"/>
      <c r="HE224" s="83"/>
      <c r="HF224" s="83"/>
      <c r="HG224" s="83"/>
      <c r="HH224" s="83"/>
      <c r="HI224" s="84"/>
      <c r="HJ224" s="79"/>
      <c r="HK224" s="79"/>
      <c r="HL224" s="80"/>
      <c r="HM224" s="81"/>
      <c r="HN224" s="82"/>
      <c r="HO224" s="81"/>
      <c r="HP224" s="83"/>
      <c r="HQ224" s="83"/>
      <c r="HR224" s="83"/>
      <c r="HS224" s="83"/>
      <c r="HT224" s="84"/>
      <c r="HU224" s="79"/>
      <c r="HV224" s="79"/>
      <c r="HW224" s="80"/>
      <c r="HX224" s="81"/>
      <c r="HY224" s="82"/>
      <c r="HZ224" s="81"/>
      <c r="IA224" s="83"/>
      <c r="IB224" s="83"/>
      <c r="IC224" s="83"/>
      <c r="ID224" s="83"/>
      <c r="IE224" s="84"/>
      <c r="IF224" s="79"/>
      <c r="IG224" s="79"/>
    </row>
    <row r="225" spans="1:241" s="85" customFormat="1" ht="48" customHeight="1">
      <c r="A225" s="502" t="s">
        <v>2720</v>
      </c>
      <c r="B225" s="517" t="s">
        <v>2719</v>
      </c>
      <c r="C225" s="504" t="s">
        <v>132</v>
      </c>
      <c r="D225" s="505">
        <v>1</v>
      </c>
      <c r="E225" s="260"/>
      <c r="F225" s="260"/>
      <c r="G225" s="88">
        <f t="shared" si="30"/>
        <v>0</v>
      </c>
      <c r="H225" s="89">
        <f t="shared" si="31"/>
        <v>0</v>
      </c>
      <c r="I225" s="79"/>
      <c r="J225" s="79"/>
      <c r="K225" s="80"/>
      <c r="L225" s="81"/>
      <c r="M225" s="82"/>
      <c r="N225" s="81"/>
      <c r="O225" s="83"/>
      <c r="P225" s="83"/>
      <c r="Q225" s="83"/>
      <c r="R225" s="83"/>
      <c r="S225" s="84"/>
      <c r="T225" s="79"/>
      <c r="U225" s="79"/>
      <c r="V225" s="80"/>
      <c r="W225" s="81"/>
      <c r="X225" s="82"/>
      <c r="Y225" s="81"/>
      <c r="Z225" s="83"/>
      <c r="AA225" s="83"/>
      <c r="AB225" s="83"/>
      <c r="AC225" s="83"/>
      <c r="AD225" s="84"/>
      <c r="AE225" s="79"/>
      <c r="AF225" s="79"/>
      <c r="AG225" s="80"/>
      <c r="AH225" s="81"/>
      <c r="AI225" s="82"/>
      <c r="AJ225" s="81"/>
      <c r="AK225" s="83"/>
      <c r="AL225" s="83"/>
      <c r="AM225" s="83"/>
      <c r="AN225" s="83"/>
      <c r="AO225" s="84"/>
      <c r="AP225" s="79"/>
      <c r="AQ225" s="79"/>
      <c r="AR225" s="80"/>
      <c r="AS225" s="81"/>
      <c r="AT225" s="82"/>
      <c r="AU225" s="81"/>
      <c r="AV225" s="83"/>
      <c r="AW225" s="83"/>
      <c r="AX225" s="83"/>
      <c r="AY225" s="83"/>
      <c r="AZ225" s="84"/>
      <c r="BA225" s="79"/>
      <c r="BB225" s="79"/>
      <c r="BC225" s="80"/>
      <c r="BD225" s="81"/>
      <c r="BE225" s="82"/>
      <c r="BF225" s="81"/>
      <c r="BG225" s="83"/>
      <c r="BH225" s="83"/>
      <c r="BI225" s="83"/>
      <c r="BJ225" s="83"/>
      <c r="BK225" s="84"/>
      <c r="BL225" s="79"/>
      <c r="BM225" s="79"/>
      <c r="BN225" s="80"/>
      <c r="BO225" s="81"/>
      <c r="BP225" s="82"/>
      <c r="BQ225" s="81"/>
      <c r="BR225" s="83"/>
      <c r="BS225" s="83"/>
      <c r="BT225" s="83"/>
      <c r="BU225" s="83"/>
      <c r="BV225" s="84"/>
      <c r="BW225" s="79"/>
      <c r="BX225" s="79"/>
      <c r="BY225" s="80"/>
      <c r="BZ225" s="81"/>
      <c r="CA225" s="82"/>
      <c r="CB225" s="81"/>
      <c r="CC225" s="83"/>
      <c r="CD225" s="83"/>
      <c r="CE225" s="83"/>
      <c r="CF225" s="83"/>
      <c r="CG225" s="84"/>
      <c r="CH225" s="79"/>
      <c r="CI225" s="79"/>
      <c r="CJ225" s="80"/>
      <c r="CK225" s="81"/>
      <c r="CL225" s="82"/>
      <c r="CM225" s="81"/>
      <c r="CN225" s="83"/>
      <c r="CO225" s="83"/>
      <c r="CP225" s="83"/>
      <c r="CQ225" s="83"/>
      <c r="CR225" s="84"/>
      <c r="CS225" s="79"/>
      <c r="CT225" s="79"/>
      <c r="CU225" s="80"/>
      <c r="CV225" s="81"/>
      <c r="CW225" s="82"/>
      <c r="CX225" s="81"/>
      <c r="CY225" s="83"/>
      <c r="CZ225" s="83"/>
      <c r="DA225" s="83"/>
      <c r="DB225" s="83"/>
      <c r="DC225" s="84"/>
      <c r="DD225" s="79"/>
      <c r="DE225" s="79"/>
      <c r="DF225" s="80"/>
      <c r="DG225" s="81"/>
      <c r="DH225" s="82"/>
      <c r="DI225" s="81"/>
      <c r="DJ225" s="83"/>
      <c r="DK225" s="83"/>
      <c r="DL225" s="83"/>
      <c r="DM225" s="83"/>
      <c r="DN225" s="84"/>
      <c r="DO225" s="79"/>
      <c r="DP225" s="79"/>
      <c r="DQ225" s="80"/>
      <c r="DR225" s="81"/>
      <c r="DS225" s="82"/>
      <c r="DT225" s="81"/>
      <c r="DU225" s="83"/>
      <c r="DV225" s="83"/>
      <c r="DW225" s="83"/>
      <c r="DX225" s="83"/>
      <c r="DY225" s="84"/>
      <c r="DZ225" s="79"/>
      <c r="EA225" s="79"/>
      <c r="EB225" s="80"/>
      <c r="EC225" s="81"/>
      <c r="ED225" s="82"/>
      <c r="EE225" s="81"/>
      <c r="EF225" s="83"/>
      <c r="EG225" s="83"/>
      <c r="EH225" s="83"/>
      <c r="EI225" s="83"/>
      <c r="EJ225" s="84"/>
      <c r="EK225" s="79"/>
      <c r="EL225" s="79"/>
      <c r="EM225" s="80"/>
      <c r="EN225" s="81"/>
      <c r="EO225" s="82"/>
      <c r="EP225" s="81"/>
      <c r="EQ225" s="83"/>
      <c r="ER225" s="83"/>
      <c r="ES225" s="83"/>
      <c r="ET225" s="83"/>
      <c r="EU225" s="84"/>
      <c r="EV225" s="79"/>
      <c r="EW225" s="79"/>
      <c r="EX225" s="80"/>
      <c r="EY225" s="81"/>
      <c r="EZ225" s="82"/>
      <c r="FA225" s="81"/>
      <c r="FB225" s="83"/>
      <c r="FC225" s="83"/>
      <c r="FD225" s="83"/>
      <c r="FE225" s="83"/>
      <c r="FF225" s="84"/>
      <c r="FG225" s="79"/>
      <c r="FH225" s="79"/>
      <c r="FI225" s="80"/>
      <c r="FJ225" s="81"/>
      <c r="FK225" s="82"/>
      <c r="FL225" s="81"/>
      <c r="FM225" s="83"/>
      <c r="FN225" s="83"/>
      <c r="FO225" s="83"/>
      <c r="FP225" s="83"/>
      <c r="FQ225" s="84"/>
      <c r="FR225" s="79"/>
      <c r="FS225" s="79"/>
      <c r="FT225" s="80"/>
      <c r="FU225" s="81"/>
      <c r="FV225" s="82"/>
      <c r="FW225" s="81"/>
      <c r="FX225" s="83"/>
      <c r="FY225" s="83"/>
      <c r="FZ225" s="83"/>
      <c r="GA225" s="83"/>
      <c r="GB225" s="84"/>
      <c r="GC225" s="79"/>
      <c r="GD225" s="79"/>
      <c r="GE225" s="80"/>
      <c r="GF225" s="81"/>
      <c r="GG225" s="82"/>
      <c r="GH225" s="81"/>
      <c r="GI225" s="83"/>
      <c r="GJ225" s="83"/>
      <c r="GK225" s="83"/>
      <c r="GL225" s="83"/>
      <c r="GM225" s="84"/>
      <c r="GN225" s="79"/>
      <c r="GO225" s="79"/>
      <c r="GP225" s="80"/>
      <c r="GQ225" s="81"/>
      <c r="GR225" s="82"/>
      <c r="GS225" s="81"/>
      <c r="GT225" s="83"/>
      <c r="GU225" s="83"/>
      <c r="GV225" s="83"/>
      <c r="GW225" s="83"/>
      <c r="GX225" s="84"/>
      <c r="GY225" s="79"/>
      <c r="GZ225" s="79"/>
      <c r="HA225" s="80"/>
      <c r="HB225" s="81"/>
      <c r="HC225" s="82"/>
      <c r="HD225" s="81"/>
      <c r="HE225" s="83"/>
      <c r="HF225" s="83"/>
      <c r="HG225" s="83"/>
      <c r="HH225" s="83"/>
      <c r="HI225" s="84"/>
      <c r="HJ225" s="79"/>
      <c r="HK225" s="79"/>
      <c r="HL225" s="80"/>
      <c r="HM225" s="81"/>
      <c r="HN225" s="82"/>
      <c r="HO225" s="81"/>
      <c r="HP225" s="83"/>
      <c r="HQ225" s="83"/>
      <c r="HR225" s="83"/>
      <c r="HS225" s="83"/>
      <c r="HT225" s="84"/>
      <c r="HU225" s="79"/>
      <c r="HV225" s="79"/>
      <c r="HW225" s="80"/>
      <c r="HX225" s="81"/>
      <c r="HY225" s="82"/>
      <c r="HZ225" s="81"/>
      <c r="IA225" s="83"/>
      <c r="IB225" s="83"/>
      <c r="IC225" s="83"/>
      <c r="ID225" s="83"/>
      <c r="IE225" s="84"/>
      <c r="IF225" s="79"/>
      <c r="IG225" s="79"/>
    </row>
    <row r="226" spans="1:241" s="85" customFormat="1" ht="14.25" customHeight="1">
      <c r="A226" s="502"/>
      <c r="B226" s="532"/>
      <c r="C226" s="504"/>
      <c r="D226" s="505"/>
      <c r="E226" s="259"/>
      <c r="F226" s="259"/>
      <c r="G226" s="90">
        <f>SUM(G213:G225)</f>
        <v>0</v>
      </c>
      <c r="H226" s="91">
        <f>SUM(H213:H225)</f>
        <v>0</v>
      </c>
      <c r="I226" s="79"/>
      <c r="J226" s="79"/>
      <c r="K226" s="80"/>
      <c r="L226" s="81"/>
      <c r="M226" s="82"/>
      <c r="N226" s="81"/>
      <c r="O226" s="83"/>
      <c r="P226" s="83"/>
      <c r="Q226" s="83"/>
      <c r="R226" s="83"/>
      <c r="S226" s="84"/>
      <c r="T226" s="79"/>
      <c r="U226" s="79"/>
      <c r="V226" s="80"/>
      <c r="W226" s="81"/>
      <c r="X226" s="82"/>
      <c r="Y226" s="81"/>
      <c r="Z226" s="83"/>
      <c r="AA226" s="83"/>
      <c r="AB226" s="83"/>
      <c r="AC226" s="83"/>
      <c r="AD226" s="84"/>
      <c r="AE226" s="79"/>
      <c r="AF226" s="79"/>
      <c r="AG226" s="80"/>
      <c r="AH226" s="81"/>
      <c r="AI226" s="82"/>
      <c r="AJ226" s="81"/>
      <c r="AK226" s="83"/>
      <c r="AL226" s="83"/>
      <c r="AM226" s="83"/>
      <c r="AN226" s="83"/>
      <c r="AO226" s="84"/>
      <c r="AP226" s="79"/>
      <c r="AQ226" s="79"/>
      <c r="AR226" s="80"/>
      <c r="AS226" s="81"/>
      <c r="AT226" s="82"/>
      <c r="AU226" s="81"/>
      <c r="AV226" s="83"/>
      <c r="AW226" s="83"/>
      <c r="AX226" s="83"/>
      <c r="AY226" s="83"/>
      <c r="AZ226" s="84"/>
      <c r="BA226" s="79"/>
      <c r="BB226" s="79"/>
      <c r="BC226" s="80"/>
      <c r="BD226" s="81"/>
      <c r="BE226" s="82"/>
      <c r="BF226" s="81"/>
      <c r="BG226" s="83"/>
      <c r="BH226" s="83"/>
      <c r="BI226" s="83"/>
      <c r="BJ226" s="83"/>
      <c r="BK226" s="84"/>
      <c r="BL226" s="79"/>
      <c r="BM226" s="79"/>
      <c r="BN226" s="80"/>
      <c r="BO226" s="81"/>
      <c r="BP226" s="82"/>
      <c r="BQ226" s="81"/>
      <c r="BR226" s="83"/>
      <c r="BS226" s="83"/>
      <c r="BT226" s="83"/>
      <c r="BU226" s="83"/>
      <c r="BV226" s="84"/>
      <c r="BW226" s="79"/>
      <c r="BX226" s="79"/>
      <c r="BY226" s="80"/>
      <c r="BZ226" s="81"/>
      <c r="CA226" s="82"/>
      <c r="CB226" s="81"/>
      <c r="CC226" s="83"/>
      <c r="CD226" s="83"/>
      <c r="CE226" s="83"/>
      <c r="CF226" s="83"/>
      <c r="CG226" s="84"/>
      <c r="CH226" s="79"/>
      <c r="CI226" s="79"/>
      <c r="CJ226" s="80"/>
      <c r="CK226" s="81"/>
      <c r="CL226" s="82"/>
      <c r="CM226" s="81"/>
      <c r="CN226" s="83"/>
      <c r="CO226" s="83"/>
      <c r="CP226" s="83"/>
      <c r="CQ226" s="83"/>
      <c r="CR226" s="84"/>
      <c r="CS226" s="79"/>
      <c r="CT226" s="79"/>
      <c r="CU226" s="80"/>
      <c r="CV226" s="81"/>
      <c r="CW226" s="82"/>
      <c r="CX226" s="81"/>
      <c r="CY226" s="83"/>
      <c r="CZ226" s="83"/>
      <c r="DA226" s="83"/>
      <c r="DB226" s="83"/>
      <c r="DC226" s="84"/>
      <c r="DD226" s="79"/>
      <c r="DE226" s="79"/>
      <c r="DF226" s="80"/>
      <c r="DG226" s="81"/>
      <c r="DH226" s="82"/>
      <c r="DI226" s="81"/>
      <c r="DJ226" s="83"/>
      <c r="DK226" s="83"/>
      <c r="DL226" s="83"/>
      <c r="DM226" s="83"/>
      <c r="DN226" s="84"/>
      <c r="DO226" s="79"/>
      <c r="DP226" s="79"/>
      <c r="DQ226" s="80"/>
      <c r="DR226" s="81"/>
      <c r="DS226" s="82"/>
      <c r="DT226" s="81"/>
      <c r="DU226" s="83"/>
      <c r="DV226" s="83"/>
      <c r="DW226" s="83"/>
      <c r="DX226" s="83"/>
      <c r="DY226" s="84"/>
      <c r="DZ226" s="79"/>
      <c r="EA226" s="79"/>
      <c r="EB226" s="80"/>
      <c r="EC226" s="81"/>
      <c r="ED226" s="82"/>
      <c r="EE226" s="81"/>
      <c r="EF226" s="83"/>
      <c r="EG226" s="83"/>
      <c r="EH226" s="83"/>
      <c r="EI226" s="83"/>
      <c r="EJ226" s="84"/>
      <c r="EK226" s="79"/>
      <c r="EL226" s="79"/>
      <c r="EM226" s="80"/>
      <c r="EN226" s="81"/>
      <c r="EO226" s="82"/>
      <c r="EP226" s="81"/>
      <c r="EQ226" s="83"/>
      <c r="ER226" s="83"/>
      <c r="ES226" s="83"/>
      <c r="ET226" s="83"/>
      <c r="EU226" s="84"/>
      <c r="EV226" s="79"/>
      <c r="EW226" s="79"/>
      <c r="EX226" s="80"/>
      <c r="EY226" s="81"/>
      <c r="EZ226" s="82"/>
      <c r="FA226" s="81"/>
      <c r="FB226" s="83"/>
      <c r="FC226" s="83"/>
      <c r="FD226" s="83"/>
      <c r="FE226" s="83"/>
      <c r="FF226" s="84"/>
      <c r="FG226" s="79"/>
      <c r="FH226" s="79"/>
      <c r="FI226" s="80"/>
      <c r="FJ226" s="81"/>
      <c r="FK226" s="82"/>
      <c r="FL226" s="81"/>
      <c r="FM226" s="83"/>
      <c r="FN226" s="83"/>
      <c r="FO226" s="83"/>
      <c r="FP226" s="83"/>
      <c r="FQ226" s="84"/>
      <c r="FR226" s="79"/>
      <c r="FS226" s="79"/>
      <c r="FT226" s="80"/>
      <c r="FU226" s="81"/>
      <c r="FV226" s="82"/>
      <c r="FW226" s="81"/>
      <c r="FX226" s="83"/>
      <c r="FY226" s="83"/>
      <c r="FZ226" s="83"/>
      <c r="GA226" s="83"/>
      <c r="GB226" s="84"/>
      <c r="GC226" s="79"/>
      <c r="GD226" s="79"/>
      <c r="GE226" s="80"/>
      <c r="GF226" s="81"/>
      <c r="GG226" s="82"/>
      <c r="GH226" s="81"/>
      <c r="GI226" s="83"/>
      <c r="GJ226" s="83"/>
      <c r="GK226" s="83"/>
      <c r="GL226" s="83"/>
      <c r="GM226" s="84"/>
      <c r="GN226" s="79"/>
      <c r="GO226" s="79"/>
      <c r="GP226" s="80"/>
      <c r="GQ226" s="81"/>
      <c r="GR226" s="82"/>
      <c r="GS226" s="81"/>
      <c r="GT226" s="83"/>
      <c r="GU226" s="83"/>
      <c r="GV226" s="83"/>
      <c r="GW226" s="83"/>
      <c r="GX226" s="84"/>
      <c r="GY226" s="79"/>
      <c r="GZ226" s="79"/>
      <c r="HA226" s="80"/>
      <c r="HB226" s="81"/>
      <c r="HC226" s="82"/>
      <c r="HD226" s="81"/>
      <c r="HE226" s="83"/>
      <c r="HF226" s="83"/>
      <c r="HG226" s="83"/>
      <c r="HH226" s="83"/>
      <c r="HI226" s="84"/>
      <c r="HJ226" s="79"/>
      <c r="HK226" s="79"/>
      <c r="HL226" s="80"/>
      <c r="HM226" s="81"/>
      <c r="HN226" s="82"/>
      <c r="HO226" s="81"/>
      <c r="HP226" s="83"/>
      <c r="HQ226" s="83"/>
      <c r="HR226" s="83"/>
      <c r="HS226" s="83"/>
      <c r="HT226" s="84"/>
      <c r="HU226" s="79"/>
      <c r="HV226" s="79"/>
      <c r="HW226" s="80"/>
      <c r="HX226" s="81"/>
      <c r="HY226" s="82"/>
      <c r="HZ226" s="81"/>
      <c r="IA226" s="83"/>
      <c r="IB226" s="83"/>
      <c r="IC226" s="83"/>
      <c r="ID226" s="83"/>
      <c r="IE226" s="84"/>
      <c r="IF226" s="79"/>
      <c r="IG226" s="79"/>
    </row>
    <row r="227" spans="1:241" s="85" customFormat="1" ht="14.25" customHeight="1">
      <c r="A227" s="499" t="s">
        <v>2718</v>
      </c>
      <c r="B227" s="500" t="s">
        <v>2717</v>
      </c>
      <c r="C227" s="500"/>
      <c r="D227" s="500"/>
      <c r="E227" s="516"/>
      <c r="F227" s="516"/>
      <c r="G227" s="500"/>
      <c r="H227" s="501"/>
      <c r="I227" s="79"/>
      <c r="J227" s="79"/>
      <c r="K227" s="80"/>
      <c r="L227" s="81"/>
      <c r="M227" s="82"/>
      <c r="N227" s="81"/>
      <c r="O227" s="83"/>
      <c r="P227" s="83"/>
      <c r="Q227" s="83"/>
      <c r="R227" s="83"/>
      <c r="S227" s="84"/>
      <c r="T227" s="79"/>
      <c r="U227" s="79"/>
      <c r="V227" s="80"/>
      <c r="W227" s="81"/>
      <c r="X227" s="82"/>
      <c r="Y227" s="81"/>
      <c r="Z227" s="83"/>
      <c r="AA227" s="83"/>
      <c r="AB227" s="83"/>
      <c r="AC227" s="83"/>
      <c r="AD227" s="84"/>
      <c r="AE227" s="79"/>
      <c r="AF227" s="79"/>
      <c r="AG227" s="80"/>
      <c r="AH227" s="81"/>
      <c r="AI227" s="82"/>
      <c r="AJ227" s="81"/>
      <c r="AK227" s="83"/>
      <c r="AL227" s="83"/>
      <c r="AM227" s="83"/>
      <c r="AN227" s="83"/>
      <c r="AO227" s="84"/>
      <c r="AP227" s="79"/>
      <c r="AQ227" s="79"/>
      <c r="AR227" s="80"/>
      <c r="AS227" s="81"/>
      <c r="AT227" s="82"/>
      <c r="AU227" s="81"/>
      <c r="AV227" s="83"/>
      <c r="AW227" s="83"/>
      <c r="AX227" s="83"/>
      <c r="AY227" s="83"/>
      <c r="AZ227" s="84"/>
      <c r="BA227" s="79"/>
      <c r="BB227" s="79"/>
      <c r="BC227" s="80"/>
      <c r="BD227" s="81"/>
      <c r="BE227" s="82"/>
      <c r="BF227" s="81"/>
      <c r="BG227" s="83"/>
      <c r="BH227" s="83"/>
      <c r="BI227" s="83"/>
      <c r="BJ227" s="83"/>
      <c r="BK227" s="84"/>
      <c r="BL227" s="79"/>
      <c r="BM227" s="79"/>
      <c r="BN227" s="80"/>
      <c r="BO227" s="81"/>
      <c r="BP227" s="82"/>
      <c r="BQ227" s="81"/>
      <c r="BR227" s="83"/>
      <c r="BS227" s="83"/>
      <c r="BT227" s="83"/>
      <c r="BU227" s="83"/>
      <c r="BV227" s="84"/>
      <c r="BW227" s="79"/>
      <c r="BX227" s="79"/>
      <c r="BY227" s="80"/>
      <c r="BZ227" s="81"/>
      <c r="CA227" s="82"/>
      <c r="CB227" s="81"/>
      <c r="CC227" s="83"/>
      <c r="CD227" s="83"/>
      <c r="CE227" s="83"/>
      <c r="CF227" s="83"/>
      <c r="CG227" s="84"/>
      <c r="CH227" s="79"/>
      <c r="CI227" s="79"/>
      <c r="CJ227" s="80"/>
      <c r="CK227" s="81"/>
      <c r="CL227" s="82"/>
      <c r="CM227" s="81"/>
      <c r="CN227" s="83"/>
      <c r="CO227" s="83"/>
      <c r="CP227" s="83"/>
      <c r="CQ227" s="83"/>
      <c r="CR227" s="84"/>
      <c r="CS227" s="79"/>
      <c r="CT227" s="79"/>
      <c r="CU227" s="80"/>
      <c r="CV227" s="81"/>
      <c r="CW227" s="82"/>
      <c r="CX227" s="81"/>
      <c r="CY227" s="83"/>
      <c r="CZ227" s="83"/>
      <c r="DA227" s="83"/>
      <c r="DB227" s="83"/>
      <c r="DC227" s="84"/>
      <c r="DD227" s="79"/>
      <c r="DE227" s="79"/>
      <c r="DF227" s="80"/>
      <c r="DG227" s="81"/>
      <c r="DH227" s="82"/>
      <c r="DI227" s="81"/>
      <c r="DJ227" s="83"/>
      <c r="DK227" s="83"/>
      <c r="DL227" s="83"/>
      <c r="DM227" s="83"/>
      <c r="DN227" s="84"/>
      <c r="DO227" s="79"/>
      <c r="DP227" s="79"/>
      <c r="DQ227" s="80"/>
      <c r="DR227" s="81"/>
      <c r="DS227" s="82"/>
      <c r="DT227" s="81"/>
      <c r="DU227" s="83"/>
      <c r="DV227" s="83"/>
      <c r="DW227" s="83"/>
      <c r="DX227" s="83"/>
      <c r="DY227" s="84"/>
      <c r="DZ227" s="79"/>
      <c r="EA227" s="79"/>
      <c r="EB227" s="80"/>
      <c r="EC227" s="81"/>
      <c r="ED227" s="82"/>
      <c r="EE227" s="81"/>
      <c r="EF227" s="83"/>
      <c r="EG227" s="83"/>
      <c r="EH227" s="83"/>
      <c r="EI227" s="83"/>
      <c r="EJ227" s="84"/>
      <c r="EK227" s="79"/>
      <c r="EL227" s="79"/>
      <c r="EM227" s="80"/>
      <c r="EN227" s="81"/>
      <c r="EO227" s="82"/>
      <c r="EP227" s="81"/>
      <c r="EQ227" s="83"/>
      <c r="ER227" s="83"/>
      <c r="ES227" s="83"/>
      <c r="ET227" s="83"/>
      <c r="EU227" s="84"/>
      <c r="EV227" s="79"/>
      <c r="EW227" s="79"/>
      <c r="EX227" s="80"/>
      <c r="EY227" s="81"/>
      <c r="EZ227" s="82"/>
      <c r="FA227" s="81"/>
      <c r="FB227" s="83"/>
      <c r="FC227" s="83"/>
      <c r="FD227" s="83"/>
      <c r="FE227" s="83"/>
      <c r="FF227" s="84"/>
      <c r="FG227" s="79"/>
      <c r="FH227" s="79"/>
      <c r="FI227" s="80"/>
      <c r="FJ227" s="81"/>
      <c r="FK227" s="82"/>
      <c r="FL227" s="81"/>
      <c r="FM227" s="83"/>
      <c r="FN227" s="83"/>
      <c r="FO227" s="83"/>
      <c r="FP227" s="83"/>
      <c r="FQ227" s="84"/>
      <c r="FR227" s="79"/>
      <c r="FS227" s="79"/>
      <c r="FT227" s="80"/>
      <c r="FU227" s="81"/>
      <c r="FV227" s="82"/>
      <c r="FW227" s="81"/>
      <c r="FX227" s="83"/>
      <c r="FY227" s="83"/>
      <c r="FZ227" s="83"/>
      <c r="GA227" s="83"/>
      <c r="GB227" s="84"/>
      <c r="GC227" s="79"/>
      <c r="GD227" s="79"/>
      <c r="GE227" s="80"/>
      <c r="GF227" s="81"/>
      <c r="GG227" s="82"/>
      <c r="GH227" s="81"/>
      <c r="GI227" s="83"/>
      <c r="GJ227" s="83"/>
      <c r="GK227" s="83"/>
      <c r="GL227" s="83"/>
      <c r="GM227" s="84"/>
      <c r="GN227" s="79"/>
      <c r="GO227" s="79"/>
      <c r="GP227" s="80"/>
      <c r="GQ227" s="81"/>
      <c r="GR227" s="82"/>
      <c r="GS227" s="81"/>
      <c r="GT227" s="83"/>
      <c r="GU227" s="83"/>
      <c r="GV227" s="83"/>
      <c r="GW227" s="83"/>
      <c r="GX227" s="84"/>
      <c r="GY227" s="79"/>
      <c r="GZ227" s="79"/>
      <c r="HA227" s="80"/>
      <c r="HB227" s="81"/>
      <c r="HC227" s="82"/>
      <c r="HD227" s="81"/>
      <c r="HE227" s="83"/>
      <c r="HF227" s="83"/>
      <c r="HG227" s="83"/>
      <c r="HH227" s="83"/>
      <c r="HI227" s="84"/>
      <c r="HJ227" s="79"/>
      <c r="HK227" s="79"/>
      <c r="HL227" s="80"/>
      <c r="HM227" s="81"/>
      <c r="HN227" s="82"/>
      <c r="HO227" s="81"/>
      <c r="HP227" s="83"/>
      <c r="HQ227" s="83"/>
      <c r="HR227" s="83"/>
      <c r="HS227" s="83"/>
      <c r="HT227" s="84"/>
      <c r="HU227" s="79"/>
      <c r="HV227" s="79"/>
      <c r="HW227" s="80"/>
      <c r="HX227" s="81"/>
      <c r="HY227" s="82"/>
      <c r="HZ227" s="81"/>
      <c r="IA227" s="83"/>
      <c r="IB227" s="83"/>
      <c r="IC227" s="83"/>
      <c r="ID227" s="83"/>
      <c r="IE227" s="84"/>
      <c r="IF227" s="79"/>
      <c r="IG227" s="79"/>
    </row>
    <row r="228" spans="1:241" s="85" customFormat="1" ht="14.25" customHeight="1">
      <c r="A228" s="502" t="s">
        <v>2716</v>
      </c>
      <c r="B228" s="503" t="s">
        <v>2715</v>
      </c>
      <c r="C228" s="504" t="s">
        <v>243</v>
      </c>
      <c r="D228" s="505">
        <v>650</v>
      </c>
      <c r="E228" s="260"/>
      <c r="F228" s="260"/>
      <c r="G228" s="88">
        <f t="shared" ref="G228" si="32">ROUND(D228*E228,2)</f>
        <v>0</v>
      </c>
      <c r="H228" s="89">
        <f t="shared" ref="H228" si="33">ROUND(D228*F228,2)</f>
        <v>0</v>
      </c>
      <c r="I228" s="79"/>
      <c r="J228" s="79"/>
      <c r="K228" s="80"/>
      <c r="L228" s="81"/>
      <c r="M228" s="82"/>
      <c r="N228" s="81"/>
      <c r="O228" s="83"/>
      <c r="P228" s="83"/>
      <c r="Q228" s="83"/>
      <c r="R228" s="83"/>
      <c r="S228" s="84"/>
      <c r="T228" s="79"/>
      <c r="U228" s="79"/>
      <c r="V228" s="80"/>
      <c r="W228" s="81"/>
      <c r="X228" s="82"/>
      <c r="Y228" s="81"/>
      <c r="Z228" s="83"/>
      <c r="AA228" s="83"/>
      <c r="AB228" s="83"/>
      <c r="AC228" s="83"/>
      <c r="AD228" s="84"/>
      <c r="AE228" s="79"/>
      <c r="AF228" s="79"/>
      <c r="AG228" s="80"/>
      <c r="AH228" s="81"/>
      <c r="AI228" s="82"/>
      <c r="AJ228" s="81"/>
      <c r="AK228" s="83"/>
      <c r="AL228" s="83"/>
      <c r="AM228" s="83"/>
      <c r="AN228" s="83"/>
      <c r="AO228" s="84"/>
      <c r="AP228" s="79"/>
      <c r="AQ228" s="79"/>
      <c r="AR228" s="80"/>
      <c r="AS228" s="81"/>
      <c r="AT228" s="82"/>
      <c r="AU228" s="81"/>
      <c r="AV228" s="83"/>
      <c r="AW228" s="83"/>
      <c r="AX228" s="83"/>
      <c r="AY228" s="83"/>
      <c r="AZ228" s="84"/>
      <c r="BA228" s="79"/>
      <c r="BB228" s="79"/>
      <c r="BC228" s="80"/>
      <c r="BD228" s="81"/>
      <c r="BE228" s="82"/>
      <c r="BF228" s="81"/>
      <c r="BG228" s="83"/>
      <c r="BH228" s="83"/>
      <c r="BI228" s="83"/>
      <c r="BJ228" s="83"/>
      <c r="BK228" s="84"/>
      <c r="BL228" s="79"/>
      <c r="BM228" s="79"/>
      <c r="BN228" s="80"/>
      <c r="BO228" s="81"/>
      <c r="BP228" s="82"/>
      <c r="BQ228" s="81"/>
      <c r="BR228" s="83"/>
      <c r="BS228" s="83"/>
      <c r="BT228" s="83"/>
      <c r="BU228" s="83"/>
      <c r="BV228" s="84"/>
      <c r="BW228" s="79"/>
      <c r="BX228" s="79"/>
      <c r="BY228" s="80"/>
      <c r="BZ228" s="81"/>
      <c r="CA228" s="82"/>
      <c r="CB228" s="81"/>
      <c r="CC228" s="83"/>
      <c r="CD228" s="83"/>
      <c r="CE228" s="83"/>
      <c r="CF228" s="83"/>
      <c r="CG228" s="84"/>
      <c r="CH228" s="79"/>
      <c r="CI228" s="79"/>
      <c r="CJ228" s="80"/>
      <c r="CK228" s="81"/>
      <c r="CL228" s="82"/>
      <c r="CM228" s="81"/>
      <c r="CN228" s="83"/>
      <c r="CO228" s="83"/>
      <c r="CP228" s="83"/>
      <c r="CQ228" s="83"/>
      <c r="CR228" s="84"/>
      <c r="CS228" s="79"/>
      <c r="CT228" s="79"/>
      <c r="CU228" s="80"/>
      <c r="CV228" s="81"/>
      <c r="CW228" s="82"/>
      <c r="CX228" s="81"/>
      <c r="CY228" s="83"/>
      <c r="CZ228" s="83"/>
      <c r="DA228" s="83"/>
      <c r="DB228" s="83"/>
      <c r="DC228" s="84"/>
      <c r="DD228" s="79"/>
      <c r="DE228" s="79"/>
      <c r="DF228" s="80"/>
      <c r="DG228" s="81"/>
      <c r="DH228" s="82"/>
      <c r="DI228" s="81"/>
      <c r="DJ228" s="83"/>
      <c r="DK228" s="83"/>
      <c r="DL228" s="83"/>
      <c r="DM228" s="83"/>
      <c r="DN228" s="84"/>
      <c r="DO228" s="79"/>
      <c r="DP228" s="79"/>
      <c r="DQ228" s="80"/>
      <c r="DR228" s="81"/>
      <c r="DS228" s="82"/>
      <c r="DT228" s="81"/>
      <c r="DU228" s="83"/>
      <c r="DV228" s="83"/>
      <c r="DW228" s="83"/>
      <c r="DX228" s="83"/>
      <c r="DY228" s="84"/>
      <c r="DZ228" s="79"/>
      <c r="EA228" s="79"/>
      <c r="EB228" s="80"/>
      <c r="EC228" s="81"/>
      <c r="ED228" s="82"/>
      <c r="EE228" s="81"/>
      <c r="EF228" s="83"/>
      <c r="EG228" s="83"/>
      <c r="EH228" s="83"/>
      <c r="EI228" s="83"/>
      <c r="EJ228" s="84"/>
      <c r="EK228" s="79"/>
      <c r="EL228" s="79"/>
      <c r="EM228" s="80"/>
      <c r="EN228" s="81"/>
      <c r="EO228" s="82"/>
      <c r="EP228" s="81"/>
      <c r="EQ228" s="83"/>
      <c r="ER228" s="83"/>
      <c r="ES228" s="83"/>
      <c r="ET228" s="83"/>
      <c r="EU228" s="84"/>
      <c r="EV228" s="79"/>
      <c r="EW228" s="79"/>
      <c r="EX228" s="80"/>
      <c r="EY228" s="81"/>
      <c r="EZ228" s="82"/>
      <c r="FA228" s="81"/>
      <c r="FB228" s="83"/>
      <c r="FC228" s="83"/>
      <c r="FD228" s="83"/>
      <c r="FE228" s="83"/>
      <c r="FF228" s="84"/>
      <c r="FG228" s="79"/>
      <c r="FH228" s="79"/>
      <c r="FI228" s="80"/>
      <c r="FJ228" s="81"/>
      <c r="FK228" s="82"/>
      <c r="FL228" s="81"/>
      <c r="FM228" s="83"/>
      <c r="FN228" s="83"/>
      <c r="FO228" s="83"/>
      <c r="FP228" s="83"/>
      <c r="FQ228" s="84"/>
      <c r="FR228" s="79"/>
      <c r="FS228" s="79"/>
      <c r="FT228" s="80"/>
      <c r="FU228" s="81"/>
      <c r="FV228" s="82"/>
      <c r="FW228" s="81"/>
      <c r="FX228" s="83"/>
      <c r="FY228" s="83"/>
      <c r="FZ228" s="83"/>
      <c r="GA228" s="83"/>
      <c r="GB228" s="84"/>
      <c r="GC228" s="79"/>
      <c r="GD228" s="79"/>
      <c r="GE228" s="80"/>
      <c r="GF228" s="81"/>
      <c r="GG228" s="82"/>
      <c r="GH228" s="81"/>
      <c r="GI228" s="83"/>
      <c r="GJ228" s="83"/>
      <c r="GK228" s="83"/>
      <c r="GL228" s="83"/>
      <c r="GM228" s="84"/>
      <c r="GN228" s="79"/>
      <c r="GO228" s="79"/>
      <c r="GP228" s="80"/>
      <c r="GQ228" s="81"/>
      <c r="GR228" s="82"/>
      <c r="GS228" s="81"/>
      <c r="GT228" s="83"/>
      <c r="GU228" s="83"/>
      <c r="GV228" s="83"/>
      <c r="GW228" s="83"/>
      <c r="GX228" s="84"/>
      <c r="GY228" s="79"/>
      <c r="GZ228" s="79"/>
      <c r="HA228" s="80"/>
      <c r="HB228" s="81"/>
      <c r="HC228" s="82"/>
      <c r="HD228" s="81"/>
      <c r="HE228" s="83"/>
      <c r="HF228" s="83"/>
      <c r="HG228" s="83"/>
      <c r="HH228" s="83"/>
      <c r="HI228" s="84"/>
      <c r="HJ228" s="79"/>
      <c r="HK228" s="79"/>
      <c r="HL228" s="80"/>
      <c r="HM228" s="81"/>
      <c r="HN228" s="82"/>
      <c r="HO228" s="81"/>
      <c r="HP228" s="83"/>
      <c r="HQ228" s="83"/>
      <c r="HR228" s="83"/>
      <c r="HS228" s="83"/>
      <c r="HT228" s="84"/>
      <c r="HU228" s="79"/>
      <c r="HV228" s="79"/>
      <c r="HW228" s="80"/>
      <c r="HX228" s="81"/>
      <c r="HY228" s="82"/>
      <c r="HZ228" s="81"/>
      <c r="IA228" s="83"/>
      <c r="IB228" s="83"/>
      <c r="IC228" s="83"/>
      <c r="ID228" s="83"/>
      <c r="IE228" s="84"/>
      <c r="IF228" s="79"/>
      <c r="IG228" s="79"/>
    </row>
    <row r="229" spans="1:241" s="85" customFormat="1" ht="14.25" customHeight="1">
      <c r="A229" s="502" t="s">
        <v>2714</v>
      </c>
      <c r="B229" s="503" t="s">
        <v>2713</v>
      </c>
      <c r="C229" s="504" t="s">
        <v>243</v>
      </c>
      <c r="D229" s="505">
        <v>80</v>
      </c>
      <c r="E229" s="260"/>
      <c r="F229" s="260"/>
      <c r="G229" s="88">
        <f t="shared" ref="G229:G244" si="34">ROUND(D229*E229,2)</f>
        <v>0</v>
      </c>
      <c r="H229" s="89">
        <f t="shared" ref="H229:H244" si="35">ROUND(D229*F229,2)</f>
        <v>0</v>
      </c>
      <c r="I229" s="79"/>
      <c r="J229" s="79"/>
      <c r="K229" s="80"/>
      <c r="L229" s="81"/>
      <c r="M229" s="82"/>
      <c r="N229" s="81"/>
      <c r="O229" s="83"/>
      <c r="P229" s="83"/>
      <c r="Q229" s="83"/>
      <c r="R229" s="83"/>
      <c r="S229" s="84"/>
      <c r="T229" s="79"/>
      <c r="U229" s="79"/>
      <c r="V229" s="80"/>
      <c r="W229" s="81"/>
      <c r="X229" s="82"/>
      <c r="Y229" s="81"/>
      <c r="Z229" s="83"/>
      <c r="AA229" s="83"/>
      <c r="AB229" s="83"/>
      <c r="AC229" s="83"/>
      <c r="AD229" s="84"/>
      <c r="AE229" s="79"/>
      <c r="AF229" s="79"/>
      <c r="AG229" s="80"/>
      <c r="AH229" s="81"/>
      <c r="AI229" s="82"/>
      <c r="AJ229" s="81"/>
      <c r="AK229" s="83"/>
      <c r="AL229" s="83"/>
      <c r="AM229" s="83"/>
      <c r="AN229" s="83"/>
      <c r="AO229" s="84"/>
      <c r="AP229" s="79"/>
      <c r="AQ229" s="79"/>
      <c r="AR229" s="80"/>
      <c r="AS229" s="81"/>
      <c r="AT229" s="82"/>
      <c r="AU229" s="81"/>
      <c r="AV229" s="83"/>
      <c r="AW229" s="83"/>
      <c r="AX229" s="83"/>
      <c r="AY229" s="83"/>
      <c r="AZ229" s="84"/>
      <c r="BA229" s="79"/>
      <c r="BB229" s="79"/>
      <c r="BC229" s="80"/>
      <c r="BD229" s="81"/>
      <c r="BE229" s="82"/>
      <c r="BF229" s="81"/>
      <c r="BG229" s="83"/>
      <c r="BH229" s="83"/>
      <c r="BI229" s="83"/>
      <c r="BJ229" s="83"/>
      <c r="BK229" s="84"/>
      <c r="BL229" s="79"/>
      <c r="BM229" s="79"/>
      <c r="BN229" s="80"/>
      <c r="BO229" s="81"/>
      <c r="BP229" s="82"/>
      <c r="BQ229" s="81"/>
      <c r="BR229" s="83"/>
      <c r="BS229" s="83"/>
      <c r="BT229" s="83"/>
      <c r="BU229" s="83"/>
      <c r="BV229" s="84"/>
      <c r="BW229" s="79"/>
      <c r="BX229" s="79"/>
      <c r="BY229" s="80"/>
      <c r="BZ229" s="81"/>
      <c r="CA229" s="82"/>
      <c r="CB229" s="81"/>
      <c r="CC229" s="83"/>
      <c r="CD229" s="83"/>
      <c r="CE229" s="83"/>
      <c r="CF229" s="83"/>
      <c r="CG229" s="84"/>
      <c r="CH229" s="79"/>
      <c r="CI229" s="79"/>
      <c r="CJ229" s="80"/>
      <c r="CK229" s="81"/>
      <c r="CL229" s="82"/>
      <c r="CM229" s="81"/>
      <c r="CN229" s="83"/>
      <c r="CO229" s="83"/>
      <c r="CP229" s="83"/>
      <c r="CQ229" s="83"/>
      <c r="CR229" s="84"/>
      <c r="CS229" s="79"/>
      <c r="CT229" s="79"/>
      <c r="CU229" s="80"/>
      <c r="CV229" s="81"/>
      <c r="CW229" s="82"/>
      <c r="CX229" s="81"/>
      <c r="CY229" s="83"/>
      <c r="CZ229" s="83"/>
      <c r="DA229" s="83"/>
      <c r="DB229" s="83"/>
      <c r="DC229" s="84"/>
      <c r="DD229" s="79"/>
      <c r="DE229" s="79"/>
      <c r="DF229" s="80"/>
      <c r="DG229" s="81"/>
      <c r="DH229" s="82"/>
      <c r="DI229" s="81"/>
      <c r="DJ229" s="83"/>
      <c r="DK229" s="83"/>
      <c r="DL229" s="83"/>
      <c r="DM229" s="83"/>
      <c r="DN229" s="84"/>
      <c r="DO229" s="79"/>
      <c r="DP229" s="79"/>
      <c r="DQ229" s="80"/>
      <c r="DR229" s="81"/>
      <c r="DS229" s="82"/>
      <c r="DT229" s="81"/>
      <c r="DU229" s="83"/>
      <c r="DV229" s="83"/>
      <c r="DW229" s="83"/>
      <c r="DX229" s="83"/>
      <c r="DY229" s="84"/>
      <c r="DZ229" s="79"/>
      <c r="EA229" s="79"/>
      <c r="EB229" s="80"/>
      <c r="EC229" s="81"/>
      <c r="ED229" s="82"/>
      <c r="EE229" s="81"/>
      <c r="EF229" s="83"/>
      <c r="EG229" s="83"/>
      <c r="EH229" s="83"/>
      <c r="EI229" s="83"/>
      <c r="EJ229" s="84"/>
      <c r="EK229" s="79"/>
      <c r="EL229" s="79"/>
      <c r="EM229" s="80"/>
      <c r="EN229" s="81"/>
      <c r="EO229" s="82"/>
      <c r="EP229" s="81"/>
      <c r="EQ229" s="83"/>
      <c r="ER229" s="83"/>
      <c r="ES229" s="83"/>
      <c r="ET229" s="83"/>
      <c r="EU229" s="84"/>
      <c r="EV229" s="79"/>
      <c r="EW229" s="79"/>
      <c r="EX229" s="80"/>
      <c r="EY229" s="81"/>
      <c r="EZ229" s="82"/>
      <c r="FA229" s="81"/>
      <c r="FB229" s="83"/>
      <c r="FC229" s="83"/>
      <c r="FD229" s="83"/>
      <c r="FE229" s="83"/>
      <c r="FF229" s="84"/>
      <c r="FG229" s="79"/>
      <c r="FH229" s="79"/>
      <c r="FI229" s="80"/>
      <c r="FJ229" s="81"/>
      <c r="FK229" s="82"/>
      <c r="FL229" s="81"/>
      <c r="FM229" s="83"/>
      <c r="FN229" s="83"/>
      <c r="FO229" s="83"/>
      <c r="FP229" s="83"/>
      <c r="FQ229" s="84"/>
      <c r="FR229" s="79"/>
      <c r="FS229" s="79"/>
      <c r="FT229" s="80"/>
      <c r="FU229" s="81"/>
      <c r="FV229" s="82"/>
      <c r="FW229" s="81"/>
      <c r="FX229" s="83"/>
      <c r="FY229" s="83"/>
      <c r="FZ229" s="83"/>
      <c r="GA229" s="83"/>
      <c r="GB229" s="84"/>
      <c r="GC229" s="79"/>
      <c r="GD229" s="79"/>
      <c r="GE229" s="80"/>
      <c r="GF229" s="81"/>
      <c r="GG229" s="82"/>
      <c r="GH229" s="81"/>
      <c r="GI229" s="83"/>
      <c r="GJ229" s="83"/>
      <c r="GK229" s="83"/>
      <c r="GL229" s="83"/>
      <c r="GM229" s="84"/>
      <c r="GN229" s="79"/>
      <c r="GO229" s="79"/>
      <c r="GP229" s="80"/>
      <c r="GQ229" s="81"/>
      <c r="GR229" s="82"/>
      <c r="GS229" s="81"/>
      <c r="GT229" s="83"/>
      <c r="GU229" s="83"/>
      <c r="GV229" s="83"/>
      <c r="GW229" s="83"/>
      <c r="GX229" s="84"/>
      <c r="GY229" s="79"/>
      <c r="GZ229" s="79"/>
      <c r="HA229" s="80"/>
      <c r="HB229" s="81"/>
      <c r="HC229" s="82"/>
      <c r="HD229" s="81"/>
      <c r="HE229" s="83"/>
      <c r="HF229" s="83"/>
      <c r="HG229" s="83"/>
      <c r="HH229" s="83"/>
      <c r="HI229" s="84"/>
      <c r="HJ229" s="79"/>
      <c r="HK229" s="79"/>
      <c r="HL229" s="80"/>
      <c r="HM229" s="81"/>
      <c r="HN229" s="82"/>
      <c r="HO229" s="81"/>
      <c r="HP229" s="83"/>
      <c r="HQ229" s="83"/>
      <c r="HR229" s="83"/>
      <c r="HS229" s="83"/>
      <c r="HT229" s="84"/>
      <c r="HU229" s="79"/>
      <c r="HV229" s="79"/>
      <c r="HW229" s="80"/>
      <c r="HX229" s="81"/>
      <c r="HY229" s="82"/>
      <c r="HZ229" s="81"/>
      <c r="IA229" s="83"/>
      <c r="IB229" s="83"/>
      <c r="IC229" s="83"/>
      <c r="ID229" s="83"/>
      <c r="IE229" s="84"/>
      <c r="IF229" s="79"/>
      <c r="IG229" s="79"/>
    </row>
    <row r="230" spans="1:241" s="85" customFormat="1" ht="14.25" customHeight="1">
      <c r="A230" s="502" t="s">
        <v>2712</v>
      </c>
      <c r="B230" s="503" t="s">
        <v>2711</v>
      </c>
      <c r="C230" s="504" t="s">
        <v>243</v>
      </c>
      <c r="D230" s="505">
        <v>6</v>
      </c>
      <c r="E230" s="260"/>
      <c r="F230" s="260"/>
      <c r="G230" s="88">
        <f t="shared" si="34"/>
        <v>0</v>
      </c>
      <c r="H230" s="89">
        <f t="shared" si="35"/>
        <v>0</v>
      </c>
      <c r="I230" s="79"/>
      <c r="J230" s="79"/>
      <c r="K230" s="80"/>
      <c r="L230" s="81"/>
      <c r="M230" s="82"/>
      <c r="N230" s="81"/>
      <c r="O230" s="83"/>
      <c r="P230" s="83"/>
      <c r="Q230" s="83"/>
      <c r="R230" s="83"/>
      <c r="S230" s="84"/>
      <c r="T230" s="79"/>
      <c r="U230" s="79"/>
      <c r="V230" s="80"/>
      <c r="W230" s="81"/>
      <c r="X230" s="82"/>
      <c r="Y230" s="81"/>
      <c r="Z230" s="83"/>
      <c r="AA230" s="83"/>
      <c r="AB230" s="83"/>
      <c r="AC230" s="83"/>
      <c r="AD230" s="84"/>
      <c r="AE230" s="79"/>
      <c r="AF230" s="79"/>
      <c r="AG230" s="80"/>
      <c r="AH230" s="81"/>
      <c r="AI230" s="82"/>
      <c r="AJ230" s="81"/>
      <c r="AK230" s="83"/>
      <c r="AL230" s="83"/>
      <c r="AM230" s="83"/>
      <c r="AN230" s="83"/>
      <c r="AO230" s="84"/>
      <c r="AP230" s="79"/>
      <c r="AQ230" s="79"/>
      <c r="AR230" s="80"/>
      <c r="AS230" s="81"/>
      <c r="AT230" s="82"/>
      <c r="AU230" s="81"/>
      <c r="AV230" s="83"/>
      <c r="AW230" s="83"/>
      <c r="AX230" s="83"/>
      <c r="AY230" s="83"/>
      <c r="AZ230" s="84"/>
      <c r="BA230" s="79"/>
      <c r="BB230" s="79"/>
      <c r="BC230" s="80"/>
      <c r="BD230" s="81"/>
      <c r="BE230" s="82"/>
      <c r="BF230" s="81"/>
      <c r="BG230" s="83"/>
      <c r="BH230" s="83"/>
      <c r="BI230" s="83"/>
      <c r="BJ230" s="83"/>
      <c r="BK230" s="84"/>
      <c r="BL230" s="79"/>
      <c r="BM230" s="79"/>
      <c r="BN230" s="80"/>
      <c r="BO230" s="81"/>
      <c r="BP230" s="82"/>
      <c r="BQ230" s="81"/>
      <c r="BR230" s="83"/>
      <c r="BS230" s="83"/>
      <c r="BT230" s="83"/>
      <c r="BU230" s="83"/>
      <c r="BV230" s="84"/>
      <c r="BW230" s="79"/>
      <c r="BX230" s="79"/>
      <c r="BY230" s="80"/>
      <c r="BZ230" s="81"/>
      <c r="CA230" s="82"/>
      <c r="CB230" s="81"/>
      <c r="CC230" s="83"/>
      <c r="CD230" s="83"/>
      <c r="CE230" s="83"/>
      <c r="CF230" s="83"/>
      <c r="CG230" s="84"/>
      <c r="CH230" s="79"/>
      <c r="CI230" s="79"/>
      <c r="CJ230" s="80"/>
      <c r="CK230" s="81"/>
      <c r="CL230" s="82"/>
      <c r="CM230" s="81"/>
      <c r="CN230" s="83"/>
      <c r="CO230" s="83"/>
      <c r="CP230" s="83"/>
      <c r="CQ230" s="83"/>
      <c r="CR230" s="84"/>
      <c r="CS230" s="79"/>
      <c r="CT230" s="79"/>
      <c r="CU230" s="80"/>
      <c r="CV230" s="81"/>
      <c r="CW230" s="82"/>
      <c r="CX230" s="81"/>
      <c r="CY230" s="83"/>
      <c r="CZ230" s="83"/>
      <c r="DA230" s="83"/>
      <c r="DB230" s="83"/>
      <c r="DC230" s="84"/>
      <c r="DD230" s="79"/>
      <c r="DE230" s="79"/>
      <c r="DF230" s="80"/>
      <c r="DG230" s="81"/>
      <c r="DH230" s="82"/>
      <c r="DI230" s="81"/>
      <c r="DJ230" s="83"/>
      <c r="DK230" s="83"/>
      <c r="DL230" s="83"/>
      <c r="DM230" s="83"/>
      <c r="DN230" s="84"/>
      <c r="DO230" s="79"/>
      <c r="DP230" s="79"/>
      <c r="DQ230" s="80"/>
      <c r="DR230" s="81"/>
      <c r="DS230" s="82"/>
      <c r="DT230" s="81"/>
      <c r="DU230" s="83"/>
      <c r="DV230" s="83"/>
      <c r="DW230" s="83"/>
      <c r="DX230" s="83"/>
      <c r="DY230" s="84"/>
      <c r="DZ230" s="79"/>
      <c r="EA230" s="79"/>
      <c r="EB230" s="80"/>
      <c r="EC230" s="81"/>
      <c r="ED230" s="82"/>
      <c r="EE230" s="81"/>
      <c r="EF230" s="83"/>
      <c r="EG230" s="83"/>
      <c r="EH230" s="83"/>
      <c r="EI230" s="83"/>
      <c r="EJ230" s="84"/>
      <c r="EK230" s="79"/>
      <c r="EL230" s="79"/>
      <c r="EM230" s="80"/>
      <c r="EN230" s="81"/>
      <c r="EO230" s="82"/>
      <c r="EP230" s="81"/>
      <c r="EQ230" s="83"/>
      <c r="ER230" s="83"/>
      <c r="ES230" s="83"/>
      <c r="ET230" s="83"/>
      <c r="EU230" s="84"/>
      <c r="EV230" s="79"/>
      <c r="EW230" s="79"/>
      <c r="EX230" s="80"/>
      <c r="EY230" s="81"/>
      <c r="EZ230" s="82"/>
      <c r="FA230" s="81"/>
      <c r="FB230" s="83"/>
      <c r="FC230" s="83"/>
      <c r="FD230" s="83"/>
      <c r="FE230" s="83"/>
      <c r="FF230" s="84"/>
      <c r="FG230" s="79"/>
      <c r="FH230" s="79"/>
      <c r="FI230" s="80"/>
      <c r="FJ230" s="81"/>
      <c r="FK230" s="82"/>
      <c r="FL230" s="81"/>
      <c r="FM230" s="83"/>
      <c r="FN230" s="83"/>
      <c r="FO230" s="83"/>
      <c r="FP230" s="83"/>
      <c r="FQ230" s="84"/>
      <c r="FR230" s="79"/>
      <c r="FS230" s="79"/>
      <c r="FT230" s="80"/>
      <c r="FU230" s="81"/>
      <c r="FV230" s="82"/>
      <c r="FW230" s="81"/>
      <c r="FX230" s="83"/>
      <c r="FY230" s="83"/>
      <c r="FZ230" s="83"/>
      <c r="GA230" s="83"/>
      <c r="GB230" s="84"/>
      <c r="GC230" s="79"/>
      <c r="GD230" s="79"/>
      <c r="GE230" s="80"/>
      <c r="GF230" s="81"/>
      <c r="GG230" s="82"/>
      <c r="GH230" s="81"/>
      <c r="GI230" s="83"/>
      <c r="GJ230" s="83"/>
      <c r="GK230" s="83"/>
      <c r="GL230" s="83"/>
      <c r="GM230" s="84"/>
      <c r="GN230" s="79"/>
      <c r="GO230" s="79"/>
      <c r="GP230" s="80"/>
      <c r="GQ230" s="81"/>
      <c r="GR230" s="82"/>
      <c r="GS230" s="81"/>
      <c r="GT230" s="83"/>
      <c r="GU230" s="83"/>
      <c r="GV230" s="83"/>
      <c r="GW230" s="83"/>
      <c r="GX230" s="84"/>
      <c r="GY230" s="79"/>
      <c r="GZ230" s="79"/>
      <c r="HA230" s="80"/>
      <c r="HB230" s="81"/>
      <c r="HC230" s="82"/>
      <c r="HD230" s="81"/>
      <c r="HE230" s="83"/>
      <c r="HF230" s="83"/>
      <c r="HG230" s="83"/>
      <c r="HH230" s="83"/>
      <c r="HI230" s="84"/>
      <c r="HJ230" s="79"/>
      <c r="HK230" s="79"/>
      <c r="HL230" s="80"/>
      <c r="HM230" s="81"/>
      <c r="HN230" s="82"/>
      <c r="HO230" s="81"/>
      <c r="HP230" s="83"/>
      <c r="HQ230" s="83"/>
      <c r="HR230" s="83"/>
      <c r="HS230" s="83"/>
      <c r="HT230" s="84"/>
      <c r="HU230" s="79"/>
      <c r="HV230" s="79"/>
      <c r="HW230" s="80"/>
      <c r="HX230" s="81"/>
      <c r="HY230" s="82"/>
      <c r="HZ230" s="81"/>
      <c r="IA230" s="83"/>
      <c r="IB230" s="83"/>
      <c r="IC230" s="83"/>
      <c r="ID230" s="83"/>
      <c r="IE230" s="84"/>
      <c r="IF230" s="79"/>
      <c r="IG230" s="79"/>
    </row>
    <row r="231" spans="1:241" s="85" customFormat="1" ht="14.25" customHeight="1">
      <c r="A231" s="502" t="s">
        <v>2710</v>
      </c>
      <c r="B231" s="503" t="s">
        <v>2709</v>
      </c>
      <c r="C231" s="504" t="s">
        <v>243</v>
      </c>
      <c r="D231" s="505">
        <v>410</v>
      </c>
      <c r="E231" s="259"/>
      <c r="F231" s="259"/>
      <c r="G231" s="88">
        <f t="shared" si="34"/>
        <v>0</v>
      </c>
      <c r="H231" s="89">
        <f t="shared" si="35"/>
        <v>0</v>
      </c>
      <c r="I231" s="79"/>
      <c r="J231" s="79"/>
      <c r="K231" s="80"/>
      <c r="L231" s="81"/>
      <c r="M231" s="82"/>
      <c r="N231" s="81"/>
      <c r="O231" s="83"/>
      <c r="P231" s="83"/>
      <c r="Q231" s="83"/>
      <c r="R231" s="83"/>
      <c r="S231" s="84"/>
      <c r="T231" s="79"/>
      <c r="U231" s="79"/>
      <c r="V231" s="80"/>
      <c r="W231" s="81"/>
      <c r="X231" s="82"/>
      <c r="Y231" s="81"/>
      <c r="Z231" s="83"/>
      <c r="AA231" s="83"/>
      <c r="AB231" s="83"/>
      <c r="AC231" s="83"/>
      <c r="AD231" s="84"/>
      <c r="AE231" s="79"/>
      <c r="AF231" s="79"/>
      <c r="AG231" s="80"/>
      <c r="AH231" s="81"/>
      <c r="AI231" s="82"/>
      <c r="AJ231" s="81"/>
      <c r="AK231" s="83"/>
      <c r="AL231" s="83"/>
      <c r="AM231" s="83"/>
      <c r="AN231" s="83"/>
      <c r="AO231" s="84"/>
      <c r="AP231" s="79"/>
      <c r="AQ231" s="79"/>
      <c r="AR231" s="80"/>
      <c r="AS231" s="81"/>
      <c r="AT231" s="82"/>
      <c r="AU231" s="81"/>
      <c r="AV231" s="83"/>
      <c r="AW231" s="83"/>
      <c r="AX231" s="83"/>
      <c r="AY231" s="83"/>
      <c r="AZ231" s="84"/>
      <c r="BA231" s="79"/>
      <c r="BB231" s="79"/>
      <c r="BC231" s="80"/>
      <c r="BD231" s="81"/>
      <c r="BE231" s="82"/>
      <c r="BF231" s="81"/>
      <c r="BG231" s="83"/>
      <c r="BH231" s="83"/>
      <c r="BI231" s="83"/>
      <c r="BJ231" s="83"/>
      <c r="BK231" s="84"/>
      <c r="BL231" s="79"/>
      <c r="BM231" s="79"/>
      <c r="BN231" s="80"/>
      <c r="BO231" s="81"/>
      <c r="BP231" s="82"/>
      <c r="BQ231" s="81"/>
      <c r="BR231" s="83"/>
      <c r="BS231" s="83"/>
      <c r="BT231" s="83"/>
      <c r="BU231" s="83"/>
      <c r="BV231" s="84"/>
      <c r="BW231" s="79"/>
      <c r="BX231" s="79"/>
      <c r="BY231" s="80"/>
      <c r="BZ231" s="81"/>
      <c r="CA231" s="82"/>
      <c r="CB231" s="81"/>
      <c r="CC231" s="83"/>
      <c r="CD231" s="83"/>
      <c r="CE231" s="83"/>
      <c r="CF231" s="83"/>
      <c r="CG231" s="84"/>
      <c r="CH231" s="79"/>
      <c r="CI231" s="79"/>
      <c r="CJ231" s="80"/>
      <c r="CK231" s="81"/>
      <c r="CL231" s="82"/>
      <c r="CM231" s="81"/>
      <c r="CN231" s="83"/>
      <c r="CO231" s="83"/>
      <c r="CP231" s="83"/>
      <c r="CQ231" s="83"/>
      <c r="CR231" s="84"/>
      <c r="CS231" s="79"/>
      <c r="CT231" s="79"/>
      <c r="CU231" s="80"/>
      <c r="CV231" s="81"/>
      <c r="CW231" s="82"/>
      <c r="CX231" s="81"/>
      <c r="CY231" s="83"/>
      <c r="CZ231" s="83"/>
      <c r="DA231" s="83"/>
      <c r="DB231" s="83"/>
      <c r="DC231" s="84"/>
      <c r="DD231" s="79"/>
      <c r="DE231" s="79"/>
      <c r="DF231" s="80"/>
      <c r="DG231" s="81"/>
      <c r="DH231" s="82"/>
      <c r="DI231" s="81"/>
      <c r="DJ231" s="83"/>
      <c r="DK231" s="83"/>
      <c r="DL231" s="83"/>
      <c r="DM231" s="83"/>
      <c r="DN231" s="84"/>
      <c r="DO231" s="79"/>
      <c r="DP231" s="79"/>
      <c r="DQ231" s="80"/>
      <c r="DR231" s="81"/>
      <c r="DS231" s="82"/>
      <c r="DT231" s="81"/>
      <c r="DU231" s="83"/>
      <c r="DV231" s="83"/>
      <c r="DW231" s="83"/>
      <c r="DX231" s="83"/>
      <c r="DY231" s="84"/>
      <c r="DZ231" s="79"/>
      <c r="EA231" s="79"/>
      <c r="EB231" s="80"/>
      <c r="EC231" s="81"/>
      <c r="ED231" s="82"/>
      <c r="EE231" s="81"/>
      <c r="EF231" s="83"/>
      <c r="EG231" s="83"/>
      <c r="EH231" s="83"/>
      <c r="EI231" s="83"/>
      <c r="EJ231" s="84"/>
      <c r="EK231" s="79"/>
      <c r="EL231" s="79"/>
      <c r="EM231" s="80"/>
      <c r="EN231" s="81"/>
      <c r="EO231" s="82"/>
      <c r="EP231" s="81"/>
      <c r="EQ231" s="83"/>
      <c r="ER231" s="83"/>
      <c r="ES231" s="83"/>
      <c r="ET231" s="83"/>
      <c r="EU231" s="84"/>
      <c r="EV231" s="79"/>
      <c r="EW231" s="79"/>
      <c r="EX231" s="80"/>
      <c r="EY231" s="81"/>
      <c r="EZ231" s="82"/>
      <c r="FA231" s="81"/>
      <c r="FB231" s="83"/>
      <c r="FC231" s="83"/>
      <c r="FD231" s="83"/>
      <c r="FE231" s="83"/>
      <c r="FF231" s="84"/>
      <c r="FG231" s="79"/>
      <c r="FH231" s="79"/>
      <c r="FI231" s="80"/>
      <c r="FJ231" s="81"/>
      <c r="FK231" s="82"/>
      <c r="FL231" s="81"/>
      <c r="FM231" s="83"/>
      <c r="FN231" s="83"/>
      <c r="FO231" s="83"/>
      <c r="FP231" s="83"/>
      <c r="FQ231" s="84"/>
      <c r="FR231" s="79"/>
      <c r="FS231" s="79"/>
      <c r="FT231" s="80"/>
      <c r="FU231" s="81"/>
      <c r="FV231" s="82"/>
      <c r="FW231" s="81"/>
      <c r="FX231" s="83"/>
      <c r="FY231" s="83"/>
      <c r="FZ231" s="83"/>
      <c r="GA231" s="83"/>
      <c r="GB231" s="84"/>
      <c r="GC231" s="79"/>
      <c r="GD231" s="79"/>
      <c r="GE231" s="80"/>
      <c r="GF231" s="81"/>
      <c r="GG231" s="82"/>
      <c r="GH231" s="81"/>
      <c r="GI231" s="83"/>
      <c r="GJ231" s="83"/>
      <c r="GK231" s="83"/>
      <c r="GL231" s="83"/>
      <c r="GM231" s="84"/>
      <c r="GN231" s="79"/>
      <c r="GO231" s="79"/>
      <c r="GP231" s="80"/>
      <c r="GQ231" s="81"/>
      <c r="GR231" s="82"/>
      <c r="GS231" s="81"/>
      <c r="GT231" s="83"/>
      <c r="GU231" s="83"/>
      <c r="GV231" s="83"/>
      <c r="GW231" s="83"/>
      <c r="GX231" s="84"/>
      <c r="GY231" s="79"/>
      <c r="GZ231" s="79"/>
      <c r="HA231" s="80"/>
      <c r="HB231" s="81"/>
      <c r="HC231" s="82"/>
      <c r="HD231" s="81"/>
      <c r="HE231" s="83"/>
      <c r="HF231" s="83"/>
      <c r="HG231" s="83"/>
      <c r="HH231" s="83"/>
      <c r="HI231" s="84"/>
      <c r="HJ231" s="79"/>
      <c r="HK231" s="79"/>
      <c r="HL231" s="80"/>
      <c r="HM231" s="81"/>
      <c r="HN231" s="82"/>
      <c r="HO231" s="81"/>
      <c r="HP231" s="83"/>
      <c r="HQ231" s="83"/>
      <c r="HR231" s="83"/>
      <c r="HS231" s="83"/>
      <c r="HT231" s="84"/>
      <c r="HU231" s="79"/>
      <c r="HV231" s="79"/>
      <c r="HW231" s="80"/>
      <c r="HX231" s="81"/>
      <c r="HY231" s="82"/>
      <c r="HZ231" s="81"/>
      <c r="IA231" s="83"/>
      <c r="IB231" s="83"/>
      <c r="IC231" s="83"/>
      <c r="ID231" s="83"/>
      <c r="IE231" s="84"/>
      <c r="IF231" s="79"/>
      <c r="IG231" s="79"/>
    </row>
    <row r="232" spans="1:241" s="85" customFormat="1" ht="14.25" customHeight="1">
      <c r="A232" s="502" t="s">
        <v>2707</v>
      </c>
      <c r="B232" s="503" t="s">
        <v>2708</v>
      </c>
      <c r="C232" s="504" t="s">
        <v>243</v>
      </c>
      <c r="D232" s="505">
        <v>875</v>
      </c>
      <c r="E232" s="259"/>
      <c r="F232" s="259"/>
      <c r="G232" s="88">
        <f t="shared" si="34"/>
        <v>0</v>
      </c>
      <c r="H232" s="89">
        <f t="shared" si="35"/>
        <v>0</v>
      </c>
      <c r="I232" s="79"/>
      <c r="J232" s="79"/>
      <c r="K232" s="80"/>
      <c r="L232" s="81"/>
      <c r="M232" s="82"/>
      <c r="N232" s="81"/>
      <c r="O232" s="83"/>
      <c r="P232" s="83"/>
      <c r="Q232" s="83"/>
      <c r="R232" s="83"/>
      <c r="S232" s="84"/>
      <c r="T232" s="79"/>
      <c r="U232" s="79"/>
      <c r="V232" s="80"/>
      <c r="W232" s="81"/>
      <c r="X232" s="82"/>
      <c r="Y232" s="81"/>
      <c r="Z232" s="83"/>
      <c r="AA232" s="83"/>
      <c r="AB232" s="83"/>
      <c r="AC232" s="83"/>
      <c r="AD232" s="84"/>
      <c r="AE232" s="79"/>
      <c r="AF232" s="79"/>
      <c r="AG232" s="80"/>
      <c r="AH232" s="81"/>
      <c r="AI232" s="82"/>
      <c r="AJ232" s="81"/>
      <c r="AK232" s="83"/>
      <c r="AL232" s="83"/>
      <c r="AM232" s="83"/>
      <c r="AN232" s="83"/>
      <c r="AO232" s="84"/>
      <c r="AP232" s="79"/>
      <c r="AQ232" s="79"/>
      <c r="AR232" s="80"/>
      <c r="AS232" s="81"/>
      <c r="AT232" s="82"/>
      <c r="AU232" s="81"/>
      <c r="AV232" s="83"/>
      <c r="AW232" s="83"/>
      <c r="AX232" s="83"/>
      <c r="AY232" s="83"/>
      <c r="AZ232" s="84"/>
      <c r="BA232" s="79"/>
      <c r="BB232" s="79"/>
      <c r="BC232" s="80"/>
      <c r="BD232" s="81"/>
      <c r="BE232" s="82"/>
      <c r="BF232" s="81"/>
      <c r="BG232" s="83"/>
      <c r="BH232" s="83"/>
      <c r="BI232" s="83"/>
      <c r="BJ232" s="83"/>
      <c r="BK232" s="84"/>
      <c r="BL232" s="79"/>
      <c r="BM232" s="79"/>
      <c r="BN232" s="80"/>
      <c r="BO232" s="81"/>
      <c r="BP232" s="82"/>
      <c r="BQ232" s="81"/>
      <c r="BR232" s="83"/>
      <c r="BS232" s="83"/>
      <c r="BT232" s="83"/>
      <c r="BU232" s="83"/>
      <c r="BV232" s="84"/>
      <c r="BW232" s="79"/>
      <c r="BX232" s="79"/>
      <c r="BY232" s="80"/>
      <c r="BZ232" s="81"/>
      <c r="CA232" s="82"/>
      <c r="CB232" s="81"/>
      <c r="CC232" s="83"/>
      <c r="CD232" s="83"/>
      <c r="CE232" s="83"/>
      <c r="CF232" s="83"/>
      <c r="CG232" s="84"/>
      <c r="CH232" s="79"/>
      <c r="CI232" s="79"/>
      <c r="CJ232" s="80"/>
      <c r="CK232" s="81"/>
      <c r="CL232" s="82"/>
      <c r="CM232" s="81"/>
      <c r="CN232" s="83"/>
      <c r="CO232" s="83"/>
      <c r="CP232" s="83"/>
      <c r="CQ232" s="83"/>
      <c r="CR232" s="84"/>
      <c r="CS232" s="79"/>
      <c r="CT232" s="79"/>
      <c r="CU232" s="80"/>
      <c r="CV232" s="81"/>
      <c r="CW232" s="82"/>
      <c r="CX232" s="81"/>
      <c r="CY232" s="83"/>
      <c r="CZ232" s="83"/>
      <c r="DA232" s="83"/>
      <c r="DB232" s="83"/>
      <c r="DC232" s="84"/>
      <c r="DD232" s="79"/>
      <c r="DE232" s="79"/>
      <c r="DF232" s="80"/>
      <c r="DG232" s="81"/>
      <c r="DH232" s="82"/>
      <c r="DI232" s="81"/>
      <c r="DJ232" s="83"/>
      <c r="DK232" s="83"/>
      <c r="DL232" s="83"/>
      <c r="DM232" s="83"/>
      <c r="DN232" s="84"/>
      <c r="DO232" s="79"/>
      <c r="DP232" s="79"/>
      <c r="DQ232" s="80"/>
      <c r="DR232" s="81"/>
      <c r="DS232" s="82"/>
      <c r="DT232" s="81"/>
      <c r="DU232" s="83"/>
      <c r="DV232" s="83"/>
      <c r="DW232" s="83"/>
      <c r="DX232" s="83"/>
      <c r="DY232" s="84"/>
      <c r="DZ232" s="79"/>
      <c r="EA232" s="79"/>
      <c r="EB232" s="80"/>
      <c r="EC232" s="81"/>
      <c r="ED232" s="82"/>
      <c r="EE232" s="81"/>
      <c r="EF232" s="83"/>
      <c r="EG232" s="83"/>
      <c r="EH232" s="83"/>
      <c r="EI232" s="83"/>
      <c r="EJ232" s="84"/>
      <c r="EK232" s="79"/>
      <c r="EL232" s="79"/>
      <c r="EM232" s="80"/>
      <c r="EN232" s="81"/>
      <c r="EO232" s="82"/>
      <c r="EP232" s="81"/>
      <c r="EQ232" s="83"/>
      <c r="ER232" s="83"/>
      <c r="ES232" s="83"/>
      <c r="ET232" s="83"/>
      <c r="EU232" s="84"/>
      <c r="EV232" s="79"/>
      <c r="EW232" s="79"/>
      <c r="EX232" s="80"/>
      <c r="EY232" s="81"/>
      <c r="EZ232" s="82"/>
      <c r="FA232" s="81"/>
      <c r="FB232" s="83"/>
      <c r="FC232" s="83"/>
      <c r="FD232" s="83"/>
      <c r="FE232" s="83"/>
      <c r="FF232" s="84"/>
      <c r="FG232" s="79"/>
      <c r="FH232" s="79"/>
      <c r="FI232" s="80"/>
      <c r="FJ232" s="81"/>
      <c r="FK232" s="82"/>
      <c r="FL232" s="81"/>
      <c r="FM232" s="83"/>
      <c r="FN232" s="83"/>
      <c r="FO232" s="83"/>
      <c r="FP232" s="83"/>
      <c r="FQ232" s="84"/>
      <c r="FR232" s="79"/>
      <c r="FS232" s="79"/>
      <c r="FT232" s="80"/>
      <c r="FU232" s="81"/>
      <c r="FV232" s="82"/>
      <c r="FW232" s="81"/>
      <c r="FX232" s="83"/>
      <c r="FY232" s="83"/>
      <c r="FZ232" s="83"/>
      <c r="GA232" s="83"/>
      <c r="GB232" s="84"/>
      <c r="GC232" s="79"/>
      <c r="GD232" s="79"/>
      <c r="GE232" s="80"/>
      <c r="GF232" s="81"/>
      <c r="GG232" s="82"/>
      <c r="GH232" s="81"/>
      <c r="GI232" s="83"/>
      <c r="GJ232" s="83"/>
      <c r="GK232" s="83"/>
      <c r="GL232" s="83"/>
      <c r="GM232" s="84"/>
      <c r="GN232" s="79"/>
      <c r="GO232" s="79"/>
      <c r="GP232" s="80"/>
      <c r="GQ232" s="81"/>
      <c r="GR232" s="82"/>
      <c r="GS232" s="81"/>
      <c r="GT232" s="83"/>
      <c r="GU232" s="83"/>
      <c r="GV232" s="83"/>
      <c r="GW232" s="83"/>
      <c r="GX232" s="84"/>
      <c r="GY232" s="79"/>
      <c r="GZ232" s="79"/>
      <c r="HA232" s="80"/>
      <c r="HB232" s="81"/>
      <c r="HC232" s="82"/>
      <c r="HD232" s="81"/>
      <c r="HE232" s="83"/>
      <c r="HF232" s="83"/>
      <c r="HG232" s="83"/>
      <c r="HH232" s="83"/>
      <c r="HI232" s="84"/>
      <c r="HJ232" s="79"/>
      <c r="HK232" s="79"/>
      <c r="HL232" s="80"/>
      <c r="HM232" s="81"/>
      <c r="HN232" s="82"/>
      <c r="HO232" s="81"/>
      <c r="HP232" s="83"/>
      <c r="HQ232" s="83"/>
      <c r="HR232" s="83"/>
      <c r="HS232" s="83"/>
      <c r="HT232" s="84"/>
      <c r="HU232" s="79"/>
      <c r="HV232" s="79"/>
      <c r="HW232" s="80"/>
      <c r="HX232" s="81"/>
      <c r="HY232" s="82"/>
      <c r="HZ232" s="81"/>
      <c r="IA232" s="83"/>
      <c r="IB232" s="83"/>
      <c r="IC232" s="83"/>
      <c r="ID232" s="83"/>
      <c r="IE232" s="84"/>
      <c r="IF232" s="79"/>
      <c r="IG232" s="79"/>
    </row>
    <row r="233" spans="1:241" s="85" customFormat="1" ht="14.25" customHeight="1">
      <c r="A233" s="502" t="s">
        <v>2707</v>
      </c>
      <c r="B233" s="503" t="s">
        <v>2706</v>
      </c>
      <c r="C233" s="504" t="s">
        <v>243</v>
      </c>
      <c r="D233" s="505">
        <v>150</v>
      </c>
      <c r="E233" s="259"/>
      <c r="F233" s="259"/>
      <c r="G233" s="88">
        <f t="shared" si="34"/>
        <v>0</v>
      </c>
      <c r="H233" s="89">
        <f t="shared" si="35"/>
        <v>0</v>
      </c>
      <c r="I233" s="79"/>
      <c r="J233" s="79"/>
      <c r="K233" s="80"/>
      <c r="L233" s="81"/>
      <c r="M233" s="82"/>
      <c r="N233" s="81"/>
      <c r="O233" s="83"/>
      <c r="P233" s="83"/>
      <c r="Q233" s="83"/>
      <c r="R233" s="83"/>
      <c r="S233" s="84"/>
      <c r="T233" s="79"/>
      <c r="U233" s="79"/>
      <c r="V233" s="80"/>
      <c r="W233" s="81"/>
      <c r="X233" s="82"/>
      <c r="Y233" s="81"/>
      <c r="Z233" s="83"/>
      <c r="AA233" s="83"/>
      <c r="AB233" s="83"/>
      <c r="AC233" s="83"/>
      <c r="AD233" s="84"/>
      <c r="AE233" s="79"/>
      <c r="AF233" s="79"/>
      <c r="AG233" s="80"/>
      <c r="AH233" s="81"/>
      <c r="AI233" s="82"/>
      <c r="AJ233" s="81"/>
      <c r="AK233" s="83"/>
      <c r="AL233" s="83"/>
      <c r="AM233" s="83"/>
      <c r="AN233" s="83"/>
      <c r="AO233" s="84"/>
      <c r="AP233" s="79"/>
      <c r="AQ233" s="79"/>
      <c r="AR233" s="80"/>
      <c r="AS233" s="81"/>
      <c r="AT233" s="82"/>
      <c r="AU233" s="81"/>
      <c r="AV233" s="83"/>
      <c r="AW233" s="83"/>
      <c r="AX233" s="83"/>
      <c r="AY233" s="83"/>
      <c r="AZ233" s="84"/>
      <c r="BA233" s="79"/>
      <c r="BB233" s="79"/>
      <c r="BC233" s="80"/>
      <c r="BD233" s="81"/>
      <c r="BE233" s="82"/>
      <c r="BF233" s="81"/>
      <c r="BG233" s="83"/>
      <c r="BH233" s="83"/>
      <c r="BI233" s="83"/>
      <c r="BJ233" s="83"/>
      <c r="BK233" s="84"/>
      <c r="BL233" s="79"/>
      <c r="BM233" s="79"/>
      <c r="BN233" s="80"/>
      <c r="BO233" s="81"/>
      <c r="BP233" s="82"/>
      <c r="BQ233" s="81"/>
      <c r="BR233" s="83"/>
      <c r="BS233" s="83"/>
      <c r="BT233" s="83"/>
      <c r="BU233" s="83"/>
      <c r="BV233" s="84"/>
      <c r="BW233" s="79"/>
      <c r="BX233" s="79"/>
      <c r="BY233" s="80"/>
      <c r="BZ233" s="81"/>
      <c r="CA233" s="82"/>
      <c r="CB233" s="81"/>
      <c r="CC233" s="83"/>
      <c r="CD233" s="83"/>
      <c r="CE233" s="83"/>
      <c r="CF233" s="83"/>
      <c r="CG233" s="84"/>
      <c r="CH233" s="79"/>
      <c r="CI233" s="79"/>
      <c r="CJ233" s="80"/>
      <c r="CK233" s="81"/>
      <c r="CL233" s="82"/>
      <c r="CM233" s="81"/>
      <c r="CN233" s="83"/>
      <c r="CO233" s="83"/>
      <c r="CP233" s="83"/>
      <c r="CQ233" s="83"/>
      <c r="CR233" s="84"/>
      <c r="CS233" s="79"/>
      <c r="CT233" s="79"/>
      <c r="CU233" s="80"/>
      <c r="CV233" s="81"/>
      <c r="CW233" s="82"/>
      <c r="CX233" s="81"/>
      <c r="CY233" s="83"/>
      <c r="CZ233" s="83"/>
      <c r="DA233" s="83"/>
      <c r="DB233" s="83"/>
      <c r="DC233" s="84"/>
      <c r="DD233" s="79"/>
      <c r="DE233" s="79"/>
      <c r="DF233" s="80"/>
      <c r="DG233" s="81"/>
      <c r="DH233" s="82"/>
      <c r="DI233" s="81"/>
      <c r="DJ233" s="83"/>
      <c r="DK233" s="83"/>
      <c r="DL233" s="83"/>
      <c r="DM233" s="83"/>
      <c r="DN233" s="84"/>
      <c r="DO233" s="79"/>
      <c r="DP233" s="79"/>
      <c r="DQ233" s="80"/>
      <c r="DR233" s="81"/>
      <c r="DS233" s="82"/>
      <c r="DT233" s="81"/>
      <c r="DU233" s="83"/>
      <c r="DV233" s="83"/>
      <c r="DW233" s="83"/>
      <c r="DX233" s="83"/>
      <c r="DY233" s="84"/>
      <c r="DZ233" s="79"/>
      <c r="EA233" s="79"/>
      <c r="EB233" s="80"/>
      <c r="EC233" s="81"/>
      <c r="ED233" s="82"/>
      <c r="EE233" s="81"/>
      <c r="EF233" s="83"/>
      <c r="EG233" s="83"/>
      <c r="EH233" s="83"/>
      <c r="EI233" s="83"/>
      <c r="EJ233" s="84"/>
      <c r="EK233" s="79"/>
      <c r="EL233" s="79"/>
      <c r="EM233" s="80"/>
      <c r="EN233" s="81"/>
      <c r="EO233" s="82"/>
      <c r="EP233" s="81"/>
      <c r="EQ233" s="83"/>
      <c r="ER233" s="83"/>
      <c r="ES233" s="83"/>
      <c r="ET233" s="83"/>
      <c r="EU233" s="84"/>
      <c r="EV233" s="79"/>
      <c r="EW233" s="79"/>
      <c r="EX233" s="80"/>
      <c r="EY233" s="81"/>
      <c r="EZ233" s="82"/>
      <c r="FA233" s="81"/>
      <c r="FB233" s="83"/>
      <c r="FC233" s="83"/>
      <c r="FD233" s="83"/>
      <c r="FE233" s="83"/>
      <c r="FF233" s="84"/>
      <c r="FG233" s="79"/>
      <c r="FH233" s="79"/>
      <c r="FI233" s="80"/>
      <c r="FJ233" s="81"/>
      <c r="FK233" s="82"/>
      <c r="FL233" s="81"/>
      <c r="FM233" s="83"/>
      <c r="FN233" s="83"/>
      <c r="FO233" s="83"/>
      <c r="FP233" s="83"/>
      <c r="FQ233" s="84"/>
      <c r="FR233" s="79"/>
      <c r="FS233" s="79"/>
      <c r="FT233" s="80"/>
      <c r="FU233" s="81"/>
      <c r="FV233" s="82"/>
      <c r="FW233" s="81"/>
      <c r="FX233" s="83"/>
      <c r="FY233" s="83"/>
      <c r="FZ233" s="83"/>
      <c r="GA233" s="83"/>
      <c r="GB233" s="84"/>
      <c r="GC233" s="79"/>
      <c r="GD233" s="79"/>
      <c r="GE233" s="80"/>
      <c r="GF233" s="81"/>
      <c r="GG233" s="82"/>
      <c r="GH233" s="81"/>
      <c r="GI233" s="83"/>
      <c r="GJ233" s="83"/>
      <c r="GK233" s="83"/>
      <c r="GL233" s="83"/>
      <c r="GM233" s="84"/>
      <c r="GN233" s="79"/>
      <c r="GO233" s="79"/>
      <c r="GP233" s="80"/>
      <c r="GQ233" s="81"/>
      <c r="GR233" s="82"/>
      <c r="GS233" s="81"/>
      <c r="GT233" s="83"/>
      <c r="GU233" s="83"/>
      <c r="GV233" s="83"/>
      <c r="GW233" s="83"/>
      <c r="GX233" s="84"/>
      <c r="GY233" s="79"/>
      <c r="GZ233" s="79"/>
      <c r="HA233" s="80"/>
      <c r="HB233" s="81"/>
      <c r="HC233" s="82"/>
      <c r="HD233" s="81"/>
      <c r="HE233" s="83"/>
      <c r="HF233" s="83"/>
      <c r="HG233" s="83"/>
      <c r="HH233" s="83"/>
      <c r="HI233" s="84"/>
      <c r="HJ233" s="79"/>
      <c r="HK233" s="79"/>
      <c r="HL233" s="80"/>
      <c r="HM233" s="81"/>
      <c r="HN233" s="82"/>
      <c r="HO233" s="81"/>
      <c r="HP233" s="83"/>
      <c r="HQ233" s="83"/>
      <c r="HR233" s="83"/>
      <c r="HS233" s="83"/>
      <c r="HT233" s="84"/>
      <c r="HU233" s="79"/>
      <c r="HV233" s="79"/>
      <c r="HW233" s="80"/>
      <c r="HX233" s="81"/>
      <c r="HY233" s="82"/>
      <c r="HZ233" s="81"/>
      <c r="IA233" s="83"/>
      <c r="IB233" s="83"/>
      <c r="IC233" s="83"/>
      <c r="ID233" s="83"/>
      <c r="IE233" s="84"/>
      <c r="IF233" s="79"/>
      <c r="IG233" s="79"/>
    </row>
    <row r="234" spans="1:241" s="85" customFormat="1" ht="14.25" customHeight="1">
      <c r="A234" s="502" t="s">
        <v>2705</v>
      </c>
      <c r="B234" s="503" t="s">
        <v>2704</v>
      </c>
      <c r="C234" s="504" t="s">
        <v>243</v>
      </c>
      <c r="D234" s="505">
        <v>325</v>
      </c>
      <c r="E234" s="259"/>
      <c r="F234" s="259"/>
      <c r="G234" s="88">
        <f t="shared" si="34"/>
        <v>0</v>
      </c>
      <c r="H234" s="89">
        <f t="shared" si="35"/>
        <v>0</v>
      </c>
      <c r="I234" s="79"/>
      <c r="J234" s="79"/>
      <c r="K234" s="80"/>
      <c r="L234" s="81"/>
      <c r="M234" s="82"/>
      <c r="N234" s="81"/>
      <c r="O234" s="83"/>
      <c r="P234" s="83"/>
      <c r="Q234" s="83"/>
      <c r="R234" s="83"/>
      <c r="S234" s="84"/>
      <c r="T234" s="79"/>
      <c r="U234" s="79"/>
      <c r="V234" s="80"/>
      <c r="W234" s="81"/>
      <c r="X234" s="82"/>
      <c r="Y234" s="81"/>
      <c r="Z234" s="83"/>
      <c r="AA234" s="83"/>
      <c r="AB234" s="83"/>
      <c r="AC234" s="83"/>
      <c r="AD234" s="84"/>
      <c r="AE234" s="79"/>
      <c r="AF234" s="79"/>
      <c r="AG234" s="80"/>
      <c r="AH234" s="81"/>
      <c r="AI234" s="82"/>
      <c r="AJ234" s="81"/>
      <c r="AK234" s="83"/>
      <c r="AL234" s="83"/>
      <c r="AM234" s="83"/>
      <c r="AN234" s="83"/>
      <c r="AO234" s="84"/>
      <c r="AP234" s="79"/>
      <c r="AQ234" s="79"/>
      <c r="AR234" s="80"/>
      <c r="AS234" s="81"/>
      <c r="AT234" s="82"/>
      <c r="AU234" s="81"/>
      <c r="AV234" s="83"/>
      <c r="AW234" s="83"/>
      <c r="AX234" s="83"/>
      <c r="AY234" s="83"/>
      <c r="AZ234" s="84"/>
      <c r="BA234" s="79"/>
      <c r="BB234" s="79"/>
      <c r="BC234" s="80"/>
      <c r="BD234" s="81"/>
      <c r="BE234" s="82"/>
      <c r="BF234" s="81"/>
      <c r="BG234" s="83"/>
      <c r="BH234" s="83"/>
      <c r="BI234" s="83"/>
      <c r="BJ234" s="83"/>
      <c r="BK234" s="84"/>
      <c r="BL234" s="79"/>
      <c r="BM234" s="79"/>
      <c r="BN234" s="80"/>
      <c r="BO234" s="81"/>
      <c r="BP234" s="82"/>
      <c r="BQ234" s="81"/>
      <c r="BR234" s="83"/>
      <c r="BS234" s="83"/>
      <c r="BT234" s="83"/>
      <c r="BU234" s="83"/>
      <c r="BV234" s="84"/>
      <c r="BW234" s="79"/>
      <c r="BX234" s="79"/>
      <c r="BY234" s="80"/>
      <c r="BZ234" s="81"/>
      <c r="CA234" s="82"/>
      <c r="CB234" s="81"/>
      <c r="CC234" s="83"/>
      <c r="CD234" s="83"/>
      <c r="CE234" s="83"/>
      <c r="CF234" s="83"/>
      <c r="CG234" s="84"/>
      <c r="CH234" s="79"/>
      <c r="CI234" s="79"/>
      <c r="CJ234" s="80"/>
      <c r="CK234" s="81"/>
      <c r="CL234" s="82"/>
      <c r="CM234" s="81"/>
      <c r="CN234" s="83"/>
      <c r="CO234" s="83"/>
      <c r="CP234" s="83"/>
      <c r="CQ234" s="83"/>
      <c r="CR234" s="84"/>
      <c r="CS234" s="79"/>
      <c r="CT234" s="79"/>
      <c r="CU234" s="80"/>
      <c r="CV234" s="81"/>
      <c r="CW234" s="82"/>
      <c r="CX234" s="81"/>
      <c r="CY234" s="83"/>
      <c r="CZ234" s="83"/>
      <c r="DA234" s="83"/>
      <c r="DB234" s="83"/>
      <c r="DC234" s="84"/>
      <c r="DD234" s="79"/>
      <c r="DE234" s="79"/>
      <c r="DF234" s="80"/>
      <c r="DG234" s="81"/>
      <c r="DH234" s="82"/>
      <c r="DI234" s="81"/>
      <c r="DJ234" s="83"/>
      <c r="DK234" s="83"/>
      <c r="DL234" s="83"/>
      <c r="DM234" s="83"/>
      <c r="DN234" s="84"/>
      <c r="DO234" s="79"/>
      <c r="DP234" s="79"/>
      <c r="DQ234" s="80"/>
      <c r="DR234" s="81"/>
      <c r="DS234" s="82"/>
      <c r="DT234" s="81"/>
      <c r="DU234" s="83"/>
      <c r="DV234" s="83"/>
      <c r="DW234" s="83"/>
      <c r="DX234" s="83"/>
      <c r="DY234" s="84"/>
      <c r="DZ234" s="79"/>
      <c r="EA234" s="79"/>
      <c r="EB234" s="80"/>
      <c r="EC234" s="81"/>
      <c r="ED234" s="82"/>
      <c r="EE234" s="81"/>
      <c r="EF234" s="83"/>
      <c r="EG234" s="83"/>
      <c r="EH234" s="83"/>
      <c r="EI234" s="83"/>
      <c r="EJ234" s="84"/>
      <c r="EK234" s="79"/>
      <c r="EL234" s="79"/>
      <c r="EM234" s="80"/>
      <c r="EN234" s="81"/>
      <c r="EO234" s="82"/>
      <c r="EP234" s="81"/>
      <c r="EQ234" s="83"/>
      <c r="ER234" s="83"/>
      <c r="ES234" s="83"/>
      <c r="ET234" s="83"/>
      <c r="EU234" s="84"/>
      <c r="EV234" s="79"/>
      <c r="EW234" s="79"/>
      <c r="EX234" s="80"/>
      <c r="EY234" s="81"/>
      <c r="EZ234" s="82"/>
      <c r="FA234" s="81"/>
      <c r="FB234" s="83"/>
      <c r="FC234" s="83"/>
      <c r="FD234" s="83"/>
      <c r="FE234" s="83"/>
      <c r="FF234" s="84"/>
      <c r="FG234" s="79"/>
      <c r="FH234" s="79"/>
      <c r="FI234" s="80"/>
      <c r="FJ234" s="81"/>
      <c r="FK234" s="82"/>
      <c r="FL234" s="81"/>
      <c r="FM234" s="83"/>
      <c r="FN234" s="83"/>
      <c r="FO234" s="83"/>
      <c r="FP234" s="83"/>
      <c r="FQ234" s="84"/>
      <c r="FR234" s="79"/>
      <c r="FS234" s="79"/>
      <c r="FT234" s="80"/>
      <c r="FU234" s="81"/>
      <c r="FV234" s="82"/>
      <c r="FW234" s="81"/>
      <c r="FX234" s="83"/>
      <c r="FY234" s="83"/>
      <c r="FZ234" s="83"/>
      <c r="GA234" s="83"/>
      <c r="GB234" s="84"/>
      <c r="GC234" s="79"/>
      <c r="GD234" s="79"/>
      <c r="GE234" s="80"/>
      <c r="GF234" s="81"/>
      <c r="GG234" s="82"/>
      <c r="GH234" s="81"/>
      <c r="GI234" s="83"/>
      <c r="GJ234" s="83"/>
      <c r="GK234" s="83"/>
      <c r="GL234" s="83"/>
      <c r="GM234" s="84"/>
      <c r="GN234" s="79"/>
      <c r="GO234" s="79"/>
      <c r="GP234" s="80"/>
      <c r="GQ234" s="81"/>
      <c r="GR234" s="82"/>
      <c r="GS234" s="81"/>
      <c r="GT234" s="83"/>
      <c r="GU234" s="83"/>
      <c r="GV234" s="83"/>
      <c r="GW234" s="83"/>
      <c r="GX234" s="84"/>
      <c r="GY234" s="79"/>
      <c r="GZ234" s="79"/>
      <c r="HA234" s="80"/>
      <c r="HB234" s="81"/>
      <c r="HC234" s="82"/>
      <c r="HD234" s="81"/>
      <c r="HE234" s="83"/>
      <c r="HF234" s="83"/>
      <c r="HG234" s="83"/>
      <c r="HH234" s="83"/>
      <c r="HI234" s="84"/>
      <c r="HJ234" s="79"/>
      <c r="HK234" s="79"/>
      <c r="HL234" s="80"/>
      <c r="HM234" s="81"/>
      <c r="HN234" s="82"/>
      <c r="HO234" s="81"/>
      <c r="HP234" s="83"/>
      <c r="HQ234" s="83"/>
      <c r="HR234" s="83"/>
      <c r="HS234" s="83"/>
      <c r="HT234" s="84"/>
      <c r="HU234" s="79"/>
      <c r="HV234" s="79"/>
      <c r="HW234" s="80"/>
      <c r="HX234" s="81"/>
      <c r="HY234" s="82"/>
      <c r="HZ234" s="81"/>
      <c r="IA234" s="83"/>
      <c r="IB234" s="83"/>
      <c r="IC234" s="83"/>
      <c r="ID234" s="83"/>
      <c r="IE234" s="84"/>
      <c r="IF234" s="79"/>
      <c r="IG234" s="79"/>
    </row>
    <row r="235" spans="1:241" s="85" customFormat="1" ht="14.25" customHeight="1">
      <c r="A235" s="502" t="s">
        <v>2703</v>
      </c>
      <c r="B235" s="503" t="s">
        <v>2702</v>
      </c>
      <c r="C235" s="504" t="s">
        <v>243</v>
      </c>
      <c r="D235" s="505">
        <v>40</v>
      </c>
      <c r="E235" s="260"/>
      <c r="F235" s="260"/>
      <c r="G235" s="88">
        <f t="shared" si="34"/>
        <v>0</v>
      </c>
      <c r="H235" s="89">
        <f t="shared" si="35"/>
        <v>0</v>
      </c>
      <c r="I235" s="79"/>
      <c r="J235" s="79"/>
      <c r="K235" s="80"/>
      <c r="L235" s="81"/>
      <c r="M235" s="82"/>
      <c r="N235" s="81"/>
      <c r="O235" s="83"/>
      <c r="P235" s="83"/>
      <c r="Q235" s="83"/>
      <c r="R235" s="83"/>
      <c r="S235" s="84"/>
      <c r="T235" s="79"/>
      <c r="U235" s="79"/>
      <c r="V235" s="80"/>
      <c r="W235" s="81"/>
      <c r="X235" s="82"/>
      <c r="Y235" s="81"/>
      <c r="Z235" s="83"/>
      <c r="AA235" s="83"/>
      <c r="AB235" s="83"/>
      <c r="AC235" s="83"/>
      <c r="AD235" s="84"/>
      <c r="AE235" s="79"/>
      <c r="AF235" s="79"/>
      <c r="AG235" s="80"/>
      <c r="AH235" s="81"/>
      <c r="AI235" s="82"/>
      <c r="AJ235" s="81"/>
      <c r="AK235" s="83"/>
      <c r="AL235" s="83"/>
      <c r="AM235" s="83"/>
      <c r="AN235" s="83"/>
      <c r="AO235" s="84"/>
      <c r="AP235" s="79"/>
      <c r="AQ235" s="79"/>
      <c r="AR235" s="80"/>
      <c r="AS235" s="81"/>
      <c r="AT235" s="82"/>
      <c r="AU235" s="81"/>
      <c r="AV235" s="83"/>
      <c r="AW235" s="83"/>
      <c r="AX235" s="83"/>
      <c r="AY235" s="83"/>
      <c r="AZ235" s="84"/>
      <c r="BA235" s="79"/>
      <c r="BB235" s="79"/>
      <c r="BC235" s="80"/>
      <c r="BD235" s="81"/>
      <c r="BE235" s="82"/>
      <c r="BF235" s="81"/>
      <c r="BG235" s="83"/>
      <c r="BH235" s="83"/>
      <c r="BI235" s="83"/>
      <c r="BJ235" s="83"/>
      <c r="BK235" s="84"/>
      <c r="BL235" s="79"/>
      <c r="BM235" s="79"/>
      <c r="BN235" s="80"/>
      <c r="BO235" s="81"/>
      <c r="BP235" s="82"/>
      <c r="BQ235" s="81"/>
      <c r="BR235" s="83"/>
      <c r="BS235" s="83"/>
      <c r="BT235" s="83"/>
      <c r="BU235" s="83"/>
      <c r="BV235" s="84"/>
      <c r="BW235" s="79"/>
      <c r="BX235" s="79"/>
      <c r="BY235" s="80"/>
      <c r="BZ235" s="81"/>
      <c r="CA235" s="82"/>
      <c r="CB235" s="81"/>
      <c r="CC235" s="83"/>
      <c r="CD235" s="83"/>
      <c r="CE235" s="83"/>
      <c r="CF235" s="83"/>
      <c r="CG235" s="84"/>
      <c r="CH235" s="79"/>
      <c r="CI235" s="79"/>
      <c r="CJ235" s="80"/>
      <c r="CK235" s="81"/>
      <c r="CL235" s="82"/>
      <c r="CM235" s="81"/>
      <c r="CN235" s="83"/>
      <c r="CO235" s="83"/>
      <c r="CP235" s="83"/>
      <c r="CQ235" s="83"/>
      <c r="CR235" s="84"/>
      <c r="CS235" s="79"/>
      <c r="CT235" s="79"/>
      <c r="CU235" s="80"/>
      <c r="CV235" s="81"/>
      <c r="CW235" s="82"/>
      <c r="CX235" s="81"/>
      <c r="CY235" s="83"/>
      <c r="CZ235" s="83"/>
      <c r="DA235" s="83"/>
      <c r="DB235" s="83"/>
      <c r="DC235" s="84"/>
      <c r="DD235" s="79"/>
      <c r="DE235" s="79"/>
      <c r="DF235" s="80"/>
      <c r="DG235" s="81"/>
      <c r="DH235" s="82"/>
      <c r="DI235" s="81"/>
      <c r="DJ235" s="83"/>
      <c r="DK235" s="83"/>
      <c r="DL235" s="83"/>
      <c r="DM235" s="83"/>
      <c r="DN235" s="84"/>
      <c r="DO235" s="79"/>
      <c r="DP235" s="79"/>
      <c r="DQ235" s="80"/>
      <c r="DR235" s="81"/>
      <c r="DS235" s="82"/>
      <c r="DT235" s="81"/>
      <c r="DU235" s="83"/>
      <c r="DV235" s="83"/>
      <c r="DW235" s="83"/>
      <c r="DX235" s="83"/>
      <c r="DY235" s="84"/>
      <c r="DZ235" s="79"/>
      <c r="EA235" s="79"/>
      <c r="EB235" s="80"/>
      <c r="EC235" s="81"/>
      <c r="ED235" s="82"/>
      <c r="EE235" s="81"/>
      <c r="EF235" s="83"/>
      <c r="EG235" s="83"/>
      <c r="EH235" s="83"/>
      <c r="EI235" s="83"/>
      <c r="EJ235" s="84"/>
      <c r="EK235" s="79"/>
      <c r="EL235" s="79"/>
      <c r="EM235" s="80"/>
      <c r="EN235" s="81"/>
      <c r="EO235" s="82"/>
      <c r="EP235" s="81"/>
      <c r="EQ235" s="83"/>
      <c r="ER235" s="83"/>
      <c r="ES235" s="83"/>
      <c r="ET235" s="83"/>
      <c r="EU235" s="84"/>
      <c r="EV235" s="79"/>
      <c r="EW235" s="79"/>
      <c r="EX235" s="80"/>
      <c r="EY235" s="81"/>
      <c r="EZ235" s="82"/>
      <c r="FA235" s="81"/>
      <c r="FB235" s="83"/>
      <c r="FC235" s="83"/>
      <c r="FD235" s="83"/>
      <c r="FE235" s="83"/>
      <c r="FF235" s="84"/>
      <c r="FG235" s="79"/>
      <c r="FH235" s="79"/>
      <c r="FI235" s="80"/>
      <c r="FJ235" s="81"/>
      <c r="FK235" s="82"/>
      <c r="FL235" s="81"/>
      <c r="FM235" s="83"/>
      <c r="FN235" s="83"/>
      <c r="FO235" s="83"/>
      <c r="FP235" s="83"/>
      <c r="FQ235" s="84"/>
      <c r="FR235" s="79"/>
      <c r="FS235" s="79"/>
      <c r="FT235" s="80"/>
      <c r="FU235" s="81"/>
      <c r="FV235" s="82"/>
      <c r="FW235" s="81"/>
      <c r="FX235" s="83"/>
      <c r="FY235" s="83"/>
      <c r="FZ235" s="83"/>
      <c r="GA235" s="83"/>
      <c r="GB235" s="84"/>
      <c r="GC235" s="79"/>
      <c r="GD235" s="79"/>
      <c r="GE235" s="80"/>
      <c r="GF235" s="81"/>
      <c r="GG235" s="82"/>
      <c r="GH235" s="81"/>
      <c r="GI235" s="83"/>
      <c r="GJ235" s="83"/>
      <c r="GK235" s="83"/>
      <c r="GL235" s="83"/>
      <c r="GM235" s="84"/>
      <c r="GN235" s="79"/>
      <c r="GO235" s="79"/>
      <c r="GP235" s="80"/>
      <c r="GQ235" s="81"/>
      <c r="GR235" s="82"/>
      <c r="GS235" s="81"/>
      <c r="GT235" s="83"/>
      <c r="GU235" s="83"/>
      <c r="GV235" s="83"/>
      <c r="GW235" s="83"/>
      <c r="GX235" s="84"/>
      <c r="GY235" s="79"/>
      <c r="GZ235" s="79"/>
      <c r="HA235" s="80"/>
      <c r="HB235" s="81"/>
      <c r="HC235" s="82"/>
      <c r="HD235" s="81"/>
      <c r="HE235" s="83"/>
      <c r="HF235" s="83"/>
      <c r="HG235" s="83"/>
      <c r="HH235" s="83"/>
      <c r="HI235" s="84"/>
      <c r="HJ235" s="79"/>
      <c r="HK235" s="79"/>
      <c r="HL235" s="80"/>
      <c r="HM235" s="81"/>
      <c r="HN235" s="82"/>
      <c r="HO235" s="81"/>
      <c r="HP235" s="83"/>
      <c r="HQ235" s="83"/>
      <c r="HR235" s="83"/>
      <c r="HS235" s="83"/>
      <c r="HT235" s="84"/>
      <c r="HU235" s="79"/>
      <c r="HV235" s="79"/>
      <c r="HW235" s="80"/>
      <c r="HX235" s="81"/>
      <c r="HY235" s="82"/>
      <c r="HZ235" s="81"/>
      <c r="IA235" s="83"/>
      <c r="IB235" s="83"/>
      <c r="IC235" s="83"/>
      <c r="ID235" s="83"/>
      <c r="IE235" s="84"/>
      <c r="IF235" s="79"/>
      <c r="IG235" s="79"/>
    </row>
    <row r="236" spans="1:241" s="85" customFormat="1" ht="14.25" customHeight="1">
      <c r="A236" s="502" t="s">
        <v>2701</v>
      </c>
      <c r="B236" s="503" t="s">
        <v>2700</v>
      </c>
      <c r="C236" s="504" t="s">
        <v>243</v>
      </c>
      <c r="D236" s="505">
        <v>5450</v>
      </c>
      <c r="E236" s="259"/>
      <c r="F236" s="259"/>
      <c r="G236" s="88">
        <f t="shared" si="34"/>
        <v>0</v>
      </c>
      <c r="H236" s="89">
        <f t="shared" si="35"/>
        <v>0</v>
      </c>
      <c r="I236" s="79"/>
      <c r="J236" s="79"/>
      <c r="K236" s="80"/>
      <c r="L236" s="81"/>
      <c r="M236" s="82"/>
      <c r="N236" s="81"/>
      <c r="O236" s="83"/>
      <c r="P236" s="83"/>
      <c r="Q236" s="83"/>
      <c r="R236" s="83"/>
      <c r="S236" s="84"/>
      <c r="T236" s="79"/>
      <c r="U236" s="79"/>
      <c r="V236" s="80"/>
      <c r="W236" s="81"/>
      <c r="X236" s="82"/>
      <c r="Y236" s="81"/>
      <c r="Z236" s="83"/>
      <c r="AA236" s="83"/>
      <c r="AB236" s="83"/>
      <c r="AC236" s="83"/>
      <c r="AD236" s="84"/>
      <c r="AE236" s="79"/>
      <c r="AF236" s="79"/>
      <c r="AG236" s="80"/>
      <c r="AH236" s="81"/>
      <c r="AI236" s="82"/>
      <c r="AJ236" s="81"/>
      <c r="AK236" s="83"/>
      <c r="AL236" s="83"/>
      <c r="AM236" s="83"/>
      <c r="AN236" s="83"/>
      <c r="AO236" s="84"/>
      <c r="AP236" s="79"/>
      <c r="AQ236" s="79"/>
      <c r="AR236" s="80"/>
      <c r="AS236" s="81"/>
      <c r="AT236" s="82"/>
      <c r="AU236" s="81"/>
      <c r="AV236" s="83"/>
      <c r="AW236" s="83"/>
      <c r="AX236" s="83"/>
      <c r="AY236" s="83"/>
      <c r="AZ236" s="84"/>
      <c r="BA236" s="79"/>
      <c r="BB236" s="79"/>
      <c r="BC236" s="80"/>
      <c r="BD236" s="81"/>
      <c r="BE236" s="82"/>
      <c r="BF236" s="81"/>
      <c r="BG236" s="83"/>
      <c r="BH236" s="83"/>
      <c r="BI236" s="83"/>
      <c r="BJ236" s="83"/>
      <c r="BK236" s="84"/>
      <c r="BL236" s="79"/>
      <c r="BM236" s="79"/>
      <c r="BN236" s="80"/>
      <c r="BO236" s="81"/>
      <c r="BP236" s="82"/>
      <c r="BQ236" s="81"/>
      <c r="BR236" s="83"/>
      <c r="BS236" s="83"/>
      <c r="BT236" s="83"/>
      <c r="BU236" s="83"/>
      <c r="BV236" s="84"/>
      <c r="BW236" s="79"/>
      <c r="BX236" s="79"/>
      <c r="BY236" s="80"/>
      <c r="BZ236" s="81"/>
      <c r="CA236" s="82"/>
      <c r="CB236" s="81"/>
      <c r="CC236" s="83"/>
      <c r="CD236" s="83"/>
      <c r="CE236" s="83"/>
      <c r="CF236" s="83"/>
      <c r="CG236" s="84"/>
      <c r="CH236" s="79"/>
      <c r="CI236" s="79"/>
      <c r="CJ236" s="80"/>
      <c r="CK236" s="81"/>
      <c r="CL236" s="82"/>
      <c r="CM236" s="81"/>
      <c r="CN236" s="83"/>
      <c r="CO236" s="83"/>
      <c r="CP236" s="83"/>
      <c r="CQ236" s="83"/>
      <c r="CR236" s="84"/>
      <c r="CS236" s="79"/>
      <c r="CT236" s="79"/>
      <c r="CU236" s="80"/>
      <c r="CV236" s="81"/>
      <c r="CW236" s="82"/>
      <c r="CX236" s="81"/>
      <c r="CY236" s="83"/>
      <c r="CZ236" s="83"/>
      <c r="DA236" s="83"/>
      <c r="DB236" s="83"/>
      <c r="DC236" s="84"/>
      <c r="DD236" s="79"/>
      <c r="DE236" s="79"/>
      <c r="DF236" s="80"/>
      <c r="DG236" s="81"/>
      <c r="DH236" s="82"/>
      <c r="DI236" s="81"/>
      <c r="DJ236" s="83"/>
      <c r="DK236" s="83"/>
      <c r="DL236" s="83"/>
      <c r="DM236" s="83"/>
      <c r="DN236" s="84"/>
      <c r="DO236" s="79"/>
      <c r="DP236" s="79"/>
      <c r="DQ236" s="80"/>
      <c r="DR236" s="81"/>
      <c r="DS236" s="82"/>
      <c r="DT236" s="81"/>
      <c r="DU236" s="83"/>
      <c r="DV236" s="83"/>
      <c r="DW236" s="83"/>
      <c r="DX236" s="83"/>
      <c r="DY236" s="84"/>
      <c r="DZ236" s="79"/>
      <c r="EA236" s="79"/>
      <c r="EB236" s="80"/>
      <c r="EC236" s="81"/>
      <c r="ED236" s="82"/>
      <c r="EE236" s="81"/>
      <c r="EF236" s="83"/>
      <c r="EG236" s="83"/>
      <c r="EH236" s="83"/>
      <c r="EI236" s="83"/>
      <c r="EJ236" s="84"/>
      <c r="EK236" s="79"/>
      <c r="EL236" s="79"/>
      <c r="EM236" s="80"/>
      <c r="EN236" s="81"/>
      <c r="EO236" s="82"/>
      <c r="EP236" s="81"/>
      <c r="EQ236" s="83"/>
      <c r="ER236" s="83"/>
      <c r="ES236" s="83"/>
      <c r="ET236" s="83"/>
      <c r="EU236" s="84"/>
      <c r="EV236" s="79"/>
      <c r="EW236" s="79"/>
      <c r="EX236" s="80"/>
      <c r="EY236" s="81"/>
      <c r="EZ236" s="82"/>
      <c r="FA236" s="81"/>
      <c r="FB236" s="83"/>
      <c r="FC236" s="83"/>
      <c r="FD236" s="83"/>
      <c r="FE236" s="83"/>
      <c r="FF236" s="84"/>
      <c r="FG236" s="79"/>
      <c r="FH236" s="79"/>
      <c r="FI236" s="80"/>
      <c r="FJ236" s="81"/>
      <c r="FK236" s="82"/>
      <c r="FL236" s="81"/>
      <c r="FM236" s="83"/>
      <c r="FN236" s="83"/>
      <c r="FO236" s="83"/>
      <c r="FP236" s="83"/>
      <c r="FQ236" s="84"/>
      <c r="FR236" s="79"/>
      <c r="FS236" s="79"/>
      <c r="FT236" s="80"/>
      <c r="FU236" s="81"/>
      <c r="FV236" s="82"/>
      <c r="FW236" s="81"/>
      <c r="FX236" s="83"/>
      <c r="FY236" s="83"/>
      <c r="FZ236" s="83"/>
      <c r="GA236" s="83"/>
      <c r="GB236" s="84"/>
      <c r="GC236" s="79"/>
      <c r="GD236" s="79"/>
      <c r="GE236" s="80"/>
      <c r="GF236" s="81"/>
      <c r="GG236" s="82"/>
      <c r="GH236" s="81"/>
      <c r="GI236" s="83"/>
      <c r="GJ236" s="83"/>
      <c r="GK236" s="83"/>
      <c r="GL236" s="83"/>
      <c r="GM236" s="84"/>
      <c r="GN236" s="79"/>
      <c r="GO236" s="79"/>
      <c r="GP236" s="80"/>
      <c r="GQ236" s="81"/>
      <c r="GR236" s="82"/>
      <c r="GS236" s="81"/>
      <c r="GT236" s="83"/>
      <c r="GU236" s="83"/>
      <c r="GV236" s="83"/>
      <c r="GW236" s="83"/>
      <c r="GX236" s="84"/>
      <c r="GY236" s="79"/>
      <c r="GZ236" s="79"/>
      <c r="HA236" s="80"/>
      <c r="HB236" s="81"/>
      <c r="HC236" s="82"/>
      <c r="HD236" s="81"/>
      <c r="HE236" s="83"/>
      <c r="HF236" s="83"/>
      <c r="HG236" s="83"/>
      <c r="HH236" s="83"/>
      <c r="HI236" s="84"/>
      <c r="HJ236" s="79"/>
      <c r="HK236" s="79"/>
      <c r="HL236" s="80"/>
      <c r="HM236" s="81"/>
      <c r="HN236" s="82"/>
      <c r="HO236" s="81"/>
      <c r="HP236" s="83"/>
      <c r="HQ236" s="83"/>
      <c r="HR236" s="83"/>
      <c r="HS236" s="83"/>
      <c r="HT236" s="84"/>
      <c r="HU236" s="79"/>
      <c r="HV236" s="79"/>
      <c r="HW236" s="80"/>
      <c r="HX236" s="81"/>
      <c r="HY236" s="82"/>
      <c r="HZ236" s="81"/>
      <c r="IA236" s="83"/>
      <c r="IB236" s="83"/>
      <c r="IC236" s="83"/>
      <c r="ID236" s="83"/>
      <c r="IE236" s="84"/>
      <c r="IF236" s="79"/>
      <c r="IG236" s="79"/>
    </row>
    <row r="237" spans="1:241" s="85" customFormat="1" ht="14.25" customHeight="1">
      <c r="A237" s="502" t="s">
        <v>2699</v>
      </c>
      <c r="B237" s="503" t="s">
        <v>2698</v>
      </c>
      <c r="C237" s="504" t="s">
        <v>243</v>
      </c>
      <c r="D237" s="505">
        <v>25</v>
      </c>
      <c r="E237" s="260"/>
      <c r="F237" s="260"/>
      <c r="G237" s="88">
        <f t="shared" si="34"/>
        <v>0</v>
      </c>
      <c r="H237" s="89">
        <f t="shared" si="35"/>
        <v>0</v>
      </c>
      <c r="I237" s="79"/>
      <c r="J237" s="79"/>
      <c r="K237" s="80"/>
      <c r="L237" s="81"/>
      <c r="M237" s="82"/>
      <c r="N237" s="81"/>
      <c r="O237" s="83"/>
      <c r="P237" s="83"/>
      <c r="Q237" s="83"/>
      <c r="R237" s="83"/>
      <c r="S237" s="84"/>
      <c r="T237" s="79"/>
      <c r="U237" s="79"/>
      <c r="V237" s="80"/>
      <c r="W237" s="81"/>
      <c r="X237" s="82"/>
      <c r="Y237" s="81"/>
      <c r="Z237" s="83"/>
      <c r="AA237" s="83"/>
      <c r="AB237" s="83"/>
      <c r="AC237" s="83"/>
      <c r="AD237" s="84"/>
      <c r="AE237" s="79"/>
      <c r="AF237" s="79"/>
      <c r="AG237" s="80"/>
      <c r="AH237" s="81"/>
      <c r="AI237" s="82"/>
      <c r="AJ237" s="81"/>
      <c r="AK237" s="83"/>
      <c r="AL237" s="83"/>
      <c r="AM237" s="83"/>
      <c r="AN237" s="83"/>
      <c r="AO237" s="84"/>
      <c r="AP237" s="79"/>
      <c r="AQ237" s="79"/>
      <c r="AR237" s="80"/>
      <c r="AS237" s="81"/>
      <c r="AT237" s="82"/>
      <c r="AU237" s="81"/>
      <c r="AV237" s="83"/>
      <c r="AW237" s="83"/>
      <c r="AX237" s="83"/>
      <c r="AY237" s="83"/>
      <c r="AZ237" s="84"/>
      <c r="BA237" s="79"/>
      <c r="BB237" s="79"/>
      <c r="BC237" s="80"/>
      <c r="BD237" s="81"/>
      <c r="BE237" s="82"/>
      <c r="BF237" s="81"/>
      <c r="BG237" s="83"/>
      <c r="BH237" s="83"/>
      <c r="BI237" s="83"/>
      <c r="BJ237" s="83"/>
      <c r="BK237" s="84"/>
      <c r="BL237" s="79"/>
      <c r="BM237" s="79"/>
      <c r="BN237" s="80"/>
      <c r="BO237" s="81"/>
      <c r="BP237" s="82"/>
      <c r="BQ237" s="81"/>
      <c r="BR237" s="83"/>
      <c r="BS237" s="83"/>
      <c r="BT237" s="83"/>
      <c r="BU237" s="83"/>
      <c r="BV237" s="84"/>
      <c r="BW237" s="79"/>
      <c r="BX237" s="79"/>
      <c r="BY237" s="80"/>
      <c r="BZ237" s="81"/>
      <c r="CA237" s="82"/>
      <c r="CB237" s="81"/>
      <c r="CC237" s="83"/>
      <c r="CD237" s="83"/>
      <c r="CE237" s="83"/>
      <c r="CF237" s="83"/>
      <c r="CG237" s="84"/>
      <c r="CH237" s="79"/>
      <c r="CI237" s="79"/>
      <c r="CJ237" s="80"/>
      <c r="CK237" s="81"/>
      <c r="CL237" s="82"/>
      <c r="CM237" s="81"/>
      <c r="CN237" s="83"/>
      <c r="CO237" s="83"/>
      <c r="CP237" s="83"/>
      <c r="CQ237" s="83"/>
      <c r="CR237" s="84"/>
      <c r="CS237" s="79"/>
      <c r="CT237" s="79"/>
      <c r="CU237" s="80"/>
      <c r="CV237" s="81"/>
      <c r="CW237" s="82"/>
      <c r="CX237" s="81"/>
      <c r="CY237" s="83"/>
      <c r="CZ237" s="83"/>
      <c r="DA237" s="83"/>
      <c r="DB237" s="83"/>
      <c r="DC237" s="84"/>
      <c r="DD237" s="79"/>
      <c r="DE237" s="79"/>
      <c r="DF237" s="80"/>
      <c r="DG237" s="81"/>
      <c r="DH237" s="82"/>
      <c r="DI237" s="81"/>
      <c r="DJ237" s="83"/>
      <c r="DK237" s="83"/>
      <c r="DL237" s="83"/>
      <c r="DM237" s="83"/>
      <c r="DN237" s="84"/>
      <c r="DO237" s="79"/>
      <c r="DP237" s="79"/>
      <c r="DQ237" s="80"/>
      <c r="DR237" s="81"/>
      <c r="DS237" s="82"/>
      <c r="DT237" s="81"/>
      <c r="DU237" s="83"/>
      <c r="DV237" s="83"/>
      <c r="DW237" s="83"/>
      <c r="DX237" s="83"/>
      <c r="DY237" s="84"/>
      <c r="DZ237" s="79"/>
      <c r="EA237" s="79"/>
      <c r="EB237" s="80"/>
      <c r="EC237" s="81"/>
      <c r="ED237" s="82"/>
      <c r="EE237" s="81"/>
      <c r="EF237" s="83"/>
      <c r="EG237" s="83"/>
      <c r="EH237" s="83"/>
      <c r="EI237" s="83"/>
      <c r="EJ237" s="84"/>
      <c r="EK237" s="79"/>
      <c r="EL237" s="79"/>
      <c r="EM237" s="80"/>
      <c r="EN237" s="81"/>
      <c r="EO237" s="82"/>
      <c r="EP237" s="81"/>
      <c r="EQ237" s="83"/>
      <c r="ER237" s="83"/>
      <c r="ES237" s="83"/>
      <c r="ET237" s="83"/>
      <c r="EU237" s="84"/>
      <c r="EV237" s="79"/>
      <c r="EW237" s="79"/>
      <c r="EX237" s="80"/>
      <c r="EY237" s="81"/>
      <c r="EZ237" s="82"/>
      <c r="FA237" s="81"/>
      <c r="FB237" s="83"/>
      <c r="FC237" s="83"/>
      <c r="FD237" s="83"/>
      <c r="FE237" s="83"/>
      <c r="FF237" s="84"/>
      <c r="FG237" s="79"/>
      <c r="FH237" s="79"/>
      <c r="FI237" s="80"/>
      <c r="FJ237" s="81"/>
      <c r="FK237" s="82"/>
      <c r="FL237" s="81"/>
      <c r="FM237" s="83"/>
      <c r="FN237" s="83"/>
      <c r="FO237" s="83"/>
      <c r="FP237" s="83"/>
      <c r="FQ237" s="84"/>
      <c r="FR237" s="79"/>
      <c r="FS237" s="79"/>
      <c r="FT237" s="80"/>
      <c r="FU237" s="81"/>
      <c r="FV237" s="82"/>
      <c r="FW237" s="81"/>
      <c r="FX237" s="83"/>
      <c r="FY237" s="83"/>
      <c r="FZ237" s="83"/>
      <c r="GA237" s="83"/>
      <c r="GB237" s="84"/>
      <c r="GC237" s="79"/>
      <c r="GD237" s="79"/>
      <c r="GE237" s="80"/>
      <c r="GF237" s="81"/>
      <c r="GG237" s="82"/>
      <c r="GH237" s="81"/>
      <c r="GI237" s="83"/>
      <c r="GJ237" s="83"/>
      <c r="GK237" s="83"/>
      <c r="GL237" s="83"/>
      <c r="GM237" s="84"/>
      <c r="GN237" s="79"/>
      <c r="GO237" s="79"/>
      <c r="GP237" s="80"/>
      <c r="GQ237" s="81"/>
      <c r="GR237" s="82"/>
      <c r="GS237" s="81"/>
      <c r="GT237" s="83"/>
      <c r="GU237" s="83"/>
      <c r="GV237" s="83"/>
      <c r="GW237" s="83"/>
      <c r="GX237" s="84"/>
      <c r="GY237" s="79"/>
      <c r="GZ237" s="79"/>
      <c r="HA237" s="80"/>
      <c r="HB237" s="81"/>
      <c r="HC237" s="82"/>
      <c r="HD237" s="81"/>
      <c r="HE237" s="83"/>
      <c r="HF237" s="83"/>
      <c r="HG237" s="83"/>
      <c r="HH237" s="83"/>
      <c r="HI237" s="84"/>
      <c r="HJ237" s="79"/>
      <c r="HK237" s="79"/>
      <c r="HL237" s="80"/>
      <c r="HM237" s="81"/>
      <c r="HN237" s="82"/>
      <c r="HO237" s="81"/>
      <c r="HP237" s="83"/>
      <c r="HQ237" s="83"/>
      <c r="HR237" s="83"/>
      <c r="HS237" s="83"/>
      <c r="HT237" s="84"/>
      <c r="HU237" s="79"/>
      <c r="HV237" s="79"/>
      <c r="HW237" s="80"/>
      <c r="HX237" s="81"/>
      <c r="HY237" s="82"/>
      <c r="HZ237" s="81"/>
      <c r="IA237" s="83"/>
      <c r="IB237" s="83"/>
      <c r="IC237" s="83"/>
      <c r="ID237" s="83"/>
      <c r="IE237" s="84"/>
      <c r="IF237" s="79"/>
      <c r="IG237" s="79"/>
    </row>
    <row r="238" spans="1:241" s="85" customFormat="1" ht="14.25" customHeight="1">
      <c r="A238" s="502" t="s">
        <v>2697</v>
      </c>
      <c r="B238" s="503" t="s">
        <v>2696</v>
      </c>
      <c r="C238" s="504" t="s">
        <v>243</v>
      </c>
      <c r="D238" s="505">
        <v>2350</v>
      </c>
      <c r="E238" s="259"/>
      <c r="F238" s="259"/>
      <c r="G238" s="88">
        <f t="shared" si="34"/>
        <v>0</v>
      </c>
      <c r="H238" s="89">
        <f t="shared" si="35"/>
        <v>0</v>
      </c>
      <c r="I238" s="79"/>
      <c r="J238" s="79"/>
      <c r="K238" s="80"/>
      <c r="L238" s="81"/>
      <c r="M238" s="82"/>
      <c r="N238" s="81"/>
      <c r="O238" s="83"/>
      <c r="P238" s="83"/>
      <c r="Q238" s="83"/>
      <c r="R238" s="83"/>
      <c r="S238" s="84"/>
      <c r="T238" s="79"/>
      <c r="U238" s="79"/>
      <c r="V238" s="80"/>
      <c r="W238" s="81"/>
      <c r="X238" s="82"/>
      <c r="Y238" s="81"/>
      <c r="Z238" s="83"/>
      <c r="AA238" s="83"/>
      <c r="AB238" s="83"/>
      <c r="AC238" s="83"/>
      <c r="AD238" s="84"/>
      <c r="AE238" s="79"/>
      <c r="AF238" s="79"/>
      <c r="AG238" s="80"/>
      <c r="AH238" s="81"/>
      <c r="AI238" s="82"/>
      <c r="AJ238" s="81"/>
      <c r="AK238" s="83"/>
      <c r="AL238" s="83"/>
      <c r="AM238" s="83"/>
      <c r="AN238" s="83"/>
      <c r="AO238" s="84"/>
      <c r="AP238" s="79"/>
      <c r="AQ238" s="79"/>
      <c r="AR238" s="80"/>
      <c r="AS238" s="81"/>
      <c r="AT238" s="82"/>
      <c r="AU238" s="81"/>
      <c r="AV238" s="83"/>
      <c r="AW238" s="83"/>
      <c r="AX238" s="83"/>
      <c r="AY238" s="83"/>
      <c r="AZ238" s="84"/>
      <c r="BA238" s="79"/>
      <c r="BB238" s="79"/>
      <c r="BC238" s="80"/>
      <c r="BD238" s="81"/>
      <c r="BE238" s="82"/>
      <c r="BF238" s="81"/>
      <c r="BG238" s="83"/>
      <c r="BH238" s="83"/>
      <c r="BI238" s="83"/>
      <c r="BJ238" s="83"/>
      <c r="BK238" s="84"/>
      <c r="BL238" s="79"/>
      <c r="BM238" s="79"/>
      <c r="BN238" s="80"/>
      <c r="BO238" s="81"/>
      <c r="BP238" s="82"/>
      <c r="BQ238" s="81"/>
      <c r="BR238" s="83"/>
      <c r="BS238" s="83"/>
      <c r="BT238" s="83"/>
      <c r="BU238" s="83"/>
      <c r="BV238" s="84"/>
      <c r="BW238" s="79"/>
      <c r="BX238" s="79"/>
      <c r="BY238" s="80"/>
      <c r="BZ238" s="81"/>
      <c r="CA238" s="82"/>
      <c r="CB238" s="81"/>
      <c r="CC238" s="83"/>
      <c r="CD238" s="83"/>
      <c r="CE238" s="83"/>
      <c r="CF238" s="83"/>
      <c r="CG238" s="84"/>
      <c r="CH238" s="79"/>
      <c r="CI238" s="79"/>
      <c r="CJ238" s="80"/>
      <c r="CK238" s="81"/>
      <c r="CL238" s="82"/>
      <c r="CM238" s="81"/>
      <c r="CN238" s="83"/>
      <c r="CO238" s="83"/>
      <c r="CP238" s="83"/>
      <c r="CQ238" s="83"/>
      <c r="CR238" s="84"/>
      <c r="CS238" s="79"/>
      <c r="CT238" s="79"/>
      <c r="CU238" s="80"/>
      <c r="CV238" s="81"/>
      <c r="CW238" s="82"/>
      <c r="CX238" s="81"/>
      <c r="CY238" s="83"/>
      <c r="CZ238" s="83"/>
      <c r="DA238" s="83"/>
      <c r="DB238" s="83"/>
      <c r="DC238" s="84"/>
      <c r="DD238" s="79"/>
      <c r="DE238" s="79"/>
      <c r="DF238" s="80"/>
      <c r="DG238" s="81"/>
      <c r="DH238" s="82"/>
      <c r="DI238" s="81"/>
      <c r="DJ238" s="83"/>
      <c r="DK238" s="83"/>
      <c r="DL238" s="83"/>
      <c r="DM238" s="83"/>
      <c r="DN238" s="84"/>
      <c r="DO238" s="79"/>
      <c r="DP238" s="79"/>
      <c r="DQ238" s="80"/>
      <c r="DR238" s="81"/>
      <c r="DS238" s="82"/>
      <c r="DT238" s="81"/>
      <c r="DU238" s="83"/>
      <c r="DV238" s="83"/>
      <c r="DW238" s="83"/>
      <c r="DX238" s="83"/>
      <c r="DY238" s="84"/>
      <c r="DZ238" s="79"/>
      <c r="EA238" s="79"/>
      <c r="EB238" s="80"/>
      <c r="EC238" s="81"/>
      <c r="ED238" s="82"/>
      <c r="EE238" s="81"/>
      <c r="EF238" s="83"/>
      <c r="EG238" s="83"/>
      <c r="EH238" s="83"/>
      <c r="EI238" s="83"/>
      <c r="EJ238" s="84"/>
      <c r="EK238" s="79"/>
      <c r="EL238" s="79"/>
      <c r="EM238" s="80"/>
      <c r="EN238" s="81"/>
      <c r="EO238" s="82"/>
      <c r="EP238" s="81"/>
      <c r="EQ238" s="83"/>
      <c r="ER238" s="83"/>
      <c r="ES238" s="83"/>
      <c r="ET238" s="83"/>
      <c r="EU238" s="84"/>
      <c r="EV238" s="79"/>
      <c r="EW238" s="79"/>
      <c r="EX238" s="80"/>
      <c r="EY238" s="81"/>
      <c r="EZ238" s="82"/>
      <c r="FA238" s="81"/>
      <c r="FB238" s="83"/>
      <c r="FC238" s="83"/>
      <c r="FD238" s="83"/>
      <c r="FE238" s="83"/>
      <c r="FF238" s="84"/>
      <c r="FG238" s="79"/>
      <c r="FH238" s="79"/>
      <c r="FI238" s="80"/>
      <c r="FJ238" s="81"/>
      <c r="FK238" s="82"/>
      <c r="FL238" s="81"/>
      <c r="FM238" s="83"/>
      <c r="FN238" s="83"/>
      <c r="FO238" s="83"/>
      <c r="FP238" s="83"/>
      <c r="FQ238" s="84"/>
      <c r="FR238" s="79"/>
      <c r="FS238" s="79"/>
      <c r="FT238" s="80"/>
      <c r="FU238" s="81"/>
      <c r="FV238" s="82"/>
      <c r="FW238" s="81"/>
      <c r="FX238" s="83"/>
      <c r="FY238" s="83"/>
      <c r="FZ238" s="83"/>
      <c r="GA238" s="83"/>
      <c r="GB238" s="84"/>
      <c r="GC238" s="79"/>
      <c r="GD238" s="79"/>
      <c r="GE238" s="80"/>
      <c r="GF238" s="81"/>
      <c r="GG238" s="82"/>
      <c r="GH238" s="81"/>
      <c r="GI238" s="83"/>
      <c r="GJ238" s="83"/>
      <c r="GK238" s="83"/>
      <c r="GL238" s="83"/>
      <c r="GM238" s="84"/>
      <c r="GN238" s="79"/>
      <c r="GO238" s="79"/>
      <c r="GP238" s="80"/>
      <c r="GQ238" s="81"/>
      <c r="GR238" s="82"/>
      <c r="GS238" s="81"/>
      <c r="GT238" s="83"/>
      <c r="GU238" s="83"/>
      <c r="GV238" s="83"/>
      <c r="GW238" s="83"/>
      <c r="GX238" s="84"/>
      <c r="GY238" s="79"/>
      <c r="GZ238" s="79"/>
      <c r="HA238" s="80"/>
      <c r="HB238" s="81"/>
      <c r="HC238" s="82"/>
      <c r="HD238" s="81"/>
      <c r="HE238" s="83"/>
      <c r="HF238" s="83"/>
      <c r="HG238" s="83"/>
      <c r="HH238" s="83"/>
      <c r="HI238" s="84"/>
      <c r="HJ238" s="79"/>
      <c r="HK238" s="79"/>
      <c r="HL238" s="80"/>
      <c r="HM238" s="81"/>
      <c r="HN238" s="82"/>
      <c r="HO238" s="81"/>
      <c r="HP238" s="83"/>
      <c r="HQ238" s="83"/>
      <c r="HR238" s="83"/>
      <c r="HS238" s="83"/>
      <c r="HT238" s="84"/>
      <c r="HU238" s="79"/>
      <c r="HV238" s="79"/>
      <c r="HW238" s="80"/>
      <c r="HX238" s="81"/>
      <c r="HY238" s="82"/>
      <c r="HZ238" s="81"/>
      <c r="IA238" s="83"/>
      <c r="IB238" s="83"/>
      <c r="IC238" s="83"/>
      <c r="ID238" s="83"/>
      <c r="IE238" s="84"/>
      <c r="IF238" s="79"/>
      <c r="IG238" s="79"/>
    </row>
    <row r="239" spans="1:241" s="85" customFormat="1" ht="14.25" customHeight="1">
      <c r="A239" s="502" t="s">
        <v>2695</v>
      </c>
      <c r="B239" s="503" t="s">
        <v>2694</v>
      </c>
      <c r="C239" s="504" t="s">
        <v>243</v>
      </c>
      <c r="D239" s="505">
        <v>4950</v>
      </c>
      <c r="E239" s="259"/>
      <c r="F239" s="259"/>
      <c r="G239" s="88">
        <f t="shared" si="34"/>
        <v>0</v>
      </c>
      <c r="H239" s="89">
        <f t="shared" si="35"/>
        <v>0</v>
      </c>
      <c r="I239" s="79"/>
      <c r="J239" s="79"/>
      <c r="K239" s="80"/>
      <c r="L239" s="81"/>
      <c r="M239" s="82"/>
      <c r="N239" s="81"/>
      <c r="O239" s="83"/>
      <c r="P239" s="83"/>
      <c r="Q239" s="83"/>
      <c r="R239" s="83"/>
      <c r="S239" s="84"/>
      <c r="T239" s="79"/>
      <c r="U239" s="79"/>
      <c r="V239" s="80"/>
      <c r="W239" s="81"/>
      <c r="X239" s="82"/>
      <c r="Y239" s="81"/>
      <c r="Z239" s="83"/>
      <c r="AA239" s="83"/>
      <c r="AB239" s="83"/>
      <c r="AC239" s="83"/>
      <c r="AD239" s="84"/>
      <c r="AE239" s="79"/>
      <c r="AF239" s="79"/>
      <c r="AG239" s="80"/>
      <c r="AH239" s="81"/>
      <c r="AI239" s="82"/>
      <c r="AJ239" s="81"/>
      <c r="AK239" s="83"/>
      <c r="AL239" s="83"/>
      <c r="AM239" s="83"/>
      <c r="AN239" s="83"/>
      <c r="AO239" s="84"/>
      <c r="AP239" s="79"/>
      <c r="AQ239" s="79"/>
      <c r="AR239" s="80"/>
      <c r="AS239" s="81"/>
      <c r="AT239" s="82"/>
      <c r="AU239" s="81"/>
      <c r="AV239" s="83"/>
      <c r="AW239" s="83"/>
      <c r="AX239" s="83"/>
      <c r="AY239" s="83"/>
      <c r="AZ239" s="84"/>
      <c r="BA239" s="79"/>
      <c r="BB239" s="79"/>
      <c r="BC239" s="80"/>
      <c r="BD239" s="81"/>
      <c r="BE239" s="82"/>
      <c r="BF239" s="81"/>
      <c r="BG239" s="83"/>
      <c r="BH239" s="83"/>
      <c r="BI239" s="83"/>
      <c r="BJ239" s="83"/>
      <c r="BK239" s="84"/>
      <c r="BL239" s="79"/>
      <c r="BM239" s="79"/>
      <c r="BN239" s="80"/>
      <c r="BO239" s="81"/>
      <c r="BP239" s="82"/>
      <c r="BQ239" s="81"/>
      <c r="BR239" s="83"/>
      <c r="BS239" s="83"/>
      <c r="BT239" s="83"/>
      <c r="BU239" s="83"/>
      <c r="BV239" s="84"/>
      <c r="BW239" s="79"/>
      <c r="BX239" s="79"/>
      <c r="BY239" s="80"/>
      <c r="BZ239" s="81"/>
      <c r="CA239" s="82"/>
      <c r="CB239" s="81"/>
      <c r="CC239" s="83"/>
      <c r="CD239" s="83"/>
      <c r="CE239" s="83"/>
      <c r="CF239" s="83"/>
      <c r="CG239" s="84"/>
      <c r="CH239" s="79"/>
      <c r="CI239" s="79"/>
      <c r="CJ239" s="80"/>
      <c r="CK239" s="81"/>
      <c r="CL239" s="82"/>
      <c r="CM239" s="81"/>
      <c r="CN239" s="83"/>
      <c r="CO239" s="83"/>
      <c r="CP239" s="83"/>
      <c r="CQ239" s="83"/>
      <c r="CR239" s="84"/>
      <c r="CS239" s="79"/>
      <c r="CT239" s="79"/>
      <c r="CU239" s="80"/>
      <c r="CV239" s="81"/>
      <c r="CW239" s="82"/>
      <c r="CX239" s="81"/>
      <c r="CY239" s="83"/>
      <c r="CZ239" s="83"/>
      <c r="DA239" s="83"/>
      <c r="DB239" s="83"/>
      <c r="DC239" s="84"/>
      <c r="DD239" s="79"/>
      <c r="DE239" s="79"/>
      <c r="DF239" s="80"/>
      <c r="DG239" s="81"/>
      <c r="DH239" s="82"/>
      <c r="DI239" s="81"/>
      <c r="DJ239" s="83"/>
      <c r="DK239" s="83"/>
      <c r="DL239" s="83"/>
      <c r="DM239" s="83"/>
      <c r="DN239" s="84"/>
      <c r="DO239" s="79"/>
      <c r="DP239" s="79"/>
      <c r="DQ239" s="80"/>
      <c r="DR239" s="81"/>
      <c r="DS239" s="82"/>
      <c r="DT239" s="81"/>
      <c r="DU239" s="83"/>
      <c r="DV239" s="83"/>
      <c r="DW239" s="83"/>
      <c r="DX239" s="83"/>
      <c r="DY239" s="84"/>
      <c r="DZ239" s="79"/>
      <c r="EA239" s="79"/>
      <c r="EB239" s="80"/>
      <c r="EC239" s="81"/>
      <c r="ED239" s="82"/>
      <c r="EE239" s="81"/>
      <c r="EF239" s="83"/>
      <c r="EG239" s="83"/>
      <c r="EH239" s="83"/>
      <c r="EI239" s="83"/>
      <c r="EJ239" s="84"/>
      <c r="EK239" s="79"/>
      <c r="EL239" s="79"/>
      <c r="EM239" s="80"/>
      <c r="EN239" s="81"/>
      <c r="EO239" s="82"/>
      <c r="EP239" s="81"/>
      <c r="EQ239" s="83"/>
      <c r="ER239" s="83"/>
      <c r="ES239" s="83"/>
      <c r="ET239" s="83"/>
      <c r="EU239" s="84"/>
      <c r="EV239" s="79"/>
      <c r="EW239" s="79"/>
      <c r="EX239" s="80"/>
      <c r="EY239" s="81"/>
      <c r="EZ239" s="82"/>
      <c r="FA239" s="81"/>
      <c r="FB239" s="83"/>
      <c r="FC239" s="83"/>
      <c r="FD239" s="83"/>
      <c r="FE239" s="83"/>
      <c r="FF239" s="84"/>
      <c r="FG239" s="79"/>
      <c r="FH239" s="79"/>
      <c r="FI239" s="80"/>
      <c r="FJ239" s="81"/>
      <c r="FK239" s="82"/>
      <c r="FL239" s="81"/>
      <c r="FM239" s="83"/>
      <c r="FN239" s="83"/>
      <c r="FO239" s="83"/>
      <c r="FP239" s="83"/>
      <c r="FQ239" s="84"/>
      <c r="FR239" s="79"/>
      <c r="FS239" s="79"/>
      <c r="FT239" s="80"/>
      <c r="FU239" s="81"/>
      <c r="FV239" s="82"/>
      <c r="FW239" s="81"/>
      <c r="FX239" s="83"/>
      <c r="FY239" s="83"/>
      <c r="FZ239" s="83"/>
      <c r="GA239" s="83"/>
      <c r="GB239" s="84"/>
      <c r="GC239" s="79"/>
      <c r="GD239" s="79"/>
      <c r="GE239" s="80"/>
      <c r="GF239" s="81"/>
      <c r="GG239" s="82"/>
      <c r="GH239" s="81"/>
      <c r="GI239" s="83"/>
      <c r="GJ239" s="83"/>
      <c r="GK239" s="83"/>
      <c r="GL239" s="83"/>
      <c r="GM239" s="84"/>
      <c r="GN239" s="79"/>
      <c r="GO239" s="79"/>
      <c r="GP239" s="80"/>
      <c r="GQ239" s="81"/>
      <c r="GR239" s="82"/>
      <c r="GS239" s="81"/>
      <c r="GT239" s="83"/>
      <c r="GU239" s="83"/>
      <c r="GV239" s="83"/>
      <c r="GW239" s="83"/>
      <c r="GX239" s="84"/>
      <c r="GY239" s="79"/>
      <c r="GZ239" s="79"/>
      <c r="HA239" s="80"/>
      <c r="HB239" s="81"/>
      <c r="HC239" s="82"/>
      <c r="HD239" s="81"/>
      <c r="HE239" s="83"/>
      <c r="HF239" s="83"/>
      <c r="HG239" s="83"/>
      <c r="HH239" s="83"/>
      <c r="HI239" s="84"/>
      <c r="HJ239" s="79"/>
      <c r="HK239" s="79"/>
      <c r="HL239" s="80"/>
      <c r="HM239" s="81"/>
      <c r="HN239" s="82"/>
      <c r="HO239" s="81"/>
      <c r="HP239" s="83"/>
      <c r="HQ239" s="83"/>
      <c r="HR239" s="83"/>
      <c r="HS239" s="83"/>
      <c r="HT239" s="84"/>
      <c r="HU239" s="79"/>
      <c r="HV239" s="79"/>
      <c r="HW239" s="80"/>
      <c r="HX239" s="81"/>
      <c r="HY239" s="82"/>
      <c r="HZ239" s="81"/>
      <c r="IA239" s="83"/>
      <c r="IB239" s="83"/>
      <c r="IC239" s="83"/>
      <c r="ID239" s="83"/>
      <c r="IE239" s="84"/>
      <c r="IF239" s="79"/>
      <c r="IG239" s="79"/>
    </row>
    <row r="240" spans="1:241" s="85" customFormat="1" ht="14.25" customHeight="1">
      <c r="A240" s="502" t="s">
        <v>2693</v>
      </c>
      <c r="B240" s="503" t="s">
        <v>2692</v>
      </c>
      <c r="C240" s="504" t="s">
        <v>243</v>
      </c>
      <c r="D240" s="505">
        <v>590</v>
      </c>
      <c r="E240" s="259"/>
      <c r="F240" s="259"/>
      <c r="G240" s="88">
        <f t="shared" si="34"/>
        <v>0</v>
      </c>
      <c r="H240" s="89">
        <f t="shared" si="35"/>
        <v>0</v>
      </c>
      <c r="I240" s="79"/>
      <c r="J240" s="79"/>
      <c r="K240" s="80"/>
      <c r="L240" s="81"/>
      <c r="M240" s="82"/>
      <c r="N240" s="81"/>
      <c r="O240" s="83"/>
      <c r="P240" s="83"/>
      <c r="Q240" s="83"/>
      <c r="R240" s="83"/>
      <c r="S240" s="84"/>
      <c r="T240" s="79"/>
      <c r="U240" s="79"/>
      <c r="V240" s="80"/>
      <c r="W240" s="81"/>
      <c r="X240" s="82"/>
      <c r="Y240" s="81"/>
      <c r="Z240" s="83"/>
      <c r="AA240" s="83"/>
      <c r="AB240" s="83"/>
      <c r="AC240" s="83"/>
      <c r="AD240" s="84"/>
      <c r="AE240" s="79"/>
      <c r="AF240" s="79"/>
      <c r="AG240" s="80"/>
      <c r="AH240" s="81"/>
      <c r="AI240" s="82"/>
      <c r="AJ240" s="81"/>
      <c r="AK240" s="83"/>
      <c r="AL240" s="83"/>
      <c r="AM240" s="83"/>
      <c r="AN240" s="83"/>
      <c r="AO240" s="84"/>
      <c r="AP240" s="79"/>
      <c r="AQ240" s="79"/>
      <c r="AR240" s="80"/>
      <c r="AS240" s="81"/>
      <c r="AT240" s="82"/>
      <c r="AU240" s="81"/>
      <c r="AV240" s="83"/>
      <c r="AW240" s="83"/>
      <c r="AX240" s="83"/>
      <c r="AY240" s="83"/>
      <c r="AZ240" s="84"/>
      <c r="BA240" s="79"/>
      <c r="BB240" s="79"/>
      <c r="BC240" s="80"/>
      <c r="BD240" s="81"/>
      <c r="BE240" s="82"/>
      <c r="BF240" s="81"/>
      <c r="BG240" s="83"/>
      <c r="BH240" s="83"/>
      <c r="BI240" s="83"/>
      <c r="BJ240" s="83"/>
      <c r="BK240" s="84"/>
      <c r="BL240" s="79"/>
      <c r="BM240" s="79"/>
      <c r="BN240" s="80"/>
      <c r="BO240" s="81"/>
      <c r="BP240" s="82"/>
      <c r="BQ240" s="81"/>
      <c r="BR240" s="83"/>
      <c r="BS240" s="83"/>
      <c r="BT240" s="83"/>
      <c r="BU240" s="83"/>
      <c r="BV240" s="84"/>
      <c r="BW240" s="79"/>
      <c r="BX240" s="79"/>
      <c r="BY240" s="80"/>
      <c r="BZ240" s="81"/>
      <c r="CA240" s="82"/>
      <c r="CB240" s="81"/>
      <c r="CC240" s="83"/>
      <c r="CD240" s="83"/>
      <c r="CE240" s="83"/>
      <c r="CF240" s="83"/>
      <c r="CG240" s="84"/>
      <c r="CH240" s="79"/>
      <c r="CI240" s="79"/>
      <c r="CJ240" s="80"/>
      <c r="CK240" s="81"/>
      <c r="CL240" s="82"/>
      <c r="CM240" s="81"/>
      <c r="CN240" s="83"/>
      <c r="CO240" s="83"/>
      <c r="CP240" s="83"/>
      <c r="CQ240" s="83"/>
      <c r="CR240" s="84"/>
      <c r="CS240" s="79"/>
      <c r="CT240" s="79"/>
      <c r="CU240" s="80"/>
      <c r="CV240" s="81"/>
      <c r="CW240" s="82"/>
      <c r="CX240" s="81"/>
      <c r="CY240" s="83"/>
      <c r="CZ240" s="83"/>
      <c r="DA240" s="83"/>
      <c r="DB240" s="83"/>
      <c r="DC240" s="84"/>
      <c r="DD240" s="79"/>
      <c r="DE240" s="79"/>
      <c r="DF240" s="80"/>
      <c r="DG240" s="81"/>
      <c r="DH240" s="82"/>
      <c r="DI240" s="81"/>
      <c r="DJ240" s="83"/>
      <c r="DK240" s="83"/>
      <c r="DL240" s="83"/>
      <c r="DM240" s="83"/>
      <c r="DN240" s="84"/>
      <c r="DO240" s="79"/>
      <c r="DP240" s="79"/>
      <c r="DQ240" s="80"/>
      <c r="DR240" s="81"/>
      <c r="DS240" s="82"/>
      <c r="DT240" s="81"/>
      <c r="DU240" s="83"/>
      <c r="DV240" s="83"/>
      <c r="DW240" s="83"/>
      <c r="DX240" s="83"/>
      <c r="DY240" s="84"/>
      <c r="DZ240" s="79"/>
      <c r="EA240" s="79"/>
      <c r="EB240" s="80"/>
      <c r="EC240" s="81"/>
      <c r="ED240" s="82"/>
      <c r="EE240" s="81"/>
      <c r="EF240" s="83"/>
      <c r="EG240" s="83"/>
      <c r="EH240" s="83"/>
      <c r="EI240" s="83"/>
      <c r="EJ240" s="84"/>
      <c r="EK240" s="79"/>
      <c r="EL240" s="79"/>
      <c r="EM240" s="80"/>
      <c r="EN240" s="81"/>
      <c r="EO240" s="82"/>
      <c r="EP240" s="81"/>
      <c r="EQ240" s="83"/>
      <c r="ER240" s="83"/>
      <c r="ES240" s="83"/>
      <c r="ET240" s="83"/>
      <c r="EU240" s="84"/>
      <c r="EV240" s="79"/>
      <c r="EW240" s="79"/>
      <c r="EX240" s="80"/>
      <c r="EY240" s="81"/>
      <c r="EZ240" s="82"/>
      <c r="FA240" s="81"/>
      <c r="FB240" s="83"/>
      <c r="FC240" s="83"/>
      <c r="FD240" s="83"/>
      <c r="FE240" s="83"/>
      <c r="FF240" s="84"/>
      <c r="FG240" s="79"/>
      <c r="FH240" s="79"/>
      <c r="FI240" s="80"/>
      <c r="FJ240" s="81"/>
      <c r="FK240" s="82"/>
      <c r="FL240" s="81"/>
      <c r="FM240" s="83"/>
      <c r="FN240" s="83"/>
      <c r="FO240" s="83"/>
      <c r="FP240" s="83"/>
      <c r="FQ240" s="84"/>
      <c r="FR240" s="79"/>
      <c r="FS240" s="79"/>
      <c r="FT240" s="80"/>
      <c r="FU240" s="81"/>
      <c r="FV240" s="82"/>
      <c r="FW240" s="81"/>
      <c r="FX240" s="83"/>
      <c r="FY240" s="83"/>
      <c r="FZ240" s="83"/>
      <c r="GA240" s="83"/>
      <c r="GB240" s="84"/>
      <c r="GC240" s="79"/>
      <c r="GD240" s="79"/>
      <c r="GE240" s="80"/>
      <c r="GF240" s="81"/>
      <c r="GG240" s="82"/>
      <c r="GH240" s="81"/>
      <c r="GI240" s="83"/>
      <c r="GJ240" s="83"/>
      <c r="GK240" s="83"/>
      <c r="GL240" s="83"/>
      <c r="GM240" s="84"/>
      <c r="GN240" s="79"/>
      <c r="GO240" s="79"/>
      <c r="GP240" s="80"/>
      <c r="GQ240" s="81"/>
      <c r="GR240" s="82"/>
      <c r="GS240" s="81"/>
      <c r="GT240" s="83"/>
      <c r="GU240" s="83"/>
      <c r="GV240" s="83"/>
      <c r="GW240" s="83"/>
      <c r="GX240" s="84"/>
      <c r="GY240" s="79"/>
      <c r="GZ240" s="79"/>
      <c r="HA240" s="80"/>
      <c r="HB240" s="81"/>
      <c r="HC240" s="82"/>
      <c r="HD240" s="81"/>
      <c r="HE240" s="83"/>
      <c r="HF240" s="83"/>
      <c r="HG240" s="83"/>
      <c r="HH240" s="83"/>
      <c r="HI240" s="84"/>
      <c r="HJ240" s="79"/>
      <c r="HK240" s="79"/>
      <c r="HL240" s="80"/>
      <c r="HM240" s="81"/>
      <c r="HN240" s="82"/>
      <c r="HO240" s="81"/>
      <c r="HP240" s="83"/>
      <c r="HQ240" s="83"/>
      <c r="HR240" s="83"/>
      <c r="HS240" s="83"/>
      <c r="HT240" s="84"/>
      <c r="HU240" s="79"/>
      <c r="HV240" s="79"/>
      <c r="HW240" s="80"/>
      <c r="HX240" s="81"/>
      <c r="HY240" s="82"/>
      <c r="HZ240" s="81"/>
      <c r="IA240" s="83"/>
      <c r="IB240" s="83"/>
      <c r="IC240" s="83"/>
      <c r="ID240" s="83"/>
      <c r="IE240" s="84"/>
      <c r="IF240" s="79"/>
      <c r="IG240" s="79"/>
    </row>
    <row r="241" spans="1:241" s="85" customFormat="1" ht="14.25" customHeight="1">
      <c r="A241" s="502" t="s">
        <v>2691</v>
      </c>
      <c r="B241" s="503" t="s">
        <v>2690</v>
      </c>
      <c r="C241" s="504" t="s">
        <v>243</v>
      </c>
      <c r="D241" s="505">
        <v>210</v>
      </c>
      <c r="E241" s="259"/>
      <c r="F241" s="259"/>
      <c r="G241" s="88">
        <f t="shared" si="34"/>
        <v>0</v>
      </c>
      <c r="H241" s="89">
        <f t="shared" si="35"/>
        <v>0</v>
      </c>
      <c r="I241" s="79"/>
      <c r="J241" s="79"/>
      <c r="K241" s="80"/>
      <c r="L241" s="81"/>
      <c r="M241" s="82"/>
      <c r="N241" s="81"/>
      <c r="O241" s="83"/>
      <c r="P241" s="83"/>
      <c r="Q241" s="83"/>
      <c r="R241" s="83"/>
      <c r="S241" s="84"/>
      <c r="T241" s="79"/>
      <c r="U241" s="79"/>
      <c r="V241" s="80"/>
      <c r="W241" s="81"/>
      <c r="X241" s="82"/>
      <c r="Y241" s="81"/>
      <c r="Z241" s="83"/>
      <c r="AA241" s="83"/>
      <c r="AB241" s="83"/>
      <c r="AC241" s="83"/>
      <c r="AD241" s="84"/>
      <c r="AE241" s="79"/>
      <c r="AF241" s="79"/>
      <c r="AG241" s="80"/>
      <c r="AH241" s="81"/>
      <c r="AI241" s="82"/>
      <c r="AJ241" s="81"/>
      <c r="AK241" s="83"/>
      <c r="AL241" s="83"/>
      <c r="AM241" s="83"/>
      <c r="AN241" s="83"/>
      <c r="AO241" s="84"/>
      <c r="AP241" s="79"/>
      <c r="AQ241" s="79"/>
      <c r="AR241" s="80"/>
      <c r="AS241" s="81"/>
      <c r="AT241" s="82"/>
      <c r="AU241" s="81"/>
      <c r="AV241" s="83"/>
      <c r="AW241" s="83"/>
      <c r="AX241" s="83"/>
      <c r="AY241" s="83"/>
      <c r="AZ241" s="84"/>
      <c r="BA241" s="79"/>
      <c r="BB241" s="79"/>
      <c r="BC241" s="80"/>
      <c r="BD241" s="81"/>
      <c r="BE241" s="82"/>
      <c r="BF241" s="81"/>
      <c r="BG241" s="83"/>
      <c r="BH241" s="83"/>
      <c r="BI241" s="83"/>
      <c r="BJ241" s="83"/>
      <c r="BK241" s="84"/>
      <c r="BL241" s="79"/>
      <c r="BM241" s="79"/>
      <c r="BN241" s="80"/>
      <c r="BO241" s="81"/>
      <c r="BP241" s="82"/>
      <c r="BQ241" s="81"/>
      <c r="BR241" s="83"/>
      <c r="BS241" s="83"/>
      <c r="BT241" s="83"/>
      <c r="BU241" s="83"/>
      <c r="BV241" s="84"/>
      <c r="BW241" s="79"/>
      <c r="BX241" s="79"/>
      <c r="BY241" s="80"/>
      <c r="BZ241" s="81"/>
      <c r="CA241" s="82"/>
      <c r="CB241" s="81"/>
      <c r="CC241" s="83"/>
      <c r="CD241" s="83"/>
      <c r="CE241" s="83"/>
      <c r="CF241" s="83"/>
      <c r="CG241" s="84"/>
      <c r="CH241" s="79"/>
      <c r="CI241" s="79"/>
      <c r="CJ241" s="80"/>
      <c r="CK241" s="81"/>
      <c r="CL241" s="82"/>
      <c r="CM241" s="81"/>
      <c r="CN241" s="83"/>
      <c r="CO241" s="83"/>
      <c r="CP241" s="83"/>
      <c r="CQ241" s="83"/>
      <c r="CR241" s="84"/>
      <c r="CS241" s="79"/>
      <c r="CT241" s="79"/>
      <c r="CU241" s="80"/>
      <c r="CV241" s="81"/>
      <c r="CW241" s="82"/>
      <c r="CX241" s="81"/>
      <c r="CY241" s="83"/>
      <c r="CZ241" s="83"/>
      <c r="DA241" s="83"/>
      <c r="DB241" s="83"/>
      <c r="DC241" s="84"/>
      <c r="DD241" s="79"/>
      <c r="DE241" s="79"/>
      <c r="DF241" s="80"/>
      <c r="DG241" s="81"/>
      <c r="DH241" s="82"/>
      <c r="DI241" s="81"/>
      <c r="DJ241" s="83"/>
      <c r="DK241" s="83"/>
      <c r="DL241" s="83"/>
      <c r="DM241" s="83"/>
      <c r="DN241" s="84"/>
      <c r="DO241" s="79"/>
      <c r="DP241" s="79"/>
      <c r="DQ241" s="80"/>
      <c r="DR241" s="81"/>
      <c r="DS241" s="82"/>
      <c r="DT241" s="81"/>
      <c r="DU241" s="83"/>
      <c r="DV241" s="83"/>
      <c r="DW241" s="83"/>
      <c r="DX241" s="83"/>
      <c r="DY241" s="84"/>
      <c r="DZ241" s="79"/>
      <c r="EA241" s="79"/>
      <c r="EB241" s="80"/>
      <c r="EC241" s="81"/>
      <c r="ED241" s="82"/>
      <c r="EE241" s="81"/>
      <c r="EF241" s="83"/>
      <c r="EG241" s="83"/>
      <c r="EH241" s="83"/>
      <c r="EI241" s="83"/>
      <c r="EJ241" s="84"/>
      <c r="EK241" s="79"/>
      <c r="EL241" s="79"/>
      <c r="EM241" s="80"/>
      <c r="EN241" s="81"/>
      <c r="EO241" s="82"/>
      <c r="EP241" s="81"/>
      <c r="EQ241" s="83"/>
      <c r="ER241" s="83"/>
      <c r="ES241" s="83"/>
      <c r="ET241" s="83"/>
      <c r="EU241" s="84"/>
      <c r="EV241" s="79"/>
      <c r="EW241" s="79"/>
      <c r="EX241" s="80"/>
      <c r="EY241" s="81"/>
      <c r="EZ241" s="82"/>
      <c r="FA241" s="81"/>
      <c r="FB241" s="83"/>
      <c r="FC241" s="83"/>
      <c r="FD241" s="83"/>
      <c r="FE241" s="83"/>
      <c r="FF241" s="84"/>
      <c r="FG241" s="79"/>
      <c r="FH241" s="79"/>
      <c r="FI241" s="80"/>
      <c r="FJ241" s="81"/>
      <c r="FK241" s="82"/>
      <c r="FL241" s="81"/>
      <c r="FM241" s="83"/>
      <c r="FN241" s="83"/>
      <c r="FO241" s="83"/>
      <c r="FP241" s="83"/>
      <c r="FQ241" s="84"/>
      <c r="FR241" s="79"/>
      <c r="FS241" s="79"/>
      <c r="FT241" s="80"/>
      <c r="FU241" s="81"/>
      <c r="FV241" s="82"/>
      <c r="FW241" s="81"/>
      <c r="FX241" s="83"/>
      <c r="FY241" s="83"/>
      <c r="FZ241" s="83"/>
      <c r="GA241" s="83"/>
      <c r="GB241" s="84"/>
      <c r="GC241" s="79"/>
      <c r="GD241" s="79"/>
      <c r="GE241" s="80"/>
      <c r="GF241" s="81"/>
      <c r="GG241" s="82"/>
      <c r="GH241" s="81"/>
      <c r="GI241" s="83"/>
      <c r="GJ241" s="83"/>
      <c r="GK241" s="83"/>
      <c r="GL241" s="83"/>
      <c r="GM241" s="84"/>
      <c r="GN241" s="79"/>
      <c r="GO241" s="79"/>
      <c r="GP241" s="80"/>
      <c r="GQ241" s="81"/>
      <c r="GR241" s="82"/>
      <c r="GS241" s="81"/>
      <c r="GT241" s="83"/>
      <c r="GU241" s="83"/>
      <c r="GV241" s="83"/>
      <c r="GW241" s="83"/>
      <c r="GX241" s="84"/>
      <c r="GY241" s="79"/>
      <c r="GZ241" s="79"/>
      <c r="HA241" s="80"/>
      <c r="HB241" s="81"/>
      <c r="HC241" s="82"/>
      <c r="HD241" s="81"/>
      <c r="HE241" s="83"/>
      <c r="HF241" s="83"/>
      <c r="HG241" s="83"/>
      <c r="HH241" s="83"/>
      <c r="HI241" s="84"/>
      <c r="HJ241" s="79"/>
      <c r="HK241" s="79"/>
      <c r="HL241" s="80"/>
      <c r="HM241" s="81"/>
      <c r="HN241" s="82"/>
      <c r="HO241" s="81"/>
      <c r="HP241" s="83"/>
      <c r="HQ241" s="83"/>
      <c r="HR241" s="83"/>
      <c r="HS241" s="83"/>
      <c r="HT241" s="84"/>
      <c r="HU241" s="79"/>
      <c r="HV241" s="79"/>
      <c r="HW241" s="80"/>
      <c r="HX241" s="81"/>
      <c r="HY241" s="82"/>
      <c r="HZ241" s="81"/>
      <c r="IA241" s="83"/>
      <c r="IB241" s="83"/>
      <c r="IC241" s="83"/>
      <c r="ID241" s="83"/>
      <c r="IE241" s="84"/>
      <c r="IF241" s="79"/>
      <c r="IG241" s="79"/>
    </row>
    <row r="242" spans="1:241" ht="30" customHeight="1">
      <c r="A242" s="502" t="s">
        <v>2689</v>
      </c>
      <c r="B242" s="503" t="s">
        <v>2688</v>
      </c>
      <c r="C242" s="504" t="s">
        <v>243</v>
      </c>
      <c r="D242" s="505">
        <v>500</v>
      </c>
      <c r="E242" s="259"/>
      <c r="F242" s="259"/>
      <c r="G242" s="88">
        <f t="shared" si="34"/>
        <v>0</v>
      </c>
      <c r="H242" s="89">
        <f t="shared" si="35"/>
        <v>0</v>
      </c>
    </row>
    <row r="243" spans="1:241" ht="41.45" customHeight="1">
      <c r="A243" s="502" t="s">
        <v>2687</v>
      </c>
      <c r="B243" s="503" t="s">
        <v>2686</v>
      </c>
      <c r="C243" s="504" t="s">
        <v>243</v>
      </c>
      <c r="D243" s="505">
        <v>500</v>
      </c>
      <c r="E243" s="259"/>
      <c r="F243" s="259"/>
      <c r="G243" s="88">
        <f t="shared" si="34"/>
        <v>0</v>
      </c>
      <c r="H243" s="89">
        <f t="shared" si="35"/>
        <v>0</v>
      </c>
      <c r="J243" s="79"/>
    </row>
    <row r="244" spans="1:241" ht="14.25" customHeight="1">
      <c r="A244" s="502" t="s">
        <v>2685</v>
      </c>
      <c r="B244" s="503" t="s">
        <v>2684</v>
      </c>
      <c r="C244" s="504" t="s">
        <v>243</v>
      </c>
      <c r="D244" s="505">
        <v>60</v>
      </c>
      <c r="E244" s="259"/>
      <c r="F244" s="259"/>
      <c r="G244" s="88">
        <f t="shared" si="34"/>
        <v>0</v>
      </c>
      <c r="H244" s="89">
        <f t="shared" si="35"/>
        <v>0</v>
      </c>
      <c r="J244" s="79"/>
    </row>
    <row r="245" spans="1:241" ht="31.15" customHeight="1">
      <c r="A245" s="502"/>
      <c r="B245" s="503"/>
      <c r="C245" s="504"/>
      <c r="D245" s="519"/>
      <c r="E245" s="259"/>
      <c r="F245" s="259"/>
      <c r="G245" s="90">
        <f>SUM(G228:G244)</f>
        <v>0</v>
      </c>
      <c r="H245" s="91">
        <f>SUM(H228:H244)</f>
        <v>0</v>
      </c>
      <c r="J245" s="79"/>
    </row>
    <row r="246" spans="1:241" ht="14.25" customHeight="1">
      <c r="A246" s="499" t="s">
        <v>2683</v>
      </c>
      <c r="B246" s="500" t="s">
        <v>2682</v>
      </c>
      <c r="C246" s="500"/>
      <c r="D246" s="500"/>
      <c r="E246" s="516"/>
      <c r="F246" s="516"/>
      <c r="G246" s="500"/>
      <c r="H246" s="501"/>
      <c r="J246" s="79"/>
    </row>
    <row r="247" spans="1:241" ht="14.25" customHeight="1">
      <c r="A247" s="502" t="s">
        <v>2681</v>
      </c>
      <c r="B247" s="533" t="s">
        <v>2680</v>
      </c>
      <c r="C247" s="504" t="s">
        <v>132</v>
      </c>
      <c r="D247" s="505">
        <v>1</v>
      </c>
      <c r="E247" s="259"/>
      <c r="F247" s="259"/>
      <c r="G247" s="88">
        <f t="shared" ref="G247" si="36">ROUND(D247*E247,2)</f>
        <v>0</v>
      </c>
      <c r="H247" s="89">
        <f t="shared" ref="H247" si="37">ROUND(D247*F247,2)</f>
        <v>0</v>
      </c>
      <c r="J247" s="79"/>
    </row>
    <row r="248" spans="1:241" ht="20.45" customHeight="1">
      <c r="A248" s="502" t="s">
        <v>2679</v>
      </c>
      <c r="B248" s="534" t="s">
        <v>2678</v>
      </c>
      <c r="C248" s="504" t="s">
        <v>132</v>
      </c>
      <c r="D248" s="505">
        <v>1</v>
      </c>
      <c r="E248" s="259"/>
      <c r="F248" s="259"/>
      <c r="G248" s="88">
        <f t="shared" ref="G248:G270" si="38">ROUND(D248*E248,2)</f>
        <v>0</v>
      </c>
      <c r="H248" s="89">
        <f t="shared" ref="H248:H270" si="39">ROUND(D248*F248,2)</f>
        <v>0</v>
      </c>
      <c r="J248" s="79"/>
    </row>
    <row r="249" spans="1:241" ht="23.45" customHeight="1">
      <c r="A249" s="502" t="s">
        <v>2677</v>
      </c>
      <c r="B249" s="534" t="s">
        <v>2676</v>
      </c>
      <c r="C249" s="504" t="s">
        <v>132</v>
      </c>
      <c r="D249" s="505">
        <v>1</v>
      </c>
      <c r="E249" s="259"/>
      <c r="F249" s="259"/>
      <c r="G249" s="88">
        <f t="shared" si="38"/>
        <v>0</v>
      </c>
      <c r="H249" s="89">
        <f t="shared" si="39"/>
        <v>0</v>
      </c>
      <c r="J249" s="79"/>
    </row>
    <row r="250" spans="1:241" ht="30" customHeight="1">
      <c r="A250" s="502" t="s">
        <v>2675</v>
      </c>
      <c r="B250" s="534" t="s">
        <v>2674</v>
      </c>
      <c r="C250" s="504" t="s">
        <v>132</v>
      </c>
      <c r="D250" s="505">
        <v>1</v>
      </c>
      <c r="E250" s="259"/>
      <c r="F250" s="259"/>
      <c r="G250" s="88">
        <f t="shared" si="38"/>
        <v>0</v>
      </c>
      <c r="H250" s="89">
        <f t="shared" si="39"/>
        <v>0</v>
      </c>
      <c r="J250" s="79"/>
    </row>
    <row r="251" spans="1:241" ht="30" customHeight="1">
      <c r="A251" s="502" t="s">
        <v>2673</v>
      </c>
      <c r="B251" s="534" t="s">
        <v>2672</v>
      </c>
      <c r="C251" s="504" t="s">
        <v>132</v>
      </c>
      <c r="D251" s="505">
        <v>1</v>
      </c>
      <c r="E251" s="259"/>
      <c r="F251" s="259"/>
      <c r="G251" s="88">
        <f t="shared" si="38"/>
        <v>0</v>
      </c>
      <c r="H251" s="89">
        <f t="shared" si="39"/>
        <v>0</v>
      </c>
      <c r="J251" s="79"/>
    </row>
    <row r="252" spans="1:241" ht="30" customHeight="1">
      <c r="A252" s="502" t="s">
        <v>2671</v>
      </c>
      <c r="B252" s="534" t="s">
        <v>2670</v>
      </c>
      <c r="C252" s="504" t="s">
        <v>132</v>
      </c>
      <c r="D252" s="505">
        <v>1</v>
      </c>
      <c r="E252" s="259"/>
      <c r="F252" s="259"/>
      <c r="G252" s="88">
        <f t="shared" si="38"/>
        <v>0</v>
      </c>
      <c r="H252" s="89">
        <f t="shared" si="39"/>
        <v>0</v>
      </c>
      <c r="J252" s="79"/>
    </row>
    <row r="253" spans="1:241" ht="24.6" customHeight="1">
      <c r="A253" s="502" t="s">
        <v>2669</v>
      </c>
      <c r="B253" s="534" t="s">
        <v>2668</v>
      </c>
      <c r="C253" s="504" t="s">
        <v>132</v>
      </c>
      <c r="D253" s="505">
        <v>1</v>
      </c>
      <c r="E253" s="259"/>
      <c r="F253" s="259"/>
      <c r="G253" s="88">
        <f t="shared" si="38"/>
        <v>0</v>
      </c>
      <c r="H253" s="89">
        <f t="shared" si="39"/>
        <v>0</v>
      </c>
      <c r="J253" s="79"/>
    </row>
    <row r="254" spans="1:241" ht="24.6" customHeight="1">
      <c r="A254" s="502" t="s">
        <v>2667</v>
      </c>
      <c r="B254" s="534" t="s">
        <v>2666</v>
      </c>
      <c r="C254" s="504" t="s">
        <v>132</v>
      </c>
      <c r="D254" s="505">
        <v>2</v>
      </c>
      <c r="E254" s="259"/>
      <c r="F254" s="259"/>
      <c r="G254" s="88">
        <f t="shared" si="38"/>
        <v>0</v>
      </c>
      <c r="H254" s="89">
        <f t="shared" si="39"/>
        <v>0</v>
      </c>
      <c r="J254" s="79"/>
    </row>
    <row r="255" spans="1:241" ht="35.25" customHeight="1">
      <c r="A255" s="502" t="s">
        <v>2665</v>
      </c>
      <c r="B255" s="534" t="s">
        <v>2664</v>
      </c>
      <c r="C255" s="504" t="s">
        <v>132</v>
      </c>
      <c r="D255" s="505">
        <v>8</v>
      </c>
      <c r="E255" s="259"/>
      <c r="F255" s="259"/>
      <c r="G255" s="88">
        <f t="shared" si="38"/>
        <v>0</v>
      </c>
      <c r="H255" s="89">
        <f t="shared" si="39"/>
        <v>0</v>
      </c>
      <c r="J255" s="79"/>
    </row>
    <row r="256" spans="1:241" ht="37.5" customHeight="1">
      <c r="A256" s="502" t="s">
        <v>2663</v>
      </c>
      <c r="B256" s="534" t="s">
        <v>2662</v>
      </c>
      <c r="C256" s="504" t="s">
        <v>132</v>
      </c>
      <c r="D256" s="505">
        <v>8</v>
      </c>
      <c r="E256" s="259"/>
      <c r="F256" s="259"/>
      <c r="G256" s="88">
        <f t="shared" si="38"/>
        <v>0</v>
      </c>
      <c r="H256" s="89">
        <f t="shared" si="39"/>
        <v>0</v>
      </c>
      <c r="J256" s="79"/>
    </row>
    <row r="257" spans="1:241" ht="31.9" customHeight="1">
      <c r="A257" s="502" t="s">
        <v>2661</v>
      </c>
      <c r="B257" s="534" t="s">
        <v>2660</v>
      </c>
      <c r="C257" s="504" t="s">
        <v>132</v>
      </c>
      <c r="D257" s="505">
        <v>3</v>
      </c>
      <c r="E257" s="259"/>
      <c r="F257" s="259"/>
      <c r="G257" s="88">
        <f t="shared" si="38"/>
        <v>0</v>
      </c>
      <c r="H257" s="89">
        <f t="shared" si="39"/>
        <v>0</v>
      </c>
      <c r="J257" s="79"/>
    </row>
    <row r="258" spans="1:241" ht="28.9" customHeight="1">
      <c r="A258" s="502" t="s">
        <v>2659</v>
      </c>
      <c r="B258" s="534" t="s">
        <v>2658</v>
      </c>
      <c r="C258" s="504" t="s">
        <v>132</v>
      </c>
      <c r="D258" s="505">
        <v>2</v>
      </c>
      <c r="E258" s="259"/>
      <c r="F258" s="259"/>
      <c r="G258" s="88">
        <f t="shared" si="38"/>
        <v>0</v>
      </c>
      <c r="H258" s="89">
        <f t="shared" si="39"/>
        <v>0</v>
      </c>
      <c r="J258" s="79"/>
    </row>
    <row r="259" spans="1:241" ht="25.9" customHeight="1">
      <c r="A259" s="502" t="s">
        <v>2657</v>
      </c>
      <c r="B259" s="534" t="s">
        <v>2656</v>
      </c>
      <c r="C259" s="504" t="s">
        <v>132</v>
      </c>
      <c r="D259" s="505">
        <v>3</v>
      </c>
      <c r="E259" s="259"/>
      <c r="F259" s="259"/>
      <c r="G259" s="88">
        <f t="shared" si="38"/>
        <v>0</v>
      </c>
      <c r="H259" s="89">
        <f t="shared" si="39"/>
        <v>0</v>
      </c>
      <c r="J259" s="79"/>
    </row>
    <row r="260" spans="1:241" ht="17.45" customHeight="1">
      <c r="A260" s="502" t="s">
        <v>2655</v>
      </c>
      <c r="B260" s="534" t="s">
        <v>2654</v>
      </c>
      <c r="C260" s="504" t="s">
        <v>132</v>
      </c>
      <c r="D260" s="505">
        <v>12</v>
      </c>
      <c r="E260" s="259"/>
      <c r="F260" s="259"/>
      <c r="G260" s="88">
        <f t="shared" si="38"/>
        <v>0</v>
      </c>
      <c r="H260" s="89">
        <f t="shared" si="39"/>
        <v>0</v>
      </c>
      <c r="J260" s="79"/>
    </row>
    <row r="261" spans="1:241" ht="33.75" customHeight="1">
      <c r="A261" s="502" t="s">
        <v>2653</v>
      </c>
      <c r="B261" s="534" t="s">
        <v>2652</v>
      </c>
      <c r="C261" s="504" t="s">
        <v>132</v>
      </c>
      <c r="D261" s="505">
        <v>1</v>
      </c>
      <c r="E261" s="259"/>
      <c r="F261" s="259"/>
      <c r="G261" s="88">
        <f t="shared" si="38"/>
        <v>0</v>
      </c>
      <c r="H261" s="89">
        <f t="shared" si="39"/>
        <v>0</v>
      </c>
      <c r="J261" s="79"/>
    </row>
    <row r="262" spans="1:241" ht="30.75" customHeight="1">
      <c r="A262" s="502" t="s">
        <v>2651</v>
      </c>
      <c r="B262" s="534" t="s">
        <v>2650</v>
      </c>
      <c r="C262" s="504" t="s">
        <v>132</v>
      </c>
      <c r="D262" s="505">
        <v>2</v>
      </c>
      <c r="E262" s="259"/>
      <c r="F262" s="259"/>
      <c r="G262" s="88">
        <f t="shared" si="38"/>
        <v>0</v>
      </c>
      <c r="H262" s="89">
        <f t="shared" si="39"/>
        <v>0</v>
      </c>
      <c r="J262" s="79"/>
    </row>
    <row r="263" spans="1:241" ht="33.75" customHeight="1">
      <c r="A263" s="502" t="s">
        <v>2649</v>
      </c>
      <c r="B263" s="534" t="s">
        <v>2648</v>
      </c>
      <c r="C263" s="504" t="s">
        <v>132</v>
      </c>
      <c r="D263" s="505">
        <v>1</v>
      </c>
      <c r="E263" s="259"/>
      <c r="F263" s="259"/>
      <c r="G263" s="88">
        <f t="shared" si="38"/>
        <v>0</v>
      </c>
      <c r="H263" s="89">
        <f t="shared" si="39"/>
        <v>0</v>
      </c>
      <c r="J263" s="79"/>
    </row>
    <row r="264" spans="1:241" ht="14.45" customHeight="1">
      <c r="A264" s="502" t="s">
        <v>2647</v>
      </c>
      <c r="B264" s="534" t="s">
        <v>2646</v>
      </c>
      <c r="C264" s="504" t="s">
        <v>132</v>
      </c>
      <c r="D264" s="504">
        <v>1</v>
      </c>
      <c r="E264" s="259"/>
      <c r="F264" s="259"/>
      <c r="G264" s="88">
        <f t="shared" si="38"/>
        <v>0</v>
      </c>
      <c r="H264" s="89">
        <f t="shared" si="39"/>
        <v>0</v>
      </c>
      <c r="J264" s="79"/>
    </row>
    <row r="265" spans="1:241" ht="14.25" customHeight="1">
      <c r="A265" s="502" t="s">
        <v>2645</v>
      </c>
      <c r="B265" s="534" t="s">
        <v>2644</v>
      </c>
      <c r="C265" s="504" t="s">
        <v>132</v>
      </c>
      <c r="D265" s="504">
        <v>1</v>
      </c>
      <c r="E265" s="259"/>
      <c r="F265" s="259"/>
      <c r="G265" s="88">
        <f t="shared" si="38"/>
        <v>0</v>
      </c>
      <c r="H265" s="89">
        <f t="shared" si="39"/>
        <v>0</v>
      </c>
      <c r="J265" s="79"/>
    </row>
    <row r="266" spans="1:241" s="85" customFormat="1" ht="14.25" customHeight="1">
      <c r="A266" s="502" t="s">
        <v>2643</v>
      </c>
      <c r="B266" s="534" t="s">
        <v>2642</v>
      </c>
      <c r="C266" s="504" t="s">
        <v>132</v>
      </c>
      <c r="D266" s="504">
        <v>1</v>
      </c>
      <c r="E266" s="259"/>
      <c r="F266" s="259"/>
      <c r="G266" s="88">
        <f t="shared" si="38"/>
        <v>0</v>
      </c>
      <c r="H266" s="89">
        <f t="shared" si="39"/>
        <v>0</v>
      </c>
      <c r="I266" s="98"/>
      <c r="J266" s="79"/>
      <c r="K266" s="80"/>
      <c r="L266" s="81"/>
      <c r="M266" s="82"/>
      <c r="N266" s="81"/>
      <c r="O266" s="83"/>
      <c r="P266" s="83"/>
      <c r="Q266" s="83"/>
      <c r="R266" s="83"/>
      <c r="S266" s="84"/>
      <c r="T266" s="79"/>
      <c r="U266" s="79"/>
      <c r="V266" s="80"/>
      <c r="W266" s="81"/>
      <c r="X266" s="82"/>
      <c r="Y266" s="81"/>
      <c r="Z266" s="83"/>
      <c r="AA266" s="83"/>
      <c r="AB266" s="83"/>
      <c r="AC266" s="83"/>
      <c r="AD266" s="84"/>
      <c r="AE266" s="79"/>
      <c r="AF266" s="79"/>
      <c r="AG266" s="80"/>
      <c r="AH266" s="81"/>
      <c r="AI266" s="82"/>
      <c r="AJ266" s="81"/>
      <c r="AK266" s="83"/>
      <c r="AL266" s="83"/>
      <c r="AM266" s="83"/>
      <c r="AN266" s="83"/>
      <c r="AO266" s="84"/>
      <c r="AP266" s="79"/>
      <c r="AQ266" s="79"/>
      <c r="AR266" s="80"/>
      <c r="AS266" s="81"/>
      <c r="AT266" s="82"/>
      <c r="AU266" s="81"/>
      <c r="AV266" s="83"/>
      <c r="AW266" s="83"/>
      <c r="AX266" s="83"/>
      <c r="AY266" s="83"/>
      <c r="AZ266" s="84"/>
      <c r="BA266" s="79"/>
      <c r="BB266" s="79"/>
      <c r="BC266" s="80"/>
      <c r="BD266" s="81"/>
      <c r="BE266" s="82"/>
      <c r="BF266" s="81"/>
      <c r="BG266" s="83"/>
      <c r="BH266" s="83"/>
      <c r="BI266" s="83"/>
      <c r="BJ266" s="83"/>
      <c r="BK266" s="84"/>
      <c r="BL266" s="79"/>
      <c r="BM266" s="79"/>
      <c r="BN266" s="80"/>
      <c r="BO266" s="81"/>
      <c r="BP266" s="82"/>
      <c r="BQ266" s="81"/>
      <c r="BR266" s="83"/>
      <c r="BS266" s="83"/>
      <c r="BT266" s="83"/>
      <c r="BU266" s="83"/>
      <c r="BV266" s="84"/>
      <c r="BW266" s="79"/>
      <c r="BX266" s="79"/>
      <c r="BY266" s="80"/>
      <c r="BZ266" s="81"/>
      <c r="CA266" s="82"/>
      <c r="CB266" s="81"/>
      <c r="CC266" s="83"/>
      <c r="CD266" s="83"/>
      <c r="CE266" s="83"/>
      <c r="CF266" s="83"/>
      <c r="CG266" s="84"/>
      <c r="CH266" s="79"/>
      <c r="CI266" s="79"/>
      <c r="CJ266" s="80"/>
      <c r="CK266" s="81"/>
      <c r="CL266" s="82"/>
      <c r="CM266" s="81"/>
      <c r="CN266" s="83"/>
      <c r="CO266" s="83"/>
      <c r="CP266" s="83"/>
      <c r="CQ266" s="83"/>
      <c r="CR266" s="84"/>
      <c r="CS266" s="79"/>
      <c r="CT266" s="79"/>
      <c r="CU266" s="80"/>
      <c r="CV266" s="81"/>
      <c r="CW266" s="82"/>
      <c r="CX266" s="81"/>
      <c r="CY266" s="83"/>
      <c r="CZ266" s="83"/>
      <c r="DA266" s="83"/>
      <c r="DB266" s="83"/>
      <c r="DC266" s="84"/>
      <c r="DD266" s="79"/>
      <c r="DE266" s="79"/>
      <c r="DF266" s="80"/>
      <c r="DG266" s="81"/>
      <c r="DH266" s="82"/>
      <c r="DI266" s="81"/>
      <c r="DJ266" s="83"/>
      <c r="DK266" s="83"/>
      <c r="DL266" s="83"/>
      <c r="DM266" s="83"/>
      <c r="DN266" s="84"/>
      <c r="DO266" s="79"/>
      <c r="DP266" s="79"/>
      <c r="DQ266" s="80"/>
      <c r="DR266" s="81"/>
      <c r="DS266" s="82"/>
      <c r="DT266" s="81"/>
      <c r="DU266" s="83"/>
      <c r="DV266" s="83"/>
      <c r="DW266" s="83"/>
      <c r="DX266" s="83"/>
      <c r="DY266" s="84"/>
      <c r="DZ266" s="79"/>
      <c r="EA266" s="79"/>
      <c r="EB266" s="80"/>
      <c r="EC266" s="81"/>
      <c r="ED266" s="82"/>
      <c r="EE266" s="81"/>
      <c r="EF266" s="83"/>
      <c r="EG266" s="83"/>
      <c r="EH266" s="83"/>
      <c r="EI266" s="83"/>
      <c r="EJ266" s="84"/>
      <c r="EK266" s="79"/>
      <c r="EL266" s="79"/>
      <c r="EM266" s="80"/>
      <c r="EN266" s="81"/>
      <c r="EO266" s="82"/>
      <c r="EP266" s="81"/>
      <c r="EQ266" s="83"/>
      <c r="ER266" s="83"/>
      <c r="ES266" s="83"/>
      <c r="ET266" s="83"/>
      <c r="EU266" s="84"/>
      <c r="EV266" s="79"/>
      <c r="EW266" s="79"/>
      <c r="EX266" s="80"/>
      <c r="EY266" s="81"/>
      <c r="EZ266" s="82"/>
      <c r="FA266" s="81"/>
      <c r="FB266" s="83"/>
      <c r="FC266" s="83"/>
      <c r="FD266" s="83"/>
      <c r="FE266" s="83"/>
      <c r="FF266" s="84"/>
      <c r="FG266" s="79"/>
      <c r="FH266" s="79"/>
      <c r="FI266" s="80"/>
      <c r="FJ266" s="81"/>
      <c r="FK266" s="82"/>
      <c r="FL266" s="81"/>
      <c r="FM266" s="83"/>
      <c r="FN266" s="83"/>
      <c r="FO266" s="83"/>
      <c r="FP266" s="83"/>
      <c r="FQ266" s="84"/>
      <c r="FR266" s="79"/>
      <c r="FS266" s="79"/>
      <c r="FT266" s="80"/>
      <c r="FU266" s="81"/>
      <c r="FV266" s="82"/>
      <c r="FW266" s="81"/>
      <c r="FX266" s="83"/>
      <c r="FY266" s="83"/>
      <c r="FZ266" s="83"/>
      <c r="GA266" s="83"/>
      <c r="GB266" s="84"/>
      <c r="GC266" s="79"/>
      <c r="GD266" s="79"/>
      <c r="GE266" s="80"/>
      <c r="GF266" s="81"/>
      <c r="GG266" s="82"/>
      <c r="GH266" s="81"/>
      <c r="GI266" s="83"/>
      <c r="GJ266" s="83"/>
      <c r="GK266" s="83"/>
      <c r="GL266" s="83"/>
      <c r="GM266" s="84"/>
      <c r="GN266" s="79"/>
      <c r="GO266" s="79"/>
      <c r="GP266" s="80"/>
      <c r="GQ266" s="81"/>
      <c r="GR266" s="82"/>
      <c r="GS266" s="81"/>
      <c r="GT266" s="83"/>
      <c r="GU266" s="83"/>
      <c r="GV266" s="83"/>
      <c r="GW266" s="83"/>
      <c r="GX266" s="84"/>
      <c r="GY266" s="79"/>
      <c r="GZ266" s="79"/>
      <c r="HA266" s="80"/>
      <c r="HB266" s="81"/>
      <c r="HC266" s="82"/>
      <c r="HD266" s="81"/>
      <c r="HE266" s="83"/>
      <c r="HF266" s="83"/>
      <c r="HG266" s="83"/>
      <c r="HH266" s="83"/>
      <c r="HI266" s="84"/>
      <c r="HJ266" s="79"/>
      <c r="HK266" s="79"/>
      <c r="HL266" s="80"/>
      <c r="HM266" s="81"/>
      <c r="HN266" s="82"/>
      <c r="HO266" s="81"/>
      <c r="HP266" s="83"/>
      <c r="HQ266" s="83"/>
      <c r="HR266" s="83"/>
      <c r="HS266" s="83"/>
      <c r="HT266" s="84"/>
      <c r="HU266" s="79"/>
      <c r="HV266" s="79"/>
      <c r="HW266" s="80"/>
      <c r="HX266" s="81"/>
      <c r="HY266" s="82"/>
      <c r="HZ266" s="81"/>
      <c r="IA266" s="83"/>
      <c r="IB266" s="83"/>
      <c r="IC266" s="83"/>
      <c r="ID266" s="83"/>
      <c r="IE266" s="84"/>
      <c r="IF266" s="79"/>
      <c r="IG266" s="79"/>
    </row>
    <row r="267" spans="1:241" ht="14.25" customHeight="1">
      <c r="A267" s="502" t="s">
        <v>2641</v>
      </c>
      <c r="B267" s="534" t="s">
        <v>2640</v>
      </c>
      <c r="C267" s="504" t="s">
        <v>132</v>
      </c>
      <c r="D267" s="504" t="s">
        <v>2209</v>
      </c>
      <c r="E267" s="259"/>
      <c r="F267" s="259"/>
      <c r="G267" s="88">
        <f t="shared" si="38"/>
        <v>0</v>
      </c>
      <c r="H267" s="89">
        <f t="shared" si="39"/>
        <v>0</v>
      </c>
      <c r="I267" s="99"/>
      <c r="J267" s="92"/>
      <c r="K267" s="93"/>
      <c r="L267" s="94"/>
      <c r="M267" s="95"/>
      <c r="N267" s="94"/>
      <c r="O267" s="96"/>
      <c r="P267" s="96"/>
      <c r="Q267" s="96"/>
      <c r="R267" s="96"/>
      <c r="S267" s="97"/>
      <c r="T267" s="92"/>
      <c r="U267" s="92"/>
      <c r="V267" s="93"/>
      <c r="W267" s="94"/>
      <c r="X267" s="95"/>
      <c r="Y267" s="94"/>
      <c r="Z267" s="96"/>
      <c r="AA267" s="96"/>
      <c r="AB267" s="96"/>
      <c r="AC267" s="96"/>
      <c r="AD267" s="97"/>
      <c r="AE267" s="92"/>
      <c r="AF267" s="92"/>
      <c r="AG267" s="93"/>
      <c r="AH267" s="94"/>
      <c r="AI267" s="95"/>
      <c r="AJ267" s="94"/>
      <c r="AK267" s="96"/>
      <c r="AL267" s="96"/>
      <c r="AM267" s="96"/>
      <c r="AN267" s="96"/>
      <c r="AO267" s="97"/>
      <c r="AP267" s="92"/>
      <c r="AQ267" s="92"/>
      <c r="AR267" s="93"/>
      <c r="AS267" s="94"/>
      <c r="AT267" s="95"/>
      <c r="AU267" s="94"/>
      <c r="AV267" s="96"/>
      <c r="AW267" s="96"/>
      <c r="AX267" s="96"/>
      <c r="AY267" s="96"/>
      <c r="AZ267" s="97"/>
      <c r="BA267" s="92"/>
      <c r="BB267" s="92"/>
      <c r="BC267" s="93"/>
      <c r="BD267" s="94"/>
      <c r="BE267" s="95"/>
      <c r="BF267" s="94"/>
      <c r="BG267" s="96"/>
      <c r="BH267" s="96"/>
      <c r="BI267" s="96"/>
      <c r="BJ267" s="96"/>
      <c r="BK267" s="97"/>
      <c r="BL267" s="92"/>
      <c r="BM267" s="92"/>
      <c r="BN267" s="93"/>
      <c r="BO267" s="94"/>
      <c r="BP267" s="95"/>
      <c r="BQ267" s="94"/>
      <c r="BR267" s="96"/>
      <c r="BS267" s="96"/>
      <c r="BT267" s="96"/>
      <c r="BU267" s="96"/>
      <c r="BV267" s="97"/>
      <c r="BW267" s="92"/>
      <c r="BX267" s="92"/>
      <c r="BY267" s="93"/>
      <c r="BZ267" s="94"/>
      <c r="CA267" s="95"/>
      <c r="CB267" s="94"/>
      <c r="CC267" s="96"/>
      <c r="CD267" s="96"/>
      <c r="CE267" s="96"/>
      <c r="CF267" s="96"/>
      <c r="CG267" s="97"/>
      <c r="CH267" s="92"/>
      <c r="CI267" s="92"/>
      <c r="CJ267" s="93"/>
      <c r="CK267" s="94"/>
      <c r="CL267" s="95"/>
      <c r="CM267" s="94"/>
      <c r="CN267" s="96"/>
      <c r="CO267" s="96"/>
      <c r="CP267" s="96"/>
      <c r="CQ267" s="96"/>
      <c r="CR267" s="97"/>
      <c r="CS267" s="92"/>
      <c r="CT267" s="92"/>
      <c r="CU267" s="93"/>
      <c r="CV267" s="94"/>
      <c r="CW267" s="95"/>
      <c r="CX267" s="94"/>
      <c r="CY267" s="96"/>
      <c r="CZ267" s="96"/>
      <c r="DA267" s="96"/>
      <c r="DB267" s="96"/>
      <c r="DC267" s="97"/>
      <c r="DD267" s="92"/>
      <c r="DE267" s="92"/>
      <c r="DF267" s="93"/>
      <c r="DG267" s="94"/>
      <c r="DH267" s="95"/>
      <c r="DI267" s="94"/>
      <c r="DJ267" s="96"/>
      <c r="DK267" s="96"/>
      <c r="DL267" s="96"/>
      <c r="DM267" s="96"/>
      <c r="DN267" s="97"/>
      <c r="DO267" s="92"/>
      <c r="DP267" s="92"/>
      <c r="DQ267" s="93"/>
      <c r="DR267" s="94"/>
      <c r="DS267" s="95"/>
      <c r="DT267" s="94"/>
      <c r="DU267" s="96"/>
      <c r="DV267" s="96"/>
      <c r="DW267" s="96"/>
      <c r="DX267" s="96"/>
      <c r="DY267" s="97"/>
      <c r="DZ267" s="92"/>
      <c r="EA267" s="92"/>
      <c r="EB267" s="93"/>
      <c r="EC267" s="94"/>
      <c r="ED267" s="95"/>
      <c r="EE267" s="94"/>
      <c r="EF267" s="96"/>
      <c r="EG267" s="96"/>
      <c r="EH267" s="96"/>
      <c r="EI267" s="96"/>
      <c r="EJ267" s="97"/>
      <c r="EK267" s="92"/>
      <c r="EL267" s="92"/>
      <c r="EM267" s="93"/>
      <c r="EN267" s="94"/>
      <c r="EO267" s="95"/>
      <c r="EP267" s="94"/>
      <c r="EQ267" s="96"/>
      <c r="ER267" s="96"/>
      <c r="ES267" s="96"/>
      <c r="ET267" s="96"/>
      <c r="EU267" s="97"/>
      <c r="EV267" s="92"/>
      <c r="EW267" s="92"/>
      <c r="EX267" s="93"/>
      <c r="EY267" s="94"/>
      <c r="EZ267" s="95"/>
      <c r="FA267" s="94"/>
      <c r="FB267" s="96"/>
      <c r="FC267" s="96"/>
      <c r="FD267" s="96"/>
      <c r="FE267" s="96"/>
      <c r="FF267" s="97"/>
      <c r="FG267" s="92"/>
      <c r="FH267" s="92"/>
      <c r="FI267" s="93"/>
      <c r="FJ267" s="94"/>
      <c r="FK267" s="95"/>
      <c r="FL267" s="94"/>
      <c r="FM267" s="96"/>
      <c r="FN267" s="96"/>
      <c r="FO267" s="96"/>
      <c r="FP267" s="96"/>
      <c r="FQ267" s="97"/>
      <c r="FR267" s="92"/>
      <c r="FS267" s="92"/>
      <c r="FT267" s="93"/>
      <c r="FU267" s="94"/>
      <c r="FV267" s="95"/>
      <c r="FW267" s="94"/>
      <c r="FX267" s="96"/>
      <c r="FY267" s="96"/>
      <c r="FZ267" s="96"/>
      <c r="GA267" s="96"/>
      <c r="GB267" s="97"/>
      <c r="GC267" s="92"/>
      <c r="GD267" s="92"/>
      <c r="GE267" s="93"/>
      <c r="GF267" s="94"/>
      <c r="GG267" s="95"/>
      <c r="GH267" s="94"/>
      <c r="GI267" s="96"/>
      <c r="GJ267" s="96"/>
      <c r="GK267" s="96"/>
      <c r="GL267" s="96"/>
      <c r="GM267" s="97"/>
      <c r="GN267" s="92"/>
      <c r="GO267" s="92"/>
      <c r="GP267" s="93"/>
      <c r="GQ267" s="94"/>
      <c r="GR267" s="95"/>
      <c r="GS267" s="94"/>
      <c r="GT267" s="96"/>
      <c r="GU267" s="96"/>
      <c r="GV267" s="96"/>
      <c r="GW267" s="96"/>
      <c r="GX267" s="97"/>
      <c r="GY267" s="92"/>
      <c r="GZ267" s="92"/>
      <c r="HA267" s="93"/>
      <c r="HB267" s="94"/>
      <c r="HC267" s="95"/>
      <c r="HD267" s="94"/>
      <c r="HE267" s="96"/>
      <c r="HF267" s="96"/>
      <c r="HG267" s="96"/>
      <c r="HH267" s="96"/>
      <c r="HI267" s="97"/>
      <c r="HJ267" s="92"/>
      <c r="HK267" s="92"/>
      <c r="HL267" s="93"/>
      <c r="HM267" s="94"/>
      <c r="HN267" s="95"/>
      <c r="HO267" s="94"/>
      <c r="HP267" s="96"/>
      <c r="HQ267" s="96"/>
      <c r="HR267" s="96"/>
      <c r="HS267" s="96"/>
      <c r="HT267" s="97"/>
      <c r="HU267" s="92"/>
      <c r="HV267" s="92"/>
      <c r="HW267" s="93"/>
      <c r="HX267" s="94"/>
      <c r="HY267" s="95"/>
      <c r="HZ267" s="94"/>
      <c r="IA267" s="96"/>
      <c r="IB267" s="96"/>
      <c r="IC267" s="96"/>
      <c r="ID267" s="96"/>
      <c r="IE267" s="97"/>
      <c r="IF267" s="92"/>
      <c r="IG267" s="92"/>
    </row>
    <row r="268" spans="1:241" ht="14.25" customHeight="1">
      <c r="A268" s="502" t="s">
        <v>2639</v>
      </c>
      <c r="B268" s="534" t="s">
        <v>2638</v>
      </c>
      <c r="C268" s="504" t="s">
        <v>132</v>
      </c>
      <c r="D268" s="504" t="s">
        <v>2202</v>
      </c>
      <c r="E268" s="259"/>
      <c r="F268" s="259"/>
      <c r="G268" s="88">
        <f t="shared" si="38"/>
        <v>0</v>
      </c>
      <c r="H268" s="89">
        <f t="shared" si="39"/>
        <v>0</v>
      </c>
      <c r="I268" s="99"/>
      <c r="J268" s="92"/>
      <c r="K268" s="93"/>
      <c r="L268" s="94"/>
      <c r="M268" s="95"/>
      <c r="N268" s="94"/>
      <c r="O268" s="96"/>
      <c r="P268" s="96"/>
      <c r="Q268" s="96"/>
      <c r="R268" s="96"/>
      <c r="S268" s="97"/>
      <c r="T268" s="92"/>
      <c r="U268" s="92"/>
      <c r="V268" s="93"/>
      <c r="W268" s="94"/>
      <c r="X268" s="95"/>
      <c r="Y268" s="94"/>
      <c r="Z268" s="96"/>
      <c r="AA268" s="96"/>
      <c r="AB268" s="96"/>
      <c r="AC268" s="96"/>
      <c r="AD268" s="97"/>
      <c r="AE268" s="92"/>
      <c r="AF268" s="92"/>
      <c r="AG268" s="93"/>
      <c r="AH268" s="94"/>
      <c r="AI268" s="95"/>
      <c r="AJ268" s="94"/>
      <c r="AK268" s="96"/>
      <c r="AL268" s="96"/>
      <c r="AM268" s="96"/>
      <c r="AN268" s="96"/>
      <c r="AO268" s="97"/>
      <c r="AP268" s="92"/>
      <c r="AQ268" s="92"/>
      <c r="AR268" s="93"/>
      <c r="AS268" s="94"/>
      <c r="AT268" s="95"/>
      <c r="AU268" s="94"/>
      <c r="AV268" s="96"/>
      <c r="AW268" s="96"/>
      <c r="AX268" s="96"/>
      <c r="AY268" s="96"/>
      <c r="AZ268" s="97"/>
      <c r="BA268" s="92"/>
      <c r="BB268" s="92"/>
      <c r="BC268" s="93"/>
      <c r="BD268" s="94"/>
      <c r="BE268" s="95"/>
      <c r="BF268" s="94"/>
      <c r="BG268" s="96"/>
      <c r="BH268" s="96"/>
      <c r="BI268" s="96"/>
      <c r="BJ268" s="96"/>
      <c r="BK268" s="97"/>
      <c r="BL268" s="92"/>
      <c r="BM268" s="92"/>
      <c r="BN268" s="93"/>
      <c r="BO268" s="94"/>
      <c r="BP268" s="95"/>
      <c r="BQ268" s="94"/>
      <c r="BR268" s="96"/>
      <c r="BS268" s="96"/>
      <c r="BT268" s="96"/>
      <c r="BU268" s="96"/>
      <c r="BV268" s="97"/>
      <c r="BW268" s="92"/>
      <c r="BX268" s="92"/>
      <c r="BY268" s="93"/>
      <c r="BZ268" s="94"/>
      <c r="CA268" s="95"/>
      <c r="CB268" s="94"/>
      <c r="CC268" s="96"/>
      <c r="CD268" s="96"/>
      <c r="CE268" s="96"/>
      <c r="CF268" s="96"/>
      <c r="CG268" s="97"/>
      <c r="CH268" s="92"/>
      <c r="CI268" s="92"/>
      <c r="CJ268" s="93"/>
      <c r="CK268" s="94"/>
      <c r="CL268" s="95"/>
      <c r="CM268" s="94"/>
      <c r="CN268" s="96"/>
      <c r="CO268" s="96"/>
      <c r="CP268" s="96"/>
      <c r="CQ268" s="96"/>
      <c r="CR268" s="97"/>
      <c r="CS268" s="92"/>
      <c r="CT268" s="92"/>
      <c r="CU268" s="93"/>
      <c r="CV268" s="94"/>
      <c r="CW268" s="95"/>
      <c r="CX268" s="94"/>
      <c r="CY268" s="96"/>
      <c r="CZ268" s="96"/>
      <c r="DA268" s="96"/>
      <c r="DB268" s="96"/>
      <c r="DC268" s="97"/>
      <c r="DD268" s="92"/>
      <c r="DE268" s="92"/>
      <c r="DF268" s="93"/>
      <c r="DG268" s="94"/>
      <c r="DH268" s="95"/>
      <c r="DI268" s="94"/>
      <c r="DJ268" s="96"/>
      <c r="DK268" s="96"/>
      <c r="DL268" s="96"/>
      <c r="DM268" s="96"/>
      <c r="DN268" s="97"/>
      <c r="DO268" s="92"/>
      <c r="DP268" s="92"/>
      <c r="DQ268" s="93"/>
      <c r="DR268" s="94"/>
      <c r="DS268" s="95"/>
      <c r="DT268" s="94"/>
      <c r="DU268" s="96"/>
      <c r="DV268" s="96"/>
      <c r="DW268" s="96"/>
      <c r="DX268" s="96"/>
      <c r="DY268" s="97"/>
      <c r="DZ268" s="92"/>
      <c r="EA268" s="92"/>
      <c r="EB268" s="93"/>
      <c r="EC268" s="94"/>
      <c r="ED268" s="95"/>
      <c r="EE268" s="94"/>
      <c r="EF268" s="96"/>
      <c r="EG268" s="96"/>
      <c r="EH268" s="96"/>
      <c r="EI268" s="96"/>
      <c r="EJ268" s="97"/>
      <c r="EK268" s="92"/>
      <c r="EL268" s="92"/>
      <c r="EM268" s="93"/>
      <c r="EN268" s="94"/>
      <c r="EO268" s="95"/>
      <c r="EP268" s="94"/>
      <c r="EQ268" s="96"/>
      <c r="ER268" s="96"/>
      <c r="ES268" s="96"/>
      <c r="ET268" s="96"/>
      <c r="EU268" s="97"/>
      <c r="EV268" s="92"/>
      <c r="EW268" s="92"/>
      <c r="EX268" s="93"/>
      <c r="EY268" s="94"/>
      <c r="EZ268" s="95"/>
      <c r="FA268" s="94"/>
      <c r="FB268" s="96"/>
      <c r="FC268" s="96"/>
      <c r="FD268" s="96"/>
      <c r="FE268" s="96"/>
      <c r="FF268" s="97"/>
      <c r="FG268" s="92"/>
      <c r="FH268" s="92"/>
      <c r="FI268" s="93"/>
      <c r="FJ268" s="94"/>
      <c r="FK268" s="95"/>
      <c r="FL268" s="94"/>
      <c r="FM268" s="96"/>
      <c r="FN268" s="96"/>
      <c r="FO268" s="96"/>
      <c r="FP268" s="96"/>
      <c r="FQ268" s="97"/>
      <c r="FR268" s="92"/>
      <c r="FS268" s="92"/>
      <c r="FT268" s="93"/>
      <c r="FU268" s="94"/>
      <c r="FV268" s="95"/>
      <c r="FW268" s="94"/>
      <c r="FX268" s="96"/>
      <c r="FY268" s="96"/>
      <c r="FZ268" s="96"/>
      <c r="GA268" s="96"/>
      <c r="GB268" s="97"/>
      <c r="GC268" s="92"/>
      <c r="GD268" s="92"/>
      <c r="GE268" s="93"/>
      <c r="GF268" s="94"/>
      <c r="GG268" s="95"/>
      <c r="GH268" s="94"/>
      <c r="GI268" s="96"/>
      <c r="GJ268" s="96"/>
      <c r="GK268" s="96"/>
      <c r="GL268" s="96"/>
      <c r="GM268" s="97"/>
      <c r="GN268" s="92"/>
      <c r="GO268" s="92"/>
      <c r="GP268" s="93"/>
      <c r="GQ268" s="94"/>
      <c r="GR268" s="95"/>
      <c r="GS268" s="94"/>
      <c r="GT268" s="96"/>
      <c r="GU268" s="96"/>
      <c r="GV268" s="96"/>
      <c r="GW268" s="96"/>
      <c r="GX268" s="97"/>
      <c r="GY268" s="92"/>
      <c r="GZ268" s="92"/>
      <c r="HA268" s="93"/>
      <c r="HB268" s="94"/>
      <c r="HC268" s="95"/>
      <c r="HD268" s="94"/>
      <c r="HE268" s="96"/>
      <c r="HF268" s="96"/>
      <c r="HG268" s="96"/>
      <c r="HH268" s="96"/>
      <c r="HI268" s="97"/>
      <c r="HJ268" s="92"/>
      <c r="HK268" s="92"/>
      <c r="HL268" s="93"/>
      <c r="HM268" s="94"/>
      <c r="HN268" s="95"/>
      <c r="HO268" s="94"/>
      <c r="HP268" s="96"/>
      <c r="HQ268" s="96"/>
      <c r="HR268" s="96"/>
      <c r="HS268" s="96"/>
      <c r="HT268" s="97"/>
      <c r="HU268" s="92"/>
      <c r="HV268" s="92"/>
      <c r="HW268" s="93"/>
      <c r="HX268" s="94"/>
      <c r="HY268" s="95"/>
      <c r="HZ268" s="94"/>
      <c r="IA268" s="96"/>
      <c r="IB268" s="96"/>
      <c r="IC268" s="96"/>
      <c r="ID268" s="96"/>
      <c r="IE268" s="97"/>
      <c r="IF268" s="92"/>
      <c r="IG268" s="92"/>
    </row>
    <row r="269" spans="1:241" ht="14.25" customHeight="1">
      <c r="A269" s="502" t="s">
        <v>2637</v>
      </c>
      <c r="B269" s="534" t="s">
        <v>2636</v>
      </c>
      <c r="C269" s="504" t="s">
        <v>132</v>
      </c>
      <c r="D269" s="504" t="s">
        <v>2635</v>
      </c>
      <c r="E269" s="259"/>
      <c r="F269" s="259"/>
      <c r="G269" s="88">
        <f t="shared" si="38"/>
        <v>0</v>
      </c>
      <c r="H269" s="89">
        <f t="shared" si="39"/>
        <v>0</v>
      </c>
      <c r="J269" s="79"/>
    </row>
    <row r="270" spans="1:241" ht="14.25" customHeight="1">
      <c r="A270" s="502" t="s">
        <v>2634</v>
      </c>
      <c r="B270" s="534" t="s">
        <v>2633</v>
      </c>
      <c r="C270" s="504" t="s">
        <v>132</v>
      </c>
      <c r="D270" s="504" t="s">
        <v>2209</v>
      </c>
      <c r="E270" s="259"/>
      <c r="F270" s="259"/>
      <c r="G270" s="88">
        <f t="shared" si="38"/>
        <v>0</v>
      </c>
      <c r="H270" s="89">
        <f t="shared" si="39"/>
        <v>0</v>
      </c>
      <c r="J270" s="79"/>
    </row>
    <row r="271" spans="1:241" ht="14.25" customHeight="1">
      <c r="A271" s="535"/>
      <c r="B271" s="503"/>
      <c r="C271" s="504"/>
      <c r="D271" s="505"/>
      <c r="E271" s="259"/>
      <c r="F271" s="259"/>
      <c r="G271" s="90">
        <f>SUM(G247:G270)</f>
        <v>0</v>
      </c>
      <c r="H271" s="91">
        <f>SUM(H247:H270)</f>
        <v>0</v>
      </c>
      <c r="J271" s="79"/>
    </row>
    <row r="272" spans="1:241" ht="14.25" customHeight="1">
      <c r="A272" s="499" t="s">
        <v>2632</v>
      </c>
      <c r="B272" s="500" t="s">
        <v>2631</v>
      </c>
      <c r="C272" s="536"/>
      <c r="D272" s="537"/>
      <c r="E272" s="262"/>
      <c r="F272" s="262"/>
      <c r="G272" s="100"/>
      <c r="H272" s="101"/>
      <c r="J272" s="79"/>
    </row>
    <row r="273" spans="1:10" ht="30" customHeight="1">
      <c r="A273" s="502" t="s">
        <v>2630</v>
      </c>
      <c r="B273" s="538" t="s">
        <v>3496</v>
      </c>
      <c r="C273" s="504" t="s">
        <v>2226</v>
      </c>
      <c r="D273" s="504" t="s">
        <v>3497</v>
      </c>
      <c r="E273" s="259"/>
      <c r="F273" s="259"/>
      <c r="G273" s="88">
        <f t="shared" ref="G273" si="40">ROUND(D273*E273,2)</f>
        <v>0</v>
      </c>
      <c r="H273" s="89">
        <f t="shared" ref="H273" si="41">ROUND(D273*F273,2)</f>
        <v>0</v>
      </c>
      <c r="J273" s="79"/>
    </row>
    <row r="274" spans="1:10" ht="14.25" customHeight="1">
      <c r="A274" s="502" t="s">
        <v>2629</v>
      </c>
      <c r="B274" s="538" t="s">
        <v>2628</v>
      </c>
      <c r="C274" s="504" t="s">
        <v>132</v>
      </c>
      <c r="D274" s="504" t="s">
        <v>2209</v>
      </c>
      <c r="E274" s="259"/>
      <c r="F274" s="259"/>
      <c r="G274" s="88">
        <f t="shared" ref="G274:G282" si="42">ROUND(D274*E274,2)</f>
        <v>0</v>
      </c>
      <c r="H274" s="89">
        <f t="shared" ref="H274:H282" si="43">ROUND(D274*F274,2)</f>
        <v>0</v>
      </c>
      <c r="J274" s="79"/>
    </row>
    <row r="275" spans="1:10" ht="14.25" customHeight="1">
      <c r="A275" s="502" t="s">
        <v>2627</v>
      </c>
      <c r="B275" s="539" t="s">
        <v>2626</v>
      </c>
      <c r="C275" s="504" t="s">
        <v>132</v>
      </c>
      <c r="D275" s="504" t="s">
        <v>2209</v>
      </c>
      <c r="E275" s="259"/>
      <c r="F275" s="259"/>
      <c r="G275" s="88">
        <f t="shared" si="42"/>
        <v>0</v>
      </c>
      <c r="H275" s="89">
        <f t="shared" si="43"/>
        <v>0</v>
      </c>
      <c r="J275" s="79"/>
    </row>
    <row r="276" spans="1:10" ht="14.25" customHeight="1">
      <c r="A276" s="502" t="s">
        <v>2625</v>
      </c>
      <c r="B276" s="534" t="s">
        <v>2624</v>
      </c>
      <c r="C276" s="540" t="s">
        <v>2226</v>
      </c>
      <c r="D276" s="541">
        <v>150</v>
      </c>
      <c r="E276" s="259"/>
      <c r="F276" s="259"/>
      <c r="G276" s="88">
        <f t="shared" si="42"/>
        <v>0</v>
      </c>
      <c r="H276" s="89">
        <f t="shared" si="43"/>
        <v>0</v>
      </c>
      <c r="J276" s="79"/>
    </row>
    <row r="277" spans="1:10" ht="14.25" customHeight="1">
      <c r="A277" s="502" t="s">
        <v>2623</v>
      </c>
      <c r="B277" s="534" t="s">
        <v>2622</v>
      </c>
      <c r="C277" s="540" t="s">
        <v>2226</v>
      </c>
      <c r="D277" s="542">
        <v>150</v>
      </c>
      <c r="E277" s="259"/>
      <c r="F277" s="259"/>
      <c r="G277" s="88">
        <f t="shared" si="42"/>
        <v>0</v>
      </c>
      <c r="H277" s="89">
        <f t="shared" si="43"/>
        <v>0</v>
      </c>
      <c r="J277" s="79"/>
    </row>
    <row r="278" spans="1:10" s="102" customFormat="1" ht="14.25" customHeight="1">
      <c r="A278" s="502" t="s">
        <v>2621</v>
      </c>
      <c r="B278" s="518" t="s">
        <v>2620</v>
      </c>
      <c r="C278" s="522" t="s">
        <v>57</v>
      </c>
      <c r="D278" s="523">
        <v>0.02</v>
      </c>
      <c r="E278" s="259"/>
      <c r="F278" s="259"/>
      <c r="G278" s="88">
        <f t="shared" si="42"/>
        <v>0</v>
      </c>
      <c r="H278" s="89">
        <f t="shared" si="43"/>
        <v>0</v>
      </c>
      <c r="J278" s="79"/>
    </row>
    <row r="279" spans="1:10" ht="14.25" customHeight="1">
      <c r="A279" s="502" t="s">
        <v>2619</v>
      </c>
      <c r="B279" s="518" t="s">
        <v>2618</v>
      </c>
      <c r="C279" s="522" t="s">
        <v>2226</v>
      </c>
      <c r="D279" s="541">
        <v>250</v>
      </c>
      <c r="E279" s="259"/>
      <c r="F279" s="259"/>
      <c r="G279" s="88">
        <f t="shared" si="42"/>
        <v>0</v>
      </c>
      <c r="H279" s="89">
        <f t="shared" si="43"/>
        <v>0</v>
      </c>
    </row>
    <row r="280" spans="1:10" ht="14.25" customHeight="1">
      <c r="A280" s="502" t="s">
        <v>2617</v>
      </c>
      <c r="B280" s="518" t="s">
        <v>2616</v>
      </c>
      <c r="C280" s="522" t="s">
        <v>132</v>
      </c>
      <c r="D280" s="543">
        <v>1</v>
      </c>
      <c r="E280" s="259"/>
      <c r="F280" s="259"/>
      <c r="G280" s="88">
        <f t="shared" si="42"/>
        <v>0</v>
      </c>
      <c r="H280" s="89">
        <f t="shared" si="43"/>
        <v>0</v>
      </c>
    </row>
    <row r="281" spans="1:10" ht="14.25" customHeight="1">
      <c r="A281" s="502" t="s">
        <v>2615</v>
      </c>
      <c r="B281" s="518" t="s">
        <v>2614</v>
      </c>
      <c r="C281" s="522" t="s">
        <v>57</v>
      </c>
      <c r="D281" s="544">
        <v>0.03</v>
      </c>
      <c r="E281" s="259"/>
      <c r="F281" s="259"/>
      <c r="G281" s="88">
        <f t="shared" si="42"/>
        <v>0</v>
      </c>
      <c r="H281" s="89">
        <f t="shared" si="43"/>
        <v>0</v>
      </c>
    </row>
    <row r="282" spans="1:10" ht="24" customHeight="1">
      <c r="A282" s="502" t="s">
        <v>2613</v>
      </c>
      <c r="B282" s="534" t="s">
        <v>2612</v>
      </c>
      <c r="C282" s="522" t="s">
        <v>132</v>
      </c>
      <c r="D282" s="543">
        <v>1</v>
      </c>
      <c r="E282" s="259"/>
      <c r="F282" s="259"/>
      <c r="G282" s="88">
        <f t="shared" si="42"/>
        <v>0</v>
      </c>
      <c r="H282" s="89">
        <f t="shared" si="43"/>
        <v>0</v>
      </c>
    </row>
    <row r="283" spans="1:10" ht="22.15" customHeight="1">
      <c r="A283" s="545"/>
      <c r="B283" s="534"/>
      <c r="C283" s="540"/>
      <c r="D283" s="543"/>
      <c r="E283" s="546"/>
      <c r="F283" s="103"/>
      <c r="G283" s="90">
        <f>SUM(G273:G282)</f>
        <v>0</v>
      </c>
      <c r="H283" s="91">
        <f>SUM(H273:H282)</f>
        <v>0</v>
      </c>
      <c r="J283" s="106"/>
    </row>
    <row r="284" spans="1:10" ht="25.9" customHeight="1">
      <c r="A284" s="547"/>
      <c r="B284" s="548"/>
      <c r="C284" s="549"/>
      <c r="D284" s="548"/>
      <c r="E284" s="550"/>
      <c r="F284" s="100"/>
      <c r="G284" s="100"/>
      <c r="H284" s="101"/>
    </row>
    <row r="285" spans="1:10" ht="18">
      <c r="A285" s="551"/>
      <c r="B285" s="552" t="s">
        <v>2611</v>
      </c>
      <c r="C285" s="540"/>
      <c r="D285" s="40"/>
      <c r="E285" s="40"/>
      <c r="F285" s="540" t="s">
        <v>2610</v>
      </c>
      <c r="G285" s="90">
        <f>G283+G271+G245+G226+G211+G203+G157+G123+G89+G24+G142+G169</f>
        <v>0</v>
      </c>
      <c r="H285" s="91">
        <f>H283+H271+H245+H226+H211+H203+H169+H157+H123+H89+H24+H142</f>
        <v>0</v>
      </c>
    </row>
    <row r="286" spans="1:10" ht="12.75" customHeight="1" thickBot="1">
      <c r="A286" s="551"/>
      <c r="B286" s="534"/>
      <c r="C286" s="540"/>
      <c r="D286" s="39"/>
      <c r="E286" s="39"/>
      <c r="F286" s="553"/>
      <c r="G286" s="104"/>
      <c r="H286" s="105"/>
    </row>
    <row r="287" spans="1:10" ht="15.6" customHeight="1">
      <c r="A287" s="551"/>
      <c r="B287" s="534"/>
      <c r="C287" s="554"/>
      <c r="D287" s="784" t="s">
        <v>68</v>
      </c>
      <c r="E287" s="785"/>
      <c r="F287" s="555" t="s">
        <v>2610</v>
      </c>
      <c r="G287" s="788">
        <f>G285+H285</f>
        <v>0</v>
      </c>
      <c r="H287" s="789"/>
    </row>
    <row r="288" spans="1:10" ht="26.25" thickBot="1">
      <c r="A288" s="551"/>
      <c r="B288" s="534"/>
      <c r="C288" s="554"/>
      <c r="D288" s="786"/>
      <c r="E288" s="787"/>
      <c r="F288" s="556" t="s">
        <v>2609</v>
      </c>
      <c r="G288" s="750">
        <f>G287*20%+G287</f>
        <v>0</v>
      </c>
      <c r="H288" s="751"/>
    </row>
    <row r="289" spans="1:10" ht="28.9" customHeight="1">
      <c r="A289" s="557"/>
      <c r="B289" s="558"/>
      <c r="C289" s="559"/>
      <c r="D289" s="38"/>
      <c r="E289" s="38"/>
      <c r="F289" s="560"/>
      <c r="G289" s="37"/>
      <c r="H289" s="36"/>
    </row>
    <row r="290" spans="1:10" ht="15" customHeight="1">
      <c r="A290" s="752" t="s">
        <v>2608</v>
      </c>
      <c r="B290" s="753"/>
      <c r="C290" s="753"/>
      <c r="D290" s="753"/>
      <c r="E290" s="753"/>
      <c r="F290" s="753"/>
      <c r="G290" s="753"/>
      <c r="H290" s="754"/>
    </row>
    <row r="291" spans="1:10" ht="15" customHeight="1">
      <c r="A291" s="755"/>
      <c r="B291" s="756"/>
      <c r="C291" s="756"/>
      <c r="D291" s="756"/>
      <c r="E291" s="756"/>
      <c r="F291" s="756"/>
      <c r="G291" s="756"/>
      <c r="H291" s="757"/>
      <c r="I291" s="107"/>
      <c r="J291" s="108"/>
    </row>
    <row r="292" spans="1:10" ht="15">
      <c r="A292" s="755"/>
      <c r="B292" s="756"/>
      <c r="C292" s="756"/>
      <c r="D292" s="756"/>
      <c r="E292" s="756"/>
      <c r="F292" s="756"/>
      <c r="G292" s="756"/>
      <c r="H292" s="757"/>
      <c r="I292" s="109"/>
    </row>
    <row r="293" spans="1:10" ht="13.5" thickBot="1">
      <c r="A293" s="758"/>
      <c r="B293" s="759"/>
      <c r="C293" s="759"/>
      <c r="D293" s="759"/>
      <c r="E293" s="759"/>
      <c r="F293" s="759"/>
      <c r="G293" s="759"/>
      <c r="H293" s="760"/>
    </row>
    <row r="294" spans="1:10" ht="15">
      <c r="A294" s="77"/>
      <c r="E294" s="77"/>
      <c r="F294" s="77"/>
      <c r="G294" s="77"/>
      <c r="H294" s="109"/>
    </row>
  </sheetData>
  <sheetProtection algorithmName="SHA-512" hashValue="ckl6y/GHwTMUiNoXWGNcQ0GnLwaJUnq4dtrQQTaHd9YC9Hc7e7KsooZ6TF+EZ77gps+G1vUvrbepmCPgQUVLww==" saltValue="I3rOJfw1bzLXJQpoZjo9dg==" spinCount="100000" sheet="1" objects="1" scenarios="1"/>
  <mergeCells count="14">
    <mergeCell ref="G288:H288"/>
    <mergeCell ref="A290:H293"/>
    <mergeCell ref="A1:D1"/>
    <mergeCell ref="A2:D5"/>
    <mergeCell ref="A6:H6"/>
    <mergeCell ref="A7:A9"/>
    <mergeCell ref="B7:B9"/>
    <mergeCell ref="C7:C9"/>
    <mergeCell ref="D7:D9"/>
    <mergeCell ref="E7:H7"/>
    <mergeCell ref="E8:F8"/>
    <mergeCell ref="G8:H8"/>
    <mergeCell ref="D287:E288"/>
    <mergeCell ref="G287:H287"/>
  </mergeCells>
  <printOptions horizontalCentered="1"/>
  <pageMargins left="0.70866141732283461" right="0.70866141732283461" top="0.78740157480314965" bottom="0.78740157480314965" header="0.31496062992125984" footer="0.31496062992125984"/>
  <pageSetup paperSize="9" scale="65" fitToHeight="0" orientation="portrait" verticalDpi="300" r:id="rId1"/>
  <headerFooter alignWithMargins="0">
    <oddFooter>Strana &amp;P z &amp;N</oddFooter>
  </headerFooter>
  <rowBreaks count="2" manualBreakCount="2">
    <brk id="211" max="7" man="1"/>
    <brk id="265" max="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B55FF-6E3F-4C46-ACCE-DB9B9812BC44}">
  <dimension ref="A1:H93"/>
  <sheetViews>
    <sheetView workbookViewId="0">
      <selection activeCell="H82" sqref="H82"/>
    </sheetView>
  </sheetViews>
  <sheetFormatPr defaultRowHeight="12"/>
  <cols>
    <col min="1" max="1" width="4.42578125" style="131" customWidth="1"/>
    <col min="2" max="2" width="9.28515625" style="131" customWidth="1"/>
    <col min="3" max="3" width="30" style="131" customWidth="1"/>
    <col min="4" max="4" width="4.85546875" style="131" customWidth="1"/>
    <col min="5" max="5" width="8.42578125" style="131" customWidth="1"/>
    <col min="6" max="6" width="11.5703125" style="131" customWidth="1"/>
    <col min="7" max="7" width="9.28515625" style="131" customWidth="1"/>
    <col min="8" max="8" width="11.7109375" style="131" customWidth="1"/>
    <col min="9" max="16384" width="9.140625" style="131"/>
  </cols>
  <sheetData>
    <row r="1" spans="1:8" s="115" customFormat="1" ht="15.75">
      <c r="A1" s="112" t="s">
        <v>3251</v>
      </c>
      <c r="B1" s="112"/>
      <c r="C1" s="113"/>
      <c r="D1" s="114"/>
    </row>
    <row r="2" spans="1:8" s="115" customFormat="1" ht="15.75">
      <c r="A2" s="112"/>
      <c r="B2" s="112"/>
      <c r="C2" s="113"/>
      <c r="D2" s="114"/>
    </row>
    <row r="3" spans="1:8" s="115" customFormat="1" ht="12" customHeight="1">
      <c r="A3" s="116" t="s">
        <v>3250</v>
      </c>
      <c r="B3" s="116"/>
      <c r="C3" s="117"/>
      <c r="D3" s="118"/>
    </row>
    <row r="4" spans="1:8" s="117" customFormat="1" ht="12" customHeight="1">
      <c r="A4" s="119"/>
      <c r="C4" s="120"/>
    </row>
    <row r="5" spans="1:8" s="117" customFormat="1" ht="12.75">
      <c r="A5" s="121" t="s">
        <v>3249</v>
      </c>
      <c r="B5" s="121"/>
      <c r="C5" s="122"/>
      <c r="D5" s="123" t="s">
        <v>3248</v>
      </c>
      <c r="E5" s="124"/>
      <c r="F5" s="124"/>
      <c r="G5" s="124"/>
      <c r="H5" s="111" t="s">
        <v>3247</v>
      </c>
    </row>
    <row r="6" spans="1:8" s="117" customFormat="1" ht="12.75">
      <c r="A6" s="125" t="s">
        <v>3246</v>
      </c>
      <c r="B6" s="125"/>
      <c r="C6" s="122"/>
      <c r="D6" s="123" t="s">
        <v>3245</v>
      </c>
      <c r="E6" s="124"/>
      <c r="F6" s="124"/>
      <c r="G6" s="124"/>
      <c r="H6" s="110" t="s">
        <v>3244</v>
      </c>
    </row>
    <row r="7" spans="1:8" s="126" customFormat="1" ht="11.25">
      <c r="A7" s="790" t="s">
        <v>3243</v>
      </c>
      <c r="B7" s="790"/>
      <c r="C7" s="790"/>
      <c r="D7" s="790"/>
      <c r="E7" s="790"/>
      <c r="F7" s="790"/>
      <c r="G7" s="790"/>
      <c r="H7" s="790"/>
    </row>
    <row r="8" spans="1:8" s="126" customFormat="1" ht="11.25">
      <c r="A8" s="127"/>
      <c r="B8" s="127"/>
      <c r="C8" s="128"/>
      <c r="D8" s="129"/>
    </row>
    <row r="9" spans="1:8" s="126" customFormat="1" ht="11.25">
      <c r="A9" s="127" t="s">
        <v>3242</v>
      </c>
      <c r="B9" s="127"/>
      <c r="C9" s="128" t="s">
        <v>3241</v>
      </c>
      <c r="D9" s="129"/>
    </row>
    <row r="10" spans="1:8" s="126" customFormat="1" ht="11.25">
      <c r="A10" s="127"/>
      <c r="B10" s="127"/>
      <c r="C10" s="128"/>
      <c r="D10" s="129"/>
    </row>
    <row r="11" spans="1:8" s="126" customFormat="1" ht="13.5" customHeight="1">
      <c r="A11" s="130" t="s">
        <v>3240</v>
      </c>
      <c r="B11" s="130"/>
      <c r="C11" s="128" t="s">
        <v>3239</v>
      </c>
    </row>
    <row r="12" spans="1:8" s="126" customFormat="1" thickBot="1">
      <c r="C12" s="128"/>
      <c r="D12" s="129"/>
    </row>
    <row r="13" spans="1:8" ht="14.25" customHeight="1" thickTop="1" thickBot="1">
      <c r="A13" s="791" t="s">
        <v>3238</v>
      </c>
      <c r="B13" s="792"/>
      <c r="C13" s="792"/>
      <c r="D13" s="792"/>
      <c r="E13" s="792"/>
      <c r="F13" s="792"/>
      <c r="G13" s="792"/>
      <c r="H13" s="793"/>
    </row>
    <row r="14" spans="1:8" s="133" customFormat="1" thickTop="1">
      <c r="A14" s="132" t="s">
        <v>3237</v>
      </c>
      <c r="B14" s="127" t="s">
        <v>3236</v>
      </c>
      <c r="D14" s="134"/>
      <c r="G14" s="135"/>
      <c r="H14" s="136">
        <f>F65</f>
        <v>0</v>
      </c>
    </row>
    <row r="15" spans="1:8" s="133" customFormat="1" ht="11.25">
      <c r="A15" s="132" t="s">
        <v>3235</v>
      </c>
      <c r="B15" s="127" t="s">
        <v>3234</v>
      </c>
      <c r="D15" s="134"/>
      <c r="G15" s="135"/>
      <c r="H15" s="136">
        <f>F82</f>
        <v>0</v>
      </c>
    </row>
    <row r="16" spans="1:8" s="133" customFormat="1" ht="11.25">
      <c r="A16" s="132" t="s">
        <v>3233</v>
      </c>
      <c r="B16" s="127" t="s">
        <v>3232</v>
      </c>
      <c r="D16" s="134"/>
      <c r="G16" s="135"/>
      <c r="H16" s="136">
        <f>H65</f>
        <v>0</v>
      </c>
    </row>
    <row r="17" spans="1:8" s="133" customFormat="1" ht="11.25">
      <c r="A17" s="132" t="s">
        <v>3231</v>
      </c>
      <c r="B17" s="127" t="s">
        <v>3230</v>
      </c>
      <c r="D17" s="134"/>
      <c r="G17" s="135"/>
      <c r="H17" s="136">
        <f>H82</f>
        <v>0</v>
      </c>
    </row>
    <row r="18" spans="1:8" s="133" customFormat="1" ht="11.25">
      <c r="A18" s="132" t="s">
        <v>3229</v>
      </c>
      <c r="B18" s="127"/>
      <c r="D18" s="137"/>
      <c r="G18" s="135"/>
      <c r="H18" s="136">
        <v>0</v>
      </c>
    </row>
    <row r="19" spans="1:8">
      <c r="A19" s="138"/>
      <c r="B19" s="139" t="s">
        <v>3228</v>
      </c>
      <c r="C19" s="140"/>
      <c r="D19" s="141"/>
      <c r="E19" s="140"/>
      <c r="F19" s="140"/>
      <c r="G19" s="140"/>
      <c r="H19" s="142">
        <f>SUM(H14:H18)</f>
        <v>0</v>
      </c>
    </row>
    <row r="20" spans="1:8" ht="12.75" thickBot="1">
      <c r="A20" s="132"/>
      <c r="B20" s="127" t="s">
        <v>3227</v>
      </c>
      <c r="C20" s="133"/>
      <c r="D20" s="134"/>
      <c r="E20" s="133"/>
      <c r="F20" s="133"/>
      <c r="G20" s="133"/>
      <c r="H20" s="136">
        <f>ROUND(20*H19%,2)</f>
        <v>0</v>
      </c>
    </row>
    <row r="21" spans="1:8" s="133" customFormat="1" ht="14.25" thickTop="1" thickBot="1">
      <c r="A21" s="143" t="s">
        <v>3226</v>
      </c>
      <c r="B21" s="144"/>
      <c r="C21" s="144"/>
      <c r="D21" s="145"/>
      <c r="E21" s="144"/>
      <c r="F21" s="144"/>
      <c r="G21" s="794">
        <f>H19+H20</f>
        <v>0</v>
      </c>
      <c r="H21" s="795"/>
    </row>
    <row r="22" spans="1:8" s="133" customFormat="1" ht="12.75" thickTop="1">
      <c r="A22" s="146"/>
      <c r="B22" s="146"/>
      <c r="C22" s="146"/>
      <c r="D22" s="147"/>
      <c r="E22" s="146"/>
      <c r="F22" s="146"/>
      <c r="G22" s="146"/>
      <c r="H22" s="148"/>
    </row>
    <row r="23" spans="1:8" s="133" customFormat="1" thickBot="1">
      <c r="A23" s="149" t="s">
        <v>3225</v>
      </c>
      <c r="B23" s="149"/>
      <c r="D23" s="150"/>
      <c r="E23" s="149"/>
      <c r="F23" s="149"/>
      <c r="G23" s="149"/>
      <c r="H23" s="151"/>
    </row>
    <row r="24" spans="1:8" s="133" customFormat="1" thickTop="1">
      <c r="A24" s="152" t="s">
        <v>23</v>
      </c>
      <c r="B24" s="153" t="s">
        <v>38</v>
      </c>
      <c r="C24" s="154" t="s">
        <v>3139</v>
      </c>
      <c r="D24" s="154" t="s">
        <v>132</v>
      </c>
      <c r="E24" s="154" t="s">
        <v>3142</v>
      </c>
      <c r="F24" s="154" t="s">
        <v>3142</v>
      </c>
      <c r="G24" s="154" t="s">
        <v>3141</v>
      </c>
      <c r="H24" s="155" t="s">
        <v>3141</v>
      </c>
    </row>
    <row r="25" spans="1:8" s="133" customFormat="1" thickBot="1">
      <c r="A25" s="156" t="s">
        <v>3140</v>
      </c>
      <c r="B25" s="157" t="s">
        <v>24</v>
      </c>
      <c r="C25" s="158"/>
      <c r="D25" s="158" t="s">
        <v>243</v>
      </c>
      <c r="E25" s="158" t="s">
        <v>3138</v>
      </c>
      <c r="F25" s="158" t="s">
        <v>3137</v>
      </c>
      <c r="G25" s="158" t="s">
        <v>3138</v>
      </c>
      <c r="H25" s="159" t="s">
        <v>3137</v>
      </c>
    </row>
    <row r="26" spans="1:8" s="133" customFormat="1" thickTop="1">
      <c r="A26" s="160"/>
      <c r="B26" s="161"/>
      <c r="C26" s="162" t="s">
        <v>3224</v>
      </c>
      <c r="D26" s="163"/>
      <c r="E26" s="164"/>
      <c r="F26" s="165"/>
      <c r="G26" s="164"/>
      <c r="H26" s="166"/>
    </row>
    <row r="27" spans="1:8" s="133" customFormat="1" ht="21">
      <c r="A27" s="167" t="s">
        <v>3223</v>
      </c>
      <c r="B27" s="168" t="s">
        <v>3193</v>
      </c>
      <c r="C27" s="169" t="s">
        <v>3222</v>
      </c>
      <c r="D27" s="170">
        <v>108</v>
      </c>
      <c r="E27" s="229"/>
      <c r="F27" s="171">
        <f>ROUND(D27*E27,2)</f>
        <v>0</v>
      </c>
      <c r="G27" s="233"/>
      <c r="H27" s="172">
        <f>ROUND(D27*G27,2)</f>
        <v>0</v>
      </c>
    </row>
    <row r="28" spans="1:8" s="133" customFormat="1" ht="31.5">
      <c r="A28" s="167" t="s">
        <v>3221</v>
      </c>
      <c r="B28" s="168" t="s">
        <v>3184</v>
      </c>
      <c r="C28" s="169" t="s">
        <v>3220</v>
      </c>
      <c r="D28" s="170">
        <v>108</v>
      </c>
      <c r="E28" s="229"/>
      <c r="F28" s="171">
        <f t="shared" ref="F28:F60" si="0">ROUND(D28*E28,2)</f>
        <v>0</v>
      </c>
      <c r="G28" s="233"/>
      <c r="H28" s="172">
        <f t="shared" ref="H28:H60" si="1">ROUND(D28*G28,2)</f>
        <v>0</v>
      </c>
    </row>
    <row r="29" spans="1:8" s="133" customFormat="1" ht="11.25">
      <c r="A29" s="167" t="s">
        <v>3219</v>
      </c>
      <c r="B29" s="173" t="s">
        <v>3218</v>
      </c>
      <c r="C29" s="169" t="s">
        <v>3217</v>
      </c>
      <c r="D29" s="170">
        <v>14</v>
      </c>
      <c r="E29" s="229"/>
      <c r="F29" s="171">
        <f t="shared" si="0"/>
        <v>0</v>
      </c>
      <c r="G29" s="233"/>
      <c r="H29" s="172">
        <f t="shared" si="1"/>
        <v>0</v>
      </c>
    </row>
    <row r="30" spans="1:8" s="133" customFormat="1" ht="11.25">
      <c r="A30" s="167" t="s">
        <v>3216</v>
      </c>
      <c r="B30" s="173" t="s">
        <v>3179</v>
      </c>
      <c r="C30" s="169" t="s">
        <v>3215</v>
      </c>
      <c r="D30" s="170">
        <v>9</v>
      </c>
      <c r="E30" s="229"/>
      <c r="F30" s="171">
        <f t="shared" si="0"/>
        <v>0</v>
      </c>
      <c r="G30" s="233"/>
      <c r="H30" s="172">
        <f t="shared" si="1"/>
        <v>0</v>
      </c>
    </row>
    <row r="31" spans="1:8" s="133" customFormat="1" ht="21">
      <c r="A31" s="167" t="s">
        <v>3214</v>
      </c>
      <c r="B31" s="173" t="s">
        <v>3213</v>
      </c>
      <c r="C31" s="169" t="s">
        <v>3212</v>
      </c>
      <c r="D31" s="170">
        <v>2</v>
      </c>
      <c r="E31" s="229"/>
      <c r="F31" s="171">
        <f t="shared" si="0"/>
        <v>0</v>
      </c>
      <c r="G31" s="233"/>
      <c r="H31" s="172">
        <f t="shared" si="1"/>
        <v>0</v>
      </c>
    </row>
    <row r="32" spans="1:8" s="133" customFormat="1" ht="11.25">
      <c r="A32" s="167" t="s">
        <v>3211</v>
      </c>
      <c r="B32" s="173" t="s">
        <v>3173</v>
      </c>
      <c r="C32" s="169" t="s">
        <v>3210</v>
      </c>
      <c r="D32" s="170">
        <v>1</v>
      </c>
      <c r="E32" s="229"/>
      <c r="F32" s="171">
        <f t="shared" si="0"/>
        <v>0</v>
      </c>
      <c r="G32" s="233"/>
      <c r="H32" s="172">
        <f t="shared" si="1"/>
        <v>0</v>
      </c>
    </row>
    <row r="33" spans="1:8" s="133" customFormat="1" ht="11.25">
      <c r="A33" s="167" t="s">
        <v>3209</v>
      </c>
      <c r="B33" s="173" t="s">
        <v>3165</v>
      </c>
      <c r="C33" s="169" t="s">
        <v>3208</v>
      </c>
      <c r="D33" s="170">
        <v>1</v>
      </c>
      <c r="E33" s="229"/>
      <c r="F33" s="171">
        <f t="shared" si="0"/>
        <v>0</v>
      </c>
      <c r="G33" s="233"/>
      <c r="H33" s="172">
        <f t="shared" si="1"/>
        <v>0</v>
      </c>
    </row>
    <row r="34" spans="1:8" s="133" customFormat="1" ht="11.25">
      <c r="A34" s="167" t="s">
        <v>3207</v>
      </c>
      <c r="B34" s="173" t="s">
        <v>3162</v>
      </c>
      <c r="C34" s="169" t="s">
        <v>3206</v>
      </c>
      <c r="D34" s="170">
        <v>1</v>
      </c>
      <c r="E34" s="229"/>
      <c r="F34" s="171">
        <f t="shared" si="0"/>
        <v>0</v>
      </c>
      <c r="G34" s="233"/>
      <c r="H34" s="172">
        <f t="shared" si="1"/>
        <v>0</v>
      </c>
    </row>
    <row r="35" spans="1:8" s="133" customFormat="1" ht="21">
      <c r="A35" s="167" t="s">
        <v>3205</v>
      </c>
      <c r="B35" s="173" t="s">
        <v>3204</v>
      </c>
      <c r="C35" s="169" t="s">
        <v>3203</v>
      </c>
      <c r="D35" s="170">
        <v>1</v>
      </c>
      <c r="E35" s="229"/>
      <c r="F35" s="171">
        <f t="shared" si="0"/>
        <v>0</v>
      </c>
      <c r="G35" s="233"/>
      <c r="H35" s="172">
        <f t="shared" si="1"/>
        <v>0</v>
      </c>
    </row>
    <row r="36" spans="1:8" s="133" customFormat="1" ht="11.25">
      <c r="A36" s="167" t="s">
        <v>3202</v>
      </c>
      <c r="B36" s="173" t="s">
        <v>3168</v>
      </c>
      <c r="C36" s="169" t="s">
        <v>3201</v>
      </c>
      <c r="D36" s="170">
        <v>1</v>
      </c>
      <c r="E36" s="229"/>
      <c r="F36" s="171">
        <f t="shared" si="0"/>
        <v>0</v>
      </c>
      <c r="G36" s="233"/>
      <c r="H36" s="172">
        <f t="shared" si="1"/>
        <v>0</v>
      </c>
    </row>
    <row r="37" spans="1:8" s="133" customFormat="1" ht="21">
      <c r="A37" s="167" t="s">
        <v>3200</v>
      </c>
      <c r="B37" s="173"/>
      <c r="C37" s="169" t="s">
        <v>3199</v>
      </c>
      <c r="D37" s="170">
        <v>540</v>
      </c>
      <c r="E37" s="229"/>
      <c r="F37" s="171">
        <f t="shared" si="0"/>
        <v>0</v>
      </c>
      <c r="G37" s="233"/>
      <c r="H37" s="172">
        <f t="shared" si="1"/>
        <v>0</v>
      </c>
    </row>
    <row r="38" spans="1:8" s="133" customFormat="1" ht="11.25">
      <c r="A38" s="174"/>
      <c r="B38" s="175"/>
      <c r="C38" s="175" t="s">
        <v>3198</v>
      </c>
      <c r="D38" s="176"/>
      <c r="E38" s="230"/>
      <c r="F38" s="171">
        <f t="shared" si="0"/>
        <v>0</v>
      </c>
      <c r="G38" s="230"/>
      <c r="H38" s="172">
        <f t="shared" si="1"/>
        <v>0</v>
      </c>
    </row>
    <row r="39" spans="1:8" s="133" customFormat="1" ht="21">
      <c r="A39" s="167" t="s">
        <v>3197</v>
      </c>
      <c r="B39" s="173"/>
      <c r="C39" s="169" t="s">
        <v>3196</v>
      </c>
      <c r="D39" s="170">
        <v>1</v>
      </c>
      <c r="E39" s="229"/>
      <c r="F39" s="171">
        <f t="shared" si="0"/>
        <v>0</v>
      </c>
      <c r="G39" s="233"/>
      <c r="H39" s="172">
        <f t="shared" si="1"/>
        <v>0</v>
      </c>
    </row>
    <row r="40" spans="1:8" s="133" customFormat="1" ht="11.25">
      <c r="A40" s="160"/>
      <c r="B40" s="161"/>
      <c r="C40" s="162" t="s">
        <v>3195</v>
      </c>
      <c r="D40" s="163"/>
      <c r="E40" s="231"/>
      <c r="F40" s="171">
        <f t="shared" si="0"/>
        <v>0</v>
      </c>
      <c r="G40" s="231"/>
      <c r="H40" s="172">
        <f t="shared" si="1"/>
        <v>0</v>
      </c>
    </row>
    <row r="41" spans="1:8" s="133" customFormat="1" ht="21">
      <c r="A41" s="167" t="s">
        <v>3194</v>
      </c>
      <c r="B41" s="168" t="s">
        <v>3193</v>
      </c>
      <c r="C41" s="169" t="s">
        <v>3192</v>
      </c>
      <c r="D41" s="170">
        <v>102</v>
      </c>
      <c r="E41" s="229"/>
      <c r="F41" s="171">
        <f t="shared" si="0"/>
        <v>0</v>
      </c>
      <c r="G41" s="233"/>
      <c r="H41" s="172">
        <f t="shared" si="1"/>
        <v>0</v>
      </c>
    </row>
    <row r="42" spans="1:8" s="133" customFormat="1" ht="21">
      <c r="A42" s="167" t="s">
        <v>3191</v>
      </c>
      <c r="B42" s="168" t="s">
        <v>3190</v>
      </c>
      <c r="C42" s="169" t="s">
        <v>3189</v>
      </c>
      <c r="D42" s="170">
        <v>6</v>
      </c>
      <c r="E42" s="229"/>
      <c r="F42" s="171">
        <f t="shared" si="0"/>
        <v>0</v>
      </c>
      <c r="G42" s="233"/>
      <c r="H42" s="172">
        <f t="shared" si="1"/>
        <v>0</v>
      </c>
    </row>
    <row r="43" spans="1:8" s="133" customFormat="1" ht="11.25">
      <c r="A43" s="167" t="s">
        <v>3188</v>
      </c>
      <c r="B43" s="168" t="s">
        <v>3187</v>
      </c>
      <c r="C43" s="169" t="s">
        <v>3186</v>
      </c>
      <c r="D43" s="170">
        <v>14</v>
      </c>
      <c r="E43" s="229"/>
      <c r="F43" s="171">
        <f t="shared" si="0"/>
        <v>0</v>
      </c>
      <c r="G43" s="233"/>
      <c r="H43" s="172">
        <f t="shared" si="1"/>
        <v>0</v>
      </c>
    </row>
    <row r="44" spans="1:8" s="133" customFormat="1" ht="31.5">
      <c r="A44" s="167" t="s">
        <v>3185</v>
      </c>
      <c r="B44" s="173" t="s">
        <v>3184</v>
      </c>
      <c r="C44" s="169" t="s">
        <v>3181</v>
      </c>
      <c r="D44" s="170">
        <v>102</v>
      </c>
      <c r="E44" s="229"/>
      <c r="F44" s="171">
        <f t="shared" si="0"/>
        <v>0</v>
      </c>
      <c r="G44" s="233"/>
      <c r="H44" s="172">
        <f t="shared" si="1"/>
        <v>0</v>
      </c>
    </row>
    <row r="45" spans="1:8" s="133" customFormat="1" ht="31.5">
      <c r="A45" s="167" t="s">
        <v>3183</v>
      </c>
      <c r="B45" s="173" t="s">
        <v>3182</v>
      </c>
      <c r="C45" s="169" t="s">
        <v>3181</v>
      </c>
      <c r="D45" s="170">
        <v>6</v>
      </c>
      <c r="E45" s="229"/>
      <c r="F45" s="171">
        <f t="shared" si="0"/>
        <v>0</v>
      </c>
      <c r="G45" s="233"/>
      <c r="H45" s="172">
        <f t="shared" si="1"/>
        <v>0</v>
      </c>
    </row>
    <row r="46" spans="1:8" s="133" customFormat="1" ht="11.25">
      <c r="A46" s="167" t="s">
        <v>3180</v>
      </c>
      <c r="B46" s="173" t="s">
        <v>3179</v>
      </c>
      <c r="C46" s="169" t="s">
        <v>3178</v>
      </c>
      <c r="D46" s="170">
        <v>9</v>
      </c>
      <c r="E46" s="229"/>
      <c r="F46" s="171">
        <f t="shared" si="0"/>
        <v>0</v>
      </c>
      <c r="G46" s="233"/>
      <c r="H46" s="172">
        <f t="shared" si="1"/>
        <v>0</v>
      </c>
    </row>
    <row r="47" spans="1:8" s="133" customFormat="1" ht="11.25">
      <c r="A47" s="167" t="s">
        <v>3177</v>
      </c>
      <c r="B47" s="173" t="s">
        <v>3176</v>
      </c>
      <c r="C47" s="169" t="s">
        <v>3175</v>
      </c>
      <c r="D47" s="170">
        <v>2</v>
      </c>
      <c r="E47" s="229"/>
      <c r="F47" s="171">
        <f t="shared" si="0"/>
        <v>0</v>
      </c>
      <c r="G47" s="233"/>
      <c r="H47" s="172">
        <f t="shared" si="1"/>
        <v>0</v>
      </c>
    </row>
    <row r="48" spans="1:8" s="133" customFormat="1" ht="11.25">
      <c r="A48" s="167" t="s">
        <v>3174</v>
      </c>
      <c r="B48" s="173" t="s">
        <v>3173</v>
      </c>
      <c r="C48" s="169" t="s">
        <v>3172</v>
      </c>
      <c r="D48" s="170">
        <v>1</v>
      </c>
      <c r="E48" s="229"/>
      <c r="F48" s="171">
        <f t="shared" si="0"/>
        <v>0</v>
      </c>
      <c r="G48" s="233"/>
      <c r="H48" s="172">
        <f t="shared" si="1"/>
        <v>0</v>
      </c>
    </row>
    <row r="49" spans="1:8" s="133" customFormat="1" ht="21">
      <c r="A49" s="167" t="s">
        <v>3171</v>
      </c>
      <c r="B49" s="173"/>
      <c r="C49" s="169" t="s">
        <v>3170</v>
      </c>
      <c r="D49" s="170">
        <v>1</v>
      </c>
      <c r="E49" s="229"/>
      <c r="F49" s="171">
        <f t="shared" si="0"/>
        <v>0</v>
      </c>
      <c r="G49" s="233"/>
      <c r="H49" s="172">
        <f t="shared" si="1"/>
        <v>0</v>
      </c>
    </row>
    <row r="50" spans="1:8" s="133" customFormat="1" ht="42">
      <c r="A50" s="167" t="s">
        <v>3169</v>
      </c>
      <c r="B50" s="173" t="s">
        <v>3168</v>
      </c>
      <c r="C50" s="169" t="s">
        <v>3167</v>
      </c>
      <c r="D50" s="170">
        <v>1</v>
      </c>
      <c r="E50" s="229"/>
      <c r="F50" s="171">
        <f t="shared" si="0"/>
        <v>0</v>
      </c>
      <c r="G50" s="233"/>
      <c r="H50" s="172">
        <f t="shared" si="1"/>
        <v>0</v>
      </c>
    </row>
    <row r="51" spans="1:8" s="133" customFormat="1" ht="11.25">
      <c r="A51" s="167" t="s">
        <v>3166</v>
      </c>
      <c r="B51" s="173" t="s">
        <v>3165</v>
      </c>
      <c r="C51" s="169" t="s">
        <v>3164</v>
      </c>
      <c r="D51" s="170">
        <v>1</v>
      </c>
      <c r="E51" s="229"/>
      <c r="F51" s="171">
        <f t="shared" si="0"/>
        <v>0</v>
      </c>
      <c r="G51" s="233"/>
      <c r="H51" s="172">
        <f t="shared" si="1"/>
        <v>0</v>
      </c>
    </row>
    <row r="52" spans="1:8" s="133" customFormat="1" ht="11.25">
      <c r="A52" s="167" t="s">
        <v>3163</v>
      </c>
      <c r="B52" s="173" t="s">
        <v>3162</v>
      </c>
      <c r="C52" s="169" t="s">
        <v>3161</v>
      </c>
      <c r="D52" s="170">
        <v>1</v>
      </c>
      <c r="E52" s="229"/>
      <c r="F52" s="171">
        <f t="shared" si="0"/>
        <v>0</v>
      </c>
      <c r="G52" s="233"/>
      <c r="H52" s="172">
        <f t="shared" si="1"/>
        <v>0</v>
      </c>
    </row>
    <row r="53" spans="1:8" s="133" customFormat="1" ht="11.25">
      <c r="A53" s="174"/>
      <c r="B53" s="175"/>
      <c r="C53" s="175" t="s">
        <v>3160</v>
      </c>
      <c r="D53" s="176"/>
      <c r="E53" s="230"/>
      <c r="F53" s="171">
        <f t="shared" si="0"/>
        <v>0</v>
      </c>
      <c r="G53" s="230"/>
      <c r="H53" s="172">
        <f t="shared" si="1"/>
        <v>0</v>
      </c>
    </row>
    <row r="54" spans="1:8" s="133" customFormat="1" ht="21">
      <c r="A54" s="167" t="s">
        <v>3159</v>
      </c>
      <c r="B54" s="168"/>
      <c r="C54" s="169" t="s">
        <v>3158</v>
      </c>
      <c r="D54" s="179">
        <v>1</v>
      </c>
      <c r="E54" s="232"/>
      <c r="F54" s="171">
        <f t="shared" si="0"/>
        <v>0</v>
      </c>
      <c r="G54" s="232"/>
      <c r="H54" s="172">
        <f t="shared" si="1"/>
        <v>0</v>
      </c>
    </row>
    <row r="55" spans="1:8" s="133" customFormat="1" ht="11.25">
      <c r="A55" s="167" t="s">
        <v>3157</v>
      </c>
      <c r="B55" s="168"/>
      <c r="C55" s="169" t="s">
        <v>3156</v>
      </c>
      <c r="D55" s="179">
        <v>6</v>
      </c>
      <c r="E55" s="232"/>
      <c r="F55" s="171">
        <f t="shared" si="0"/>
        <v>0</v>
      </c>
      <c r="G55" s="232"/>
      <c r="H55" s="172">
        <f t="shared" si="1"/>
        <v>0</v>
      </c>
    </row>
    <row r="56" spans="1:8" s="133" customFormat="1" ht="11.25">
      <c r="A56" s="167" t="s">
        <v>3155</v>
      </c>
      <c r="B56" s="168"/>
      <c r="C56" s="169" t="s">
        <v>3154</v>
      </c>
      <c r="D56" s="179">
        <v>18</v>
      </c>
      <c r="E56" s="232"/>
      <c r="F56" s="171">
        <f t="shared" si="0"/>
        <v>0</v>
      </c>
      <c r="G56" s="232"/>
      <c r="H56" s="172">
        <f t="shared" si="1"/>
        <v>0</v>
      </c>
    </row>
    <row r="57" spans="1:8" s="133" customFormat="1" ht="11.25">
      <c r="A57" s="167" t="s">
        <v>3153</v>
      </c>
      <c r="B57" s="168"/>
      <c r="C57" s="169" t="s">
        <v>3152</v>
      </c>
      <c r="D57" s="179">
        <v>1</v>
      </c>
      <c r="E57" s="232"/>
      <c r="F57" s="171">
        <f t="shared" si="0"/>
        <v>0</v>
      </c>
      <c r="G57" s="232"/>
      <c r="H57" s="172">
        <f t="shared" si="1"/>
        <v>0</v>
      </c>
    </row>
    <row r="58" spans="1:8" s="133" customFormat="1" ht="11.25">
      <c r="A58" s="167" t="s">
        <v>3151</v>
      </c>
      <c r="B58" s="168"/>
      <c r="C58" s="169" t="s">
        <v>3150</v>
      </c>
      <c r="D58" s="179">
        <v>1</v>
      </c>
      <c r="E58" s="232"/>
      <c r="F58" s="171">
        <f t="shared" si="0"/>
        <v>0</v>
      </c>
      <c r="G58" s="232"/>
      <c r="H58" s="172">
        <f t="shared" si="1"/>
        <v>0</v>
      </c>
    </row>
    <row r="59" spans="1:8" s="133" customFormat="1" ht="11.25">
      <c r="A59" s="167" t="s">
        <v>3149</v>
      </c>
      <c r="B59" s="168"/>
      <c r="C59" s="169" t="s">
        <v>3148</v>
      </c>
      <c r="D59" s="179">
        <v>124</v>
      </c>
      <c r="E59" s="232"/>
      <c r="F59" s="171">
        <f t="shared" si="0"/>
        <v>0</v>
      </c>
      <c r="G59" s="232"/>
      <c r="H59" s="172">
        <f t="shared" si="1"/>
        <v>0</v>
      </c>
    </row>
    <row r="60" spans="1:8" s="133" customFormat="1" thickBot="1">
      <c r="A60" s="167" t="s">
        <v>3147</v>
      </c>
      <c r="B60" s="168"/>
      <c r="C60" s="169" t="s">
        <v>3146</v>
      </c>
      <c r="D60" s="179">
        <v>1</v>
      </c>
      <c r="E60" s="232"/>
      <c r="F60" s="171">
        <f t="shared" si="0"/>
        <v>0</v>
      </c>
      <c r="G60" s="232"/>
      <c r="H60" s="172">
        <f t="shared" si="1"/>
        <v>0</v>
      </c>
    </row>
    <row r="61" spans="1:8" s="187" customFormat="1" ht="12.75" thickTop="1" thickBot="1">
      <c r="A61" s="180" t="s">
        <v>3120</v>
      </c>
      <c r="B61" s="181"/>
      <c r="C61" s="182"/>
      <c r="D61" s="183"/>
      <c r="E61" s="184"/>
      <c r="F61" s="185">
        <f>SUM(F26:F60)</f>
        <v>0</v>
      </c>
      <c r="G61" s="185"/>
      <c r="H61" s="186">
        <f>SUM(H26:H60)</f>
        <v>0</v>
      </c>
    </row>
    <row r="62" spans="1:8" s="194" customFormat="1" ht="12.75" thickTop="1">
      <c r="A62" s="188" t="s">
        <v>3119</v>
      </c>
      <c r="B62" s="189"/>
      <c r="C62" s="190"/>
      <c r="D62" s="190"/>
      <c r="E62" s="190"/>
      <c r="F62" s="191">
        <f>ROUND(2*F61%,2)</f>
        <v>0</v>
      </c>
      <c r="G62" s="192"/>
      <c r="H62" s="193"/>
    </row>
    <row r="63" spans="1:8" s="194" customFormat="1">
      <c r="A63" s="195" t="s">
        <v>3118</v>
      </c>
      <c r="B63" s="196"/>
      <c r="C63" s="197"/>
      <c r="D63" s="197"/>
      <c r="E63" s="198"/>
      <c r="F63" s="198"/>
      <c r="G63" s="198"/>
      <c r="H63" s="199">
        <f>ROUND(H61*1%,2)</f>
        <v>0</v>
      </c>
    </row>
    <row r="64" spans="1:8" s="194" customFormat="1" ht="12.75" thickBot="1">
      <c r="A64" s="200" t="s">
        <v>3117</v>
      </c>
      <c r="B64" s="201"/>
      <c r="C64" s="202"/>
      <c r="D64" s="202"/>
      <c r="E64" s="203"/>
      <c r="F64" s="203"/>
      <c r="G64" s="203"/>
      <c r="H64" s="204">
        <f>ROUND(6*H61%,2)</f>
        <v>0</v>
      </c>
    </row>
    <row r="65" spans="1:8" s="211" customFormat="1" ht="12.75" thickTop="1" thickBot="1">
      <c r="A65" s="205" t="s">
        <v>2611</v>
      </c>
      <c r="B65" s="206"/>
      <c r="C65" s="206"/>
      <c r="D65" s="207"/>
      <c r="E65" s="208" t="s">
        <v>3145</v>
      </c>
      <c r="F65" s="209">
        <f>SUM(F61:F64)</f>
        <v>0</v>
      </c>
      <c r="G65" s="210" t="s">
        <v>3144</v>
      </c>
      <c r="H65" s="209">
        <f>SUM(H61:H64)</f>
        <v>0</v>
      </c>
    </row>
    <row r="66" spans="1:8" s="211" customFormat="1" thickTop="1">
      <c r="A66" s="133"/>
      <c r="B66" s="133"/>
      <c r="C66" s="133"/>
      <c r="D66" s="134"/>
      <c r="E66" s="212"/>
      <c r="F66" s="213"/>
      <c r="G66" s="212"/>
      <c r="H66" s="213"/>
    </row>
    <row r="67" spans="1:8" s="211" customFormat="1" thickBot="1">
      <c r="A67" s="187" t="s">
        <v>3143</v>
      </c>
      <c r="B67" s="187"/>
      <c r="C67" s="187"/>
      <c r="D67" s="214"/>
      <c r="E67" s="212"/>
      <c r="F67" s="215"/>
      <c r="G67" s="212"/>
      <c r="H67" s="213"/>
    </row>
    <row r="68" spans="1:8" s="211" customFormat="1" thickTop="1">
      <c r="A68" s="152" t="s">
        <v>23</v>
      </c>
      <c r="B68" s="153" t="s">
        <v>38</v>
      </c>
      <c r="C68" s="216"/>
      <c r="D68" s="154" t="s">
        <v>132</v>
      </c>
      <c r="E68" s="154" t="s">
        <v>3142</v>
      </c>
      <c r="F68" s="154" t="s">
        <v>3142</v>
      </c>
      <c r="G68" s="154" t="s">
        <v>3141</v>
      </c>
      <c r="H68" s="155" t="s">
        <v>3141</v>
      </c>
    </row>
    <row r="69" spans="1:8" s="211" customFormat="1" thickBot="1">
      <c r="A69" s="156" t="s">
        <v>3140</v>
      </c>
      <c r="B69" s="157" t="s">
        <v>24</v>
      </c>
      <c r="C69" s="158" t="s">
        <v>3139</v>
      </c>
      <c r="D69" s="158" t="s">
        <v>243</v>
      </c>
      <c r="E69" s="158" t="s">
        <v>3138</v>
      </c>
      <c r="F69" s="158" t="s">
        <v>3137</v>
      </c>
      <c r="G69" s="158" t="s">
        <v>3138</v>
      </c>
      <c r="H69" s="159" t="s">
        <v>3137</v>
      </c>
    </row>
    <row r="70" spans="1:8" s="211" customFormat="1" thickTop="1">
      <c r="A70" s="217" t="s">
        <v>3136</v>
      </c>
      <c r="B70" s="218"/>
      <c r="C70" s="219" t="s">
        <v>3135</v>
      </c>
      <c r="D70" s="220">
        <v>590</v>
      </c>
      <c r="E70" s="234"/>
      <c r="F70" s="221">
        <f>ROUND(D70*E70,2)</f>
        <v>0</v>
      </c>
      <c r="G70" s="234"/>
      <c r="H70" s="222">
        <f>ROUND(D70*G70,2)</f>
        <v>0</v>
      </c>
    </row>
    <row r="71" spans="1:8" s="224" customFormat="1" ht="11.25">
      <c r="A71" s="217" t="s">
        <v>3134</v>
      </c>
      <c r="B71" s="223"/>
      <c r="C71" s="219" t="s">
        <v>3133</v>
      </c>
      <c r="D71" s="220">
        <v>225</v>
      </c>
      <c r="E71" s="234"/>
      <c r="F71" s="221">
        <f t="shared" ref="F71:F77" si="2">ROUND(D71*E71,2)</f>
        <v>0</v>
      </c>
      <c r="G71" s="234"/>
      <c r="H71" s="222">
        <f t="shared" ref="H71:H77" si="3">ROUND(D71*G71,2)</f>
        <v>0</v>
      </c>
    </row>
    <row r="72" spans="1:8" s="224" customFormat="1" ht="11.25">
      <c r="A72" s="217" t="s">
        <v>3132</v>
      </c>
      <c r="B72" s="223"/>
      <c r="C72" s="219" t="s">
        <v>3131</v>
      </c>
      <c r="D72" s="220">
        <v>200</v>
      </c>
      <c r="E72" s="234"/>
      <c r="F72" s="221">
        <f t="shared" si="2"/>
        <v>0</v>
      </c>
      <c r="G72" s="234"/>
      <c r="H72" s="222">
        <f t="shared" si="3"/>
        <v>0</v>
      </c>
    </row>
    <row r="73" spans="1:8" s="224" customFormat="1" ht="11.25">
      <c r="A73" s="217" t="s">
        <v>3130</v>
      </c>
      <c r="B73" s="223"/>
      <c r="C73" s="219" t="s">
        <v>3129</v>
      </c>
      <c r="D73" s="220">
        <v>400</v>
      </c>
      <c r="E73" s="234"/>
      <c r="F73" s="221">
        <f t="shared" si="2"/>
        <v>0</v>
      </c>
      <c r="G73" s="234"/>
      <c r="H73" s="222">
        <f t="shared" si="3"/>
        <v>0</v>
      </c>
    </row>
    <row r="74" spans="1:8" s="224" customFormat="1" ht="11.25">
      <c r="A74" s="217" t="s">
        <v>3128</v>
      </c>
      <c r="B74" s="223"/>
      <c r="C74" s="219" t="s">
        <v>3127</v>
      </c>
      <c r="D74" s="220">
        <v>400</v>
      </c>
      <c r="E74" s="234"/>
      <c r="F74" s="221">
        <f t="shared" si="2"/>
        <v>0</v>
      </c>
      <c r="G74" s="234"/>
      <c r="H74" s="222">
        <f t="shared" si="3"/>
        <v>0</v>
      </c>
    </row>
    <row r="75" spans="1:8" s="211" customFormat="1" ht="11.25">
      <c r="A75" s="217" t="s">
        <v>3126</v>
      </c>
      <c r="B75" s="218"/>
      <c r="C75" s="219" t="s">
        <v>3125</v>
      </c>
      <c r="D75" s="220">
        <v>225</v>
      </c>
      <c r="E75" s="234"/>
      <c r="F75" s="221">
        <f t="shared" si="2"/>
        <v>0</v>
      </c>
      <c r="G75" s="234"/>
      <c r="H75" s="222">
        <f t="shared" si="3"/>
        <v>0</v>
      </c>
    </row>
    <row r="76" spans="1:8" s="211" customFormat="1" ht="11.25">
      <c r="A76" s="217" t="s">
        <v>3124</v>
      </c>
      <c r="B76" s="218"/>
      <c r="C76" s="219" t="s">
        <v>3123</v>
      </c>
      <c r="D76" s="220">
        <v>4</v>
      </c>
      <c r="E76" s="234"/>
      <c r="F76" s="221">
        <f t="shared" si="2"/>
        <v>0</v>
      </c>
      <c r="G76" s="234"/>
      <c r="H76" s="222">
        <f t="shared" si="3"/>
        <v>0</v>
      </c>
    </row>
    <row r="77" spans="1:8" s="211" customFormat="1" thickBot="1">
      <c r="A77" s="217" t="s">
        <v>3122</v>
      </c>
      <c r="B77" s="218"/>
      <c r="C77" s="219" t="s">
        <v>3121</v>
      </c>
      <c r="D77" s="220">
        <v>560</v>
      </c>
      <c r="E77" s="234"/>
      <c r="F77" s="221">
        <f t="shared" si="2"/>
        <v>0</v>
      </c>
      <c r="G77" s="234"/>
      <c r="H77" s="222">
        <f t="shared" si="3"/>
        <v>0</v>
      </c>
    </row>
    <row r="78" spans="1:8" s="187" customFormat="1" ht="12.75" thickTop="1" thickBot="1">
      <c r="A78" s="180" t="s">
        <v>3120</v>
      </c>
      <c r="B78" s="181"/>
      <c r="C78" s="182"/>
      <c r="D78" s="183"/>
      <c r="E78" s="184"/>
      <c r="F78" s="185">
        <f>SUM(F70:F77)</f>
        <v>0</v>
      </c>
      <c r="G78" s="185"/>
      <c r="H78" s="186">
        <f>SUM(H70:H77)</f>
        <v>0</v>
      </c>
    </row>
    <row r="79" spans="1:8" s="194" customFormat="1" ht="12.75" thickTop="1">
      <c r="A79" s="188" t="s">
        <v>3119</v>
      </c>
      <c r="B79" s="189"/>
      <c r="C79" s="190"/>
      <c r="D79" s="190"/>
      <c r="E79" s="190"/>
      <c r="F79" s="191">
        <f>ROUND(2*F78%,2)</f>
        <v>0</v>
      </c>
      <c r="G79" s="192"/>
      <c r="H79" s="193"/>
    </row>
    <row r="80" spans="1:8" s="194" customFormat="1">
      <c r="A80" s="195" t="s">
        <v>3118</v>
      </c>
      <c r="B80" s="196"/>
      <c r="C80" s="197"/>
      <c r="D80" s="197"/>
      <c r="E80" s="198"/>
      <c r="F80" s="198"/>
      <c r="G80" s="198"/>
      <c r="H80" s="199">
        <f>ROUND(H78*1%,2)</f>
        <v>0</v>
      </c>
    </row>
    <row r="81" spans="1:8" s="194" customFormat="1" ht="12.75" thickBot="1">
      <c r="A81" s="200" t="s">
        <v>3117</v>
      </c>
      <c r="B81" s="201"/>
      <c r="C81" s="202"/>
      <c r="D81" s="202"/>
      <c r="E81" s="203"/>
      <c r="F81" s="203"/>
      <c r="G81" s="203"/>
      <c r="H81" s="204">
        <f>ROUND(6*H78%,2)</f>
        <v>0</v>
      </c>
    </row>
    <row r="82" spans="1:8" s="133" customFormat="1" ht="12.75" thickTop="1" thickBot="1">
      <c r="A82" s="205" t="s">
        <v>2611</v>
      </c>
      <c r="B82" s="206"/>
      <c r="C82" s="206"/>
      <c r="D82" s="207"/>
      <c r="E82" s="208" t="s">
        <v>3116</v>
      </c>
      <c r="F82" s="209">
        <f>SUM(F78:F81)</f>
        <v>0</v>
      </c>
      <c r="G82" s="210" t="s">
        <v>3115</v>
      </c>
      <c r="H82" s="225">
        <f>SUM(H78:H81)</f>
        <v>0</v>
      </c>
    </row>
    <row r="83" spans="1:8" s="133" customFormat="1" thickTop="1"/>
    <row r="84" spans="1:8" s="133" customFormat="1" ht="11.25">
      <c r="C84" s="226"/>
      <c r="E84" s="227"/>
    </row>
    <row r="85" spans="1:8" s="133" customFormat="1" ht="11.25"/>
    <row r="86" spans="1:8" s="133" customFormat="1" ht="11.25"/>
    <row r="87" spans="1:8" s="133" customFormat="1" ht="11.25"/>
    <row r="88" spans="1:8" s="133" customFormat="1" ht="11.25">
      <c r="A88" s="228"/>
    </row>
    <row r="89" spans="1:8" s="133" customFormat="1" ht="10.5" customHeight="1">
      <c r="A89" s="126"/>
    </row>
    <row r="90" spans="1:8" s="133" customFormat="1" ht="10.5" customHeight="1">
      <c r="A90" s="126"/>
    </row>
    <row r="91" spans="1:8" s="133" customFormat="1" ht="11.25">
      <c r="A91" s="126"/>
    </row>
    <row r="92" spans="1:8" s="133" customFormat="1" ht="11.25"/>
    <row r="93" spans="1:8" s="133" customFormat="1" ht="11.25"/>
  </sheetData>
  <sheetProtection algorithmName="SHA-512" hashValue="CuCerJEYi/qCRs6TP7UE4xmmeiAyq+pNoYK15KKTcegdteDC2qqzGhGpKCyvLvgWZXVEGv6GKAEq62aNPzM/jQ==" saltValue="pyRz26iPq7+OF9ZTCBodkg==" spinCount="100000" sheet="1"/>
  <mergeCells count="3">
    <mergeCell ref="A7:H7"/>
    <mergeCell ref="A13:H13"/>
    <mergeCell ref="G21:H21"/>
  </mergeCells>
  <hyperlinks>
    <hyperlink ref="H5" r:id="rId1" xr:uid="{77211A23-AEFC-4507-81DA-9F1B185B6B19}"/>
    <hyperlink ref="H6" r:id="rId2" xr:uid="{99109508-2F70-4CB0-8FEF-F48BB6A6ADC2}"/>
  </hyperlinks>
  <pageMargins left="0.78740157480314965" right="0.39370078740157483" top="0.4" bottom="0.51" header="0.22" footer="0.21"/>
  <pageSetup paperSize="9" orientation="portrait" r:id="rId3"/>
  <headerFooter alignWithMargins="0">
    <oddFooter>&amp;C&amp;8&amp;P/&amp;N&amp;R&amp;8 11JČO</oddFooter>
  </headerFooter>
  <drawing r:id="rId4"/>
  <legacyDrawing r:id="rId5"/>
  <oleObjects>
    <mc:AlternateContent xmlns:mc="http://schemas.openxmlformats.org/markup-compatibility/2006">
      <mc:Choice Requires="x14">
        <oleObject progId="Word.Picture.8" shapeId="2049" r:id="rId6">
          <objectPr defaultSize="0" autoPict="0" r:id="rId7">
            <anchor moveWithCells="1" sizeWithCells="1">
              <from>
                <xdr:col>5</xdr:col>
                <xdr:colOff>419100</xdr:colOff>
                <xdr:row>0</xdr:row>
                <xdr:rowOff>0</xdr:rowOff>
              </from>
              <to>
                <xdr:col>7</xdr:col>
                <xdr:colOff>762000</xdr:colOff>
                <xdr:row>3</xdr:row>
                <xdr:rowOff>57150</xdr:rowOff>
              </to>
            </anchor>
          </objectPr>
        </oleObject>
      </mc:Choice>
      <mc:Fallback>
        <oleObject progId="Word.Picture.8" shapeId="2049"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6EE5-B06F-4CB6-9F3E-4FC00F101DDD}">
  <dimension ref="A1:H79"/>
  <sheetViews>
    <sheetView workbookViewId="0">
      <selection activeCell="G61" sqref="G61"/>
    </sheetView>
  </sheetViews>
  <sheetFormatPr defaultRowHeight="12"/>
  <cols>
    <col min="1" max="1" width="4.42578125" style="131" customWidth="1"/>
    <col min="2" max="2" width="8.28515625" style="131" customWidth="1"/>
    <col min="3" max="3" width="30" style="131" customWidth="1"/>
    <col min="4" max="4" width="4.85546875" style="131" customWidth="1"/>
    <col min="5" max="5" width="8.42578125" style="131" customWidth="1"/>
    <col min="6" max="6" width="11.5703125" style="131" customWidth="1"/>
    <col min="7" max="7" width="9.28515625" style="131" customWidth="1"/>
    <col min="8" max="8" width="11.7109375" style="131" customWidth="1"/>
    <col min="9" max="16384" width="9.140625" style="131"/>
  </cols>
  <sheetData>
    <row r="1" spans="1:8" s="115" customFormat="1" ht="15.75">
      <c r="A1" s="112" t="s">
        <v>3276</v>
      </c>
      <c r="B1" s="112"/>
      <c r="C1" s="113"/>
      <c r="D1" s="114"/>
    </row>
    <row r="2" spans="1:8" s="115" customFormat="1" ht="15.75">
      <c r="A2" s="112"/>
      <c r="B2" s="112"/>
      <c r="C2" s="113"/>
      <c r="D2" s="114"/>
    </row>
    <row r="3" spans="1:8" s="115" customFormat="1" ht="12" customHeight="1">
      <c r="A3" s="116" t="s">
        <v>3250</v>
      </c>
      <c r="B3" s="116"/>
      <c r="C3" s="117"/>
      <c r="D3" s="118"/>
    </row>
    <row r="4" spans="1:8" s="117" customFormat="1" ht="12" customHeight="1">
      <c r="A4" s="119"/>
      <c r="C4" s="120"/>
    </row>
    <row r="5" spans="1:8" s="117" customFormat="1" ht="12" customHeight="1">
      <c r="A5" s="119"/>
      <c r="C5" s="120"/>
    </row>
    <row r="6" spans="1:8" s="117" customFormat="1" ht="12.75">
      <c r="A6" s="121" t="s">
        <v>3249</v>
      </c>
      <c r="B6" s="121"/>
      <c r="C6" s="122"/>
      <c r="D6" s="123" t="s">
        <v>3248</v>
      </c>
      <c r="E6" s="124"/>
      <c r="F6" s="124"/>
      <c r="G6" s="124"/>
      <c r="H6" s="111" t="s">
        <v>3247</v>
      </c>
    </row>
    <row r="7" spans="1:8" s="117" customFormat="1" ht="12.75">
      <c r="A7" s="125" t="s">
        <v>3246</v>
      </c>
      <c r="B7" s="125"/>
      <c r="C7" s="122"/>
      <c r="D7" s="123" t="s">
        <v>3245</v>
      </c>
      <c r="E7" s="124"/>
      <c r="F7" s="124"/>
      <c r="G7" s="124"/>
      <c r="H7" s="110" t="s">
        <v>3244</v>
      </c>
    </row>
    <row r="8" spans="1:8" s="126" customFormat="1" ht="11.25">
      <c r="A8" s="790" t="s">
        <v>3243</v>
      </c>
      <c r="B8" s="790"/>
      <c r="C8" s="790"/>
      <c r="D8" s="790"/>
      <c r="E8" s="790"/>
      <c r="F8" s="790"/>
      <c r="G8" s="790"/>
      <c r="H8" s="790"/>
    </row>
    <row r="9" spans="1:8" s="126" customFormat="1" ht="11.25">
      <c r="A9" s="127"/>
      <c r="B9" s="127"/>
      <c r="C9" s="128"/>
      <c r="D9" s="129"/>
    </row>
    <row r="10" spans="1:8" s="126" customFormat="1" ht="11.25">
      <c r="A10" s="127" t="s">
        <v>3242</v>
      </c>
      <c r="B10" s="127"/>
      <c r="C10" s="128" t="s">
        <v>3241</v>
      </c>
      <c r="D10" s="129"/>
    </row>
    <row r="11" spans="1:8" s="126" customFormat="1" ht="11.25">
      <c r="A11" s="127"/>
      <c r="B11" s="127"/>
      <c r="C11" s="128"/>
      <c r="D11" s="129"/>
    </row>
    <row r="12" spans="1:8" s="126" customFormat="1" ht="13.5" customHeight="1">
      <c r="A12" s="130" t="s">
        <v>3240</v>
      </c>
      <c r="B12" s="130"/>
      <c r="C12" s="128" t="s">
        <v>3239</v>
      </c>
    </row>
    <row r="13" spans="1:8" s="126" customFormat="1" thickBot="1">
      <c r="C13" s="128"/>
      <c r="D13" s="129"/>
    </row>
    <row r="14" spans="1:8" ht="14.25" customHeight="1" thickTop="1" thickBot="1">
      <c r="A14" s="791" t="s">
        <v>3238</v>
      </c>
      <c r="B14" s="792"/>
      <c r="C14" s="792"/>
      <c r="D14" s="792"/>
      <c r="E14" s="792"/>
      <c r="F14" s="792"/>
      <c r="G14" s="792"/>
      <c r="H14" s="793"/>
    </row>
    <row r="15" spans="1:8" s="133" customFormat="1" thickTop="1">
      <c r="A15" s="132" t="s">
        <v>3237</v>
      </c>
      <c r="B15" s="127" t="s">
        <v>3236</v>
      </c>
      <c r="D15" s="134"/>
      <c r="G15" s="135"/>
      <c r="H15" s="136">
        <f>F52</f>
        <v>0</v>
      </c>
    </row>
    <row r="16" spans="1:8" s="133" customFormat="1" ht="11.25">
      <c r="A16" s="132" t="s">
        <v>3235</v>
      </c>
      <c r="B16" s="127" t="s">
        <v>3234</v>
      </c>
      <c r="D16" s="134"/>
      <c r="G16" s="135"/>
      <c r="H16" s="136">
        <f>F68</f>
        <v>0</v>
      </c>
    </row>
    <row r="17" spans="1:8" s="133" customFormat="1" ht="11.25">
      <c r="A17" s="132" t="s">
        <v>3233</v>
      </c>
      <c r="B17" s="127" t="s">
        <v>3232</v>
      </c>
      <c r="D17" s="134"/>
      <c r="G17" s="135"/>
      <c r="H17" s="136">
        <f>H52</f>
        <v>0</v>
      </c>
    </row>
    <row r="18" spans="1:8" s="133" customFormat="1" ht="11.25">
      <c r="A18" s="132" t="s">
        <v>3231</v>
      </c>
      <c r="B18" s="127" t="s">
        <v>3230</v>
      </c>
      <c r="D18" s="134"/>
      <c r="G18" s="135"/>
      <c r="H18" s="136">
        <f>H68</f>
        <v>0</v>
      </c>
    </row>
    <row r="19" spans="1:8" s="133" customFormat="1" ht="11.25">
      <c r="A19" s="132" t="s">
        <v>3229</v>
      </c>
      <c r="B19" s="127"/>
      <c r="D19" s="137"/>
      <c r="G19" s="135"/>
      <c r="H19" s="136"/>
    </row>
    <row r="20" spans="1:8">
      <c r="A20" s="138"/>
      <c r="B20" s="139" t="s">
        <v>3228</v>
      </c>
      <c r="C20" s="140"/>
      <c r="D20" s="141"/>
      <c r="E20" s="140"/>
      <c r="F20" s="140"/>
      <c r="G20" s="140"/>
      <c r="H20" s="142">
        <f>SUM(H15:H19)</f>
        <v>0</v>
      </c>
    </row>
    <row r="21" spans="1:8" ht="12.75" thickBot="1">
      <c r="A21" s="132"/>
      <c r="B21" s="127" t="s">
        <v>3227</v>
      </c>
      <c r="C21" s="133"/>
      <c r="D21" s="134"/>
      <c r="E21" s="133"/>
      <c r="F21" s="133"/>
      <c r="G21" s="133"/>
      <c r="H21" s="136">
        <f>ROUND(20*H20%,2)</f>
        <v>0</v>
      </c>
    </row>
    <row r="22" spans="1:8" s="133" customFormat="1" ht="14.25" thickTop="1" thickBot="1">
      <c r="A22" s="143" t="s">
        <v>3226</v>
      </c>
      <c r="B22" s="144"/>
      <c r="C22" s="144"/>
      <c r="D22" s="145"/>
      <c r="E22" s="144"/>
      <c r="F22" s="144"/>
      <c r="G22" s="794">
        <f>H20+H21</f>
        <v>0</v>
      </c>
      <c r="H22" s="795"/>
    </row>
    <row r="23" spans="1:8" s="133" customFormat="1" ht="12.75" thickTop="1">
      <c r="A23" s="146"/>
      <c r="B23" s="146"/>
      <c r="C23" s="146"/>
      <c r="D23" s="147"/>
      <c r="E23" s="146"/>
      <c r="F23" s="146"/>
      <c r="G23" s="146"/>
      <c r="H23" s="148"/>
    </row>
    <row r="24" spans="1:8" s="133" customFormat="1" ht="11.25"/>
    <row r="25" spans="1:8" s="133" customFormat="1" thickBot="1">
      <c r="A25" s="149" t="s">
        <v>3225</v>
      </c>
      <c r="B25" s="149"/>
      <c r="D25" s="150"/>
      <c r="E25" s="149"/>
      <c r="F25" s="149"/>
      <c r="G25" s="149"/>
      <c r="H25" s="151"/>
    </row>
    <row r="26" spans="1:8" s="133" customFormat="1" thickTop="1">
      <c r="A26" s="152" t="s">
        <v>23</v>
      </c>
      <c r="B26" s="153" t="s">
        <v>38</v>
      </c>
      <c r="C26" s="154" t="s">
        <v>3139</v>
      </c>
      <c r="D26" s="154" t="s">
        <v>132</v>
      </c>
      <c r="E26" s="154" t="s">
        <v>3142</v>
      </c>
      <c r="F26" s="154" t="s">
        <v>3142</v>
      </c>
      <c r="G26" s="154" t="s">
        <v>3141</v>
      </c>
      <c r="H26" s="155" t="s">
        <v>3141</v>
      </c>
    </row>
    <row r="27" spans="1:8" s="133" customFormat="1" thickBot="1">
      <c r="A27" s="156" t="s">
        <v>3140</v>
      </c>
      <c r="B27" s="157" t="s">
        <v>24</v>
      </c>
      <c r="C27" s="158"/>
      <c r="D27" s="158" t="s">
        <v>243</v>
      </c>
      <c r="E27" s="158" t="s">
        <v>3138</v>
      </c>
      <c r="F27" s="158" t="s">
        <v>3137</v>
      </c>
      <c r="G27" s="158" t="s">
        <v>3138</v>
      </c>
      <c r="H27" s="159" t="s">
        <v>3137</v>
      </c>
    </row>
    <row r="28" spans="1:8" s="133" customFormat="1" thickTop="1">
      <c r="A28" s="160"/>
      <c r="B28" s="161"/>
      <c r="C28" s="162" t="s">
        <v>3275</v>
      </c>
      <c r="D28" s="163"/>
      <c r="E28" s="164"/>
      <c r="F28" s="165"/>
      <c r="G28" s="164"/>
      <c r="H28" s="166"/>
    </row>
    <row r="29" spans="1:8" s="133" customFormat="1" ht="11.25">
      <c r="A29" s="167" t="s">
        <v>3223</v>
      </c>
      <c r="B29" s="168" t="s">
        <v>3268</v>
      </c>
      <c r="C29" s="169" t="s">
        <v>3274</v>
      </c>
      <c r="D29" s="170">
        <v>3</v>
      </c>
      <c r="E29" s="229"/>
      <c r="F29" s="171">
        <f>ROUND(D29*E29,2)</f>
        <v>0</v>
      </c>
      <c r="G29" s="233"/>
      <c r="H29" s="172">
        <f>ROUND(D29*G29,2)</f>
        <v>0</v>
      </c>
    </row>
    <row r="30" spans="1:8" s="133" customFormat="1" ht="11.25">
      <c r="A30" s="167" t="s">
        <v>3221</v>
      </c>
      <c r="B30" s="168"/>
      <c r="C30" s="169" t="s">
        <v>3273</v>
      </c>
      <c r="D30" s="170">
        <v>10</v>
      </c>
      <c r="E30" s="229"/>
      <c r="F30" s="171">
        <f t="shared" ref="F30:F47" si="0">ROUND(D30*E30,2)</f>
        <v>0</v>
      </c>
      <c r="G30" s="233"/>
      <c r="H30" s="172">
        <f t="shared" ref="H30:H47" si="1">ROUND(D30*G30,2)</f>
        <v>0</v>
      </c>
    </row>
    <row r="31" spans="1:8" s="133" customFormat="1" ht="11.25">
      <c r="A31" s="167" t="s">
        <v>3219</v>
      </c>
      <c r="B31" s="173"/>
      <c r="C31" s="169" t="s">
        <v>3272</v>
      </c>
      <c r="D31" s="170">
        <v>11</v>
      </c>
      <c r="E31" s="229"/>
      <c r="F31" s="171">
        <f t="shared" si="0"/>
        <v>0</v>
      </c>
      <c r="G31" s="233"/>
      <c r="H31" s="172">
        <f t="shared" si="1"/>
        <v>0</v>
      </c>
    </row>
    <row r="32" spans="1:8" s="133" customFormat="1" ht="11.25">
      <c r="A32" s="167" t="s">
        <v>3216</v>
      </c>
      <c r="B32" s="173"/>
      <c r="C32" s="169" t="s">
        <v>3271</v>
      </c>
      <c r="D32" s="170">
        <v>2</v>
      </c>
      <c r="E32" s="229"/>
      <c r="F32" s="171">
        <f t="shared" si="0"/>
        <v>0</v>
      </c>
      <c r="G32" s="233"/>
      <c r="H32" s="172">
        <f t="shared" si="1"/>
        <v>0</v>
      </c>
    </row>
    <row r="33" spans="1:8" s="133" customFormat="1" ht="11.25">
      <c r="A33" s="174"/>
      <c r="B33" s="175"/>
      <c r="C33" s="175" t="s">
        <v>3270</v>
      </c>
      <c r="D33" s="176"/>
      <c r="E33" s="230"/>
      <c r="F33" s="171"/>
      <c r="G33" s="230"/>
      <c r="H33" s="172"/>
    </row>
    <row r="34" spans="1:8" s="133" customFormat="1" ht="11.25">
      <c r="A34" s="167" t="s">
        <v>3214</v>
      </c>
      <c r="B34" s="173"/>
      <c r="C34" s="169" t="s">
        <v>3262</v>
      </c>
      <c r="D34" s="170">
        <v>1</v>
      </c>
      <c r="E34" s="229"/>
      <c r="F34" s="171">
        <f t="shared" si="0"/>
        <v>0</v>
      </c>
      <c r="G34" s="233"/>
      <c r="H34" s="172">
        <f t="shared" si="1"/>
        <v>0</v>
      </c>
    </row>
    <row r="35" spans="1:8" s="133" customFormat="1" ht="11.25">
      <c r="A35" s="160"/>
      <c r="B35" s="161"/>
      <c r="C35" s="162" t="s">
        <v>3269</v>
      </c>
      <c r="D35" s="163"/>
      <c r="E35" s="231"/>
      <c r="F35" s="171"/>
      <c r="G35" s="231"/>
      <c r="H35" s="172"/>
    </row>
    <row r="36" spans="1:8" s="133" customFormat="1" ht="21">
      <c r="A36" s="235" t="s">
        <v>3211</v>
      </c>
      <c r="B36" s="236" t="s">
        <v>3268</v>
      </c>
      <c r="C36" s="237" t="s">
        <v>3267</v>
      </c>
      <c r="D36" s="238">
        <v>3</v>
      </c>
      <c r="E36" s="229"/>
      <c r="F36" s="171">
        <f t="shared" si="0"/>
        <v>0</v>
      </c>
      <c r="G36" s="248"/>
      <c r="H36" s="172">
        <f t="shared" si="1"/>
        <v>0</v>
      </c>
    </row>
    <row r="37" spans="1:8" s="133" customFormat="1" ht="11.25">
      <c r="A37" s="235" t="s">
        <v>3209</v>
      </c>
      <c r="B37" s="239" t="s">
        <v>3266</v>
      </c>
      <c r="C37" s="237" t="s">
        <v>3265</v>
      </c>
      <c r="D37" s="238">
        <v>14</v>
      </c>
      <c r="E37" s="229"/>
      <c r="F37" s="171">
        <f t="shared" si="0"/>
        <v>0</v>
      </c>
      <c r="G37" s="248"/>
      <c r="H37" s="172">
        <f t="shared" si="1"/>
        <v>0</v>
      </c>
    </row>
    <row r="38" spans="1:8" s="133" customFormat="1" ht="11.25">
      <c r="A38" s="235" t="s">
        <v>3207</v>
      </c>
      <c r="B38" s="239"/>
      <c r="C38" s="237" t="s">
        <v>3264</v>
      </c>
      <c r="D38" s="238">
        <v>4</v>
      </c>
      <c r="E38" s="229"/>
      <c r="F38" s="171">
        <f t="shared" si="0"/>
        <v>0</v>
      </c>
      <c r="G38" s="248"/>
      <c r="H38" s="172">
        <f t="shared" si="1"/>
        <v>0</v>
      </c>
    </row>
    <row r="39" spans="1:8" s="133" customFormat="1" ht="11.25">
      <c r="A39" s="235" t="s">
        <v>3205</v>
      </c>
      <c r="B39" s="239"/>
      <c r="C39" s="237" t="s">
        <v>3263</v>
      </c>
      <c r="D39" s="238">
        <v>4</v>
      </c>
      <c r="E39" s="229"/>
      <c r="F39" s="171">
        <f t="shared" si="0"/>
        <v>0</v>
      </c>
      <c r="G39" s="248"/>
      <c r="H39" s="172">
        <f t="shared" si="1"/>
        <v>0</v>
      </c>
    </row>
    <row r="40" spans="1:8" s="133" customFormat="1" ht="11.25">
      <c r="A40" s="240"/>
      <c r="B40" s="241"/>
      <c r="C40" s="241" t="s">
        <v>3160</v>
      </c>
      <c r="D40" s="242"/>
      <c r="E40" s="246"/>
      <c r="F40" s="171"/>
      <c r="G40" s="246"/>
      <c r="H40" s="172"/>
    </row>
    <row r="41" spans="1:8" s="133" customFormat="1" ht="11.25">
      <c r="A41" s="235" t="s">
        <v>3202</v>
      </c>
      <c r="B41" s="236"/>
      <c r="C41" s="237" t="s">
        <v>3262</v>
      </c>
      <c r="D41" s="243">
        <v>1</v>
      </c>
      <c r="E41" s="247"/>
      <c r="F41" s="171">
        <f t="shared" si="0"/>
        <v>0</v>
      </c>
      <c r="G41" s="247"/>
      <c r="H41" s="172">
        <f t="shared" si="1"/>
        <v>0</v>
      </c>
    </row>
    <row r="42" spans="1:8" s="133" customFormat="1" ht="21">
      <c r="A42" s="235" t="s">
        <v>3200</v>
      </c>
      <c r="B42" s="236"/>
      <c r="C42" s="237" t="s">
        <v>3261</v>
      </c>
      <c r="D42" s="243">
        <v>6</v>
      </c>
      <c r="E42" s="247"/>
      <c r="F42" s="171">
        <f t="shared" si="0"/>
        <v>0</v>
      </c>
      <c r="G42" s="247"/>
      <c r="H42" s="172">
        <f t="shared" si="1"/>
        <v>0</v>
      </c>
    </row>
    <row r="43" spans="1:8" s="133" customFormat="1" ht="13.5" customHeight="1">
      <c r="A43" s="235" t="s">
        <v>3197</v>
      </c>
      <c r="B43" s="236"/>
      <c r="C43" s="237" t="s">
        <v>3260</v>
      </c>
      <c r="D43" s="243">
        <v>27</v>
      </c>
      <c r="E43" s="247"/>
      <c r="F43" s="171">
        <f t="shared" si="0"/>
        <v>0</v>
      </c>
      <c r="G43" s="247"/>
      <c r="H43" s="172">
        <f t="shared" si="1"/>
        <v>0</v>
      </c>
    </row>
    <row r="44" spans="1:8" s="133" customFormat="1" ht="11.25">
      <c r="A44" s="235" t="s">
        <v>3194</v>
      </c>
      <c r="B44" s="236"/>
      <c r="C44" s="237" t="s">
        <v>3099</v>
      </c>
      <c r="D44" s="243">
        <v>1</v>
      </c>
      <c r="E44" s="247"/>
      <c r="F44" s="171">
        <f t="shared" si="0"/>
        <v>0</v>
      </c>
      <c r="G44" s="247"/>
      <c r="H44" s="172">
        <f t="shared" si="1"/>
        <v>0</v>
      </c>
    </row>
    <row r="45" spans="1:8" s="133" customFormat="1" ht="21">
      <c r="A45" s="235" t="s">
        <v>3191</v>
      </c>
      <c r="B45" s="236"/>
      <c r="C45" s="237" t="s">
        <v>3259</v>
      </c>
      <c r="D45" s="243">
        <v>1</v>
      </c>
      <c r="E45" s="247"/>
      <c r="F45" s="171">
        <f t="shared" si="0"/>
        <v>0</v>
      </c>
      <c r="G45" s="247"/>
      <c r="H45" s="172">
        <f t="shared" si="1"/>
        <v>0</v>
      </c>
    </row>
    <row r="46" spans="1:8" s="133" customFormat="1" ht="11.25">
      <c r="A46" s="235" t="s">
        <v>3188</v>
      </c>
      <c r="B46" s="236"/>
      <c r="C46" s="237" t="s">
        <v>3258</v>
      </c>
      <c r="D46" s="243">
        <v>1</v>
      </c>
      <c r="E46" s="247"/>
      <c r="F46" s="171">
        <f t="shared" si="0"/>
        <v>0</v>
      </c>
      <c r="G46" s="247"/>
      <c r="H46" s="172">
        <f t="shared" si="1"/>
        <v>0</v>
      </c>
    </row>
    <row r="47" spans="1:8" s="133" customFormat="1" thickBot="1">
      <c r="A47" s="235" t="s">
        <v>3185</v>
      </c>
      <c r="B47" s="236"/>
      <c r="C47" s="237" t="s">
        <v>3257</v>
      </c>
      <c r="D47" s="243">
        <v>1</v>
      </c>
      <c r="E47" s="247"/>
      <c r="F47" s="171">
        <f t="shared" si="0"/>
        <v>0</v>
      </c>
      <c r="G47" s="247"/>
      <c r="H47" s="172">
        <f t="shared" si="1"/>
        <v>0</v>
      </c>
    </row>
    <row r="48" spans="1:8" s="187" customFormat="1" ht="12.75" thickTop="1" thickBot="1">
      <c r="A48" s="180" t="s">
        <v>3120</v>
      </c>
      <c r="B48" s="181"/>
      <c r="C48" s="182"/>
      <c r="D48" s="183"/>
      <c r="E48" s="184"/>
      <c r="F48" s="185">
        <f>SUM(F28:F47)</f>
        <v>0</v>
      </c>
      <c r="G48" s="185"/>
      <c r="H48" s="186">
        <f>SUM(H28:H47)</f>
        <v>0</v>
      </c>
    </row>
    <row r="49" spans="1:8" s="194" customFormat="1" ht="12.75" thickTop="1">
      <c r="A49" s="188" t="s">
        <v>3119</v>
      </c>
      <c r="B49" s="244"/>
      <c r="C49" s="190"/>
      <c r="D49" s="190"/>
      <c r="E49" s="190"/>
      <c r="F49" s="191">
        <f>ROUND(2*F48%,2)</f>
        <v>0</v>
      </c>
      <c r="G49" s="192"/>
      <c r="H49" s="193"/>
    </row>
    <row r="50" spans="1:8" s="194" customFormat="1">
      <c r="A50" s="195" t="s">
        <v>3118</v>
      </c>
      <c r="B50" s="196"/>
      <c r="C50" s="197"/>
      <c r="D50" s="197"/>
      <c r="E50" s="198"/>
      <c r="F50" s="198"/>
      <c r="G50" s="198"/>
      <c r="H50" s="199">
        <f>ROUND(H48*1%,2)</f>
        <v>0</v>
      </c>
    </row>
    <row r="51" spans="1:8" s="194" customFormat="1" ht="12.75" thickBot="1">
      <c r="A51" s="200" t="s">
        <v>3117</v>
      </c>
      <c r="B51" s="201"/>
      <c r="C51" s="202"/>
      <c r="D51" s="202"/>
      <c r="E51" s="203"/>
      <c r="F51" s="203"/>
      <c r="G51" s="203"/>
      <c r="H51" s="204">
        <f>ROUND(6*H48%,2)</f>
        <v>0</v>
      </c>
    </row>
    <row r="52" spans="1:8" s="211" customFormat="1" ht="12.75" thickTop="1" thickBot="1">
      <c r="A52" s="205" t="s">
        <v>2611</v>
      </c>
      <c r="B52" s="206"/>
      <c r="C52" s="206"/>
      <c r="D52" s="207"/>
      <c r="E52" s="208" t="s">
        <v>3145</v>
      </c>
      <c r="F52" s="209">
        <f>SUM(F48:F51)</f>
        <v>0</v>
      </c>
      <c r="G52" s="210" t="s">
        <v>3144</v>
      </c>
      <c r="H52" s="209">
        <f>SUM(H48:H51)</f>
        <v>0</v>
      </c>
    </row>
    <row r="53" spans="1:8" s="211" customFormat="1" thickTop="1">
      <c r="A53" s="133"/>
      <c r="B53" s="133"/>
      <c r="C53" s="133"/>
      <c r="D53" s="134"/>
      <c r="E53" s="212"/>
      <c r="F53" s="213"/>
      <c r="G53" s="212"/>
      <c r="H53" s="213"/>
    </row>
    <row r="54" spans="1:8" s="211" customFormat="1" thickBot="1">
      <c r="A54" s="187" t="s">
        <v>3143</v>
      </c>
      <c r="B54" s="187"/>
      <c r="C54" s="187"/>
      <c r="D54" s="214"/>
      <c r="E54" s="212"/>
      <c r="F54" s="215"/>
      <c r="G54" s="212"/>
      <c r="H54" s="213"/>
    </row>
    <row r="55" spans="1:8" s="211" customFormat="1" thickTop="1">
      <c r="A55" s="152" t="s">
        <v>23</v>
      </c>
      <c r="B55" s="153" t="s">
        <v>38</v>
      </c>
      <c r="C55" s="216"/>
      <c r="D55" s="154" t="s">
        <v>132</v>
      </c>
      <c r="E55" s="154" t="s">
        <v>3142</v>
      </c>
      <c r="F55" s="154" t="s">
        <v>3142</v>
      </c>
      <c r="G55" s="154" t="s">
        <v>3141</v>
      </c>
      <c r="H55" s="155" t="s">
        <v>3141</v>
      </c>
    </row>
    <row r="56" spans="1:8" s="211" customFormat="1" thickBot="1">
      <c r="A56" s="156" t="s">
        <v>3140</v>
      </c>
      <c r="B56" s="157" t="s">
        <v>24</v>
      </c>
      <c r="C56" s="158" t="s">
        <v>3139</v>
      </c>
      <c r="D56" s="158" t="s">
        <v>243</v>
      </c>
      <c r="E56" s="158" t="s">
        <v>3138</v>
      </c>
      <c r="F56" s="158" t="s">
        <v>3137</v>
      </c>
      <c r="G56" s="158" t="s">
        <v>3138</v>
      </c>
      <c r="H56" s="159" t="s">
        <v>3137</v>
      </c>
    </row>
    <row r="57" spans="1:8" s="245" customFormat="1" thickTop="1">
      <c r="A57" s="217" t="s">
        <v>3223</v>
      </c>
      <c r="B57" s="218"/>
      <c r="C57" s="219" t="s">
        <v>3256</v>
      </c>
      <c r="D57" s="220">
        <v>1</v>
      </c>
      <c r="E57" s="234"/>
      <c r="F57" s="221">
        <f>ROUND(D57*E57,2)</f>
        <v>0</v>
      </c>
      <c r="G57" s="234"/>
      <c r="H57" s="222">
        <f>ROUND(D57*G57,2)</f>
        <v>0</v>
      </c>
    </row>
    <row r="58" spans="1:8" s="211" customFormat="1" ht="11.25">
      <c r="A58" s="217" t="s">
        <v>3221</v>
      </c>
      <c r="B58" s="218"/>
      <c r="C58" s="219" t="s">
        <v>3255</v>
      </c>
      <c r="D58" s="220">
        <v>252</v>
      </c>
      <c r="E58" s="234"/>
      <c r="F58" s="221">
        <f t="shared" ref="F58:F63" si="2">ROUND(D58*E58,2)</f>
        <v>0</v>
      </c>
      <c r="G58" s="234"/>
      <c r="H58" s="222">
        <f t="shared" ref="H58:H63" si="3">ROUND(D58*G58,2)</f>
        <v>0</v>
      </c>
    </row>
    <row r="59" spans="1:8" s="211" customFormat="1" ht="11.25">
      <c r="A59" s="217" t="s">
        <v>3219</v>
      </c>
      <c r="B59" s="218"/>
      <c r="C59" s="219" t="s">
        <v>3133</v>
      </c>
      <c r="D59" s="220">
        <v>225</v>
      </c>
      <c r="E59" s="234"/>
      <c r="F59" s="221">
        <f t="shared" si="2"/>
        <v>0</v>
      </c>
      <c r="G59" s="234"/>
      <c r="H59" s="222">
        <f t="shared" si="3"/>
        <v>0</v>
      </c>
    </row>
    <row r="60" spans="1:8" s="211" customFormat="1" ht="11.25">
      <c r="A60" s="217" t="s">
        <v>3216</v>
      </c>
      <c r="B60" s="218"/>
      <c r="C60" s="219" t="s">
        <v>3131</v>
      </c>
      <c r="D60" s="220">
        <v>200</v>
      </c>
      <c r="E60" s="234"/>
      <c r="F60" s="221">
        <f t="shared" si="2"/>
        <v>0</v>
      </c>
      <c r="G60" s="234"/>
      <c r="H60" s="222">
        <f t="shared" si="3"/>
        <v>0</v>
      </c>
    </row>
    <row r="61" spans="1:8" s="211" customFormat="1" ht="11.25">
      <c r="A61" s="217" t="s">
        <v>3214</v>
      </c>
      <c r="B61" s="218"/>
      <c r="C61" s="219" t="s">
        <v>3125</v>
      </c>
      <c r="D61" s="220">
        <v>110</v>
      </c>
      <c r="E61" s="234"/>
      <c r="F61" s="221">
        <f t="shared" si="2"/>
        <v>0</v>
      </c>
      <c r="G61" s="234"/>
      <c r="H61" s="222">
        <f t="shared" si="3"/>
        <v>0</v>
      </c>
    </row>
    <row r="62" spans="1:8" s="211" customFormat="1" ht="11.25">
      <c r="A62" s="217" t="s">
        <v>3211</v>
      </c>
      <c r="B62" s="218"/>
      <c r="C62" s="219" t="s">
        <v>3123</v>
      </c>
      <c r="D62" s="220">
        <v>4</v>
      </c>
      <c r="E62" s="234"/>
      <c r="F62" s="221">
        <f t="shared" si="2"/>
        <v>0</v>
      </c>
      <c r="G62" s="234"/>
      <c r="H62" s="222">
        <f t="shared" si="3"/>
        <v>0</v>
      </c>
    </row>
    <row r="63" spans="1:8" s="211" customFormat="1" thickBot="1">
      <c r="A63" s="217" t="s">
        <v>3209</v>
      </c>
      <c r="B63" s="218"/>
      <c r="C63" s="219" t="s">
        <v>3121</v>
      </c>
      <c r="D63" s="220">
        <v>220</v>
      </c>
      <c r="E63" s="234"/>
      <c r="F63" s="221">
        <f t="shared" si="2"/>
        <v>0</v>
      </c>
      <c r="G63" s="234"/>
      <c r="H63" s="222">
        <f t="shared" si="3"/>
        <v>0</v>
      </c>
    </row>
    <row r="64" spans="1:8" s="187" customFormat="1" ht="12.75" thickTop="1" thickBot="1">
      <c r="A64" s="180" t="s">
        <v>3120</v>
      </c>
      <c r="B64" s="181"/>
      <c r="C64" s="182"/>
      <c r="D64" s="183"/>
      <c r="E64" s="184"/>
      <c r="F64" s="185">
        <f>SUM(F57:F63)</f>
        <v>0</v>
      </c>
      <c r="G64" s="185"/>
      <c r="H64" s="186">
        <f>SUM(H57:H63)</f>
        <v>0</v>
      </c>
    </row>
    <row r="65" spans="1:8" s="194" customFormat="1" ht="12.75" thickTop="1">
      <c r="A65" s="188" t="s">
        <v>3119</v>
      </c>
      <c r="B65" s="189"/>
      <c r="C65" s="190"/>
      <c r="D65" s="190"/>
      <c r="E65" s="190"/>
      <c r="F65" s="191">
        <f>ROUND(2*F64%,2)</f>
        <v>0</v>
      </c>
      <c r="G65" s="192"/>
      <c r="H65" s="193"/>
    </row>
    <row r="66" spans="1:8" s="194" customFormat="1">
      <c r="A66" s="195" t="s">
        <v>3118</v>
      </c>
      <c r="B66" s="196"/>
      <c r="C66" s="197"/>
      <c r="D66" s="197"/>
      <c r="E66" s="198"/>
      <c r="F66" s="198"/>
      <c r="G66" s="198"/>
      <c r="H66" s="199">
        <f>ROUND(H64*1%,2)</f>
        <v>0</v>
      </c>
    </row>
    <row r="67" spans="1:8" s="194" customFormat="1" ht="12.75" thickBot="1">
      <c r="A67" s="200" t="s">
        <v>3117</v>
      </c>
      <c r="B67" s="201"/>
      <c r="C67" s="202"/>
      <c r="D67" s="202"/>
      <c r="E67" s="203"/>
      <c r="F67" s="203"/>
      <c r="G67" s="203"/>
      <c r="H67" s="204">
        <f>ROUND(6*H64%,2)</f>
        <v>0</v>
      </c>
    </row>
    <row r="68" spans="1:8" s="133" customFormat="1" ht="12.75" thickTop="1" thickBot="1">
      <c r="A68" s="205" t="s">
        <v>2611</v>
      </c>
      <c r="B68" s="206"/>
      <c r="C68" s="206"/>
      <c r="D68" s="207"/>
      <c r="E68" s="208" t="s">
        <v>3116</v>
      </c>
      <c r="F68" s="209">
        <f>SUM(F64:F67)</f>
        <v>0</v>
      </c>
      <c r="G68" s="210" t="s">
        <v>3115</v>
      </c>
      <c r="H68" s="225">
        <f>SUM(H64:H67)</f>
        <v>0</v>
      </c>
    </row>
    <row r="69" spans="1:8" s="133" customFormat="1" thickTop="1"/>
    <row r="70" spans="1:8" s="133" customFormat="1" ht="11.25">
      <c r="A70" s="133" t="s">
        <v>3254</v>
      </c>
      <c r="C70" s="226"/>
      <c r="E70" s="249"/>
    </row>
    <row r="71" spans="1:8" s="133" customFormat="1" ht="11.25">
      <c r="A71" s="133" t="s">
        <v>3253</v>
      </c>
      <c r="E71" s="250"/>
    </row>
    <row r="72" spans="1:8" s="133" customFormat="1" ht="11.25">
      <c r="A72" s="133" t="s">
        <v>3252</v>
      </c>
      <c r="E72" s="250"/>
    </row>
    <row r="73" spans="1:8" s="133" customFormat="1" ht="11.25"/>
    <row r="74" spans="1:8" s="133" customFormat="1" ht="11.25">
      <c r="A74" s="228"/>
    </row>
    <row r="75" spans="1:8" s="133" customFormat="1" ht="10.5" customHeight="1">
      <c r="A75" s="126"/>
    </row>
    <row r="76" spans="1:8" s="133" customFormat="1" ht="10.5" customHeight="1">
      <c r="A76" s="126"/>
    </row>
    <row r="77" spans="1:8" s="133" customFormat="1" ht="11.25">
      <c r="A77" s="126"/>
    </row>
    <row r="78" spans="1:8" s="133" customFormat="1" ht="11.25"/>
    <row r="79" spans="1:8" s="133" customFormat="1" ht="11.25"/>
  </sheetData>
  <sheetProtection algorithmName="SHA-512" hashValue="me249vw0crF3wdhVfqm6faiaI4hFcdsQ6OorzIknWevLeUWdcCtbFL5nB+039Ypz+V2vnH+N8piUivoFJWWWXg==" saltValue="V2Hq1LWzj44FTP7TCwpeyA==" spinCount="100000" sheet="1"/>
  <mergeCells count="3">
    <mergeCell ref="A8:H8"/>
    <mergeCell ref="A14:H14"/>
    <mergeCell ref="G22:H22"/>
  </mergeCells>
  <hyperlinks>
    <hyperlink ref="H6" r:id="rId1" xr:uid="{DFBD0C83-6CCC-4F5D-B69E-3929BA72A1D4}"/>
    <hyperlink ref="H7" r:id="rId2" xr:uid="{9535E6CB-3193-4556-B983-F7C81CCAD729}"/>
  </hyperlinks>
  <pageMargins left="0.7" right="0.7" top="0.75" bottom="0.75" header="0.3" footer="0.3"/>
  <pageSetup paperSize="9" orientation="portrait" r:id="rId3"/>
  <drawing r:id="rId4"/>
  <legacyDrawing r:id="rId5"/>
  <oleObjects>
    <mc:AlternateContent xmlns:mc="http://schemas.openxmlformats.org/markup-compatibility/2006">
      <mc:Choice Requires="x14">
        <oleObject progId="Word.Picture.8" shapeId="3073" r:id="rId6">
          <objectPr defaultSize="0" autoPict="0" r:id="rId7">
            <anchor moveWithCells="1" sizeWithCells="1">
              <from>
                <xdr:col>5</xdr:col>
                <xdr:colOff>400050</xdr:colOff>
                <xdr:row>0</xdr:row>
                <xdr:rowOff>0</xdr:rowOff>
              </from>
              <to>
                <xdr:col>7</xdr:col>
                <xdr:colOff>742950</xdr:colOff>
                <xdr:row>3</xdr:row>
                <xdr:rowOff>57150</xdr:rowOff>
              </to>
            </anchor>
          </objectPr>
        </oleObject>
      </mc:Choice>
      <mc:Fallback>
        <oleObject progId="Word.Picture.8" shapeId="3073"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E398F-B706-48D7-B724-9BCADD1263E0}">
  <sheetPr>
    <pageSetUpPr fitToPage="1"/>
  </sheetPr>
  <dimension ref="B1:BM182"/>
  <sheetViews>
    <sheetView showGridLines="0" topLeftCell="A106" workbookViewId="0">
      <selection activeCell="N97" sqref="N97:Q97"/>
    </sheetView>
  </sheetViews>
  <sheetFormatPr defaultRowHeight="14.25"/>
  <cols>
    <col min="1" max="1" width="7.140625" style="272" customWidth="1"/>
    <col min="2" max="2" width="1.42578125" style="272" customWidth="1"/>
    <col min="3" max="3" width="3.5703125" style="272" customWidth="1"/>
    <col min="4" max="4" width="3.7109375" style="272" customWidth="1"/>
    <col min="5" max="5" width="16.5703125" style="272" customWidth="1"/>
    <col min="6" max="7" width="9.5703125" style="272" customWidth="1"/>
    <col min="8" max="8" width="10.7109375" style="272" customWidth="1"/>
    <col min="9" max="9" width="6" style="272" customWidth="1"/>
    <col min="10" max="10" width="6.5703125" style="272" customWidth="1"/>
    <col min="11" max="11" width="9.85546875" style="277" customWidth="1"/>
    <col min="12" max="12" width="10.28515625" style="388" customWidth="1"/>
    <col min="13" max="13" width="4" style="388" customWidth="1"/>
    <col min="14" max="14" width="5.140625" style="272" customWidth="1"/>
    <col min="15" max="15" width="1.7109375" style="272" customWidth="1"/>
    <col min="16" max="16" width="10.7109375" style="563" customWidth="1"/>
    <col min="17" max="17" width="3.5703125" style="272" customWidth="1"/>
    <col min="18" max="18" width="1.42578125" style="272" customWidth="1"/>
    <col min="19" max="19" width="7" style="272" customWidth="1"/>
    <col min="20" max="20" width="25.42578125" style="272" hidden="1" customWidth="1"/>
    <col min="21" max="21" width="14" style="272" hidden="1" customWidth="1"/>
    <col min="22" max="22" width="10.5703125" style="272" hidden="1" customWidth="1"/>
    <col min="23" max="23" width="14" style="272" hidden="1" customWidth="1"/>
    <col min="24" max="24" width="10.42578125" style="272" hidden="1" customWidth="1"/>
    <col min="25" max="25" width="12.85546875" style="272" hidden="1" customWidth="1"/>
    <col min="26" max="26" width="9.42578125" style="272" hidden="1" customWidth="1"/>
    <col min="27" max="27" width="12.85546875" style="272" hidden="1" customWidth="1"/>
    <col min="28" max="28" width="14" style="272" hidden="1" customWidth="1"/>
    <col min="29" max="29" width="9.42578125" style="272" customWidth="1"/>
    <col min="30" max="30" width="12.85546875" style="272" customWidth="1"/>
    <col min="31" max="31" width="14" style="272" customWidth="1"/>
    <col min="32" max="43" width="9.140625" style="272"/>
    <col min="44" max="65" width="8" style="272" hidden="1" customWidth="1"/>
    <col min="66" max="16384" width="9.140625" style="272"/>
  </cols>
  <sheetData>
    <row r="1" spans="2:46" ht="10.5" customHeight="1">
      <c r="B1" s="267"/>
      <c r="C1" s="268"/>
      <c r="D1" s="268"/>
      <c r="E1" s="268"/>
      <c r="F1" s="268"/>
      <c r="G1" s="268"/>
      <c r="H1" s="268"/>
      <c r="I1" s="268"/>
      <c r="J1" s="268"/>
      <c r="K1" s="269"/>
      <c r="L1" s="270"/>
      <c r="M1" s="270"/>
      <c r="N1" s="268"/>
      <c r="O1" s="268"/>
      <c r="P1" s="562"/>
      <c r="Q1" s="268"/>
      <c r="R1" s="271"/>
      <c r="AT1" s="273" t="s">
        <v>3302</v>
      </c>
    </row>
    <row r="2" spans="2:46" ht="36.950000000000003" customHeight="1">
      <c r="B2" s="274"/>
      <c r="C2" s="823" t="s">
        <v>3429</v>
      </c>
      <c r="D2" s="823"/>
      <c r="E2" s="823"/>
      <c r="F2" s="823"/>
      <c r="G2" s="823"/>
      <c r="H2" s="823"/>
      <c r="I2" s="823"/>
      <c r="J2" s="823"/>
      <c r="K2" s="823"/>
      <c r="L2" s="823"/>
      <c r="M2" s="823"/>
      <c r="N2" s="823"/>
      <c r="O2" s="823"/>
      <c r="P2" s="823"/>
      <c r="Q2" s="823"/>
      <c r="R2" s="275"/>
      <c r="T2" s="276" t="s">
        <v>3468</v>
      </c>
      <c r="AT2" s="273" t="s">
        <v>3467</v>
      </c>
    </row>
    <row r="3" spans="2:46" ht="6.95" customHeight="1">
      <c r="B3" s="274"/>
      <c r="L3" s="278"/>
      <c r="M3" s="278"/>
      <c r="R3" s="275"/>
    </row>
    <row r="4" spans="2:46" ht="25.35" customHeight="1">
      <c r="B4" s="274"/>
      <c r="D4" s="279" t="s">
        <v>3428</v>
      </c>
      <c r="F4" s="824" t="s">
        <v>3466</v>
      </c>
      <c r="G4" s="824"/>
      <c r="H4" s="824"/>
      <c r="I4" s="824"/>
      <c r="J4" s="824"/>
      <c r="K4" s="824"/>
      <c r="L4" s="824"/>
      <c r="M4" s="824"/>
      <c r="N4" s="824"/>
      <c r="O4" s="824"/>
      <c r="P4" s="824"/>
      <c r="R4" s="275"/>
    </row>
    <row r="5" spans="2:46" ht="25.35" customHeight="1">
      <c r="B5" s="274"/>
      <c r="D5" s="279" t="s">
        <v>3240</v>
      </c>
      <c r="F5" s="824"/>
      <c r="G5" s="824"/>
      <c r="H5" s="824"/>
      <c r="I5" s="824"/>
      <c r="J5" s="824"/>
      <c r="K5" s="824"/>
      <c r="L5" s="824"/>
      <c r="M5" s="824"/>
      <c r="N5" s="824"/>
      <c r="O5" s="824"/>
      <c r="P5" s="824"/>
      <c r="R5" s="275"/>
    </row>
    <row r="6" spans="2:46" s="281" customFormat="1" ht="32.85" customHeight="1">
      <c r="B6" s="280"/>
      <c r="D6" s="282" t="s">
        <v>3426</v>
      </c>
      <c r="F6" s="839" t="s">
        <v>3465</v>
      </c>
      <c r="G6" s="839"/>
      <c r="H6" s="839"/>
      <c r="I6" s="839"/>
      <c r="J6" s="839"/>
      <c r="K6" s="839"/>
      <c r="L6" s="839"/>
      <c r="M6" s="839"/>
      <c r="N6" s="839"/>
      <c r="O6" s="839"/>
      <c r="P6" s="839"/>
      <c r="R6" s="283"/>
    </row>
    <row r="7" spans="2:46" s="281" customFormat="1" ht="14.45" customHeight="1">
      <c r="B7" s="280"/>
      <c r="D7" s="279" t="s">
        <v>3464</v>
      </c>
      <c r="F7" s="284" t="s">
        <v>3301</v>
      </c>
      <c r="K7" s="285"/>
      <c r="L7" s="286"/>
      <c r="M7" s="287" t="s">
        <v>3463</v>
      </c>
      <c r="O7" s="284" t="s">
        <v>3301</v>
      </c>
      <c r="P7" s="343"/>
      <c r="R7" s="283"/>
    </row>
    <row r="8" spans="2:46" s="281" customFormat="1" ht="14.45" customHeight="1">
      <c r="B8" s="280"/>
      <c r="D8" s="279" t="s">
        <v>3425</v>
      </c>
      <c r="F8" s="284" t="s">
        <v>3462</v>
      </c>
      <c r="K8" s="285"/>
      <c r="L8" s="286"/>
      <c r="M8" s="287" t="s">
        <v>3424</v>
      </c>
      <c r="O8" s="840"/>
      <c r="P8" s="840"/>
      <c r="R8" s="283"/>
    </row>
    <row r="9" spans="2:46" s="281" customFormat="1" ht="10.9" customHeight="1">
      <c r="B9" s="280"/>
      <c r="K9" s="285"/>
      <c r="L9" s="286"/>
      <c r="M9" s="286"/>
      <c r="P9" s="343"/>
      <c r="R9" s="283"/>
    </row>
    <row r="10" spans="2:46" s="281" customFormat="1" ht="14.45" customHeight="1">
      <c r="B10" s="280"/>
      <c r="D10" s="279" t="s">
        <v>3242</v>
      </c>
      <c r="K10" s="285"/>
      <c r="L10" s="286"/>
      <c r="M10" s="287" t="s">
        <v>3461</v>
      </c>
      <c r="O10" s="805" t="s">
        <v>3301</v>
      </c>
      <c r="P10" s="805"/>
      <c r="R10" s="283"/>
    </row>
    <row r="11" spans="2:46" s="281" customFormat="1" ht="18" customHeight="1">
      <c r="B11" s="280"/>
      <c r="E11" s="284"/>
      <c r="K11" s="285"/>
      <c r="L11" s="286"/>
      <c r="M11" s="287" t="s">
        <v>3460</v>
      </c>
      <c r="O11" s="805" t="s">
        <v>3301</v>
      </c>
      <c r="P11" s="805"/>
      <c r="R11" s="283"/>
    </row>
    <row r="12" spans="2:46" s="281" customFormat="1" ht="6.95" customHeight="1">
      <c r="B12" s="280"/>
      <c r="K12" s="285"/>
      <c r="L12" s="286"/>
      <c r="M12" s="286"/>
      <c r="P12" s="343"/>
      <c r="R12" s="283"/>
    </row>
    <row r="13" spans="2:46" s="281" customFormat="1" ht="14.45" customHeight="1">
      <c r="B13" s="280"/>
      <c r="D13" s="279" t="s">
        <v>3420</v>
      </c>
      <c r="K13" s="285"/>
      <c r="L13" s="286"/>
      <c r="M13" s="287" t="s">
        <v>3461</v>
      </c>
      <c r="O13" s="833"/>
      <c r="P13" s="833"/>
      <c r="R13" s="283"/>
    </row>
    <row r="14" spans="2:46" s="281" customFormat="1" ht="18" customHeight="1">
      <c r="B14" s="280"/>
      <c r="E14" s="833"/>
      <c r="F14" s="833"/>
      <c r="G14" s="833"/>
      <c r="H14" s="833"/>
      <c r="I14" s="833"/>
      <c r="J14" s="833"/>
      <c r="K14" s="833"/>
      <c r="L14" s="833"/>
      <c r="M14" s="287" t="s">
        <v>3460</v>
      </c>
      <c r="O14" s="833"/>
      <c r="P14" s="833"/>
      <c r="R14" s="283"/>
    </row>
    <row r="15" spans="2:46" s="281" customFormat="1" ht="6.95" customHeight="1">
      <c r="B15" s="280"/>
      <c r="K15" s="285"/>
      <c r="L15" s="286"/>
      <c r="M15" s="286"/>
      <c r="P15" s="343"/>
      <c r="R15" s="283"/>
    </row>
    <row r="16" spans="2:46" s="281" customFormat="1" ht="14.45" customHeight="1">
      <c r="B16" s="280"/>
      <c r="D16" s="279" t="s">
        <v>3422</v>
      </c>
      <c r="K16" s="285"/>
      <c r="L16" s="286"/>
      <c r="M16" s="287" t="s">
        <v>3461</v>
      </c>
      <c r="O16" s="805" t="s">
        <v>3301</v>
      </c>
      <c r="P16" s="805"/>
      <c r="R16" s="283"/>
    </row>
    <row r="17" spans="2:18" s="281" customFormat="1" ht="18" customHeight="1">
      <c r="B17" s="280"/>
      <c r="E17" s="284"/>
      <c r="K17" s="285"/>
      <c r="L17" s="286"/>
      <c r="M17" s="287" t="s">
        <v>3460</v>
      </c>
      <c r="O17" s="805" t="s">
        <v>3301</v>
      </c>
      <c r="P17" s="805"/>
      <c r="R17" s="283"/>
    </row>
    <row r="18" spans="2:18" s="281" customFormat="1" ht="6.95" customHeight="1">
      <c r="B18" s="280"/>
      <c r="K18" s="285"/>
      <c r="L18" s="286"/>
      <c r="M18" s="286"/>
      <c r="P18" s="343"/>
      <c r="R18" s="283"/>
    </row>
    <row r="19" spans="2:18" s="281" customFormat="1" ht="14.45" customHeight="1">
      <c r="B19" s="280"/>
      <c r="D19" s="279" t="s">
        <v>3419</v>
      </c>
      <c r="K19" s="285"/>
      <c r="L19" s="286"/>
      <c r="M19" s="287" t="s">
        <v>3461</v>
      </c>
      <c r="O19" s="805"/>
      <c r="P19" s="805"/>
      <c r="R19" s="283"/>
    </row>
    <row r="20" spans="2:18" s="281" customFormat="1" ht="18" customHeight="1">
      <c r="B20" s="280"/>
      <c r="E20" s="841"/>
      <c r="F20" s="841"/>
      <c r="G20" s="841"/>
      <c r="H20" s="841"/>
      <c r="I20" s="841"/>
      <c r="J20" s="841"/>
      <c r="K20" s="841"/>
      <c r="L20" s="841"/>
      <c r="M20" s="287" t="s">
        <v>3460</v>
      </c>
      <c r="O20" s="841"/>
      <c r="P20" s="841"/>
      <c r="R20" s="283"/>
    </row>
    <row r="21" spans="2:18" s="281" customFormat="1" ht="6.95" customHeight="1">
      <c r="B21" s="280"/>
      <c r="K21" s="285"/>
      <c r="L21" s="286"/>
      <c r="M21" s="286"/>
      <c r="P21" s="343"/>
      <c r="R21" s="283"/>
    </row>
    <row r="22" spans="2:18" s="281" customFormat="1" ht="14.45" customHeight="1">
      <c r="B22" s="280"/>
      <c r="D22" s="279" t="s">
        <v>3459</v>
      </c>
      <c r="K22" s="285"/>
      <c r="L22" s="286"/>
      <c r="M22" s="286"/>
      <c r="P22" s="343"/>
      <c r="R22" s="283"/>
    </row>
    <row r="23" spans="2:18" s="281" customFormat="1" ht="63" customHeight="1">
      <c r="B23" s="280"/>
      <c r="E23" s="802" t="s">
        <v>3458</v>
      </c>
      <c r="F23" s="802"/>
      <c r="G23" s="802"/>
      <c r="H23" s="802"/>
      <c r="I23" s="802"/>
      <c r="J23" s="802"/>
      <c r="K23" s="802"/>
      <c r="L23" s="802"/>
      <c r="M23" s="286"/>
      <c r="P23" s="343"/>
      <c r="R23" s="283"/>
    </row>
    <row r="24" spans="2:18" s="281" customFormat="1" ht="6.95" customHeight="1">
      <c r="B24" s="280"/>
      <c r="K24" s="285"/>
      <c r="L24" s="286"/>
      <c r="M24" s="286"/>
      <c r="P24" s="343"/>
      <c r="R24" s="283"/>
    </row>
    <row r="25" spans="2:18" s="281" customFormat="1" ht="6.95" customHeight="1">
      <c r="B25" s="280"/>
      <c r="D25" s="288"/>
      <c r="E25" s="288"/>
      <c r="F25" s="288"/>
      <c r="G25" s="288"/>
      <c r="H25" s="288"/>
      <c r="I25" s="288"/>
      <c r="J25" s="288"/>
      <c r="K25" s="289"/>
      <c r="L25" s="290"/>
      <c r="M25" s="290"/>
      <c r="N25" s="288"/>
      <c r="O25" s="288"/>
      <c r="P25" s="564"/>
      <c r="R25" s="283"/>
    </row>
    <row r="26" spans="2:18" s="281" customFormat="1" ht="14.45" customHeight="1">
      <c r="B26" s="280"/>
      <c r="D26" s="291" t="s">
        <v>3457</v>
      </c>
      <c r="K26" s="285"/>
      <c r="L26" s="286"/>
      <c r="M26" s="842"/>
      <c r="N26" s="842"/>
      <c r="O26" s="842"/>
      <c r="P26" s="842"/>
      <c r="R26" s="283"/>
    </row>
    <row r="27" spans="2:18" s="281" customFormat="1" ht="14.45" customHeight="1">
      <c r="B27" s="280"/>
      <c r="D27" s="292" t="s">
        <v>3456</v>
      </c>
      <c r="K27" s="285"/>
      <c r="L27" s="286"/>
      <c r="M27" s="842"/>
      <c r="N27" s="842"/>
      <c r="O27" s="842"/>
      <c r="P27" s="842"/>
      <c r="R27" s="283"/>
    </row>
    <row r="28" spans="2:18" s="281" customFormat="1" ht="6.95" customHeight="1">
      <c r="B28" s="280"/>
      <c r="K28" s="285"/>
      <c r="L28" s="286"/>
      <c r="M28" s="286"/>
      <c r="P28" s="343"/>
      <c r="R28" s="283"/>
    </row>
    <row r="29" spans="2:18" s="281" customFormat="1" ht="25.35" customHeight="1">
      <c r="B29" s="280"/>
      <c r="D29" s="293" t="s">
        <v>3455</v>
      </c>
      <c r="K29" s="285"/>
      <c r="L29" s="286"/>
      <c r="M29" s="843"/>
      <c r="N29" s="843"/>
      <c r="O29" s="843"/>
      <c r="P29" s="843"/>
      <c r="R29" s="283"/>
    </row>
    <row r="30" spans="2:18" s="281" customFormat="1" ht="6.95" customHeight="1">
      <c r="B30" s="280"/>
      <c r="D30" s="288"/>
      <c r="E30" s="288"/>
      <c r="F30" s="288"/>
      <c r="G30" s="288"/>
      <c r="H30" s="288"/>
      <c r="I30" s="288"/>
      <c r="J30" s="288"/>
      <c r="K30" s="289"/>
      <c r="L30" s="290"/>
      <c r="M30" s="290"/>
      <c r="N30" s="288"/>
      <c r="O30" s="288"/>
      <c r="P30" s="564"/>
      <c r="R30" s="283"/>
    </row>
    <row r="31" spans="2:18" s="281" customFormat="1" ht="14.45" customHeight="1">
      <c r="B31" s="280"/>
      <c r="D31" s="294" t="s">
        <v>3</v>
      </c>
      <c r="E31" s="294" t="s">
        <v>3454</v>
      </c>
      <c r="F31" s="295">
        <v>0.2</v>
      </c>
      <c r="G31" s="296" t="s">
        <v>3095</v>
      </c>
      <c r="H31" s="832">
        <f>ROUND((((SUM(BE94:BE101)+SUM(BE120:BE175))+SUM(BE177:BE181))),2)</f>
        <v>0</v>
      </c>
      <c r="I31" s="832"/>
      <c r="J31" s="832"/>
      <c r="K31" s="285"/>
      <c r="L31" s="286"/>
      <c r="M31" s="832">
        <f>ROUND(((ROUND((SUM(BE94:BE101)+SUM(BE120:BE175)), 2)*F31)+SUM(BE177:BE181)*F31),2)</f>
        <v>0</v>
      </c>
      <c r="N31" s="832"/>
      <c r="O31" s="832"/>
      <c r="P31" s="832"/>
      <c r="R31" s="283"/>
    </row>
    <row r="32" spans="2:18" s="281" customFormat="1" ht="14.45" customHeight="1">
      <c r="B32" s="280"/>
      <c r="E32" s="294" t="s">
        <v>3300</v>
      </c>
      <c r="F32" s="295">
        <v>0.2</v>
      </c>
      <c r="G32" s="296" t="s">
        <v>3095</v>
      </c>
      <c r="H32" s="832">
        <f>ROUND((((SUM(BE95:BE102)+SUM(BE120:BE176))+SUM(BE178:BE182))),2)</f>
        <v>0</v>
      </c>
      <c r="I32" s="832"/>
      <c r="J32" s="832"/>
      <c r="K32" s="285"/>
      <c r="L32" s="286"/>
      <c r="M32" s="832">
        <v>0</v>
      </c>
      <c r="N32" s="832"/>
      <c r="O32" s="832"/>
      <c r="P32" s="832"/>
      <c r="R32" s="283"/>
    </row>
    <row r="33" spans="2:18" s="281" customFormat="1" ht="14.45" customHeight="1">
      <c r="B33" s="280"/>
      <c r="E33" s="294" t="s">
        <v>3453</v>
      </c>
      <c r="F33" s="295">
        <v>0.2</v>
      </c>
      <c r="G33" s="296" t="s">
        <v>3095</v>
      </c>
      <c r="H33" s="832">
        <f>ROUND((((SUM(BG94:BG101)+SUM(BG120:BG175))+SUM(BG177:BG181))),2)</f>
        <v>0</v>
      </c>
      <c r="I33" s="832"/>
      <c r="J33" s="832"/>
      <c r="K33" s="285"/>
      <c r="L33" s="286"/>
      <c r="M33" s="832">
        <v>0</v>
      </c>
      <c r="N33" s="832"/>
      <c r="O33" s="832"/>
      <c r="P33" s="832"/>
      <c r="R33" s="283"/>
    </row>
    <row r="34" spans="2:18" s="281" customFormat="1" ht="14.45" customHeight="1">
      <c r="B34" s="280"/>
      <c r="E34" s="294" t="s">
        <v>3452</v>
      </c>
      <c r="F34" s="295">
        <v>0.2</v>
      </c>
      <c r="G34" s="296" t="s">
        <v>3095</v>
      </c>
      <c r="H34" s="832">
        <f>ROUND((((SUM(BH94:BH101)+SUM(BH120:BH175))+SUM(BH177:BH181))),2)</f>
        <v>0</v>
      </c>
      <c r="I34" s="832"/>
      <c r="J34" s="832"/>
      <c r="K34" s="285"/>
      <c r="L34" s="286"/>
      <c r="M34" s="832">
        <v>0</v>
      </c>
      <c r="N34" s="832"/>
      <c r="O34" s="832"/>
      <c r="P34" s="832"/>
      <c r="R34" s="283"/>
    </row>
    <row r="35" spans="2:18" s="281" customFormat="1" ht="14.45" customHeight="1">
      <c r="B35" s="280"/>
      <c r="E35" s="294" t="s">
        <v>3451</v>
      </c>
      <c r="F35" s="295">
        <v>0</v>
      </c>
      <c r="G35" s="296" t="s">
        <v>3095</v>
      </c>
      <c r="H35" s="832">
        <f>ROUND((((SUM(BI94:BI101)+SUM(BI120:BI175))+SUM(BI177:BI181))),2)</f>
        <v>0</v>
      </c>
      <c r="I35" s="832"/>
      <c r="J35" s="832"/>
      <c r="K35" s="285"/>
      <c r="L35" s="286"/>
      <c r="M35" s="832">
        <v>0</v>
      </c>
      <c r="N35" s="832"/>
      <c r="O35" s="832"/>
      <c r="P35" s="832"/>
      <c r="R35" s="283"/>
    </row>
    <row r="36" spans="2:18" s="281" customFormat="1" ht="6.95" customHeight="1">
      <c r="B36" s="280"/>
      <c r="K36" s="285"/>
      <c r="L36" s="286"/>
      <c r="M36" s="286"/>
      <c r="P36" s="343"/>
      <c r="R36" s="283"/>
    </row>
    <row r="37" spans="2:18" s="281" customFormat="1" ht="25.35" customHeight="1">
      <c r="B37" s="280"/>
      <c r="C37" s="297"/>
      <c r="D37" s="298" t="s">
        <v>3450</v>
      </c>
      <c r="E37" s="299"/>
      <c r="F37" s="299"/>
      <c r="G37" s="300" t="s">
        <v>3449</v>
      </c>
      <c r="H37" s="301" t="s">
        <v>13</v>
      </c>
      <c r="I37" s="299"/>
      <c r="J37" s="299"/>
      <c r="K37" s="302"/>
      <c r="L37" s="837"/>
      <c r="M37" s="837"/>
      <c r="N37" s="837"/>
      <c r="O37" s="837"/>
      <c r="P37" s="838"/>
      <c r="Q37" s="297"/>
      <c r="R37" s="283"/>
    </row>
    <row r="38" spans="2:18" s="281" customFormat="1" ht="14.45" customHeight="1">
      <c r="B38" s="280"/>
      <c r="K38" s="285"/>
      <c r="L38" s="286"/>
      <c r="M38" s="286"/>
      <c r="P38" s="343"/>
      <c r="R38" s="283"/>
    </row>
    <row r="39" spans="2:18" s="281" customFormat="1" ht="14.45" customHeight="1">
      <c r="B39" s="280"/>
      <c r="K39" s="285"/>
      <c r="L39" s="286"/>
      <c r="M39" s="286"/>
      <c r="P39" s="343"/>
      <c r="R39" s="283"/>
    </row>
    <row r="40" spans="2:18">
      <c r="B40" s="274"/>
      <c r="L40" s="278"/>
      <c r="M40" s="278"/>
      <c r="R40" s="275"/>
    </row>
    <row r="41" spans="2:18">
      <c r="B41" s="274"/>
      <c r="L41" s="278"/>
      <c r="M41" s="278"/>
      <c r="R41" s="275"/>
    </row>
    <row r="42" spans="2:18">
      <c r="B42" s="274"/>
      <c r="L42" s="278"/>
      <c r="M42" s="278"/>
      <c r="R42" s="275"/>
    </row>
    <row r="43" spans="2:18">
      <c r="B43" s="274"/>
      <c r="L43" s="278"/>
      <c r="M43" s="278"/>
      <c r="R43" s="275"/>
    </row>
    <row r="44" spans="2:18">
      <c r="B44" s="274"/>
      <c r="L44" s="278"/>
      <c r="M44" s="278"/>
      <c r="R44" s="275"/>
    </row>
    <row r="45" spans="2:18">
      <c r="B45" s="274"/>
      <c r="L45" s="278"/>
      <c r="M45" s="278"/>
      <c r="R45" s="275"/>
    </row>
    <row r="46" spans="2:18">
      <c r="B46" s="274"/>
      <c r="L46" s="278"/>
      <c r="M46" s="278"/>
      <c r="R46" s="275"/>
    </row>
    <row r="47" spans="2:18">
      <c r="B47" s="274"/>
      <c r="L47" s="278"/>
      <c r="M47" s="278"/>
      <c r="R47" s="275"/>
    </row>
    <row r="48" spans="2:18" s="281" customFormat="1" ht="15">
      <c r="B48" s="280"/>
      <c r="D48" s="303" t="s">
        <v>3448</v>
      </c>
      <c r="E48" s="288"/>
      <c r="F48" s="288"/>
      <c r="G48" s="288"/>
      <c r="H48" s="304"/>
      <c r="J48" s="303" t="s">
        <v>3447</v>
      </c>
      <c r="K48" s="289"/>
      <c r="L48" s="290"/>
      <c r="M48" s="290"/>
      <c r="N48" s="288"/>
      <c r="O48" s="288"/>
      <c r="P48" s="565"/>
      <c r="R48" s="283"/>
    </row>
    <row r="49" spans="2:18">
      <c r="B49" s="274"/>
      <c r="D49" s="305"/>
      <c r="H49" s="306"/>
      <c r="J49" s="305"/>
      <c r="L49" s="278"/>
      <c r="M49" s="278"/>
      <c r="P49" s="566"/>
      <c r="R49" s="275"/>
    </row>
    <row r="50" spans="2:18">
      <c r="B50" s="274"/>
      <c r="D50" s="305"/>
      <c r="H50" s="306"/>
      <c r="J50" s="305"/>
      <c r="L50" s="278"/>
      <c r="M50" s="278"/>
      <c r="P50" s="566"/>
      <c r="R50" s="275"/>
    </row>
    <row r="51" spans="2:18">
      <c r="B51" s="274"/>
      <c r="D51" s="305"/>
      <c r="H51" s="306"/>
      <c r="J51" s="305"/>
      <c r="L51" s="278"/>
      <c r="M51" s="278"/>
      <c r="P51" s="566"/>
      <c r="R51" s="275"/>
    </row>
    <row r="52" spans="2:18">
      <c r="B52" s="274"/>
      <c r="D52" s="305"/>
      <c r="H52" s="306"/>
      <c r="J52" s="305"/>
      <c r="L52" s="278"/>
      <c r="M52" s="278"/>
      <c r="P52" s="566"/>
      <c r="R52" s="275"/>
    </row>
    <row r="53" spans="2:18">
      <c r="B53" s="274"/>
      <c r="D53" s="305"/>
      <c r="H53" s="306"/>
      <c r="J53" s="305"/>
      <c r="L53" s="278"/>
      <c r="M53" s="278"/>
      <c r="P53" s="566"/>
      <c r="R53" s="275"/>
    </row>
    <row r="54" spans="2:18">
      <c r="B54" s="274"/>
      <c r="D54" s="305"/>
      <c r="H54" s="306"/>
      <c r="J54" s="305"/>
      <c r="L54" s="278"/>
      <c r="M54" s="278"/>
      <c r="P54" s="566"/>
      <c r="R54" s="275"/>
    </row>
    <row r="55" spans="2:18">
      <c r="B55" s="274"/>
      <c r="D55" s="305"/>
      <c r="H55" s="306"/>
      <c r="J55" s="305"/>
      <c r="L55" s="278"/>
      <c r="M55" s="278"/>
      <c r="P55" s="566"/>
      <c r="R55" s="275"/>
    </row>
    <row r="56" spans="2:18">
      <c r="B56" s="274"/>
      <c r="D56" s="305"/>
      <c r="H56" s="306"/>
      <c r="J56" s="305"/>
      <c r="L56" s="278"/>
      <c r="M56" s="278"/>
      <c r="P56" s="566"/>
      <c r="R56" s="275"/>
    </row>
    <row r="57" spans="2:18" s="281" customFormat="1" ht="15">
      <c r="B57" s="280"/>
      <c r="D57" s="307" t="s">
        <v>3444</v>
      </c>
      <c r="E57" s="308"/>
      <c r="F57" s="308"/>
      <c r="G57" s="309" t="s">
        <v>3443</v>
      </c>
      <c r="H57" s="310"/>
      <c r="J57" s="307" t="s">
        <v>3444</v>
      </c>
      <c r="K57" s="311"/>
      <c r="L57" s="312"/>
      <c r="M57" s="312"/>
      <c r="N57" s="309" t="s">
        <v>3443</v>
      </c>
      <c r="O57" s="308"/>
      <c r="P57" s="567"/>
      <c r="R57" s="283"/>
    </row>
    <row r="58" spans="2:18">
      <c r="B58" s="274"/>
      <c r="L58" s="278"/>
      <c r="M58" s="278"/>
      <c r="R58" s="275"/>
    </row>
    <row r="59" spans="2:18" s="281" customFormat="1" ht="15">
      <c r="B59" s="280"/>
      <c r="D59" s="303" t="s">
        <v>3446</v>
      </c>
      <c r="E59" s="288"/>
      <c r="F59" s="288"/>
      <c r="G59" s="288"/>
      <c r="H59" s="304"/>
      <c r="J59" s="303" t="s">
        <v>3445</v>
      </c>
      <c r="K59" s="289"/>
      <c r="L59" s="290"/>
      <c r="M59" s="290"/>
      <c r="N59" s="288"/>
      <c r="O59" s="288"/>
      <c r="P59" s="565"/>
      <c r="R59" s="283"/>
    </row>
    <row r="60" spans="2:18">
      <c r="B60" s="274"/>
      <c r="D60" s="305"/>
      <c r="H60" s="306"/>
      <c r="J60" s="305"/>
      <c r="L60" s="278"/>
      <c r="M60" s="278"/>
      <c r="P60" s="566"/>
      <c r="R60" s="275"/>
    </row>
    <row r="61" spans="2:18">
      <c r="B61" s="274"/>
      <c r="D61" s="305"/>
      <c r="H61" s="306"/>
      <c r="J61" s="305"/>
      <c r="L61" s="278"/>
      <c r="M61" s="278"/>
      <c r="P61" s="566"/>
      <c r="R61" s="275"/>
    </row>
    <row r="62" spans="2:18">
      <c r="B62" s="274"/>
      <c r="D62" s="305"/>
      <c r="H62" s="306"/>
      <c r="J62" s="305"/>
      <c r="L62" s="278"/>
      <c r="M62" s="278"/>
      <c r="P62" s="566"/>
      <c r="R62" s="275"/>
    </row>
    <row r="63" spans="2:18">
      <c r="B63" s="274"/>
      <c r="D63" s="305"/>
      <c r="H63" s="306"/>
      <c r="J63" s="305"/>
      <c r="L63" s="278"/>
      <c r="M63" s="278"/>
      <c r="P63" s="566"/>
      <c r="R63" s="275"/>
    </row>
    <row r="64" spans="2:18">
      <c r="B64" s="274"/>
      <c r="D64" s="305"/>
      <c r="H64" s="306"/>
      <c r="J64" s="305"/>
      <c r="L64" s="278"/>
      <c r="M64" s="278"/>
      <c r="P64" s="566"/>
      <c r="R64" s="275"/>
    </row>
    <row r="65" spans="2:18">
      <c r="B65" s="274"/>
      <c r="D65" s="305"/>
      <c r="H65" s="306"/>
      <c r="J65" s="305"/>
      <c r="L65" s="278"/>
      <c r="M65" s="278"/>
      <c r="P65" s="566"/>
      <c r="R65" s="275"/>
    </row>
    <row r="66" spans="2:18">
      <c r="B66" s="274"/>
      <c r="D66" s="305"/>
      <c r="H66" s="306"/>
      <c r="J66" s="305"/>
      <c r="L66" s="278"/>
      <c r="M66" s="278"/>
      <c r="P66" s="566"/>
      <c r="R66" s="275"/>
    </row>
    <row r="67" spans="2:18">
      <c r="B67" s="274"/>
      <c r="D67" s="305"/>
      <c r="H67" s="306"/>
      <c r="J67" s="305"/>
      <c r="L67" s="278"/>
      <c r="M67" s="278"/>
      <c r="P67" s="566"/>
      <c r="R67" s="275"/>
    </row>
    <row r="68" spans="2:18" s="281" customFormat="1" ht="15">
      <c r="B68" s="280"/>
      <c r="D68" s="307" t="s">
        <v>3444</v>
      </c>
      <c r="E68" s="308"/>
      <c r="F68" s="308"/>
      <c r="G68" s="309" t="s">
        <v>3443</v>
      </c>
      <c r="H68" s="310"/>
      <c r="J68" s="307" t="s">
        <v>3444</v>
      </c>
      <c r="K68" s="311"/>
      <c r="L68" s="312"/>
      <c r="M68" s="312"/>
      <c r="N68" s="309" t="s">
        <v>3443</v>
      </c>
      <c r="O68" s="308"/>
      <c r="P68" s="567"/>
      <c r="R68" s="283"/>
    </row>
    <row r="69" spans="2:18" s="281" customFormat="1" ht="14.45" customHeight="1">
      <c r="B69" s="313"/>
      <c r="C69" s="314"/>
      <c r="D69" s="314"/>
      <c r="E69" s="314"/>
      <c r="F69" s="314"/>
      <c r="G69" s="314"/>
      <c r="H69" s="314"/>
      <c r="I69" s="314"/>
      <c r="J69" s="314"/>
      <c r="K69" s="315"/>
      <c r="L69" s="316"/>
      <c r="M69" s="316"/>
      <c r="N69" s="314"/>
      <c r="O69" s="314"/>
      <c r="P69" s="568"/>
      <c r="Q69" s="314"/>
      <c r="R69" s="317"/>
    </row>
    <row r="73" spans="2:18" s="281" customFormat="1" ht="6.95" customHeight="1">
      <c r="B73" s="318"/>
      <c r="C73" s="319"/>
      <c r="D73" s="319"/>
      <c r="E73" s="319"/>
      <c r="F73" s="319"/>
      <c r="G73" s="319"/>
      <c r="H73" s="319"/>
      <c r="I73" s="319"/>
      <c r="J73" s="319"/>
      <c r="K73" s="320"/>
      <c r="L73" s="321"/>
      <c r="M73" s="321"/>
      <c r="N73" s="319"/>
      <c r="O73" s="319"/>
      <c r="P73" s="569"/>
      <c r="Q73" s="319"/>
      <c r="R73" s="322"/>
    </row>
    <row r="74" spans="2:18" s="281" customFormat="1" ht="36.950000000000003" customHeight="1">
      <c r="B74" s="280"/>
      <c r="C74" s="823" t="s">
        <v>3442</v>
      </c>
      <c r="D74" s="806"/>
      <c r="E74" s="806"/>
      <c r="F74" s="806"/>
      <c r="G74" s="806"/>
      <c r="H74" s="806"/>
      <c r="I74" s="806"/>
      <c r="J74" s="806"/>
      <c r="K74" s="806"/>
      <c r="L74" s="806"/>
      <c r="M74" s="806"/>
      <c r="N74" s="806"/>
      <c r="O74" s="806"/>
      <c r="P74" s="806"/>
      <c r="Q74" s="806"/>
      <c r="R74" s="283"/>
    </row>
    <row r="75" spans="2:18" s="281" customFormat="1" ht="6.95" customHeight="1">
      <c r="B75" s="280"/>
      <c r="K75" s="285"/>
      <c r="L75" s="286"/>
      <c r="M75" s="286"/>
      <c r="P75" s="343"/>
      <c r="R75" s="283"/>
    </row>
    <row r="76" spans="2:18" s="281" customFormat="1" ht="30" customHeight="1">
      <c r="B76" s="280"/>
      <c r="C76" s="279" t="s">
        <v>3428</v>
      </c>
      <c r="F76" s="824" t="str">
        <f>F4</f>
        <v>Stavebná úprava objektu NBS, Vazovova 2, Bratislava</v>
      </c>
      <c r="G76" s="806"/>
      <c r="H76" s="806"/>
      <c r="I76" s="806"/>
      <c r="J76" s="806"/>
      <c r="K76" s="806"/>
      <c r="L76" s="806"/>
      <c r="M76" s="806"/>
      <c r="N76" s="806"/>
      <c r="O76" s="806"/>
      <c r="P76" s="806"/>
      <c r="R76" s="283"/>
    </row>
    <row r="77" spans="2:18" ht="30" customHeight="1">
      <c r="B77" s="274"/>
      <c r="C77" s="279" t="s">
        <v>3240</v>
      </c>
      <c r="F77" s="824" t="s">
        <v>3427</v>
      </c>
      <c r="G77" s="825"/>
      <c r="H77" s="825"/>
      <c r="I77" s="825"/>
      <c r="J77" s="825"/>
      <c r="K77" s="825"/>
      <c r="L77" s="825"/>
      <c r="M77" s="825"/>
      <c r="N77" s="825"/>
      <c r="O77" s="825"/>
      <c r="P77" s="825"/>
      <c r="R77" s="275"/>
    </row>
    <row r="78" spans="2:18" s="281" customFormat="1" ht="36.950000000000003" customHeight="1">
      <c r="B78" s="280"/>
      <c r="C78" s="323" t="s">
        <v>3426</v>
      </c>
      <c r="F78" s="826" t="str">
        <f>F6</f>
        <v>E01-12 - Hlasová signalizácia požiaru</v>
      </c>
      <c r="G78" s="806"/>
      <c r="H78" s="806"/>
      <c r="I78" s="806"/>
      <c r="J78" s="806"/>
      <c r="K78" s="806"/>
      <c r="L78" s="806"/>
      <c r="M78" s="806"/>
      <c r="N78" s="806"/>
      <c r="O78" s="806"/>
      <c r="P78" s="806"/>
      <c r="R78" s="283"/>
    </row>
    <row r="79" spans="2:18" s="281" customFormat="1" ht="6.95" customHeight="1">
      <c r="B79" s="280"/>
      <c r="K79" s="285"/>
      <c r="L79" s="286"/>
      <c r="M79" s="286"/>
      <c r="P79" s="343"/>
      <c r="R79" s="283"/>
    </row>
    <row r="80" spans="2:18" s="281" customFormat="1" ht="18" customHeight="1">
      <c r="B80" s="280"/>
      <c r="C80" s="279" t="s">
        <v>3425</v>
      </c>
      <c r="F80" s="284" t="str">
        <f>F8</f>
        <v>Národná Banka Slovenska, Vazovova ul.2,  Bratislava</v>
      </c>
      <c r="K80" s="324" t="s">
        <v>3424</v>
      </c>
      <c r="L80" s="286"/>
      <c r="M80" s="827" t="str">
        <f>IF(O8="","",O8)</f>
        <v/>
      </c>
      <c r="N80" s="806"/>
      <c r="O80" s="806"/>
      <c r="P80" s="806"/>
      <c r="R80" s="283"/>
    </row>
    <row r="81" spans="2:62" s="281" customFormat="1" ht="6.95" customHeight="1">
      <c r="B81" s="280"/>
      <c r="K81" s="285"/>
      <c r="L81" s="286"/>
      <c r="M81" s="286"/>
      <c r="P81" s="343"/>
      <c r="R81" s="283"/>
    </row>
    <row r="82" spans="2:62" s="281" customFormat="1" ht="15">
      <c r="B82" s="280"/>
      <c r="C82" s="279" t="s">
        <v>3242</v>
      </c>
      <c r="F82" s="284" t="s">
        <v>3423</v>
      </c>
      <c r="K82" s="324" t="s">
        <v>3422</v>
      </c>
      <c r="L82" s="286"/>
      <c r="M82" s="805" t="s">
        <v>3421</v>
      </c>
      <c r="N82" s="806"/>
      <c r="O82" s="806"/>
      <c r="P82" s="806"/>
      <c r="Q82" s="806"/>
      <c r="R82" s="283"/>
    </row>
    <row r="83" spans="2:62" s="281" customFormat="1" ht="14.45" customHeight="1">
      <c r="B83" s="280"/>
      <c r="C83" s="279" t="s">
        <v>3420</v>
      </c>
      <c r="F83" s="284" t="str">
        <f>IF(E14="","",E14)</f>
        <v/>
      </c>
      <c r="K83" s="324" t="s">
        <v>3419</v>
      </c>
      <c r="L83" s="286"/>
      <c r="M83" s="833"/>
      <c r="N83" s="834"/>
      <c r="O83" s="834"/>
      <c r="P83" s="834"/>
      <c r="Q83" s="834"/>
      <c r="R83" s="283"/>
    </row>
    <row r="84" spans="2:62" s="281" customFormat="1" ht="10.35" customHeight="1">
      <c r="B84" s="280"/>
      <c r="K84" s="285"/>
      <c r="L84" s="286"/>
      <c r="M84" s="286"/>
      <c r="P84" s="343"/>
      <c r="R84" s="283"/>
    </row>
    <row r="85" spans="2:62" s="281" customFormat="1" ht="29.25" customHeight="1">
      <c r="B85" s="280"/>
      <c r="C85" s="835" t="s">
        <v>3441</v>
      </c>
      <c r="D85" s="836"/>
      <c r="E85" s="836"/>
      <c r="F85" s="836"/>
      <c r="G85" s="836"/>
      <c r="H85" s="325"/>
      <c r="I85" s="325"/>
      <c r="J85" s="325"/>
      <c r="K85" s="326"/>
      <c r="L85" s="327"/>
      <c r="M85" s="327"/>
      <c r="N85" s="835" t="s">
        <v>3415</v>
      </c>
      <c r="O85" s="836"/>
      <c r="P85" s="836"/>
      <c r="Q85" s="836"/>
      <c r="R85" s="283"/>
    </row>
    <row r="86" spans="2:62" s="281" customFormat="1" ht="10.35" customHeight="1">
      <c r="B86" s="280"/>
      <c r="K86" s="285"/>
      <c r="L86" s="286"/>
      <c r="M86" s="286"/>
      <c r="P86" s="343"/>
      <c r="R86" s="283"/>
    </row>
    <row r="87" spans="2:62" s="281" customFormat="1" ht="29.25" customHeight="1">
      <c r="B87" s="280"/>
      <c r="C87" s="328" t="s">
        <v>3440</v>
      </c>
      <c r="K87" s="285"/>
      <c r="L87" s="286"/>
      <c r="M87" s="286"/>
      <c r="N87" s="830">
        <f>N88+N89+N90+N91+N92</f>
        <v>0</v>
      </c>
      <c r="O87" s="831"/>
      <c r="P87" s="831"/>
      <c r="Q87" s="831"/>
      <c r="R87" s="283"/>
      <c r="AU87" s="273" t="s">
        <v>3439</v>
      </c>
    </row>
    <row r="88" spans="2:62" s="330" customFormat="1" ht="24.95" customHeight="1">
      <c r="B88" s="329"/>
      <c r="D88" s="331" t="s">
        <v>3407</v>
      </c>
      <c r="E88" s="332"/>
      <c r="F88" s="332"/>
      <c r="G88" s="332"/>
      <c r="H88" s="332"/>
      <c r="I88" s="332"/>
      <c r="J88" s="332"/>
      <c r="K88" s="333"/>
      <c r="L88" s="334"/>
      <c r="M88" s="334"/>
      <c r="N88" s="829">
        <f>N120</f>
        <v>0</v>
      </c>
      <c r="O88" s="829"/>
      <c r="P88" s="829"/>
      <c r="Q88" s="829"/>
      <c r="R88" s="335"/>
    </row>
    <row r="89" spans="2:62" s="330" customFormat="1" ht="24.95" customHeight="1">
      <c r="B89" s="329"/>
      <c r="D89" s="331" t="s">
        <v>3387</v>
      </c>
      <c r="E89" s="332"/>
      <c r="F89" s="332"/>
      <c r="G89" s="332"/>
      <c r="H89" s="332"/>
      <c r="I89" s="332"/>
      <c r="J89" s="332"/>
      <c r="K89" s="333"/>
      <c r="L89" s="334"/>
      <c r="M89" s="334"/>
      <c r="N89" s="829">
        <f>N130</f>
        <v>0</v>
      </c>
      <c r="O89" s="829"/>
      <c r="P89" s="829"/>
      <c r="Q89" s="829"/>
      <c r="R89" s="335"/>
    </row>
    <row r="90" spans="2:62" s="330" customFormat="1" ht="24.95" customHeight="1">
      <c r="B90" s="329"/>
      <c r="D90" s="331" t="s">
        <v>3375</v>
      </c>
      <c r="E90" s="332"/>
      <c r="F90" s="332"/>
      <c r="G90" s="332"/>
      <c r="H90" s="332"/>
      <c r="I90" s="332"/>
      <c r="J90" s="332"/>
      <c r="K90" s="333"/>
      <c r="L90" s="334"/>
      <c r="M90" s="334"/>
      <c r="N90" s="829">
        <f>N136</f>
        <v>0</v>
      </c>
      <c r="O90" s="829"/>
      <c r="P90" s="829"/>
      <c r="Q90" s="829"/>
      <c r="R90" s="335"/>
    </row>
    <row r="91" spans="2:62" s="330" customFormat="1" ht="24.95" customHeight="1">
      <c r="B91" s="329"/>
      <c r="D91" s="331" t="s">
        <v>3341</v>
      </c>
      <c r="E91" s="332"/>
      <c r="F91" s="332"/>
      <c r="G91" s="332"/>
      <c r="H91" s="332"/>
      <c r="I91" s="332"/>
      <c r="J91" s="332"/>
      <c r="K91" s="333"/>
      <c r="L91" s="334"/>
      <c r="M91" s="334"/>
      <c r="N91" s="829">
        <f>N150</f>
        <v>0</v>
      </c>
      <c r="O91" s="829"/>
      <c r="P91" s="829"/>
      <c r="Q91" s="829"/>
      <c r="R91" s="335"/>
    </row>
    <row r="92" spans="2:62" s="330" customFormat="1" ht="21.75" customHeight="1">
      <c r="B92" s="329"/>
      <c r="D92" s="331" t="s">
        <v>3327</v>
      </c>
      <c r="E92" s="332"/>
      <c r="F92" s="332"/>
      <c r="G92" s="332"/>
      <c r="H92" s="332"/>
      <c r="I92" s="332"/>
      <c r="J92" s="332"/>
      <c r="K92" s="333"/>
      <c r="L92" s="334"/>
      <c r="M92" s="334"/>
      <c r="N92" s="828">
        <f>N164</f>
        <v>0</v>
      </c>
      <c r="O92" s="829"/>
      <c r="P92" s="829"/>
      <c r="Q92" s="829"/>
      <c r="R92" s="335"/>
    </row>
    <row r="93" spans="2:62" s="281" customFormat="1" ht="21.75" customHeight="1">
      <c r="B93" s="280"/>
      <c r="K93" s="285"/>
      <c r="L93" s="286"/>
      <c r="M93" s="286"/>
      <c r="N93" s="286"/>
      <c r="O93" s="286"/>
      <c r="P93" s="570"/>
      <c r="Q93" s="286"/>
      <c r="R93" s="283"/>
    </row>
    <row r="94" spans="2:62" s="281" customFormat="1" ht="29.25" customHeight="1">
      <c r="B94" s="280"/>
      <c r="C94" s="328" t="s">
        <v>3438</v>
      </c>
      <c r="K94" s="285"/>
      <c r="L94" s="286"/>
      <c r="M94" s="286"/>
      <c r="N94" s="830">
        <f>ROUND(N95+N96+N97+N98+N99+N100,2)</f>
        <v>0</v>
      </c>
      <c r="O94" s="831"/>
      <c r="P94" s="831"/>
      <c r="Q94" s="831"/>
      <c r="R94" s="283"/>
      <c r="T94" s="336"/>
      <c r="U94" s="337" t="s">
        <v>3</v>
      </c>
    </row>
    <row r="95" spans="2:62" s="281" customFormat="1" ht="18" customHeight="1">
      <c r="B95" s="280"/>
      <c r="D95" s="817" t="s">
        <v>3437</v>
      </c>
      <c r="E95" s="818"/>
      <c r="F95" s="818"/>
      <c r="G95" s="818"/>
      <c r="H95" s="818"/>
      <c r="I95" s="338"/>
      <c r="J95" s="338"/>
      <c r="K95" s="339"/>
      <c r="L95" s="340"/>
      <c r="M95" s="340"/>
      <c r="N95" s="819">
        <v>0</v>
      </c>
      <c r="O95" s="820"/>
      <c r="P95" s="820"/>
      <c r="Q95" s="820"/>
      <c r="R95" s="283"/>
      <c r="T95" s="341"/>
      <c r="U95" s="342" t="s">
        <v>3300</v>
      </c>
      <c r="AY95" s="273" t="s">
        <v>1855</v>
      </c>
      <c r="BE95" s="343">
        <f t="shared" ref="BE95:BE100" si="0">IF(U95="základná",N95,0)</f>
        <v>0</v>
      </c>
      <c r="BF95" s="343">
        <f t="shared" ref="BF95:BF100" si="1">IF(U95="znížená",N95,0)</f>
        <v>0</v>
      </c>
      <c r="BG95" s="343">
        <f t="shared" ref="BG95:BG100" si="2">IF(U95="zákl. prenesená",N95,0)</f>
        <v>0</v>
      </c>
      <c r="BH95" s="343">
        <f t="shared" ref="BH95:BH100" si="3">IF(U95="zníž. prenesená",N95,0)</f>
        <v>0</v>
      </c>
      <c r="BI95" s="343">
        <f t="shared" ref="BI95:BI100" si="4">IF(U95="nulová",N95,0)</f>
        <v>0</v>
      </c>
      <c r="BJ95" s="273" t="s">
        <v>2208</v>
      </c>
    </row>
    <row r="96" spans="2:62" s="281" customFormat="1" ht="18" customHeight="1">
      <c r="B96" s="280"/>
      <c r="D96" s="817" t="s">
        <v>3436</v>
      </c>
      <c r="E96" s="818"/>
      <c r="F96" s="818"/>
      <c r="G96" s="818"/>
      <c r="H96" s="818"/>
      <c r="I96" s="338"/>
      <c r="J96" s="338"/>
      <c r="K96" s="339"/>
      <c r="L96" s="340"/>
      <c r="M96" s="340"/>
      <c r="N96" s="819">
        <v>0</v>
      </c>
      <c r="O96" s="820"/>
      <c r="P96" s="820"/>
      <c r="Q96" s="820"/>
      <c r="R96" s="283"/>
      <c r="T96" s="341"/>
      <c r="U96" s="342" t="s">
        <v>3300</v>
      </c>
      <c r="AY96" s="273" t="s">
        <v>1855</v>
      </c>
      <c r="BE96" s="343">
        <f t="shared" si="0"/>
        <v>0</v>
      </c>
      <c r="BF96" s="343">
        <f t="shared" si="1"/>
        <v>0</v>
      </c>
      <c r="BG96" s="343">
        <f t="shared" si="2"/>
        <v>0</v>
      </c>
      <c r="BH96" s="343">
        <f t="shared" si="3"/>
        <v>0</v>
      </c>
      <c r="BI96" s="343">
        <f t="shared" si="4"/>
        <v>0</v>
      </c>
      <c r="BJ96" s="273" t="s">
        <v>2208</v>
      </c>
    </row>
    <row r="97" spans="2:62" s="281" customFormat="1" ht="18" customHeight="1">
      <c r="B97" s="280"/>
      <c r="D97" s="817" t="s">
        <v>3435</v>
      </c>
      <c r="E97" s="818"/>
      <c r="F97" s="818"/>
      <c r="G97" s="818"/>
      <c r="H97" s="818"/>
      <c r="I97" s="338"/>
      <c r="J97" s="338"/>
      <c r="K97" s="339"/>
      <c r="L97" s="340"/>
      <c r="M97" s="340"/>
      <c r="N97" s="819">
        <f>ROUND(N87*T97,2)</f>
        <v>0</v>
      </c>
      <c r="O97" s="820"/>
      <c r="P97" s="820"/>
      <c r="Q97" s="820"/>
      <c r="R97" s="283"/>
      <c r="T97" s="341"/>
      <c r="U97" s="342" t="s">
        <v>3300</v>
      </c>
      <c r="AY97" s="273" t="s">
        <v>1855</v>
      </c>
      <c r="BE97" s="343">
        <f t="shared" si="0"/>
        <v>0</v>
      </c>
      <c r="BF97" s="343">
        <f t="shared" si="1"/>
        <v>0</v>
      </c>
      <c r="BG97" s="343">
        <f t="shared" si="2"/>
        <v>0</v>
      </c>
      <c r="BH97" s="343">
        <f t="shared" si="3"/>
        <v>0</v>
      </c>
      <c r="BI97" s="343">
        <f t="shared" si="4"/>
        <v>0</v>
      </c>
      <c r="BJ97" s="273" t="s">
        <v>2208</v>
      </c>
    </row>
    <row r="98" spans="2:62" s="281" customFormat="1" ht="18" customHeight="1">
      <c r="B98" s="280"/>
      <c r="D98" s="817" t="s">
        <v>3434</v>
      </c>
      <c r="E98" s="818"/>
      <c r="F98" s="818"/>
      <c r="G98" s="818"/>
      <c r="H98" s="818"/>
      <c r="I98" s="338"/>
      <c r="J98" s="338"/>
      <c r="K98" s="339"/>
      <c r="L98" s="340"/>
      <c r="M98" s="340"/>
      <c r="N98" s="819">
        <f>ROUND(N87*T98,2)</f>
        <v>0</v>
      </c>
      <c r="O98" s="820"/>
      <c r="P98" s="820"/>
      <c r="Q98" s="820"/>
      <c r="R98" s="283"/>
      <c r="T98" s="341"/>
      <c r="U98" s="342" t="s">
        <v>3300</v>
      </c>
      <c r="AY98" s="273" t="s">
        <v>1855</v>
      </c>
      <c r="BE98" s="343">
        <f t="shared" si="0"/>
        <v>0</v>
      </c>
      <c r="BF98" s="343">
        <f t="shared" si="1"/>
        <v>0</v>
      </c>
      <c r="BG98" s="343">
        <f t="shared" si="2"/>
        <v>0</v>
      </c>
      <c r="BH98" s="343">
        <f t="shared" si="3"/>
        <v>0</v>
      </c>
      <c r="BI98" s="343">
        <f t="shared" si="4"/>
        <v>0</v>
      </c>
      <c r="BJ98" s="273" t="s">
        <v>2208</v>
      </c>
    </row>
    <row r="99" spans="2:62" s="281" customFormat="1" ht="18" customHeight="1">
      <c r="B99" s="280"/>
      <c r="D99" s="817" t="s">
        <v>3433</v>
      </c>
      <c r="E99" s="818"/>
      <c r="F99" s="818"/>
      <c r="G99" s="818"/>
      <c r="H99" s="818"/>
      <c r="I99" s="338"/>
      <c r="J99" s="338"/>
      <c r="K99" s="339"/>
      <c r="L99" s="340"/>
      <c r="M99" s="340"/>
      <c r="N99" s="819">
        <v>0</v>
      </c>
      <c r="O99" s="820"/>
      <c r="P99" s="820"/>
      <c r="Q99" s="820"/>
      <c r="R99" s="283"/>
      <c r="T99" s="341"/>
      <c r="U99" s="342" t="s">
        <v>3300</v>
      </c>
      <c r="AY99" s="273" t="s">
        <v>1855</v>
      </c>
      <c r="BE99" s="343">
        <f t="shared" si="0"/>
        <v>0</v>
      </c>
      <c r="BF99" s="343">
        <f t="shared" si="1"/>
        <v>0</v>
      </c>
      <c r="BG99" s="343">
        <f t="shared" si="2"/>
        <v>0</v>
      </c>
      <c r="BH99" s="343">
        <f t="shared" si="3"/>
        <v>0</v>
      </c>
      <c r="BI99" s="343">
        <f t="shared" si="4"/>
        <v>0</v>
      </c>
      <c r="BJ99" s="273" t="s">
        <v>2208</v>
      </c>
    </row>
    <row r="100" spans="2:62" s="281" customFormat="1" ht="18" customHeight="1">
      <c r="B100" s="280"/>
      <c r="D100" s="817" t="s">
        <v>3432</v>
      </c>
      <c r="E100" s="818"/>
      <c r="F100" s="818"/>
      <c r="G100" s="818"/>
      <c r="H100" s="818"/>
      <c r="I100" s="338"/>
      <c r="J100" s="338"/>
      <c r="K100" s="339"/>
      <c r="L100" s="340"/>
      <c r="M100" s="340"/>
      <c r="N100" s="819">
        <v>0</v>
      </c>
      <c r="O100" s="820"/>
      <c r="P100" s="820"/>
      <c r="Q100" s="820"/>
      <c r="R100" s="283"/>
      <c r="T100" s="344"/>
      <c r="U100" s="345" t="s">
        <v>3300</v>
      </c>
      <c r="AY100" s="273" t="s">
        <v>3431</v>
      </c>
      <c r="BE100" s="343">
        <f t="shared" si="0"/>
        <v>0</v>
      </c>
      <c r="BF100" s="343">
        <f t="shared" si="1"/>
        <v>0</v>
      </c>
      <c r="BG100" s="343">
        <f t="shared" si="2"/>
        <v>0</v>
      </c>
      <c r="BH100" s="343">
        <f t="shared" si="3"/>
        <v>0</v>
      </c>
      <c r="BI100" s="343">
        <f t="shared" si="4"/>
        <v>0</v>
      </c>
      <c r="BJ100" s="273" t="s">
        <v>2208</v>
      </c>
    </row>
    <row r="101" spans="2:62" s="281" customFormat="1" ht="13.5">
      <c r="B101" s="280"/>
      <c r="K101" s="285"/>
      <c r="L101" s="286"/>
      <c r="M101" s="286"/>
      <c r="N101" s="286"/>
      <c r="O101" s="286"/>
      <c r="P101" s="570"/>
      <c r="Q101" s="286"/>
      <c r="R101" s="283"/>
    </row>
    <row r="102" spans="2:62" s="281" customFormat="1" ht="29.25" customHeight="1">
      <c r="B102" s="280"/>
      <c r="C102" s="346" t="s">
        <v>3430</v>
      </c>
      <c r="D102" s="347"/>
      <c r="E102" s="347"/>
      <c r="F102" s="347"/>
      <c r="G102" s="347"/>
      <c r="H102" s="347"/>
      <c r="I102" s="347"/>
      <c r="J102" s="347"/>
      <c r="K102" s="348"/>
      <c r="L102" s="821">
        <f>ROUND(SUM(N87+N94),2)</f>
        <v>0</v>
      </c>
      <c r="M102" s="822"/>
      <c r="N102" s="822"/>
      <c r="O102" s="822"/>
      <c r="P102" s="822"/>
      <c r="Q102" s="822"/>
      <c r="R102" s="283"/>
    </row>
    <row r="103" spans="2:62" s="281" customFormat="1" ht="6.95" customHeight="1">
      <c r="B103" s="313"/>
      <c r="C103" s="314"/>
      <c r="D103" s="314"/>
      <c r="E103" s="314"/>
      <c r="F103" s="314"/>
      <c r="G103" s="314"/>
      <c r="H103" s="314"/>
      <c r="I103" s="314"/>
      <c r="J103" s="314"/>
      <c r="K103" s="315"/>
      <c r="L103" s="316"/>
      <c r="M103" s="316"/>
      <c r="N103" s="314"/>
      <c r="O103" s="314"/>
      <c r="P103" s="568"/>
      <c r="Q103" s="314"/>
      <c r="R103" s="317"/>
    </row>
    <row r="107" spans="2:62" s="281" customFormat="1" ht="6.95" customHeight="1">
      <c r="B107" s="318"/>
      <c r="C107" s="319"/>
      <c r="D107" s="319"/>
      <c r="E107" s="319"/>
      <c r="F107" s="319"/>
      <c r="G107" s="319"/>
      <c r="H107" s="319"/>
      <c r="I107" s="319"/>
      <c r="J107" s="319"/>
      <c r="K107" s="320"/>
      <c r="L107" s="321"/>
      <c r="M107" s="321"/>
      <c r="N107" s="319"/>
      <c r="O107" s="319"/>
      <c r="P107" s="569"/>
      <c r="Q107" s="319"/>
      <c r="R107" s="322"/>
    </row>
    <row r="108" spans="2:62" s="281" customFormat="1" ht="36.950000000000003" customHeight="1">
      <c r="B108" s="280"/>
      <c r="C108" s="823" t="s">
        <v>3429</v>
      </c>
      <c r="D108" s="806"/>
      <c r="E108" s="806"/>
      <c r="F108" s="806"/>
      <c r="G108" s="806"/>
      <c r="H108" s="806"/>
      <c r="I108" s="806"/>
      <c r="J108" s="806"/>
      <c r="K108" s="806"/>
      <c r="L108" s="806"/>
      <c r="M108" s="806"/>
      <c r="N108" s="806"/>
      <c r="O108" s="806"/>
      <c r="P108" s="806"/>
      <c r="Q108" s="806"/>
      <c r="R108" s="283"/>
    </row>
    <row r="109" spans="2:62" s="281" customFormat="1" ht="6.95" customHeight="1">
      <c r="B109" s="280"/>
      <c r="K109" s="285"/>
      <c r="L109" s="286"/>
      <c r="M109" s="286"/>
      <c r="P109" s="343"/>
      <c r="R109" s="283"/>
    </row>
    <row r="110" spans="2:62" s="281" customFormat="1" ht="30" customHeight="1">
      <c r="B110" s="280"/>
      <c r="C110" s="279" t="s">
        <v>3428</v>
      </c>
      <c r="F110" s="824" t="str">
        <f>F4</f>
        <v>Stavebná úprava objektu NBS, Vazovova 2, Bratislava</v>
      </c>
      <c r="G110" s="806"/>
      <c r="H110" s="806"/>
      <c r="I110" s="806"/>
      <c r="J110" s="806"/>
      <c r="K110" s="806"/>
      <c r="L110" s="806"/>
      <c r="M110" s="806"/>
      <c r="N110" s="806"/>
      <c r="O110" s="806"/>
      <c r="P110" s="806"/>
      <c r="R110" s="283"/>
    </row>
    <row r="111" spans="2:62" ht="30" customHeight="1">
      <c r="B111" s="274"/>
      <c r="C111" s="279" t="s">
        <v>3240</v>
      </c>
      <c r="F111" s="824" t="s">
        <v>3427</v>
      </c>
      <c r="G111" s="825"/>
      <c r="H111" s="825"/>
      <c r="I111" s="825"/>
      <c r="J111" s="825"/>
      <c r="K111" s="825"/>
      <c r="L111" s="825"/>
      <c r="M111" s="825"/>
      <c r="N111" s="825"/>
      <c r="O111" s="825"/>
      <c r="P111" s="825"/>
      <c r="R111" s="275"/>
    </row>
    <row r="112" spans="2:62" s="281" customFormat="1" ht="36.950000000000003" customHeight="1">
      <c r="B112" s="280"/>
      <c r="C112" s="323" t="s">
        <v>3426</v>
      </c>
      <c r="F112" s="826" t="str">
        <f>F6</f>
        <v>E01-12 - Hlasová signalizácia požiaru</v>
      </c>
      <c r="G112" s="806"/>
      <c r="H112" s="806"/>
      <c r="I112" s="806"/>
      <c r="J112" s="806"/>
      <c r="K112" s="806"/>
      <c r="L112" s="806"/>
      <c r="M112" s="806"/>
      <c r="N112" s="806"/>
      <c r="O112" s="806"/>
      <c r="P112" s="806"/>
      <c r="R112" s="283"/>
    </row>
    <row r="113" spans="2:65" s="281" customFormat="1" ht="6.95" customHeight="1">
      <c r="B113" s="280"/>
      <c r="K113" s="285"/>
      <c r="L113" s="286"/>
      <c r="M113" s="286"/>
      <c r="P113" s="343"/>
      <c r="R113" s="283"/>
    </row>
    <row r="114" spans="2:65" s="281" customFormat="1" ht="21.75" customHeight="1">
      <c r="B114" s="280"/>
      <c r="C114" s="279" t="s">
        <v>3425</v>
      </c>
      <c r="F114" s="802" t="str">
        <f>F8</f>
        <v>Národná Banka Slovenska, Vazovova ul.2,  Bratislava</v>
      </c>
      <c r="G114" s="802"/>
      <c r="H114" s="802"/>
      <c r="I114" s="802"/>
      <c r="J114" s="802"/>
      <c r="K114" s="324" t="s">
        <v>3424</v>
      </c>
      <c r="L114" s="286"/>
      <c r="M114" s="827" t="str">
        <f>IF(O8="","",O8)</f>
        <v/>
      </c>
      <c r="N114" s="806"/>
      <c r="O114" s="806"/>
      <c r="P114" s="806"/>
      <c r="R114" s="283"/>
    </row>
    <row r="115" spans="2:65" s="281" customFormat="1" ht="6.95" customHeight="1">
      <c r="B115" s="280"/>
      <c r="K115" s="285"/>
      <c r="L115" s="286"/>
      <c r="M115" s="286"/>
      <c r="P115" s="343"/>
      <c r="R115" s="283"/>
    </row>
    <row r="116" spans="2:65" s="281" customFormat="1" ht="15">
      <c r="B116" s="280"/>
      <c r="C116" s="279" t="s">
        <v>3242</v>
      </c>
      <c r="F116" s="284" t="s">
        <v>3423</v>
      </c>
      <c r="K116" s="324" t="s">
        <v>3422</v>
      </c>
      <c r="L116" s="286"/>
      <c r="M116" s="805" t="s">
        <v>3421</v>
      </c>
      <c r="N116" s="806"/>
      <c r="O116" s="806"/>
      <c r="P116" s="806"/>
      <c r="Q116" s="806"/>
      <c r="R116" s="283"/>
    </row>
    <row r="117" spans="2:65" s="281" customFormat="1" ht="14.45" customHeight="1">
      <c r="B117" s="280"/>
      <c r="C117" s="279" t="s">
        <v>3420</v>
      </c>
      <c r="F117" s="284" t="str">
        <f>IF(E14="","",E14)</f>
        <v/>
      </c>
      <c r="K117" s="324" t="s">
        <v>3419</v>
      </c>
      <c r="L117" s="286"/>
      <c r="M117" s="805" t="s">
        <v>3418</v>
      </c>
      <c r="N117" s="806"/>
      <c r="O117" s="806"/>
      <c r="P117" s="806"/>
      <c r="Q117" s="806"/>
      <c r="R117" s="283"/>
    </row>
    <row r="118" spans="2:65" s="281" customFormat="1" ht="10.35" customHeight="1">
      <c r="B118" s="280"/>
      <c r="K118" s="285"/>
      <c r="L118" s="286"/>
      <c r="M118" s="286"/>
      <c r="P118" s="343"/>
      <c r="R118" s="283"/>
    </row>
    <row r="119" spans="2:65" s="354" customFormat="1" ht="29.25" customHeight="1">
      <c r="B119" s="349"/>
      <c r="C119" s="350" t="s">
        <v>3417</v>
      </c>
      <c r="D119" s="351" t="s">
        <v>38</v>
      </c>
      <c r="E119" s="351" t="s">
        <v>24</v>
      </c>
      <c r="F119" s="807" t="s">
        <v>2214</v>
      </c>
      <c r="G119" s="808"/>
      <c r="H119" s="808"/>
      <c r="I119" s="808"/>
      <c r="J119" s="351" t="s">
        <v>2213</v>
      </c>
      <c r="K119" s="352" t="s">
        <v>27</v>
      </c>
      <c r="L119" s="809" t="s">
        <v>3416</v>
      </c>
      <c r="M119" s="810"/>
      <c r="N119" s="807" t="s">
        <v>3415</v>
      </c>
      <c r="O119" s="808"/>
      <c r="P119" s="808"/>
      <c r="Q119" s="811"/>
      <c r="R119" s="353"/>
      <c r="T119" s="355" t="s">
        <v>3414</v>
      </c>
      <c r="U119" s="356" t="s">
        <v>3</v>
      </c>
      <c r="V119" s="356" t="s">
        <v>3413</v>
      </c>
      <c r="W119" s="356" t="s">
        <v>3412</v>
      </c>
      <c r="X119" s="356" t="s">
        <v>3411</v>
      </c>
      <c r="Y119" s="356" t="s">
        <v>3410</v>
      </c>
      <c r="Z119" s="356" t="s">
        <v>3409</v>
      </c>
      <c r="AA119" s="357" t="s">
        <v>3408</v>
      </c>
    </row>
    <row r="120" spans="2:65" s="359" customFormat="1" ht="24.95" customHeight="1">
      <c r="B120" s="358"/>
      <c r="D120" s="360" t="s">
        <v>3407</v>
      </c>
      <c r="E120" s="360"/>
      <c r="F120" s="360"/>
      <c r="G120" s="360"/>
      <c r="H120" s="360"/>
      <c r="I120" s="360"/>
      <c r="J120" s="360"/>
      <c r="K120" s="361"/>
      <c r="L120" s="362"/>
      <c r="M120" s="363" t="s">
        <v>2610</v>
      </c>
      <c r="N120" s="815">
        <f>SUM(N121:Q129)</f>
        <v>0</v>
      </c>
      <c r="O120" s="816"/>
      <c r="P120" s="816"/>
      <c r="Q120" s="816"/>
      <c r="R120" s="364"/>
      <c r="T120" s="365"/>
      <c r="W120" s="366">
        <f>SUM(W121:W129)</f>
        <v>0</v>
      </c>
      <c r="Y120" s="366">
        <f>SUM(Y121:Y129)</f>
        <v>0</v>
      </c>
      <c r="AA120" s="367">
        <f>SUM(AA121:AA129)</f>
        <v>0</v>
      </c>
      <c r="AR120" s="368" t="s">
        <v>2209</v>
      </c>
      <c r="AT120" s="369" t="s">
        <v>66</v>
      </c>
      <c r="AU120" s="369" t="s">
        <v>3302</v>
      </c>
      <c r="AY120" s="368" t="s">
        <v>3304</v>
      </c>
      <c r="BK120" s="370">
        <f>SUM(BK121:BK129)</f>
        <v>0</v>
      </c>
    </row>
    <row r="121" spans="2:65" s="281" customFormat="1" ht="53.25" customHeight="1">
      <c r="B121" s="280"/>
      <c r="C121" s="371" t="s">
        <v>2209</v>
      </c>
      <c r="D121" s="371"/>
      <c r="E121" s="372" t="s">
        <v>3406</v>
      </c>
      <c r="F121" s="812" t="s">
        <v>3405</v>
      </c>
      <c r="G121" s="813"/>
      <c r="H121" s="813"/>
      <c r="I121" s="814"/>
      <c r="J121" s="373" t="s">
        <v>132</v>
      </c>
      <c r="K121" s="374">
        <v>1</v>
      </c>
      <c r="L121" s="800"/>
      <c r="M121" s="800"/>
      <c r="N121" s="801">
        <f>ROUND(L121*K121,2)</f>
        <v>0</v>
      </c>
      <c r="O121" s="801"/>
      <c r="P121" s="801"/>
      <c r="Q121" s="801"/>
      <c r="R121" s="283"/>
      <c r="T121" s="375" t="s">
        <v>3301</v>
      </c>
      <c r="U121" s="376" t="s">
        <v>3300</v>
      </c>
      <c r="W121" s="377">
        <f t="shared" ref="W121:W129" si="5">V121*K121</f>
        <v>0</v>
      </c>
      <c r="X121" s="377">
        <v>0</v>
      </c>
      <c r="Y121" s="377">
        <f t="shared" ref="Y121:Y127" si="6">X121*K121</f>
        <v>0</v>
      </c>
      <c r="Z121" s="377">
        <v>0</v>
      </c>
      <c r="AA121" s="378">
        <f t="shared" ref="AA121:AA127" si="7">Z121*K121</f>
        <v>0</v>
      </c>
      <c r="AR121" s="273" t="s">
        <v>2207</v>
      </c>
      <c r="AT121" s="273" t="s">
        <v>3305</v>
      </c>
      <c r="AU121" s="273" t="s">
        <v>2209</v>
      </c>
      <c r="AY121" s="273" t="s">
        <v>3304</v>
      </c>
      <c r="BE121" s="343">
        <f t="shared" ref="BE121:BE127" si="8">IF(U121="základná",N121,0)</f>
        <v>0</v>
      </c>
      <c r="BF121" s="343">
        <f t="shared" ref="BF121:BF127" si="9">IF(U121="znížená",N121,0)</f>
        <v>0</v>
      </c>
      <c r="BG121" s="343">
        <f t="shared" ref="BG121:BG127" si="10">IF(U121="zákl. prenesená",N121,0)</f>
        <v>0</v>
      </c>
      <c r="BH121" s="343">
        <f t="shared" ref="BH121:BH127" si="11">IF(U121="zníž. prenesená",N121,0)</f>
        <v>0</v>
      </c>
      <c r="BI121" s="343">
        <f t="shared" ref="BI121:BI127" si="12">IF(U121="nulová",N121,0)</f>
        <v>0</v>
      </c>
      <c r="BJ121" s="273" t="s">
        <v>2208</v>
      </c>
      <c r="BK121" s="379">
        <f t="shared" ref="BK121:BK129" si="13">ROUND(L121*K121,3)</f>
        <v>0</v>
      </c>
      <c r="BL121" s="273" t="s">
        <v>2207</v>
      </c>
      <c r="BM121" s="273" t="s">
        <v>2208</v>
      </c>
    </row>
    <row r="122" spans="2:65" s="281" customFormat="1" ht="33.75" customHeight="1">
      <c r="B122" s="280"/>
      <c r="C122" s="371" t="s">
        <v>2208</v>
      </c>
      <c r="D122" s="371"/>
      <c r="E122" s="372" t="s">
        <v>3404</v>
      </c>
      <c r="F122" s="798" t="s">
        <v>3403</v>
      </c>
      <c r="G122" s="799"/>
      <c r="H122" s="799"/>
      <c r="I122" s="799"/>
      <c r="J122" s="373" t="s">
        <v>132</v>
      </c>
      <c r="K122" s="374">
        <v>2</v>
      </c>
      <c r="L122" s="800"/>
      <c r="M122" s="800"/>
      <c r="N122" s="801">
        <f t="shared" ref="N122:N129" si="14">ROUND(L122*K122,2)</f>
        <v>0</v>
      </c>
      <c r="O122" s="801"/>
      <c r="P122" s="801"/>
      <c r="Q122" s="801"/>
      <c r="R122" s="283"/>
      <c r="T122" s="375" t="s">
        <v>3301</v>
      </c>
      <c r="U122" s="376" t="s">
        <v>3300</v>
      </c>
      <c r="W122" s="377">
        <f t="shared" si="5"/>
        <v>0</v>
      </c>
      <c r="X122" s="377">
        <v>0</v>
      </c>
      <c r="Y122" s="377">
        <f t="shared" si="6"/>
        <v>0</v>
      </c>
      <c r="Z122" s="377">
        <v>0</v>
      </c>
      <c r="AA122" s="378">
        <f t="shared" si="7"/>
        <v>0</v>
      </c>
      <c r="AR122" s="273" t="s">
        <v>2207</v>
      </c>
      <c r="AT122" s="273" t="s">
        <v>3305</v>
      </c>
      <c r="AU122" s="273" t="s">
        <v>2209</v>
      </c>
      <c r="AY122" s="273" t="s">
        <v>3304</v>
      </c>
      <c r="BE122" s="343">
        <f t="shared" si="8"/>
        <v>0</v>
      </c>
      <c r="BF122" s="343">
        <f t="shared" si="9"/>
        <v>0</v>
      </c>
      <c r="BG122" s="343">
        <f t="shared" si="10"/>
        <v>0</v>
      </c>
      <c r="BH122" s="343">
        <f t="shared" si="11"/>
        <v>0</v>
      </c>
      <c r="BI122" s="343">
        <f t="shared" si="12"/>
        <v>0</v>
      </c>
      <c r="BJ122" s="273" t="s">
        <v>2208</v>
      </c>
      <c r="BK122" s="379">
        <f t="shared" si="13"/>
        <v>0</v>
      </c>
      <c r="BL122" s="273" t="s">
        <v>2207</v>
      </c>
      <c r="BM122" s="273" t="s">
        <v>2207</v>
      </c>
    </row>
    <row r="123" spans="2:65" s="281" customFormat="1" ht="13.5">
      <c r="B123" s="280"/>
      <c r="C123" s="371" t="s">
        <v>2202</v>
      </c>
      <c r="D123" s="371"/>
      <c r="E123" s="372" t="s">
        <v>3402</v>
      </c>
      <c r="F123" s="798" t="s">
        <v>3401</v>
      </c>
      <c r="G123" s="799"/>
      <c r="H123" s="799"/>
      <c r="I123" s="799"/>
      <c r="J123" s="373" t="s">
        <v>132</v>
      </c>
      <c r="K123" s="374">
        <v>1</v>
      </c>
      <c r="L123" s="803"/>
      <c r="M123" s="804"/>
      <c r="N123" s="801">
        <f t="shared" si="14"/>
        <v>0</v>
      </c>
      <c r="O123" s="801"/>
      <c r="P123" s="801"/>
      <c r="Q123" s="801"/>
      <c r="R123" s="283"/>
      <c r="T123" s="375" t="s">
        <v>3301</v>
      </c>
      <c r="U123" s="376" t="s">
        <v>3300</v>
      </c>
      <c r="W123" s="377">
        <f t="shared" si="5"/>
        <v>0</v>
      </c>
      <c r="X123" s="377">
        <v>0</v>
      </c>
      <c r="Y123" s="377">
        <f t="shared" si="6"/>
        <v>0</v>
      </c>
      <c r="Z123" s="377">
        <v>0</v>
      </c>
      <c r="AA123" s="378">
        <f t="shared" si="7"/>
        <v>0</v>
      </c>
      <c r="AR123" s="273" t="s">
        <v>2207</v>
      </c>
      <c r="AT123" s="273" t="s">
        <v>3305</v>
      </c>
      <c r="AU123" s="273" t="s">
        <v>2209</v>
      </c>
      <c r="AY123" s="273" t="s">
        <v>3304</v>
      </c>
      <c r="BE123" s="343">
        <f t="shared" si="8"/>
        <v>0</v>
      </c>
      <c r="BF123" s="343">
        <f t="shared" si="9"/>
        <v>0</v>
      </c>
      <c r="BG123" s="343">
        <f t="shared" si="10"/>
        <v>0</v>
      </c>
      <c r="BH123" s="343">
        <f t="shared" si="11"/>
        <v>0</v>
      </c>
      <c r="BI123" s="343">
        <f t="shared" si="12"/>
        <v>0</v>
      </c>
      <c r="BJ123" s="273" t="s">
        <v>2208</v>
      </c>
      <c r="BK123" s="379">
        <f t="shared" si="13"/>
        <v>0</v>
      </c>
      <c r="BL123" s="273" t="s">
        <v>2207</v>
      </c>
      <c r="BM123" s="273" t="s">
        <v>2198</v>
      </c>
    </row>
    <row r="124" spans="2:65" s="281" customFormat="1" ht="13.5">
      <c r="B124" s="280"/>
      <c r="C124" s="371" t="s">
        <v>2207</v>
      </c>
      <c r="D124" s="371"/>
      <c r="E124" s="372"/>
      <c r="F124" s="798" t="s">
        <v>3400</v>
      </c>
      <c r="G124" s="799"/>
      <c r="H124" s="799"/>
      <c r="I124" s="799"/>
      <c r="J124" s="373" t="s">
        <v>132</v>
      </c>
      <c r="K124" s="374">
        <v>1</v>
      </c>
      <c r="L124" s="800"/>
      <c r="M124" s="800"/>
      <c r="N124" s="801">
        <f t="shared" si="14"/>
        <v>0</v>
      </c>
      <c r="O124" s="801"/>
      <c r="P124" s="801"/>
      <c r="Q124" s="801"/>
      <c r="R124" s="283"/>
      <c r="T124" s="375" t="s">
        <v>3301</v>
      </c>
      <c r="U124" s="376" t="s">
        <v>3300</v>
      </c>
      <c r="W124" s="377">
        <f t="shared" si="5"/>
        <v>0</v>
      </c>
      <c r="X124" s="377">
        <v>0</v>
      </c>
      <c r="Y124" s="377">
        <f t="shared" si="6"/>
        <v>0</v>
      </c>
      <c r="Z124" s="377">
        <v>0</v>
      </c>
      <c r="AA124" s="378">
        <f t="shared" si="7"/>
        <v>0</v>
      </c>
      <c r="AR124" s="273" t="s">
        <v>2207</v>
      </c>
      <c r="AT124" s="273" t="s">
        <v>3305</v>
      </c>
      <c r="AU124" s="273" t="s">
        <v>2209</v>
      </c>
      <c r="AY124" s="273" t="s">
        <v>3304</v>
      </c>
      <c r="BE124" s="343">
        <f t="shared" si="8"/>
        <v>0</v>
      </c>
      <c r="BF124" s="343">
        <f t="shared" si="9"/>
        <v>0</v>
      </c>
      <c r="BG124" s="343">
        <f t="shared" si="10"/>
        <v>0</v>
      </c>
      <c r="BH124" s="343">
        <f t="shared" si="11"/>
        <v>0</v>
      </c>
      <c r="BI124" s="343">
        <f t="shared" si="12"/>
        <v>0</v>
      </c>
      <c r="BJ124" s="273" t="s">
        <v>2208</v>
      </c>
      <c r="BK124" s="379">
        <f t="shared" si="13"/>
        <v>0</v>
      </c>
      <c r="BL124" s="273" t="s">
        <v>2207</v>
      </c>
      <c r="BM124" s="273" t="s">
        <v>3399</v>
      </c>
    </row>
    <row r="125" spans="2:65" s="281" customFormat="1" ht="72.75" customHeight="1">
      <c r="B125" s="280"/>
      <c r="C125" s="371" t="s">
        <v>2206</v>
      </c>
      <c r="D125" s="371"/>
      <c r="E125" s="372" t="s">
        <v>3398</v>
      </c>
      <c r="F125" s="798" t="s">
        <v>3397</v>
      </c>
      <c r="G125" s="799"/>
      <c r="H125" s="799"/>
      <c r="I125" s="799"/>
      <c r="J125" s="373" t="s">
        <v>132</v>
      </c>
      <c r="K125" s="374">
        <v>1</v>
      </c>
      <c r="L125" s="800"/>
      <c r="M125" s="800"/>
      <c r="N125" s="801">
        <f t="shared" si="14"/>
        <v>0</v>
      </c>
      <c r="O125" s="801"/>
      <c r="P125" s="801"/>
      <c r="Q125" s="801"/>
      <c r="R125" s="283"/>
      <c r="T125" s="375" t="s">
        <v>3301</v>
      </c>
      <c r="U125" s="376" t="s">
        <v>3300</v>
      </c>
      <c r="W125" s="377">
        <f t="shared" si="5"/>
        <v>0</v>
      </c>
      <c r="X125" s="377">
        <v>0</v>
      </c>
      <c r="Y125" s="377">
        <f t="shared" si="6"/>
        <v>0</v>
      </c>
      <c r="Z125" s="377">
        <v>0</v>
      </c>
      <c r="AA125" s="378">
        <f t="shared" si="7"/>
        <v>0</v>
      </c>
      <c r="AR125" s="273" t="s">
        <v>2207</v>
      </c>
      <c r="AT125" s="273" t="s">
        <v>3305</v>
      </c>
      <c r="AU125" s="273" t="s">
        <v>2209</v>
      </c>
      <c r="AY125" s="273" t="s">
        <v>3304</v>
      </c>
      <c r="BE125" s="343">
        <f t="shared" si="8"/>
        <v>0</v>
      </c>
      <c r="BF125" s="343">
        <f t="shared" si="9"/>
        <v>0</v>
      </c>
      <c r="BG125" s="343">
        <f t="shared" si="10"/>
        <v>0</v>
      </c>
      <c r="BH125" s="343">
        <f t="shared" si="11"/>
        <v>0</v>
      </c>
      <c r="BI125" s="343">
        <f t="shared" si="12"/>
        <v>0</v>
      </c>
      <c r="BJ125" s="273" t="s">
        <v>2208</v>
      </c>
      <c r="BK125" s="379">
        <f t="shared" si="13"/>
        <v>0</v>
      </c>
      <c r="BL125" s="273" t="s">
        <v>2207</v>
      </c>
      <c r="BM125" s="273" t="s">
        <v>2635</v>
      </c>
    </row>
    <row r="126" spans="2:65" s="281" customFormat="1" ht="44.25" customHeight="1">
      <c r="B126" s="280"/>
      <c r="C126" s="371" t="s">
        <v>2198</v>
      </c>
      <c r="D126" s="371"/>
      <c r="E126" s="372" t="s">
        <v>3396</v>
      </c>
      <c r="F126" s="798" t="s">
        <v>3395</v>
      </c>
      <c r="G126" s="799"/>
      <c r="H126" s="799"/>
      <c r="I126" s="799"/>
      <c r="J126" s="373" t="s">
        <v>132</v>
      </c>
      <c r="K126" s="374">
        <v>1</v>
      </c>
      <c r="L126" s="800"/>
      <c r="M126" s="800"/>
      <c r="N126" s="801">
        <f t="shared" si="14"/>
        <v>0</v>
      </c>
      <c r="O126" s="801"/>
      <c r="P126" s="801"/>
      <c r="Q126" s="801"/>
      <c r="R126" s="283"/>
      <c r="T126" s="375" t="s">
        <v>3301</v>
      </c>
      <c r="U126" s="376" t="s">
        <v>3300</v>
      </c>
      <c r="W126" s="377">
        <f t="shared" si="5"/>
        <v>0</v>
      </c>
      <c r="X126" s="377">
        <v>0</v>
      </c>
      <c r="Y126" s="377">
        <f t="shared" si="6"/>
        <v>0</v>
      </c>
      <c r="Z126" s="377">
        <v>0</v>
      </c>
      <c r="AA126" s="378">
        <f t="shared" si="7"/>
        <v>0</v>
      </c>
      <c r="AR126" s="273" t="s">
        <v>2207</v>
      </c>
      <c r="AT126" s="273" t="s">
        <v>3305</v>
      </c>
      <c r="AU126" s="273" t="s">
        <v>2209</v>
      </c>
      <c r="AY126" s="273" t="s">
        <v>3304</v>
      </c>
      <c r="BE126" s="343">
        <f t="shared" si="8"/>
        <v>0</v>
      </c>
      <c r="BF126" s="343">
        <f t="shared" si="9"/>
        <v>0</v>
      </c>
      <c r="BG126" s="343">
        <f t="shared" si="10"/>
        <v>0</v>
      </c>
      <c r="BH126" s="343">
        <f t="shared" si="11"/>
        <v>0</v>
      </c>
      <c r="BI126" s="343">
        <f t="shared" si="12"/>
        <v>0</v>
      </c>
      <c r="BJ126" s="273" t="s">
        <v>2208</v>
      </c>
      <c r="BK126" s="379">
        <f t="shared" si="13"/>
        <v>0</v>
      </c>
      <c r="BL126" s="273" t="s">
        <v>2207</v>
      </c>
      <c r="BM126" s="273" t="s">
        <v>3394</v>
      </c>
    </row>
    <row r="127" spans="2:65" s="281" customFormat="1" ht="31.5" customHeight="1">
      <c r="B127" s="280"/>
      <c r="C127" s="371" t="s">
        <v>2205</v>
      </c>
      <c r="D127" s="371"/>
      <c r="E127" s="372" t="s">
        <v>3393</v>
      </c>
      <c r="F127" s="812" t="s">
        <v>3392</v>
      </c>
      <c r="G127" s="813"/>
      <c r="H127" s="813"/>
      <c r="I127" s="814"/>
      <c r="J127" s="373" t="s">
        <v>132</v>
      </c>
      <c r="K127" s="374">
        <v>1</v>
      </c>
      <c r="L127" s="803"/>
      <c r="M127" s="804"/>
      <c r="N127" s="801">
        <f t="shared" si="14"/>
        <v>0</v>
      </c>
      <c r="O127" s="801"/>
      <c r="P127" s="801"/>
      <c r="Q127" s="801"/>
      <c r="R127" s="283"/>
      <c r="T127" s="375" t="s">
        <v>3301</v>
      </c>
      <c r="U127" s="376" t="s">
        <v>3300</v>
      </c>
      <c r="W127" s="377">
        <f t="shared" si="5"/>
        <v>0</v>
      </c>
      <c r="X127" s="377">
        <v>0</v>
      </c>
      <c r="Y127" s="377">
        <f t="shared" si="6"/>
        <v>0</v>
      </c>
      <c r="Z127" s="377">
        <v>0</v>
      </c>
      <c r="AA127" s="378">
        <f t="shared" si="7"/>
        <v>0</v>
      </c>
      <c r="AR127" s="273" t="s">
        <v>2207</v>
      </c>
      <c r="AT127" s="273" t="s">
        <v>3305</v>
      </c>
      <c r="AU127" s="273" t="s">
        <v>2209</v>
      </c>
      <c r="AY127" s="273" t="s">
        <v>3304</v>
      </c>
      <c r="BE127" s="343">
        <f t="shared" si="8"/>
        <v>0</v>
      </c>
      <c r="BF127" s="343">
        <f t="shared" si="9"/>
        <v>0</v>
      </c>
      <c r="BG127" s="343">
        <f t="shared" si="10"/>
        <v>0</v>
      </c>
      <c r="BH127" s="343">
        <f t="shared" si="11"/>
        <v>0</v>
      </c>
      <c r="BI127" s="343">
        <f t="shared" si="12"/>
        <v>0</v>
      </c>
      <c r="BJ127" s="273" t="s">
        <v>2208</v>
      </c>
      <c r="BK127" s="379">
        <f t="shared" si="13"/>
        <v>0</v>
      </c>
      <c r="BL127" s="273" t="s">
        <v>2207</v>
      </c>
      <c r="BM127" s="273" t="s">
        <v>3391</v>
      </c>
    </row>
    <row r="128" spans="2:65" s="281" customFormat="1" ht="13.5">
      <c r="B128" s="280"/>
      <c r="C128" s="371">
        <v>8</v>
      </c>
      <c r="D128" s="371"/>
      <c r="E128" s="372"/>
      <c r="F128" s="812" t="s">
        <v>3390</v>
      </c>
      <c r="G128" s="813"/>
      <c r="H128" s="813"/>
      <c r="I128" s="814"/>
      <c r="J128" s="373" t="s">
        <v>132</v>
      </c>
      <c r="K128" s="374">
        <v>1</v>
      </c>
      <c r="L128" s="803"/>
      <c r="M128" s="804"/>
      <c r="N128" s="801">
        <f t="shared" si="14"/>
        <v>0</v>
      </c>
      <c r="O128" s="801"/>
      <c r="P128" s="801"/>
      <c r="Q128" s="801"/>
      <c r="R128" s="283"/>
      <c r="T128" s="375"/>
      <c r="U128" s="376"/>
      <c r="W128" s="377">
        <f t="shared" si="5"/>
        <v>0</v>
      </c>
      <c r="X128" s="377"/>
      <c r="Y128" s="377"/>
      <c r="Z128" s="377"/>
      <c r="AA128" s="378"/>
      <c r="AR128" s="273"/>
      <c r="AT128" s="273"/>
      <c r="AU128" s="273"/>
      <c r="AY128" s="273"/>
      <c r="BE128" s="343"/>
      <c r="BF128" s="343"/>
      <c r="BG128" s="343"/>
      <c r="BH128" s="343"/>
      <c r="BI128" s="343"/>
      <c r="BJ128" s="273"/>
      <c r="BK128" s="379">
        <f t="shared" si="13"/>
        <v>0</v>
      </c>
      <c r="BL128" s="273"/>
      <c r="BM128" s="273"/>
    </row>
    <row r="129" spans="2:65" s="281" customFormat="1" ht="13.5">
      <c r="B129" s="280"/>
      <c r="C129" s="371">
        <v>9</v>
      </c>
      <c r="D129" s="371"/>
      <c r="E129" s="380"/>
      <c r="F129" s="798" t="s">
        <v>3389</v>
      </c>
      <c r="G129" s="799"/>
      <c r="H129" s="799"/>
      <c r="I129" s="799"/>
      <c r="J129" s="373" t="s">
        <v>132</v>
      </c>
      <c r="K129" s="374">
        <v>1</v>
      </c>
      <c r="L129" s="803"/>
      <c r="M129" s="804"/>
      <c r="N129" s="801">
        <f t="shared" si="14"/>
        <v>0</v>
      </c>
      <c r="O129" s="801"/>
      <c r="P129" s="801"/>
      <c r="Q129" s="801"/>
      <c r="R129" s="283"/>
      <c r="T129" s="375" t="s">
        <v>3301</v>
      </c>
      <c r="U129" s="376" t="s">
        <v>3300</v>
      </c>
      <c r="W129" s="377">
        <f t="shared" si="5"/>
        <v>0</v>
      </c>
      <c r="X129" s="377">
        <v>0</v>
      </c>
      <c r="Y129" s="377">
        <f>X129*K129</f>
        <v>0</v>
      </c>
      <c r="Z129" s="377">
        <v>0</v>
      </c>
      <c r="AA129" s="378">
        <f>Z129*K129</f>
        <v>0</v>
      </c>
      <c r="AR129" s="273" t="s">
        <v>2207</v>
      </c>
      <c r="AT129" s="273" t="s">
        <v>3305</v>
      </c>
      <c r="AU129" s="273" t="s">
        <v>2209</v>
      </c>
      <c r="AY129" s="273" t="s">
        <v>3304</v>
      </c>
      <c r="BE129" s="343">
        <f>IF(U129="základná",N129,0)</f>
        <v>0</v>
      </c>
      <c r="BF129" s="343">
        <f>IF(U129="znížená",N129,0)</f>
        <v>0</v>
      </c>
      <c r="BG129" s="343">
        <f>IF(U129="zákl. prenesená",N129,0)</f>
        <v>0</v>
      </c>
      <c r="BH129" s="343">
        <f>IF(U129="zníž. prenesená",N129,0)</f>
        <v>0</v>
      </c>
      <c r="BI129" s="343">
        <f>IF(U129="nulová",N129,0)</f>
        <v>0</v>
      </c>
      <c r="BJ129" s="273" t="s">
        <v>2208</v>
      </c>
      <c r="BK129" s="379">
        <f t="shared" si="13"/>
        <v>0</v>
      </c>
      <c r="BL129" s="273" t="s">
        <v>2207</v>
      </c>
      <c r="BM129" s="273" t="s">
        <v>3388</v>
      </c>
    </row>
    <row r="130" spans="2:65" s="359" customFormat="1" ht="37.35" customHeight="1">
      <c r="B130" s="358"/>
      <c r="D130" s="360" t="s">
        <v>3387</v>
      </c>
      <c r="E130" s="360"/>
      <c r="F130" s="360"/>
      <c r="G130" s="360"/>
      <c r="H130" s="360"/>
      <c r="I130" s="360"/>
      <c r="J130" s="360"/>
      <c r="K130" s="361"/>
      <c r="L130" s="389" t="s">
        <v>2610</v>
      </c>
      <c r="M130" s="390"/>
      <c r="N130" s="796">
        <f>SUM(N131:Q135)</f>
        <v>0</v>
      </c>
      <c r="O130" s="797"/>
      <c r="P130" s="797"/>
      <c r="Q130" s="797"/>
      <c r="R130" s="364"/>
      <c r="T130" s="365"/>
      <c r="W130" s="366" t="e">
        <f>SUM(W131:W135)</f>
        <v>#REF!</v>
      </c>
      <c r="Y130" s="366" t="e">
        <f>SUM(Y131:Y135)</f>
        <v>#REF!</v>
      </c>
      <c r="AA130" s="367" t="e">
        <f>SUM(AA131:AA135)</f>
        <v>#REF!</v>
      </c>
      <c r="AR130" s="368" t="s">
        <v>2209</v>
      </c>
      <c r="AT130" s="369" t="s">
        <v>66</v>
      </c>
      <c r="AU130" s="369" t="s">
        <v>3302</v>
      </c>
      <c r="AY130" s="368" t="s">
        <v>3304</v>
      </c>
      <c r="BK130" s="370" t="e">
        <f>SUM(BK131:BK135)</f>
        <v>#REF!</v>
      </c>
    </row>
    <row r="131" spans="2:65" s="281" customFormat="1" ht="13.5">
      <c r="B131" s="280"/>
      <c r="C131" s="371">
        <v>10</v>
      </c>
      <c r="D131" s="371"/>
      <c r="E131" s="380" t="s">
        <v>3386</v>
      </c>
      <c r="F131" s="798" t="s">
        <v>3385</v>
      </c>
      <c r="G131" s="799"/>
      <c r="H131" s="799"/>
      <c r="I131" s="799"/>
      <c r="J131" s="373" t="s">
        <v>132</v>
      </c>
      <c r="K131" s="374">
        <v>108</v>
      </c>
      <c r="L131" s="800"/>
      <c r="M131" s="800"/>
      <c r="N131" s="801">
        <f>ROUND(L131*K131,2)</f>
        <v>0</v>
      </c>
      <c r="O131" s="801"/>
      <c r="P131" s="801"/>
      <c r="Q131" s="801"/>
      <c r="R131" s="283"/>
      <c r="T131" s="375" t="s">
        <v>3301</v>
      </c>
      <c r="U131" s="376" t="s">
        <v>3300</v>
      </c>
      <c r="W131" s="377">
        <f>V131*K131</f>
        <v>0</v>
      </c>
      <c r="X131" s="377">
        <v>0</v>
      </c>
      <c r="Y131" s="377">
        <f>X131*K131</f>
        <v>0</v>
      </c>
      <c r="Z131" s="377">
        <v>0</v>
      </c>
      <c r="AA131" s="378">
        <f>Z131*K131</f>
        <v>0</v>
      </c>
      <c r="AR131" s="273" t="s">
        <v>2207</v>
      </c>
      <c r="AT131" s="273" t="s">
        <v>3305</v>
      </c>
      <c r="AU131" s="273" t="s">
        <v>2209</v>
      </c>
      <c r="AY131" s="273" t="s">
        <v>3304</v>
      </c>
      <c r="BE131" s="343">
        <f>IF(U131="základná",N131,0)</f>
        <v>0</v>
      </c>
      <c r="BF131" s="343">
        <f>IF(U131="znížená",N131,0)</f>
        <v>0</v>
      </c>
      <c r="BG131" s="343">
        <f>IF(U131="zákl. prenesená",N131,0)</f>
        <v>0</v>
      </c>
      <c r="BH131" s="343">
        <f>IF(U131="zníž. prenesená",N131,0)</f>
        <v>0</v>
      </c>
      <c r="BI131" s="343">
        <f>IF(U131="nulová",N131,0)</f>
        <v>0</v>
      </c>
      <c r="BJ131" s="273" t="s">
        <v>2208</v>
      </c>
      <c r="BK131" s="379">
        <f>ROUND(L131*K131,3)</f>
        <v>0</v>
      </c>
      <c r="BL131" s="273" t="s">
        <v>2207</v>
      </c>
      <c r="BM131" s="273" t="s">
        <v>3384</v>
      </c>
    </row>
    <row r="132" spans="2:65" s="281" customFormat="1" ht="13.5">
      <c r="B132" s="280"/>
      <c r="C132" s="371">
        <v>11</v>
      </c>
      <c r="D132" s="371"/>
      <c r="E132" s="380" t="s">
        <v>3383</v>
      </c>
      <c r="F132" s="798" t="s">
        <v>3337</v>
      </c>
      <c r="G132" s="799"/>
      <c r="H132" s="799"/>
      <c r="I132" s="799"/>
      <c r="J132" s="373" t="s">
        <v>132</v>
      </c>
      <c r="K132" s="374">
        <v>14</v>
      </c>
      <c r="L132" s="800"/>
      <c r="M132" s="800"/>
      <c r="N132" s="801">
        <f t="shared" ref="N132:N135" si="15">ROUND(L132*K132,2)</f>
        <v>0</v>
      </c>
      <c r="O132" s="801"/>
      <c r="P132" s="801"/>
      <c r="Q132" s="801"/>
      <c r="R132" s="283"/>
      <c r="T132" s="375" t="s">
        <v>3301</v>
      </c>
      <c r="U132" s="376" t="s">
        <v>3300</v>
      </c>
      <c r="W132" s="377">
        <f>V132*K132</f>
        <v>0</v>
      </c>
      <c r="X132" s="377">
        <v>0</v>
      </c>
      <c r="Y132" s="377">
        <f>X132*K132</f>
        <v>0</v>
      </c>
      <c r="Z132" s="377">
        <v>0</v>
      </c>
      <c r="AA132" s="378">
        <f>Z132*K132</f>
        <v>0</v>
      </c>
      <c r="AR132" s="273" t="s">
        <v>2207</v>
      </c>
      <c r="AT132" s="273" t="s">
        <v>3305</v>
      </c>
      <c r="AU132" s="273" t="s">
        <v>2209</v>
      </c>
      <c r="AY132" s="273" t="s">
        <v>3304</v>
      </c>
      <c r="BE132" s="343">
        <f>IF(U132="základná",N132,0)</f>
        <v>0</v>
      </c>
      <c r="BF132" s="343">
        <f>IF(U132="znížená",N132,0)</f>
        <v>0</v>
      </c>
      <c r="BG132" s="343">
        <f>IF(U132="zákl. prenesená",N132,0)</f>
        <v>0</v>
      </c>
      <c r="BH132" s="343">
        <f>IF(U132="zníž. prenesená",N132,0)</f>
        <v>0</v>
      </c>
      <c r="BI132" s="343">
        <f>IF(U132="nulová",N132,0)</f>
        <v>0</v>
      </c>
      <c r="BJ132" s="273" t="s">
        <v>2208</v>
      </c>
      <c r="BK132" s="379">
        <f>ROUND(L132*K132,3)</f>
        <v>0</v>
      </c>
      <c r="BL132" s="273" t="s">
        <v>2207</v>
      </c>
      <c r="BM132" s="273" t="s">
        <v>3382</v>
      </c>
    </row>
    <row r="133" spans="2:65" s="281" customFormat="1" ht="25.5" customHeight="1">
      <c r="B133" s="280"/>
      <c r="C133" s="371">
        <v>12</v>
      </c>
      <c r="D133" s="371"/>
      <c r="E133" s="380" t="s">
        <v>3381</v>
      </c>
      <c r="F133" s="798" t="s">
        <v>3380</v>
      </c>
      <c r="G133" s="799"/>
      <c r="H133" s="799"/>
      <c r="I133" s="799"/>
      <c r="J133" s="373" t="s">
        <v>132</v>
      </c>
      <c r="K133" s="374">
        <v>28</v>
      </c>
      <c r="L133" s="800"/>
      <c r="M133" s="800"/>
      <c r="N133" s="801">
        <f t="shared" si="15"/>
        <v>0</v>
      </c>
      <c r="O133" s="801"/>
      <c r="P133" s="801"/>
      <c r="Q133" s="801"/>
      <c r="R133" s="283"/>
      <c r="T133" s="375" t="s">
        <v>3301</v>
      </c>
      <c r="U133" s="376" t="s">
        <v>3300</v>
      </c>
      <c r="W133" s="377">
        <f>V133*K133</f>
        <v>0</v>
      </c>
      <c r="X133" s="377">
        <v>0</v>
      </c>
      <c r="Y133" s="377">
        <f>X133*K133</f>
        <v>0</v>
      </c>
      <c r="Z133" s="377">
        <v>0</v>
      </c>
      <c r="AA133" s="378">
        <f>Z133*K133</f>
        <v>0</v>
      </c>
      <c r="AR133" s="273" t="s">
        <v>2207</v>
      </c>
      <c r="AT133" s="273" t="s">
        <v>3305</v>
      </c>
      <c r="AU133" s="273" t="s">
        <v>2209</v>
      </c>
      <c r="AY133" s="273" t="s">
        <v>3304</v>
      </c>
      <c r="BE133" s="343">
        <f>IF(U133="základná",N133,0)</f>
        <v>0</v>
      </c>
      <c r="BF133" s="343">
        <f>IF(U133="znížená",N133,0)</f>
        <v>0</v>
      </c>
      <c r="BG133" s="343">
        <f>IF(U133="zákl. prenesená",N133,0)</f>
        <v>0</v>
      </c>
      <c r="BH133" s="343">
        <f>IF(U133="zníž. prenesená",N133,0)</f>
        <v>0</v>
      </c>
      <c r="BI133" s="343">
        <f>IF(U133="nulová",N133,0)</f>
        <v>0</v>
      </c>
      <c r="BJ133" s="273" t="s">
        <v>2208</v>
      </c>
      <c r="BK133" s="379">
        <f>ROUND(L133*K133,3)</f>
        <v>0</v>
      </c>
      <c r="BL133" s="273" t="s">
        <v>2207</v>
      </c>
      <c r="BM133" s="273" t="s">
        <v>3379</v>
      </c>
    </row>
    <row r="134" spans="2:65" s="281" customFormat="1" ht="13.5">
      <c r="B134" s="280"/>
      <c r="C134" s="371">
        <v>13</v>
      </c>
      <c r="D134" s="371"/>
      <c r="E134" s="380"/>
      <c r="F134" s="798" t="s">
        <v>3335</v>
      </c>
      <c r="G134" s="799"/>
      <c r="H134" s="799"/>
      <c r="I134" s="799"/>
      <c r="J134" s="373" t="s">
        <v>132</v>
      </c>
      <c r="K134" s="374">
        <v>150</v>
      </c>
      <c r="L134" s="800"/>
      <c r="M134" s="800"/>
      <c r="N134" s="801">
        <f t="shared" si="15"/>
        <v>0</v>
      </c>
      <c r="O134" s="801"/>
      <c r="P134" s="801"/>
      <c r="Q134" s="801"/>
      <c r="R134" s="283"/>
      <c r="T134" s="375" t="s">
        <v>3301</v>
      </c>
      <c r="U134" s="376" t="s">
        <v>3300</v>
      </c>
      <c r="W134" s="377" t="e">
        <f>V134*#REF!</f>
        <v>#REF!</v>
      </c>
      <c r="X134" s="377">
        <v>0</v>
      </c>
      <c r="Y134" s="377" t="e">
        <f>X134*#REF!</f>
        <v>#REF!</v>
      </c>
      <c r="Z134" s="377">
        <v>0</v>
      </c>
      <c r="AA134" s="378" t="e">
        <f>Z134*#REF!</f>
        <v>#REF!</v>
      </c>
      <c r="AR134" s="273" t="s">
        <v>2207</v>
      </c>
      <c r="AT134" s="273" t="s">
        <v>3305</v>
      </c>
      <c r="AU134" s="273" t="s">
        <v>2209</v>
      </c>
      <c r="AY134" s="273" t="s">
        <v>3304</v>
      </c>
      <c r="BE134" s="343">
        <f>IF(U134="základná",#REF!,0)</f>
        <v>0</v>
      </c>
      <c r="BF134" s="343" t="e">
        <f>IF(U134="znížená",#REF!,0)</f>
        <v>#REF!</v>
      </c>
      <c r="BG134" s="343">
        <f>IF(U134="zákl. prenesená",#REF!,0)</f>
        <v>0</v>
      </c>
      <c r="BH134" s="343">
        <f>IF(U134="zníž. prenesená",#REF!,0)</f>
        <v>0</v>
      </c>
      <c r="BI134" s="343">
        <f>IF(U134="nulová",#REF!,0)</f>
        <v>0</v>
      </c>
      <c r="BJ134" s="273" t="s">
        <v>2208</v>
      </c>
      <c r="BK134" s="379" t="e">
        <f>ROUND(#REF!*#REF!,3)</f>
        <v>#REF!</v>
      </c>
      <c r="BL134" s="273" t="s">
        <v>2207</v>
      </c>
      <c r="BM134" s="273" t="s">
        <v>3378</v>
      </c>
    </row>
    <row r="135" spans="2:65" s="281" customFormat="1" ht="13.5">
      <c r="B135" s="280"/>
      <c r="C135" s="371">
        <v>14</v>
      </c>
      <c r="D135" s="371"/>
      <c r="E135" s="380" t="s">
        <v>3377</v>
      </c>
      <c r="F135" s="798" t="s">
        <v>3334</v>
      </c>
      <c r="G135" s="799"/>
      <c r="H135" s="799"/>
      <c r="I135" s="799"/>
      <c r="J135" s="373" t="s">
        <v>132</v>
      </c>
      <c r="K135" s="374">
        <v>9</v>
      </c>
      <c r="L135" s="800"/>
      <c r="M135" s="800"/>
      <c r="N135" s="801">
        <f t="shared" si="15"/>
        <v>0</v>
      </c>
      <c r="O135" s="801"/>
      <c r="P135" s="801"/>
      <c r="Q135" s="801"/>
      <c r="R135" s="283"/>
      <c r="T135" s="375" t="s">
        <v>3301</v>
      </c>
      <c r="U135" s="376" t="s">
        <v>3300</v>
      </c>
      <c r="W135" s="377">
        <f>V135*K135</f>
        <v>0</v>
      </c>
      <c r="X135" s="377">
        <v>0</v>
      </c>
      <c r="Y135" s="377">
        <f>X135*K135</f>
        <v>0</v>
      </c>
      <c r="Z135" s="377">
        <v>0</v>
      </c>
      <c r="AA135" s="378">
        <f>Z135*K135</f>
        <v>0</v>
      </c>
      <c r="AR135" s="273" t="s">
        <v>2207</v>
      </c>
      <c r="AT135" s="273" t="s">
        <v>3305</v>
      </c>
      <c r="AU135" s="273" t="s">
        <v>2209</v>
      </c>
      <c r="AY135" s="273" t="s">
        <v>3304</v>
      </c>
      <c r="BE135" s="343">
        <f>IF(U135="základná",N135,0)</f>
        <v>0</v>
      </c>
      <c r="BF135" s="343">
        <f>IF(U135="znížená",N135,0)</f>
        <v>0</v>
      </c>
      <c r="BG135" s="343">
        <f>IF(U135="zákl. prenesená",N135,0)</f>
        <v>0</v>
      </c>
      <c r="BH135" s="343">
        <f>IF(U135="zníž. prenesená",N135,0)</f>
        <v>0</v>
      </c>
      <c r="BI135" s="343">
        <f>IF(U135="nulová",N135,0)</f>
        <v>0</v>
      </c>
      <c r="BJ135" s="273" t="s">
        <v>2208</v>
      </c>
      <c r="BK135" s="379">
        <f>ROUND(L135*K135,3)</f>
        <v>0</v>
      </c>
      <c r="BL135" s="273" t="s">
        <v>2207</v>
      </c>
      <c r="BM135" s="273" t="s">
        <v>3376</v>
      </c>
    </row>
    <row r="136" spans="2:65" s="359" customFormat="1" ht="37.35" customHeight="1">
      <c r="B136" s="358"/>
      <c r="D136" s="360" t="s">
        <v>3375</v>
      </c>
      <c r="E136" s="360"/>
      <c r="F136" s="360"/>
      <c r="G136" s="360"/>
      <c r="H136" s="360"/>
      <c r="I136" s="360"/>
      <c r="J136" s="360"/>
      <c r="K136" s="361"/>
      <c r="L136" s="389" t="s">
        <v>2610</v>
      </c>
      <c r="M136" s="390"/>
      <c r="N136" s="796">
        <f>SUM(N137:Q148)</f>
        <v>0</v>
      </c>
      <c r="O136" s="797"/>
      <c r="P136" s="797"/>
      <c r="Q136" s="797"/>
      <c r="R136" s="364"/>
      <c r="T136" s="365"/>
      <c r="W136" s="366">
        <f>SUM(W137:W148)</f>
        <v>0</v>
      </c>
      <c r="Y136" s="366">
        <f>SUM(Y137:Y148)</f>
        <v>0</v>
      </c>
      <c r="AA136" s="367">
        <f>SUM(AA137:AA148)</f>
        <v>0</v>
      </c>
      <c r="AD136" s="281"/>
      <c r="AR136" s="368" t="s">
        <v>2209</v>
      </c>
      <c r="AT136" s="369" t="s">
        <v>66</v>
      </c>
      <c r="AU136" s="369" t="s">
        <v>3302</v>
      </c>
      <c r="AY136" s="368" t="s">
        <v>3304</v>
      </c>
      <c r="BK136" s="370">
        <f>SUM(BK137:BK148)</f>
        <v>0</v>
      </c>
    </row>
    <row r="137" spans="2:65" s="281" customFormat="1" ht="29.25" customHeight="1">
      <c r="B137" s="280"/>
      <c r="C137" s="371">
        <v>15</v>
      </c>
      <c r="D137" s="371"/>
      <c r="E137" s="380" t="s">
        <v>3374</v>
      </c>
      <c r="F137" s="798" t="s">
        <v>3373</v>
      </c>
      <c r="G137" s="799"/>
      <c r="H137" s="799"/>
      <c r="I137" s="799"/>
      <c r="J137" s="373" t="s">
        <v>243</v>
      </c>
      <c r="K137" s="374">
        <v>1560</v>
      </c>
      <c r="L137" s="800"/>
      <c r="M137" s="800"/>
      <c r="N137" s="801">
        <f>ROUND(L137*K137,2)</f>
        <v>0</v>
      </c>
      <c r="O137" s="801"/>
      <c r="P137" s="801"/>
      <c r="Q137" s="801"/>
      <c r="R137" s="283"/>
      <c r="T137" s="375" t="s">
        <v>3301</v>
      </c>
      <c r="U137" s="376" t="s">
        <v>3300</v>
      </c>
      <c r="W137" s="377">
        <f t="shared" ref="W137:W148" si="16">V137*K137</f>
        <v>0</v>
      </c>
      <c r="X137" s="377">
        <v>0</v>
      </c>
      <c r="Y137" s="377">
        <f t="shared" ref="Y137:Y148" si="17">X137*K137</f>
        <v>0</v>
      </c>
      <c r="Z137" s="377">
        <v>0</v>
      </c>
      <c r="AA137" s="378">
        <f t="shared" ref="AA137:AA148" si="18">Z137*K137</f>
        <v>0</v>
      </c>
      <c r="AR137" s="273" t="s">
        <v>2207</v>
      </c>
      <c r="AT137" s="273" t="s">
        <v>3305</v>
      </c>
      <c r="AU137" s="273" t="s">
        <v>2209</v>
      </c>
      <c r="AY137" s="273" t="s">
        <v>3304</v>
      </c>
      <c r="BE137" s="343">
        <f t="shared" ref="BE137:BE148" si="19">IF(U137="základná",N137,0)</f>
        <v>0</v>
      </c>
      <c r="BF137" s="343">
        <f t="shared" ref="BF137:BF148" si="20">IF(U137="znížená",N137,0)</f>
        <v>0</v>
      </c>
      <c r="BG137" s="343">
        <f t="shared" ref="BG137:BG148" si="21">IF(U137="zákl. prenesená",N137,0)</f>
        <v>0</v>
      </c>
      <c r="BH137" s="343">
        <f t="shared" ref="BH137:BH148" si="22">IF(U137="zníž. prenesená",N137,0)</f>
        <v>0</v>
      </c>
      <c r="BI137" s="343">
        <f t="shared" ref="BI137:BI148" si="23">IF(U137="nulová",N137,0)</f>
        <v>0</v>
      </c>
      <c r="BJ137" s="273" t="s">
        <v>2208</v>
      </c>
      <c r="BK137" s="379">
        <f t="shared" ref="BK137:BK148" si="24">ROUND(L137*K137,3)</f>
        <v>0</v>
      </c>
      <c r="BL137" s="273" t="s">
        <v>2207</v>
      </c>
      <c r="BM137" s="273" t="s">
        <v>3372</v>
      </c>
    </row>
    <row r="138" spans="2:65" s="281" customFormat="1" ht="28.5" customHeight="1">
      <c r="B138" s="280"/>
      <c r="C138" s="371">
        <v>16</v>
      </c>
      <c r="D138" s="371"/>
      <c r="E138" s="380" t="s">
        <v>3371</v>
      </c>
      <c r="F138" s="798" t="s">
        <v>3370</v>
      </c>
      <c r="G138" s="799"/>
      <c r="H138" s="799"/>
      <c r="I138" s="799"/>
      <c r="J138" s="373" t="s">
        <v>243</v>
      </c>
      <c r="K138" s="374">
        <v>430</v>
      </c>
      <c r="L138" s="800"/>
      <c r="M138" s="800"/>
      <c r="N138" s="801">
        <f t="shared" ref="N138:N148" si="25">ROUND(L138*K138,2)</f>
        <v>0</v>
      </c>
      <c r="O138" s="801"/>
      <c r="P138" s="801"/>
      <c r="Q138" s="801"/>
      <c r="R138" s="283"/>
      <c r="T138" s="375" t="s">
        <v>3301</v>
      </c>
      <c r="U138" s="376" t="s">
        <v>3300</v>
      </c>
      <c r="W138" s="377">
        <f t="shared" si="16"/>
        <v>0</v>
      </c>
      <c r="X138" s="377">
        <v>0</v>
      </c>
      <c r="Y138" s="377">
        <f t="shared" si="17"/>
        <v>0</v>
      </c>
      <c r="Z138" s="377">
        <v>0</v>
      </c>
      <c r="AA138" s="378">
        <f t="shared" si="18"/>
        <v>0</v>
      </c>
      <c r="AR138" s="273" t="s">
        <v>2207</v>
      </c>
      <c r="AT138" s="273" t="s">
        <v>3305</v>
      </c>
      <c r="AU138" s="273" t="s">
        <v>2209</v>
      </c>
      <c r="AY138" s="273" t="s">
        <v>3304</v>
      </c>
      <c r="BE138" s="343">
        <f t="shared" si="19"/>
        <v>0</v>
      </c>
      <c r="BF138" s="343">
        <f t="shared" si="20"/>
        <v>0</v>
      </c>
      <c r="BG138" s="343">
        <f t="shared" si="21"/>
        <v>0</v>
      </c>
      <c r="BH138" s="343">
        <f t="shared" si="22"/>
        <v>0</v>
      </c>
      <c r="BI138" s="343">
        <f t="shared" si="23"/>
        <v>0</v>
      </c>
      <c r="BJ138" s="273" t="s">
        <v>2208</v>
      </c>
      <c r="BK138" s="379">
        <f t="shared" si="24"/>
        <v>0</v>
      </c>
      <c r="BL138" s="273" t="s">
        <v>2207</v>
      </c>
      <c r="BM138" s="273" t="s">
        <v>3369</v>
      </c>
    </row>
    <row r="139" spans="2:65" s="281" customFormat="1" ht="13.5" customHeight="1">
      <c r="B139" s="280"/>
      <c r="C139" s="371">
        <v>17</v>
      </c>
      <c r="D139" s="371"/>
      <c r="E139" s="380" t="s">
        <v>3368</v>
      </c>
      <c r="F139" s="798" t="s">
        <v>3367</v>
      </c>
      <c r="G139" s="799"/>
      <c r="H139" s="799"/>
      <c r="I139" s="799"/>
      <c r="J139" s="373" t="s">
        <v>243</v>
      </c>
      <c r="K139" s="374">
        <v>800</v>
      </c>
      <c r="L139" s="800"/>
      <c r="M139" s="800"/>
      <c r="N139" s="801">
        <f t="shared" si="25"/>
        <v>0</v>
      </c>
      <c r="O139" s="801"/>
      <c r="P139" s="801"/>
      <c r="Q139" s="801"/>
      <c r="R139" s="283"/>
      <c r="T139" s="375" t="s">
        <v>3301</v>
      </c>
      <c r="U139" s="376" t="s">
        <v>3300</v>
      </c>
      <c r="W139" s="377">
        <f t="shared" si="16"/>
        <v>0</v>
      </c>
      <c r="X139" s="377">
        <v>0</v>
      </c>
      <c r="Y139" s="377">
        <f t="shared" si="17"/>
        <v>0</v>
      </c>
      <c r="Z139" s="377">
        <v>0</v>
      </c>
      <c r="AA139" s="378">
        <f t="shared" si="18"/>
        <v>0</v>
      </c>
      <c r="AR139" s="273" t="s">
        <v>2207</v>
      </c>
      <c r="AT139" s="273" t="s">
        <v>3305</v>
      </c>
      <c r="AU139" s="273" t="s">
        <v>2209</v>
      </c>
      <c r="AY139" s="273" t="s">
        <v>3304</v>
      </c>
      <c r="BE139" s="343">
        <f t="shared" si="19"/>
        <v>0</v>
      </c>
      <c r="BF139" s="343">
        <f t="shared" si="20"/>
        <v>0</v>
      </c>
      <c r="BG139" s="343">
        <f t="shared" si="21"/>
        <v>0</v>
      </c>
      <c r="BH139" s="343">
        <f t="shared" si="22"/>
        <v>0</v>
      </c>
      <c r="BI139" s="343">
        <f t="shared" si="23"/>
        <v>0</v>
      </c>
      <c r="BJ139" s="273" t="s">
        <v>2208</v>
      </c>
      <c r="BK139" s="379">
        <f t="shared" si="24"/>
        <v>0</v>
      </c>
      <c r="BL139" s="273" t="s">
        <v>2207</v>
      </c>
      <c r="BM139" s="273" t="s">
        <v>3366</v>
      </c>
    </row>
    <row r="140" spans="2:65" s="281" customFormat="1" ht="13.5" customHeight="1">
      <c r="B140" s="280"/>
      <c r="C140" s="371">
        <v>18</v>
      </c>
      <c r="D140" s="371"/>
      <c r="E140" s="380" t="s">
        <v>3365</v>
      </c>
      <c r="F140" s="798" t="s">
        <v>3364</v>
      </c>
      <c r="G140" s="799"/>
      <c r="H140" s="799"/>
      <c r="I140" s="799"/>
      <c r="J140" s="373" t="s">
        <v>243</v>
      </c>
      <c r="K140" s="374">
        <v>2600</v>
      </c>
      <c r="L140" s="800"/>
      <c r="M140" s="800"/>
      <c r="N140" s="801">
        <f t="shared" si="25"/>
        <v>0</v>
      </c>
      <c r="O140" s="801"/>
      <c r="P140" s="801"/>
      <c r="Q140" s="801"/>
      <c r="R140" s="283"/>
      <c r="T140" s="375" t="s">
        <v>3301</v>
      </c>
      <c r="U140" s="376" t="s">
        <v>3300</v>
      </c>
      <c r="W140" s="377">
        <f t="shared" si="16"/>
        <v>0</v>
      </c>
      <c r="X140" s="377">
        <v>0</v>
      </c>
      <c r="Y140" s="377">
        <f t="shared" si="17"/>
        <v>0</v>
      </c>
      <c r="Z140" s="377">
        <v>0</v>
      </c>
      <c r="AA140" s="378">
        <f t="shared" si="18"/>
        <v>0</v>
      </c>
      <c r="AR140" s="273" t="s">
        <v>2207</v>
      </c>
      <c r="AT140" s="273" t="s">
        <v>3305</v>
      </c>
      <c r="AU140" s="273" t="s">
        <v>2209</v>
      </c>
      <c r="AY140" s="273" t="s">
        <v>3304</v>
      </c>
      <c r="BE140" s="343">
        <f t="shared" si="19"/>
        <v>0</v>
      </c>
      <c r="BF140" s="343">
        <f t="shared" si="20"/>
        <v>0</v>
      </c>
      <c r="BG140" s="343">
        <f t="shared" si="21"/>
        <v>0</v>
      </c>
      <c r="BH140" s="343">
        <f t="shared" si="22"/>
        <v>0</v>
      </c>
      <c r="BI140" s="343">
        <f t="shared" si="23"/>
        <v>0</v>
      </c>
      <c r="BJ140" s="273" t="s">
        <v>2208</v>
      </c>
      <c r="BK140" s="379">
        <f t="shared" si="24"/>
        <v>0</v>
      </c>
      <c r="BL140" s="273" t="s">
        <v>2207</v>
      </c>
      <c r="BM140" s="273" t="s">
        <v>3363</v>
      </c>
    </row>
    <row r="141" spans="2:65" s="281" customFormat="1" ht="13.5" customHeight="1">
      <c r="B141" s="280"/>
      <c r="C141" s="371">
        <v>19</v>
      </c>
      <c r="D141" s="371"/>
      <c r="E141" s="380" t="s">
        <v>3362</v>
      </c>
      <c r="F141" s="798" t="s">
        <v>3361</v>
      </c>
      <c r="G141" s="799"/>
      <c r="H141" s="799"/>
      <c r="I141" s="799"/>
      <c r="J141" s="373" t="s">
        <v>243</v>
      </c>
      <c r="K141" s="374">
        <v>2600</v>
      </c>
      <c r="L141" s="800"/>
      <c r="M141" s="800"/>
      <c r="N141" s="801">
        <f t="shared" si="25"/>
        <v>0</v>
      </c>
      <c r="O141" s="801"/>
      <c r="P141" s="801"/>
      <c r="Q141" s="801"/>
      <c r="R141" s="283"/>
      <c r="T141" s="375" t="s">
        <v>3301</v>
      </c>
      <c r="U141" s="376" t="s">
        <v>3300</v>
      </c>
      <c r="W141" s="377">
        <f t="shared" si="16"/>
        <v>0</v>
      </c>
      <c r="X141" s="377">
        <v>0</v>
      </c>
      <c r="Y141" s="377">
        <f t="shared" si="17"/>
        <v>0</v>
      </c>
      <c r="Z141" s="377">
        <v>0</v>
      </c>
      <c r="AA141" s="378">
        <f t="shared" si="18"/>
        <v>0</v>
      </c>
      <c r="AR141" s="273" t="s">
        <v>2207</v>
      </c>
      <c r="AT141" s="273" t="s">
        <v>3305</v>
      </c>
      <c r="AU141" s="273" t="s">
        <v>2209</v>
      </c>
      <c r="AY141" s="273" t="s">
        <v>3304</v>
      </c>
      <c r="BE141" s="343">
        <f t="shared" si="19"/>
        <v>0</v>
      </c>
      <c r="BF141" s="343">
        <f t="shared" si="20"/>
        <v>0</v>
      </c>
      <c r="BG141" s="343">
        <f t="shared" si="21"/>
        <v>0</v>
      </c>
      <c r="BH141" s="343">
        <f t="shared" si="22"/>
        <v>0</v>
      </c>
      <c r="BI141" s="343">
        <f t="shared" si="23"/>
        <v>0</v>
      </c>
      <c r="BJ141" s="273" t="s">
        <v>2208</v>
      </c>
      <c r="BK141" s="379">
        <f t="shared" si="24"/>
        <v>0</v>
      </c>
      <c r="BL141" s="273" t="s">
        <v>2207</v>
      </c>
      <c r="BM141" s="273" t="s">
        <v>3360</v>
      </c>
    </row>
    <row r="142" spans="2:65" s="281" customFormat="1" ht="13.5">
      <c r="B142" s="280"/>
      <c r="C142" s="371">
        <v>20</v>
      </c>
      <c r="D142" s="371"/>
      <c r="E142" s="380" t="s">
        <v>3359</v>
      </c>
      <c r="F142" s="798" t="s">
        <v>3358</v>
      </c>
      <c r="G142" s="799"/>
      <c r="H142" s="799"/>
      <c r="I142" s="799"/>
      <c r="J142" s="373" t="s">
        <v>243</v>
      </c>
      <c r="K142" s="374">
        <v>2600</v>
      </c>
      <c r="L142" s="800"/>
      <c r="M142" s="800"/>
      <c r="N142" s="801">
        <f t="shared" si="25"/>
        <v>0</v>
      </c>
      <c r="O142" s="801"/>
      <c r="P142" s="801"/>
      <c r="Q142" s="801"/>
      <c r="R142" s="283"/>
      <c r="T142" s="375" t="s">
        <v>3301</v>
      </c>
      <c r="U142" s="376" t="s">
        <v>3300</v>
      </c>
      <c r="W142" s="377">
        <f t="shared" si="16"/>
        <v>0</v>
      </c>
      <c r="X142" s="377">
        <v>0</v>
      </c>
      <c r="Y142" s="377">
        <f t="shared" si="17"/>
        <v>0</v>
      </c>
      <c r="Z142" s="377">
        <v>0</v>
      </c>
      <c r="AA142" s="378">
        <f t="shared" si="18"/>
        <v>0</v>
      </c>
      <c r="AR142" s="273" t="s">
        <v>2207</v>
      </c>
      <c r="AT142" s="273" t="s">
        <v>3305</v>
      </c>
      <c r="AU142" s="273" t="s">
        <v>2209</v>
      </c>
      <c r="AY142" s="273" t="s">
        <v>3304</v>
      </c>
      <c r="BE142" s="343">
        <f t="shared" si="19"/>
        <v>0</v>
      </c>
      <c r="BF142" s="343">
        <f t="shared" si="20"/>
        <v>0</v>
      </c>
      <c r="BG142" s="343">
        <f t="shared" si="21"/>
        <v>0</v>
      </c>
      <c r="BH142" s="343">
        <f t="shared" si="22"/>
        <v>0</v>
      </c>
      <c r="BI142" s="343">
        <f t="shared" si="23"/>
        <v>0</v>
      </c>
      <c r="BJ142" s="273" t="s">
        <v>2208</v>
      </c>
      <c r="BK142" s="379">
        <f t="shared" si="24"/>
        <v>0</v>
      </c>
      <c r="BL142" s="273" t="s">
        <v>2207</v>
      </c>
      <c r="BM142" s="273" t="s">
        <v>3357</v>
      </c>
    </row>
    <row r="143" spans="2:65" s="281" customFormat="1" ht="13.5">
      <c r="B143" s="280"/>
      <c r="C143" s="371">
        <v>21</v>
      </c>
      <c r="D143" s="371"/>
      <c r="E143" s="380" t="s">
        <v>3356</v>
      </c>
      <c r="F143" s="798" t="s">
        <v>3355</v>
      </c>
      <c r="G143" s="799"/>
      <c r="H143" s="799"/>
      <c r="I143" s="799"/>
      <c r="J143" s="373" t="s">
        <v>243</v>
      </c>
      <c r="K143" s="374">
        <v>350</v>
      </c>
      <c r="L143" s="800"/>
      <c r="M143" s="800"/>
      <c r="N143" s="801">
        <f t="shared" si="25"/>
        <v>0</v>
      </c>
      <c r="O143" s="801"/>
      <c r="P143" s="801"/>
      <c r="Q143" s="801"/>
      <c r="R143" s="283"/>
      <c r="T143" s="375" t="s">
        <v>3301</v>
      </c>
      <c r="U143" s="376" t="s">
        <v>3300</v>
      </c>
      <c r="W143" s="377">
        <f t="shared" si="16"/>
        <v>0</v>
      </c>
      <c r="X143" s="377">
        <v>0</v>
      </c>
      <c r="Y143" s="377">
        <f t="shared" si="17"/>
        <v>0</v>
      </c>
      <c r="Z143" s="377">
        <v>0</v>
      </c>
      <c r="AA143" s="378">
        <f t="shared" si="18"/>
        <v>0</v>
      </c>
      <c r="AR143" s="273" t="s">
        <v>2207</v>
      </c>
      <c r="AT143" s="273" t="s">
        <v>3305</v>
      </c>
      <c r="AU143" s="273" t="s">
        <v>2209</v>
      </c>
      <c r="AY143" s="273" t="s">
        <v>3304</v>
      </c>
      <c r="BE143" s="343">
        <f t="shared" si="19"/>
        <v>0</v>
      </c>
      <c r="BF143" s="343">
        <f t="shared" si="20"/>
        <v>0</v>
      </c>
      <c r="BG143" s="343">
        <f t="shared" si="21"/>
        <v>0</v>
      </c>
      <c r="BH143" s="343">
        <f t="shared" si="22"/>
        <v>0</v>
      </c>
      <c r="BI143" s="343">
        <f t="shared" si="23"/>
        <v>0</v>
      </c>
      <c r="BJ143" s="273" t="s">
        <v>2208</v>
      </c>
      <c r="BK143" s="379">
        <f t="shared" si="24"/>
        <v>0</v>
      </c>
      <c r="BL143" s="273" t="s">
        <v>2207</v>
      </c>
      <c r="BM143" s="273" t="s">
        <v>3354</v>
      </c>
    </row>
    <row r="144" spans="2:65" s="281" customFormat="1" ht="13.5" customHeight="1">
      <c r="B144" s="280"/>
      <c r="C144" s="371">
        <v>22</v>
      </c>
      <c r="D144" s="371"/>
      <c r="E144" s="380" t="s">
        <v>3353</v>
      </c>
      <c r="F144" s="798" t="s">
        <v>3352</v>
      </c>
      <c r="G144" s="799"/>
      <c r="H144" s="799"/>
      <c r="I144" s="799"/>
      <c r="J144" s="373" t="s">
        <v>132</v>
      </c>
      <c r="K144" s="374">
        <v>350</v>
      </c>
      <c r="L144" s="800"/>
      <c r="M144" s="800"/>
      <c r="N144" s="801">
        <f t="shared" si="25"/>
        <v>0</v>
      </c>
      <c r="O144" s="801"/>
      <c r="P144" s="801"/>
      <c r="Q144" s="801"/>
      <c r="R144" s="283"/>
      <c r="T144" s="375" t="s">
        <v>3301</v>
      </c>
      <c r="U144" s="376" t="s">
        <v>3300</v>
      </c>
      <c r="W144" s="377">
        <f t="shared" si="16"/>
        <v>0</v>
      </c>
      <c r="X144" s="377">
        <v>0</v>
      </c>
      <c r="Y144" s="377">
        <f t="shared" si="17"/>
        <v>0</v>
      </c>
      <c r="Z144" s="377">
        <v>0</v>
      </c>
      <c r="AA144" s="378">
        <f t="shared" si="18"/>
        <v>0</v>
      </c>
      <c r="AR144" s="273" t="s">
        <v>2207</v>
      </c>
      <c r="AT144" s="273" t="s">
        <v>3305</v>
      </c>
      <c r="AU144" s="273" t="s">
        <v>2209</v>
      </c>
      <c r="AY144" s="273" t="s">
        <v>3304</v>
      </c>
      <c r="BE144" s="343">
        <f t="shared" si="19"/>
        <v>0</v>
      </c>
      <c r="BF144" s="343">
        <f t="shared" si="20"/>
        <v>0</v>
      </c>
      <c r="BG144" s="343">
        <f t="shared" si="21"/>
        <v>0</v>
      </c>
      <c r="BH144" s="343">
        <f t="shared" si="22"/>
        <v>0</v>
      </c>
      <c r="BI144" s="343">
        <f t="shared" si="23"/>
        <v>0</v>
      </c>
      <c r="BJ144" s="273" t="s">
        <v>2208</v>
      </c>
      <c r="BK144" s="379">
        <f t="shared" si="24"/>
        <v>0</v>
      </c>
      <c r="BL144" s="273" t="s">
        <v>2207</v>
      </c>
      <c r="BM144" s="273" t="s">
        <v>3351</v>
      </c>
    </row>
    <row r="145" spans="2:65" s="281" customFormat="1" ht="13.5" customHeight="1">
      <c r="B145" s="280"/>
      <c r="C145" s="371">
        <v>23</v>
      </c>
      <c r="D145" s="371"/>
      <c r="E145" s="380" t="s">
        <v>3350</v>
      </c>
      <c r="F145" s="798" t="s">
        <v>3349</v>
      </c>
      <c r="G145" s="799"/>
      <c r="H145" s="799"/>
      <c r="I145" s="799"/>
      <c r="J145" s="373" t="s">
        <v>132</v>
      </c>
      <c r="K145" s="374">
        <v>380</v>
      </c>
      <c r="L145" s="800"/>
      <c r="M145" s="800"/>
      <c r="N145" s="801">
        <f t="shared" si="25"/>
        <v>0</v>
      </c>
      <c r="O145" s="801"/>
      <c r="P145" s="801"/>
      <c r="Q145" s="801"/>
      <c r="R145" s="283"/>
      <c r="T145" s="375" t="s">
        <v>3301</v>
      </c>
      <c r="U145" s="376" t="s">
        <v>3300</v>
      </c>
      <c r="W145" s="377">
        <f t="shared" si="16"/>
        <v>0</v>
      </c>
      <c r="X145" s="377">
        <v>0</v>
      </c>
      <c r="Y145" s="377">
        <f t="shared" si="17"/>
        <v>0</v>
      </c>
      <c r="Z145" s="377">
        <v>0</v>
      </c>
      <c r="AA145" s="378">
        <f t="shared" si="18"/>
        <v>0</v>
      </c>
      <c r="AR145" s="273" t="s">
        <v>2207</v>
      </c>
      <c r="AT145" s="273" t="s">
        <v>3305</v>
      </c>
      <c r="AU145" s="273" t="s">
        <v>2209</v>
      </c>
      <c r="AY145" s="273" t="s">
        <v>3304</v>
      </c>
      <c r="BE145" s="343">
        <f t="shared" si="19"/>
        <v>0</v>
      </c>
      <c r="BF145" s="343">
        <f t="shared" si="20"/>
        <v>0</v>
      </c>
      <c r="BG145" s="343">
        <f t="shared" si="21"/>
        <v>0</v>
      </c>
      <c r="BH145" s="343">
        <f t="shared" si="22"/>
        <v>0</v>
      </c>
      <c r="BI145" s="343">
        <f t="shared" si="23"/>
        <v>0</v>
      </c>
      <c r="BJ145" s="273" t="s">
        <v>2208</v>
      </c>
      <c r="BK145" s="379">
        <f t="shared" si="24"/>
        <v>0</v>
      </c>
      <c r="BL145" s="273" t="s">
        <v>2207</v>
      </c>
      <c r="BM145" s="273" t="s">
        <v>3348</v>
      </c>
    </row>
    <row r="146" spans="2:65" s="281" customFormat="1" ht="44.25" customHeight="1">
      <c r="B146" s="280"/>
      <c r="C146" s="371">
        <v>24</v>
      </c>
      <c r="D146" s="371"/>
      <c r="E146" s="380"/>
      <c r="F146" s="798" t="s">
        <v>3347</v>
      </c>
      <c r="G146" s="799"/>
      <c r="H146" s="799"/>
      <c r="I146" s="799"/>
      <c r="J146" s="373" t="s">
        <v>173</v>
      </c>
      <c r="K146" s="374">
        <v>1</v>
      </c>
      <c r="L146" s="800"/>
      <c r="M146" s="800"/>
      <c r="N146" s="801">
        <f t="shared" si="25"/>
        <v>0</v>
      </c>
      <c r="O146" s="801"/>
      <c r="P146" s="801"/>
      <c r="Q146" s="801"/>
      <c r="R146" s="283"/>
      <c r="T146" s="375" t="s">
        <v>3301</v>
      </c>
      <c r="U146" s="376" t="s">
        <v>3300</v>
      </c>
      <c r="W146" s="377">
        <f t="shared" si="16"/>
        <v>0</v>
      </c>
      <c r="X146" s="377">
        <v>0</v>
      </c>
      <c r="Y146" s="377">
        <f t="shared" si="17"/>
        <v>0</v>
      </c>
      <c r="Z146" s="377">
        <v>0</v>
      </c>
      <c r="AA146" s="378">
        <f t="shared" si="18"/>
        <v>0</v>
      </c>
      <c r="AR146" s="273" t="s">
        <v>2207</v>
      </c>
      <c r="AT146" s="273" t="s">
        <v>3305</v>
      </c>
      <c r="AU146" s="273" t="s">
        <v>2209</v>
      </c>
      <c r="AY146" s="273" t="s">
        <v>3304</v>
      </c>
      <c r="BE146" s="343">
        <f t="shared" si="19"/>
        <v>0</v>
      </c>
      <c r="BF146" s="343">
        <f t="shared" si="20"/>
        <v>0</v>
      </c>
      <c r="BG146" s="343">
        <f t="shared" si="21"/>
        <v>0</v>
      </c>
      <c r="BH146" s="343">
        <f t="shared" si="22"/>
        <v>0</v>
      </c>
      <c r="BI146" s="343">
        <f t="shared" si="23"/>
        <v>0</v>
      </c>
      <c r="BJ146" s="273" t="s">
        <v>2208</v>
      </c>
      <c r="BK146" s="379">
        <f t="shared" si="24"/>
        <v>0</v>
      </c>
      <c r="BL146" s="273" t="s">
        <v>2207</v>
      </c>
      <c r="BM146" s="273" t="s">
        <v>3346</v>
      </c>
    </row>
    <row r="147" spans="2:65" s="281" customFormat="1" ht="31.5" customHeight="1">
      <c r="B147" s="280"/>
      <c r="C147" s="371">
        <v>25</v>
      </c>
      <c r="D147" s="371"/>
      <c r="E147" s="380"/>
      <c r="F147" s="798" t="s">
        <v>3345</v>
      </c>
      <c r="G147" s="799"/>
      <c r="H147" s="799"/>
      <c r="I147" s="799"/>
      <c r="J147" s="373" t="s">
        <v>173</v>
      </c>
      <c r="K147" s="374">
        <v>1</v>
      </c>
      <c r="L147" s="800"/>
      <c r="M147" s="800"/>
      <c r="N147" s="801">
        <f t="shared" si="25"/>
        <v>0</v>
      </c>
      <c r="O147" s="801"/>
      <c r="P147" s="801"/>
      <c r="Q147" s="801"/>
      <c r="R147" s="283"/>
      <c r="T147" s="375" t="s">
        <v>3301</v>
      </c>
      <c r="U147" s="376" t="s">
        <v>3300</v>
      </c>
      <c r="W147" s="377">
        <f t="shared" si="16"/>
        <v>0</v>
      </c>
      <c r="X147" s="377">
        <v>0</v>
      </c>
      <c r="Y147" s="377">
        <f t="shared" si="17"/>
        <v>0</v>
      </c>
      <c r="Z147" s="377">
        <v>0</v>
      </c>
      <c r="AA147" s="378">
        <f t="shared" si="18"/>
        <v>0</v>
      </c>
      <c r="AR147" s="273" t="s">
        <v>2207</v>
      </c>
      <c r="AT147" s="273" t="s">
        <v>3305</v>
      </c>
      <c r="AU147" s="273" t="s">
        <v>2209</v>
      </c>
      <c r="AY147" s="273" t="s">
        <v>3304</v>
      </c>
      <c r="BE147" s="343">
        <f t="shared" si="19"/>
        <v>0</v>
      </c>
      <c r="BF147" s="343">
        <f t="shared" si="20"/>
        <v>0</v>
      </c>
      <c r="BG147" s="343">
        <f t="shared" si="21"/>
        <v>0</v>
      </c>
      <c r="BH147" s="343">
        <f t="shared" si="22"/>
        <v>0</v>
      </c>
      <c r="BI147" s="343">
        <f t="shared" si="23"/>
        <v>0</v>
      </c>
      <c r="BJ147" s="273" t="s">
        <v>2208</v>
      </c>
      <c r="BK147" s="379">
        <f t="shared" si="24"/>
        <v>0</v>
      </c>
      <c r="BL147" s="273" t="s">
        <v>2207</v>
      </c>
      <c r="BM147" s="273" t="s">
        <v>3344</v>
      </c>
    </row>
    <row r="148" spans="2:65" s="281" customFormat="1" ht="82.5" customHeight="1">
      <c r="B148" s="280"/>
      <c r="C148" s="371">
        <v>26</v>
      </c>
      <c r="D148" s="371"/>
      <c r="E148" s="380"/>
      <c r="F148" s="798" t="s">
        <v>3343</v>
      </c>
      <c r="G148" s="799"/>
      <c r="H148" s="799"/>
      <c r="I148" s="799"/>
      <c r="J148" s="373" t="s">
        <v>173</v>
      </c>
      <c r="K148" s="374">
        <v>1</v>
      </c>
      <c r="L148" s="800"/>
      <c r="M148" s="800"/>
      <c r="N148" s="801">
        <f t="shared" si="25"/>
        <v>0</v>
      </c>
      <c r="O148" s="801"/>
      <c r="P148" s="801"/>
      <c r="Q148" s="801"/>
      <c r="R148" s="283"/>
      <c r="T148" s="375" t="s">
        <v>3301</v>
      </c>
      <c r="U148" s="376" t="s">
        <v>3300</v>
      </c>
      <c r="W148" s="377">
        <f t="shared" si="16"/>
        <v>0</v>
      </c>
      <c r="X148" s="377">
        <v>0</v>
      </c>
      <c r="Y148" s="377">
        <f t="shared" si="17"/>
        <v>0</v>
      </c>
      <c r="Z148" s="377">
        <v>0</v>
      </c>
      <c r="AA148" s="378">
        <f t="shared" si="18"/>
        <v>0</v>
      </c>
      <c r="AR148" s="273" t="s">
        <v>2207</v>
      </c>
      <c r="AT148" s="273" t="s">
        <v>3305</v>
      </c>
      <c r="AU148" s="273" t="s">
        <v>2209</v>
      </c>
      <c r="AY148" s="273" t="s">
        <v>3304</v>
      </c>
      <c r="BE148" s="343">
        <f t="shared" si="19"/>
        <v>0</v>
      </c>
      <c r="BF148" s="343">
        <f t="shared" si="20"/>
        <v>0</v>
      </c>
      <c r="BG148" s="343">
        <f t="shared" si="21"/>
        <v>0</v>
      </c>
      <c r="BH148" s="343">
        <f t="shared" si="22"/>
        <v>0</v>
      </c>
      <c r="BI148" s="343">
        <f t="shared" si="23"/>
        <v>0</v>
      </c>
      <c r="BJ148" s="273" t="s">
        <v>2208</v>
      </c>
      <c r="BK148" s="379">
        <f t="shared" si="24"/>
        <v>0</v>
      </c>
      <c r="BL148" s="273" t="s">
        <v>2207</v>
      </c>
      <c r="BM148" s="273" t="s">
        <v>3342</v>
      </c>
    </row>
    <row r="149" spans="2:65" s="281" customFormat="1" ht="6.75" customHeight="1">
      <c r="B149" s="280"/>
      <c r="C149" s="381"/>
      <c r="D149" s="381"/>
      <c r="E149" s="382"/>
      <c r="F149" s="383"/>
      <c r="J149" s="354"/>
      <c r="K149" s="285"/>
      <c r="L149" s="266"/>
      <c r="M149" s="266"/>
      <c r="N149" s="384"/>
      <c r="O149" s="384"/>
      <c r="P149" s="571"/>
      <c r="Q149" s="384"/>
      <c r="R149" s="283"/>
      <c r="T149" s="385"/>
      <c r="U149" s="376"/>
      <c r="W149" s="377"/>
      <c r="X149" s="377"/>
      <c r="Y149" s="377"/>
      <c r="Z149" s="377"/>
      <c r="AA149" s="378"/>
      <c r="AR149" s="273"/>
      <c r="AT149" s="273"/>
      <c r="AU149" s="273"/>
      <c r="AY149" s="273"/>
      <c r="BE149" s="343"/>
      <c r="BF149" s="343"/>
      <c r="BG149" s="343"/>
      <c r="BH149" s="343"/>
      <c r="BI149" s="343"/>
      <c r="BJ149" s="273"/>
      <c r="BK149" s="379"/>
      <c r="BL149" s="273"/>
      <c r="BM149" s="273"/>
    </row>
    <row r="150" spans="2:65" s="281" customFormat="1" ht="23.25" customHeight="1">
      <c r="B150" s="280"/>
      <c r="D150" s="360" t="s">
        <v>3341</v>
      </c>
      <c r="K150" s="285"/>
      <c r="L150" s="389"/>
      <c r="M150" s="266"/>
      <c r="N150" s="796">
        <f>SUM(N151:Q163)</f>
        <v>0</v>
      </c>
      <c r="O150" s="797"/>
      <c r="P150" s="797"/>
      <c r="Q150" s="797"/>
      <c r="R150" s="283"/>
      <c r="T150" s="385"/>
      <c r="U150" s="376"/>
      <c r="W150" s="377"/>
      <c r="X150" s="377"/>
      <c r="Y150" s="377"/>
      <c r="Z150" s="377"/>
      <c r="AA150" s="378"/>
      <c r="AR150" s="273"/>
      <c r="AT150" s="273"/>
      <c r="AU150" s="273"/>
      <c r="AY150" s="273"/>
      <c r="BE150" s="343"/>
      <c r="BF150" s="343"/>
      <c r="BG150" s="343"/>
      <c r="BH150" s="343"/>
      <c r="BI150" s="343"/>
      <c r="BJ150" s="273"/>
      <c r="BK150" s="379"/>
      <c r="BL150" s="273"/>
      <c r="BM150" s="273"/>
    </row>
    <row r="151" spans="2:65" s="281" customFormat="1" ht="13.5">
      <c r="B151" s="280"/>
      <c r="C151" s="371">
        <v>27</v>
      </c>
      <c r="D151" s="371"/>
      <c r="E151" s="380"/>
      <c r="F151" s="798" t="s">
        <v>3340</v>
      </c>
      <c r="G151" s="799"/>
      <c r="H151" s="799"/>
      <c r="I151" s="799"/>
      <c r="J151" s="373" t="s">
        <v>243</v>
      </c>
      <c r="K151" s="374">
        <v>1560</v>
      </c>
      <c r="L151" s="800"/>
      <c r="M151" s="800"/>
      <c r="N151" s="801">
        <f>ROUND(K151*L151,2)</f>
        <v>0</v>
      </c>
      <c r="O151" s="801"/>
      <c r="P151" s="801"/>
      <c r="Q151" s="801"/>
      <c r="R151" s="283"/>
      <c r="T151" s="385"/>
      <c r="U151" s="376"/>
      <c r="W151" s="377"/>
      <c r="X151" s="377"/>
      <c r="Y151" s="377"/>
      <c r="Z151" s="377"/>
      <c r="AA151" s="378"/>
      <c r="AR151" s="273"/>
      <c r="AT151" s="273"/>
      <c r="AU151" s="273"/>
      <c r="AY151" s="273"/>
      <c r="BE151" s="343"/>
      <c r="BF151" s="343"/>
      <c r="BG151" s="343"/>
      <c r="BH151" s="343"/>
      <c r="BI151" s="343"/>
      <c r="BJ151" s="273"/>
      <c r="BK151" s="379"/>
      <c r="BL151" s="273"/>
      <c r="BM151" s="273"/>
    </row>
    <row r="152" spans="2:65" s="281" customFormat="1" ht="13.5">
      <c r="B152" s="280"/>
      <c r="C152" s="371">
        <v>28</v>
      </c>
      <c r="D152" s="371"/>
      <c r="E152" s="380"/>
      <c r="F152" s="798" t="s">
        <v>3339</v>
      </c>
      <c r="G152" s="799"/>
      <c r="H152" s="799"/>
      <c r="I152" s="799"/>
      <c r="J152" s="373" t="s">
        <v>243</v>
      </c>
      <c r="K152" s="374">
        <v>430</v>
      </c>
      <c r="L152" s="800"/>
      <c r="M152" s="800"/>
      <c r="N152" s="801">
        <f t="shared" ref="N152:N163" si="26">ROUND(K152*L152,2)</f>
        <v>0</v>
      </c>
      <c r="O152" s="801"/>
      <c r="P152" s="801"/>
      <c r="Q152" s="801"/>
      <c r="R152" s="283"/>
      <c r="T152" s="385"/>
      <c r="U152" s="376"/>
      <c r="W152" s="377"/>
      <c r="X152" s="377"/>
      <c r="Y152" s="377"/>
      <c r="Z152" s="377"/>
      <c r="AA152" s="378"/>
      <c r="AR152" s="273"/>
      <c r="AT152" s="273"/>
      <c r="AU152" s="273"/>
      <c r="AY152" s="273"/>
      <c r="BE152" s="343"/>
      <c r="BF152" s="343"/>
      <c r="BG152" s="343"/>
      <c r="BH152" s="343"/>
      <c r="BI152" s="343"/>
      <c r="BJ152" s="273"/>
      <c r="BK152" s="379"/>
      <c r="BL152" s="273"/>
      <c r="BM152" s="273"/>
    </row>
    <row r="153" spans="2:65" s="281" customFormat="1" ht="13.5">
      <c r="B153" s="280"/>
      <c r="C153" s="371">
        <v>29</v>
      </c>
      <c r="D153" s="371"/>
      <c r="E153" s="380"/>
      <c r="F153" s="798" t="s">
        <v>3338</v>
      </c>
      <c r="G153" s="799"/>
      <c r="H153" s="799"/>
      <c r="I153" s="799"/>
      <c r="J153" s="373" t="s">
        <v>132</v>
      </c>
      <c r="K153" s="374">
        <v>108</v>
      </c>
      <c r="L153" s="800"/>
      <c r="M153" s="800"/>
      <c r="N153" s="801">
        <f t="shared" si="26"/>
        <v>0</v>
      </c>
      <c r="O153" s="801"/>
      <c r="P153" s="801"/>
      <c r="Q153" s="801"/>
      <c r="R153" s="283"/>
      <c r="T153" s="385"/>
      <c r="U153" s="376"/>
      <c r="W153" s="377"/>
      <c r="X153" s="377"/>
      <c r="Y153" s="377"/>
      <c r="Z153" s="377"/>
      <c r="AA153" s="378"/>
      <c r="AR153" s="273"/>
      <c r="AT153" s="273"/>
      <c r="AU153" s="273"/>
      <c r="AY153" s="273"/>
      <c r="BE153" s="343"/>
      <c r="BF153" s="343"/>
      <c r="BG153" s="343"/>
      <c r="BH153" s="343"/>
      <c r="BI153" s="343"/>
      <c r="BJ153" s="273"/>
      <c r="BK153" s="379"/>
      <c r="BL153" s="273"/>
      <c r="BM153" s="273"/>
    </row>
    <row r="154" spans="2:65" s="281" customFormat="1" ht="13.5">
      <c r="B154" s="280"/>
      <c r="C154" s="371">
        <v>30</v>
      </c>
      <c r="D154" s="371"/>
      <c r="E154" s="380"/>
      <c r="F154" s="798" t="s">
        <v>3337</v>
      </c>
      <c r="G154" s="799"/>
      <c r="H154" s="799"/>
      <c r="I154" s="799"/>
      <c r="J154" s="373" t="s">
        <v>132</v>
      </c>
      <c r="K154" s="374">
        <v>14</v>
      </c>
      <c r="L154" s="800"/>
      <c r="M154" s="800"/>
      <c r="N154" s="801">
        <f t="shared" si="26"/>
        <v>0</v>
      </c>
      <c r="O154" s="801"/>
      <c r="P154" s="801"/>
      <c r="Q154" s="801"/>
      <c r="R154" s="283"/>
      <c r="T154" s="385"/>
      <c r="U154" s="376"/>
      <c r="W154" s="377"/>
      <c r="X154" s="377"/>
      <c r="Y154" s="377"/>
      <c r="Z154" s="377"/>
      <c r="AA154" s="378"/>
      <c r="AR154" s="273"/>
      <c r="AT154" s="273"/>
      <c r="AU154" s="273"/>
      <c r="AY154" s="273"/>
      <c r="BE154" s="343"/>
      <c r="BF154" s="343"/>
      <c r="BG154" s="343"/>
      <c r="BH154" s="343"/>
      <c r="BI154" s="343"/>
      <c r="BJ154" s="273"/>
      <c r="BK154" s="379"/>
      <c r="BL154" s="273"/>
      <c r="BM154" s="273"/>
    </row>
    <row r="155" spans="2:65" s="281" customFormat="1" ht="13.5">
      <c r="B155" s="280"/>
      <c r="C155" s="371">
        <v>31</v>
      </c>
      <c r="D155" s="371"/>
      <c r="E155" s="380"/>
      <c r="F155" s="798" t="s">
        <v>3336</v>
      </c>
      <c r="G155" s="799"/>
      <c r="H155" s="799"/>
      <c r="I155" s="799"/>
      <c r="J155" s="373" t="s">
        <v>132</v>
      </c>
      <c r="K155" s="374">
        <v>28</v>
      </c>
      <c r="L155" s="800"/>
      <c r="M155" s="800"/>
      <c r="N155" s="801">
        <f t="shared" si="26"/>
        <v>0</v>
      </c>
      <c r="O155" s="801"/>
      <c r="P155" s="801"/>
      <c r="Q155" s="801"/>
      <c r="R155" s="283"/>
      <c r="T155" s="385"/>
      <c r="U155" s="376"/>
      <c r="W155" s="377"/>
      <c r="X155" s="377"/>
      <c r="Y155" s="377"/>
      <c r="Z155" s="377"/>
      <c r="AA155" s="378"/>
      <c r="AR155" s="273"/>
      <c r="AT155" s="273"/>
      <c r="AU155" s="273"/>
      <c r="AY155" s="273"/>
      <c r="BE155" s="343"/>
      <c r="BF155" s="343"/>
      <c r="BG155" s="343"/>
      <c r="BH155" s="343"/>
      <c r="BI155" s="343"/>
      <c r="BJ155" s="273"/>
      <c r="BK155" s="379"/>
      <c r="BL155" s="273"/>
      <c r="BM155" s="273"/>
    </row>
    <row r="156" spans="2:65" s="281" customFormat="1" ht="13.5">
      <c r="B156" s="280"/>
      <c r="C156" s="371">
        <v>32</v>
      </c>
      <c r="D156" s="371"/>
      <c r="E156" s="380"/>
      <c r="F156" s="798" t="s">
        <v>3335</v>
      </c>
      <c r="G156" s="799"/>
      <c r="H156" s="799"/>
      <c r="I156" s="799"/>
      <c r="J156" s="373" t="s">
        <v>132</v>
      </c>
      <c r="K156" s="374">
        <v>150</v>
      </c>
      <c r="L156" s="800"/>
      <c r="M156" s="800"/>
      <c r="N156" s="801">
        <f t="shared" si="26"/>
        <v>0</v>
      </c>
      <c r="O156" s="801"/>
      <c r="P156" s="801"/>
      <c r="Q156" s="801"/>
      <c r="R156" s="283"/>
      <c r="T156" s="385"/>
      <c r="U156" s="376"/>
      <c r="W156" s="377"/>
      <c r="X156" s="377"/>
      <c r="Y156" s="377"/>
      <c r="Z156" s="377"/>
      <c r="AA156" s="378"/>
      <c r="AR156" s="273"/>
      <c r="AT156" s="273"/>
      <c r="AU156" s="273"/>
      <c r="AY156" s="273"/>
      <c r="BE156" s="343"/>
      <c r="BF156" s="343"/>
      <c r="BG156" s="343"/>
      <c r="BH156" s="343"/>
      <c r="BI156" s="343"/>
      <c r="BJ156" s="273"/>
      <c r="BK156" s="379"/>
      <c r="BL156" s="273"/>
      <c r="BM156" s="273"/>
    </row>
    <row r="157" spans="2:65" s="281" customFormat="1" ht="13.5">
      <c r="B157" s="280"/>
      <c r="C157" s="371">
        <v>33</v>
      </c>
      <c r="D157" s="371"/>
      <c r="E157" s="380"/>
      <c r="F157" s="798" t="s">
        <v>3334</v>
      </c>
      <c r="G157" s="799"/>
      <c r="H157" s="799"/>
      <c r="I157" s="799"/>
      <c r="J157" s="373" t="s">
        <v>132</v>
      </c>
      <c r="K157" s="374">
        <v>9</v>
      </c>
      <c r="L157" s="800"/>
      <c r="M157" s="800"/>
      <c r="N157" s="801">
        <f t="shared" si="26"/>
        <v>0</v>
      </c>
      <c r="O157" s="801"/>
      <c r="P157" s="801"/>
      <c r="Q157" s="801"/>
      <c r="R157" s="283"/>
      <c r="T157" s="385"/>
      <c r="U157" s="376"/>
      <c r="W157" s="377"/>
      <c r="X157" s="377"/>
      <c r="Y157" s="377"/>
      <c r="Z157" s="377"/>
      <c r="AA157" s="378"/>
      <c r="AR157" s="273"/>
      <c r="AT157" s="273"/>
      <c r="AU157" s="273"/>
      <c r="AY157" s="273"/>
      <c r="BE157" s="343"/>
      <c r="BF157" s="343"/>
      <c r="BG157" s="343"/>
      <c r="BH157" s="343"/>
      <c r="BI157" s="343"/>
      <c r="BJ157" s="273"/>
      <c r="BK157" s="379"/>
      <c r="BL157" s="273"/>
      <c r="BM157" s="273"/>
    </row>
    <row r="158" spans="2:65" s="281" customFormat="1" ht="13.5">
      <c r="B158" s="280"/>
      <c r="C158" s="371">
        <v>34</v>
      </c>
      <c r="D158" s="371"/>
      <c r="E158" s="380"/>
      <c r="F158" s="798" t="s">
        <v>3333</v>
      </c>
      <c r="G158" s="799"/>
      <c r="H158" s="799"/>
      <c r="I158" s="799"/>
      <c r="J158" s="373" t="s">
        <v>132</v>
      </c>
      <c r="K158" s="374">
        <v>1</v>
      </c>
      <c r="L158" s="800"/>
      <c r="M158" s="800"/>
      <c r="N158" s="801">
        <f t="shared" si="26"/>
        <v>0</v>
      </c>
      <c r="O158" s="801"/>
      <c r="P158" s="801"/>
      <c r="Q158" s="801"/>
      <c r="R158" s="283"/>
      <c r="T158" s="385"/>
      <c r="U158" s="376"/>
      <c r="W158" s="377"/>
      <c r="X158" s="377"/>
      <c r="Y158" s="377"/>
      <c r="Z158" s="377"/>
      <c r="AA158" s="378"/>
      <c r="AR158" s="273"/>
      <c r="AT158" s="273"/>
      <c r="AU158" s="273"/>
      <c r="AY158" s="273"/>
      <c r="BE158" s="343"/>
      <c r="BF158" s="343"/>
      <c r="BG158" s="343"/>
      <c r="BH158" s="343"/>
      <c r="BI158" s="343"/>
      <c r="BJ158" s="273"/>
      <c r="BK158" s="379"/>
      <c r="BL158" s="273"/>
      <c r="BM158" s="273"/>
    </row>
    <row r="159" spans="2:65" s="281" customFormat="1" ht="27" customHeight="1">
      <c r="B159" s="280"/>
      <c r="C159" s="371">
        <v>35</v>
      </c>
      <c r="D159" s="371"/>
      <c r="E159" s="380"/>
      <c r="F159" s="798" t="s">
        <v>3332</v>
      </c>
      <c r="G159" s="799"/>
      <c r="H159" s="799"/>
      <c r="I159" s="799"/>
      <c r="J159" s="373" t="s">
        <v>132</v>
      </c>
      <c r="K159" s="374">
        <v>1</v>
      </c>
      <c r="L159" s="800"/>
      <c r="M159" s="800"/>
      <c r="N159" s="801">
        <f t="shared" si="26"/>
        <v>0</v>
      </c>
      <c r="O159" s="801"/>
      <c r="P159" s="801"/>
      <c r="Q159" s="801"/>
      <c r="R159" s="283"/>
      <c r="T159" s="385"/>
      <c r="U159" s="376"/>
      <c r="W159" s="377"/>
      <c r="X159" s="377"/>
      <c r="Y159" s="377"/>
      <c r="Z159" s="377"/>
      <c r="AA159" s="378"/>
      <c r="AR159" s="273"/>
      <c r="AT159" s="273"/>
      <c r="AU159" s="273"/>
      <c r="AY159" s="273"/>
      <c r="BE159" s="343"/>
      <c r="BF159" s="343"/>
      <c r="BG159" s="343"/>
      <c r="BH159" s="343"/>
      <c r="BI159" s="343"/>
      <c r="BJ159" s="273"/>
      <c r="BK159" s="379"/>
      <c r="BL159" s="273"/>
      <c r="BM159" s="273"/>
    </row>
    <row r="160" spans="2:65" s="281" customFormat="1" ht="13.5">
      <c r="B160" s="280"/>
      <c r="C160" s="371">
        <v>36</v>
      </c>
      <c r="D160" s="371"/>
      <c r="E160" s="380"/>
      <c r="F160" s="798" t="s">
        <v>3331</v>
      </c>
      <c r="G160" s="799"/>
      <c r="H160" s="799"/>
      <c r="I160" s="799"/>
      <c r="J160" s="373" t="s">
        <v>132</v>
      </c>
      <c r="K160" s="374">
        <v>1</v>
      </c>
      <c r="L160" s="800"/>
      <c r="M160" s="800"/>
      <c r="N160" s="801">
        <f t="shared" si="26"/>
        <v>0</v>
      </c>
      <c r="O160" s="801"/>
      <c r="P160" s="801"/>
      <c r="Q160" s="801"/>
      <c r="R160" s="283"/>
      <c r="T160" s="385"/>
      <c r="U160" s="376"/>
      <c r="W160" s="377"/>
      <c r="X160" s="377"/>
      <c r="Y160" s="377"/>
      <c r="Z160" s="377"/>
      <c r="AA160" s="378"/>
      <c r="AR160" s="273"/>
      <c r="AT160" s="273"/>
      <c r="AU160" s="273"/>
      <c r="AY160" s="273"/>
      <c r="BE160" s="343"/>
      <c r="BF160" s="343"/>
      <c r="BG160" s="343"/>
      <c r="BH160" s="343"/>
      <c r="BI160" s="343"/>
      <c r="BJ160" s="273"/>
      <c r="BK160" s="379"/>
      <c r="BL160" s="273"/>
      <c r="BM160" s="273"/>
    </row>
    <row r="161" spans="2:65" s="281" customFormat="1" ht="13.5">
      <c r="B161" s="280"/>
      <c r="C161" s="371">
        <v>37</v>
      </c>
      <c r="D161" s="371"/>
      <c r="E161" s="380"/>
      <c r="F161" s="798" t="s">
        <v>3330</v>
      </c>
      <c r="G161" s="799"/>
      <c r="H161" s="799"/>
      <c r="I161" s="799"/>
      <c r="J161" s="373" t="s">
        <v>132</v>
      </c>
      <c r="K161" s="374">
        <v>1</v>
      </c>
      <c r="L161" s="800"/>
      <c r="M161" s="800"/>
      <c r="N161" s="801">
        <f t="shared" si="26"/>
        <v>0</v>
      </c>
      <c r="O161" s="801"/>
      <c r="P161" s="801"/>
      <c r="Q161" s="801"/>
      <c r="R161" s="283"/>
      <c r="T161" s="385"/>
      <c r="U161" s="376"/>
      <c r="W161" s="377"/>
      <c r="X161" s="377"/>
      <c r="Y161" s="377"/>
      <c r="Z161" s="377"/>
      <c r="AA161" s="378"/>
      <c r="AR161" s="273"/>
      <c r="AT161" s="273"/>
      <c r="AU161" s="273"/>
      <c r="AY161" s="273"/>
      <c r="BE161" s="343"/>
      <c r="BF161" s="343"/>
      <c r="BG161" s="343"/>
      <c r="BH161" s="343"/>
      <c r="BI161" s="343"/>
      <c r="BJ161" s="273"/>
      <c r="BK161" s="379"/>
      <c r="BL161" s="273"/>
      <c r="BM161" s="273"/>
    </row>
    <row r="162" spans="2:65" s="281" customFormat="1" ht="13.5">
      <c r="B162" s="280"/>
      <c r="C162" s="371">
        <v>38</v>
      </c>
      <c r="D162" s="371"/>
      <c r="E162" s="380"/>
      <c r="F162" s="798" t="s">
        <v>3329</v>
      </c>
      <c r="G162" s="799"/>
      <c r="H162" s="799"/>
      <c r="I162" s="799"/>
      <c r="J162" s="373" t="s">
        <v>132</v>
      </c>
      <c r="K162" s="374">
        <v>72</v>
      </c>
      <c r="L162" s="800"/>
      <c r="M162" s="800"/>
      <c r="N162" s="801">
        <f t="shared" si="26"/>
        <v>0</v>
      </c>
      <c r="O162" s="801"/>
      <c r="P162" s="801"/>
      <c r="Q162" s="801"/>
      <c r="R162" s="283"/>
      <c r="T162" s="385"/>
      <c r="U162" s="376"/>
      <c r="W162" s="377"/>
      <c r="X162" s="377"/>
      <c r="Y162" s="377"/>
      <c r="Z162" s="377"/>
      <c r="AA162" s="378"/>
      <c r="AR162" s="273"/>
      <c r="AT162" s="273"/>
      <c r="AU162" s="273"/>
      <c r="AY162" s="273"/>
      <c r="BE162" s="343"/>
      <c r="BF162" s="343"/>
      <c r="BG162" s="343"/>
      <c r="BH162" s="343"/>
      <c r="BI162" s="343"/>
      <c r="BJ162" s="273"/>
      <c r="BK162" s="379"/>
      <c r="BL162" s="273"/>
      <c r="BM162" s="273"/>
    </row>
    <row r="163" spans="2:65" s="281" customFormat="1" ht="40.5" customHeight="1">
      <c r="B163" s="280"/>
      <c r="C163" s="371">
        <v>39</v>
      </c>
      <c r="D163" s="371"/>
      <c r="E163" s="380"/>
      <c r="F163" s="798" t="s">
        <v>3328</v>
      </c>
      <c r="G163" s="799"/>
      <c r="H163" s="799"/>
      <c r="I163" s="799"/>
      <c r="J163" s="373" t="s">
        <v>173</v>
      </c>
      <c r="K163" s="374">
        <v>1</v>
      </c>
      <c r="L163" s="800"/>
      <c r="M163" s="800"/>
      <c r="N163" s="801">
        <f t="shared" si="26"/>
        <v>0</v>
      </c>
      <c r="O163" s="801"/>
      <c r="P163" s="801"/>
      <c r="Q163" s="801"/>
      <c r="R163" s="283"/>
      <c r="T163" s="385"/>
      <c r="U163" s="376"/>
      <c r="W163" s="377"/>
      <c r="X163" s="377"/>
      <c r="Y163" s="377"/>
      <c r="Z163" s="377"/>
      <c r="AA163" s="378"/>
      <c r="AR163" s="273"/>
      <c r="AT163" s="273"/>
      <c r="AU163" s="273"/>
      <c r="AY163" s="273"/>
      <c r="BE163" s="343"/>
      <c r="BF163" s="343"/>
      <c r="BG163" s="343"/>
      <c r="BH163" s="343"/>
      <c r="BI163" s="343"/>
      <c r="BJ163" s="273"/>
      <c r="BK163" s="379"/>
      <c r="BL163" s="273"/>
      <c r="BM163" s="273"/>
    </row>
    <row r="164" spans="2:65" s="359" customFormat="1" ht="37.35" customHeight="1">
      <c r="B164" s="358"/>
      <c r="D164" s="360" t="s">
        <v>3327</v>
      </c>
      <c r="E164" s="360"/>
      <c r="F164" s="360"/>
      <c r="G164" s="360"/>
      <c r="H164" s="360"/>
      <c r="I164" s="360"/>
      <c r="J164" s="360"/>
      <c r="K164" s="361"/>
      <c r="L164" s="389" t="s">
        <v>2610</v>
      </c>
      <c r="M164" s="390"/>
      <c r="N164" s="796">
        <f>BK164</f>
        <v>0</v>
      </c>
      <c r="O164" s="797"/>
      <c r="P164" s="797"/>
      <c r="Q164" s="797"/>
      <c r="R164" s="364"/>
      <c r="T164" s="365"/>
      <c r="W164" s="366">
        <f>SUM(W165:W175)</f>
        <v>0</v>
      </c>
      <c r="Y164" s="366">
        <f>SUM(Y165:Y175)</f>
        <v>0</v>
      </c>
      <c r="AA164" s="367">
        <f>SUM(AA165:AA175)</f>
        <v>0</v>
      </c>
      <c r="AR164" s="368" t="s">
        <v>2209</v>
      </c>
      <c r="AT164" s="369" t="s">
        <v>66</v>
      </c>
      <c r="AU164" s="369" t="s">
        <v>3302</v>
      </c>
      <c r="AY164" s="368" t="s">
        <v>3304</v>
      </c>
      <c r="BK164" s="370">
        <f>SUM(BK165:BK175)</f>
        <v>0</v>
      </c>
    </row>
    <row r="165" spans="2:65" s="281" customFormat="1" ht="43.5" customHeight="1">
      <c r="B165" s="280"/>
      <c r="C165" s="371">
        <v>40</v>
      </c>
      <c r="D165" s="371" t="s">
        <v>3305</v>
      </c>
      <c r="E165" s="380"/>
      <c r="F165" s="798" t="s">
        <v>3326</v>
      </c>
      <c r="G165" s="799"/>
      <c r="H165" s="799"/>
      <c r="I165" s="799"/>
      <c r="J165" s="373" t="s">
        <v>173</v>
      </c>
      <c r="K165" s="374">
        <v>1</v>
      </c>
      <c r="L165" s="800"/>
      <c r="M165" s="800"/>
      <c r="N165" s="801">
        <f>ROUND(L165*K165,2)</f>
        <v>0</v>
      </c>
      <c r="O165" s="801"/>
      <c r="P165" s="801"/>
      <c r="Q165" s="801"/>
      <c r="R165" s="283"/>
      <c r="T165" s="375" t="s">
        <v>3301</v>
      </c>
      <c r="U165" s="376" t="s">
        <v>3300</v>
      </c>
      <c r="W165" s="377">
        <f t="shared" ref="W165:W175" si="27">V165*K165</f>
        <v>0</v>
      </c>
      <c r="X165" s="377">
        <v>0</v>
      </c>
      <c r="Y165" s="377">
        <f t="shared" ref="Y165:Y175" si="28">X165*K165</f>
        <v>0</v>
      </c>
      <c r="Z165" s="377">
        <v>0</v>
      </c>
      <c r="AA165" s="378">
        <f t="shared" ref="AA165:AA175" si="29">Z165*K165</f>
        <v>0</v>
      </c>
      <c r="AR165" s="273" t="s">
        <v>2207</v>
      </c>
      <c r="AT165" s="273" t="s">
        <v>3305</v>
      </c>
      <c r="AU165" s="273" t="s">
        <v>2209</v>
      </c>
      <c r="AY165" s="273" t="s">
        <v>3304</v>
      </c>
      <c r="BE165" s="343">
        <f t="shared" ref="BE165:BE175" si="30">IF(U165="základná",N165,0)</f>
        <v>0</v>
      </c>
      <c r="BF165" s="343">
        <f t="shared" ref="BF165:BF175" si="31">IF(U165="znížená",N165,0)</f>
        <v>0</v>
      </c>
      <c r="BG165" s="343">
        <f t="shared" ref="BG165:BG175" si="32">IF(U165="zákl. prenesená",N165,0)</f>
        <v>0</v>
      </c>
      <c r="BH165" s="343">
        <f t="shared" ref="BH165:BH175" si="33">IF(U165="zníž. prenesená",N165,0)</f>
        <v>0</v>
      </c>
      <c r="BI165" s="343">
        <f t="shared" ref="BI165:BI175" si="34">IF(U165="nulová",N165,0)</f>
        <v>0</v>
      </c>
      <c r="BJ165" s="273" t="s">
        <v>2208</v>
      </c>
      <c r="BK165" s="379">
        <f t="shared" ref="BK165:BK175" si="35">ROUND(L165*K165,3)</f>
        <v>0</v>
      </c>
      <c r="BL165" s="273" t="s">
        <v>2207</v>
      </c>
      <c r="BM165" s="273" t="s">
        <v>3325</v>
      </c>
    </row>
    <row r="166" spans="2:65" s="281" customFormat="1" ht="13.5">
      <c r="B166" s="280"/>
      <c r="C166" s="371">
        <v>41</v>
      </c>
      <c r="D166" s="371" t="s">
        <v>3305</v>
      </c>
      <c r="E166" s="380"/>
      <c r="F166" s="798" t="s">
        <v>3324</v>
      </c>
      <c r="G166" s="799"/>
      <c r="H166" s="799"/>
      <c r="I166" s="799"/>
      <c r="J166" s="373" t="s">
        <v>173</v>
      </c>
      <c r="K166" s="374">
        <v>1</v>
      </c>
      <c r="L166" s="800"/>
      <c r="M166" s="800"/>
      <c r="N166" s="801">
        <f t="shared" ref="N166:N175" si="36">ROUND(L166*K166,2)</f>
        <v>0</v>
      </c>
      <c r="O166" s="801"/>
      <c r="P166" s="801"/>
      <c r="Q166" s="801"/>
      <c r="R166" s="283"/>
      <c r="T166" s="375" t="s">
        <v>3301</v>
      </c>
      <c r="U166" s="376" t="s">
        <v>3300</v>
      </c>
      <c r="W166" s="377">
        <f t="shared" si="27"/>
        <v>0</v>
      </c>
      <c r="X166" s="377">
        <v>0</v>
      </c>
      <c r="Y166" s="377">
        <f t="shared" si="28"/>
        <v>0</v>
      </c>
      <c r="Z166" s="377">
        <v>0</v>
      </c>
      <c r="AA166" s="378">
        <f t="shared" si="29"/>
        <v>0</v>
      </c>
      <c r="AR166" s="273" t="s">
        <v>2207</v>
      </c>
      <c r="AT166" s="273" t="s">
        <v>3305</v>
      </c>
      <c r="AU166" s="273" t="s">
        <v>2209</v>
      </c>
      <c r="AY166" s="273" t="s">
        <v>3304</v>
      </c>
      <c r="BE166" s="343">
        <f t="shared" si="30"/>
        <v>0</v>
      </c>
      <c r="BF166" s="343">
        <f t="shared" si="31"/>
        <v>0</v>
      </c>
      <c r="BG166" s="343">
        <f t="shared" si="32"/>
        <v>0</v>
      </c>
      <c r="BH166" s="343">
        <f t="shared" si="33"/>
        <v>0</v>
      </c>
      <c r="BI166" s="343">
        <f t="shared" si="34"/>
        <v>0</v>
      </c>
      <c r="BJ166" s="273" t="s">
        <v>2208</v>
      </c>
      <c r="BK166" s="379">
        <f t="shared" si="35"/>
        <v>0</v>
      </c>
      <c r="BL166" s="273" t="s">
        <v>2207</v>
      </c>
      <c r="BM166" s="273" t="s">
        <v>3323</v>
      </c>
    </row>
    <row r="167" spans="2:65" s="281" customFormat="1" ht="13.5">
      <c r="B167" s="280"/>
      <c r="C167" s="371">
        <v>42</v>
      </c>
      <c r="D167" s="371" t="s">
        <v>3305</v>
      </c>
      <c r="E167" s="380"/>
      <c r="F167" s="798" t="s">
        <v>3322</v>
      </c>
      <c r="G167" s="799"/>
      <c r="H167" s="799"/>
      <c r="I167" s="799"/>
      <c r="J167" s="373" t="s">
        <v>173</v>
      </c>
      <c r="K167" s="374">
        <v>1</v>
      </c>
      <c r="L167" s="800"/>
      <c r="M167" s="800"/>
      <c r="N167" s="801">
        <f t="shared" si="36"/>
        <v>0</v>
      </c>
      <c r="O167" s="801"/>
      <c r="P167" s="801"/>
      <c r="Q167" s="801"/>
      <c r="R167" s="283"/>
      <c r="T167" s="375" t="s">
        <v>3301</v>
      </c>
      <c r="U167" s="376" t="s">
        <v>3300</v>
      </c>
      <c r="W167" s="377">
        <f t="shared" si="27"/>
        <v>0</v>
      </c>
      <c r="X167" s="377">
        <v>0</v>
      </c>
      <c r="Y167" s="377">
        <f t="shared" si="28"/>
        <v>0</v>
      </c>
      <c r="Z167" s="377">
        <v>0</v>
      </c>
      <c r="AA167" s="378">
        <f t="shared" si="29"/>
        <v>0</v>
      </c>
      <c r="AR167" s="273" t="s">
        <v>2207</v>
      </c>
      <c r="AT167" s="273" t="s">
        <v>3305</v>
      </c>
      <c r="AU167" s="273" t="s">
        <v>2209</v>
      </c>
      <c r="AY167" s="273" t="s">
        <v>3304</v>
      </c>
      <c r="BE167" s="343">
        <f t="shared" si="30"/>
        <v>0</v>
      </c>
      <c r="BF167" s="343">
        <f t="shared" si="31"/>
        <v>0</v>
      </c>
      <c r="BG167" s="343">
        <f t="shared" si="32"/>
        <v>0</v>
      </c>
      <c r="BH167" s="343">
        <f t="shared" si="33"/>
        <v>0</v>
      </c>
      <c r="BI167" s="343">
        <f t="shared" si="34"/>
        <v>0</v>
      </c>
      <c r="BJ167" s="273" t="s">
        <v>2208</v>
      </c>
      <c r="BK167" s="379">
        <f t="shared" si="35"/>
        <v>0</v>
      </c>
      <c r="BL167" s="273" t="s">
        <v>2207</v>
      </c>
      <c r="BM167" s="273" t="s">
        <v>3321</v>
      </c>
    </row>
    <row r="168" spans="2:65" s="281" customFormat="1" ht="13.5">
      <c r="B168" s="280"/>
      <c r="C168" s="371">
        <v>43</v>
      </c>
      <c r="D168" s="371" t="s">
        <v>3305</v>
      </c>
      <c r="E168" s="380"/>
      <c r="F168" s="798" t="s">
        <v>3320</v>
      </c>
      <c r="G168" s="799"/>
      <c r="H168" s="799"/>
      <c r="I168" s="799"/>
      <c r="J168" s="373" t="s">
        <v>173</v>
      </c>
      <c r="K168" s="374">
        <v>1</v>
      </c>
      <c r="L168" s="800"/>
      <c r="M168" s="800"/>
      <c r="N168" s="801">
        <f t="shared" si="36"/>
        <v>0</v>
      </c>
      <c r="O168" s="801"/>
      <c r="P168" s="801"/>
      <c r="Q168" s="801"/>
      <c r="R168" s="283"/>
      <c r="T168" s="375" t="s">
        <v>3301</v>
      </c>
      <c r="U168" s="376" t="s">
        <v>3300</v>
      </c>
      <c r="W168" s="377">
        <f t="shared" si="27"/>
        <v>0</v>
      </c>
      <c r="X168" s="377">
        <v>0</v>
      </c>
      <c r="Y168" s="377">
        <f t="shared" si="28"/>
        <v>0</v>
      </c>
      <c r="Z168" s="377">
        <v>0</v>
      </c>
      <c r="AA168" s="378">
        <f t="shared" si="29"/>
        <v>0</v>
      </c>
      <c r="AR168" s="273" t="s">
        <v>2207</v>
      </c>
      <c r="AT168" s="273" t="s">
        <v>3305</v>
      </c>
      <c r="AU168" s="273" t="s">
        <v>2209</v>
      </c>
      <c r="AY168" s="273" t="s">
        <v>3304</v>
      </c>
      <c r="BE168" s="343">
        <f t="shared" si="30"/>
        <v>0</v>
      </c>
      <c r="BF168" s="343">
        <f t="shared" si="31"/>
        <v>0</v>
      </c>
      <c r="BG168" s="343">
        <f t="shared" si="32"/>
        <v>0</v>
      </c>
      <c r="BH168" s="343">
        <f t="shared" si="33"/>
        <v>0</v>
      </c>
      <c r="BI168" s="343">
        <f t="shared" si="34"/>
        <v>0</v>
      </c>
      <c r="BJ168" s="273" t="s">
        <v>2208</v>
      </c>
      <c r="BK168" s="379">
        <f t="shared" si="35"/>
        <v>0</v>
      </c>
      <c r="BL168" s="273" t="s">
        <v>2207</v>
      </c>
      <c r="BM168" s="273" t="s">
        <v>3319</v>
      </c>
    </row>
    <row r="169" spans="2:65" s="281" customFormat="1" ht="13.5">
      <c r="B169" s="280"/>
      <c r="C169" s="371">
        <v>44</v>
      </c>
      <c r="D169" s="371" t="s">
        <v>3305</v>
      </c>
      <c r="E169" s="380"/>
      <c r="F169" s="798" t="s">
        <v>3318</v>
      </c>
      <c r="G169" s="799"/>
      <c r="H169" s="799"/>
      <c r="I169" s="799"/>
      <c r="J169" s="373" t="s">
        <v>173</v>
      </c>
      <c r="K169" s="374">
        <v>1</v>
      </c>
      <c r="L169" s="800"/>
      <c r="M169" s="800"/>
      <c r="N169" s="801">
        <f t="shared" si="36"/>
        <v>0</v>
      </c>
      <c r="O169" s="801"/>
      <c r="P169" s="801"/>
      <c r="Q169" s="801"/>
      <c r="R169" s="283"/>
      <c r="T169" s="375" t="s">
        <v>3301</v>
      </c>
      <c r="U169" s="376" t="s">
        <v>3300</v>
      </c>
      <c r="W169" s="377">
        <f t="shared" si="27"/>
        <v>0</v>
      </c>
      <c r="X169" s="377">
        <v>0</v>
      </c>
      <c r="Y169" s="377">
        <f t="shared" si="28"/>
        <v>0</v>
      </c>
      <c r="Z169" s="377">
        <v>0</v>
      </c>
      <c r="AA169" s="378">
        <f t="shared" si="29"/>
        <v>0</v>
      </c>
      <c r="AR169" s="273" t="s">
        <v>2207</v>
      </c>
      <c r="AT169" s="273" t="s">
        <v>3305</v>
      </c>
      <c r="AU169" s="273" t="s">
        <v>2209</v>
      </c>
      <c r="AY169" s="273" t="s">
        <v>3304</v>
      </c>
      <c r="BE169" s="343">
        <f t="shared" si="30"/>
        <v>0</v>
      </c>
      <c r="BF169" s="343">
        <f t="shared" si="31"/>
        <v>0</v>
      </c>
      <c r="BG169" s="343">
        <f t="shared" si="32"/>
        <v>0</v>
      </c>
      <c r="BH169" s="343">
        <f t="shared" si="33"/>
        <v>0</v>
      </c>
      <c r="BI169" s="343">
        <f t="shared" si="34"/>
        <v>0</v>
      </c>
      <c r="BJ169" s="273" t="s">
        <v>2208</v>
      </c>
      <c r="BK169" s="379">
        <f t="shared" si="35"/>
        <v>0</v>
      </c>
      <c r="BL169" s="273" t="s">
        <v>2207</v>
      </c>
      <c r="BM169" s="273" t="s">
        <v>3317</v>
      </c>
    </row>
    <row r="170" spans="2:65" s="281" customFormat="1" ht="13.5">
      <c r="B170" s="280"/>
      <c r="C170" s="371">
        <v>45</v>
      </c>
      <c r="D170" s="371" t="s">
        <v>3305</v>
      </c>
      <c r="E170" s="380"/>
      <c r="F170" s="798" t="s">
        <v>3316</v>
      </c>
      <c r="G170" s="799"/>
      <c r="H170" s="799"/>
      <c r="I170" s="799"/>
      <c r="J170" s="373" t="s">
        <v>173</v>
      </c>
      <c r="K170" s="374">
        <v>1</v>
      </c>
      <c r="L170" s="800"/>
      <c r="M170" s="800"/>
      <c r="N170" s="801">
        <f t="shared" si="36"/>
        <v>0</v>
      </c>
      <c r="O170" s="801"/>
      <c r="P170" s="801"/>
      <c r="Q170" s="801"/>
      <c r="R170" s="283"/>
      <c r="T170" s="375" t="s">
        <v>3301</v>
      </c>
      <c r="U170" s="376" t="s">
        <v>3300</v>
      </c>
      <c r="W170" s="377">
        <f t="shared" si="27"/>
        <v>0</v>
      </c>
      <c r="X170" s="377">
        <v>0</v>
      </c>
      <c r="Y170" s="377">
        <f t="shared" si="28"/>
        <v>0</v>
      </c>
      <c r="Z170" s="377">
        <v>0</v>
      </c>
      <c r="AA170" s="378">
        <f t="shared" si="29"/>
        <v>0</v>
      </c>
      <c r="AR170" s="273" t="s">
        <v>2207</v>
      </c>
      <c r="AT170" s="273" t="s">
        <v>3305</v>
      </c>
      <c r="AU170" s="273" t="s">
        <v>2209</v>
      </c>
      <c r="AY170" s="273" t="s">
        <v>3304</v>
      </c>
      <c r="BE170" s="343">
        <f t="shared" si="30"/>
        <v>0</v>
      </c>
      <c r="BF170" s="343">
        <f t="shared" si="31"/>
        <v>0</v>
      </c>
      <c r="BG170" s="343">
        <f t="shared" si="32"/>
        <v>0</v>
      </c>
      <c r="BH170" s="343">
        <f t="shared" si="33"/>
        <v>0</v>
      </c>
      <c r="BI170" s="343">
        <f t="shared" si="34"/>
        <v>0</v>
      </c>
      <c r="BJ170" s="273" t="s">
        <v>2208</v>
      </c>
      <c r="BK170" s="379">
        <f t="shared" si="35"/>
        <v>0</v>
      </c>
      <c r="BL170" s="273" t="s">
        <v>2207</v>
      </c>
      <c r="BM170" s="273" t="s">
        <v>3315</v>
      </c>
    </row>
    <row r="171" spans="2:65" s="281" customFormat="1" ht="13.5">
      <c r="B171" s="280"/>
      <c r="C171" s="371">
        <v>46</v>
      </c>
      <c r="D171" s="371" t="s">
        <v>3305</v>
      </c>
      <c r="E171" s="380"/>
      <c r="F171" s="798" t="s">
        <v>3314</v>
      </c>
      <c r="G171" s="799"/>
      <c r="H171" s="799"/>
      <c r="I171" s="799"/>
      <c r="J171" s="373" t="s">
        <v>173</v>
      </c>
      <c r="K171" s="374">
        <v>1</v>
      </c>
      <c r="L171" s="800"/>
      <c r="M171" s="800"/>
      <c r="N171" s="801">
        <f t="shared" si="36"/>
        <v>0</v>
      </c>
      <c r="O171" s="801"/>
      <c r="P171" s="801"/>
      <c r="Q171" s="801"/>
      <c r="R171" s="283"/>
      <c r="T171" s="375" t="s">
        <v>3301</v>
      </c>
      <c r="U171" s="376" t="s">
        <v>3300</v>
      </c>
      <c r="W171" s="377">
        <f t="shared" si="27"/>
        <v>0</v>
      </c>
      <c r="X171" s="377">
        <v>0</v>
      </c>
      <c r="Y171" s="377">
        <f t="shared" si="28"/>
        <v>0</v>
      </c>
      <c r="Z171" s="377">
        <v>0</v>
      </c>
      <c r="AA171" s="378">
        <f t="shared" si="29"/>
        <v>0</v>
      </c>
      <c r="AR171" s="273" t="s">
        <v>2207</v>
      </c>
      <c r="AT171" s="273" t="s">
        <v>3305</v>
      </c>
      <c r="AU171" s="273" t="s">
        <v>2209</v>
      </c>
      <c r="AY171" s="273" t="s">
        <v>3304</v>
      </c>
      <c r="BE171" s="343">
        <f t="shared" si="30"/>
        <v>0</v>
      </c>
      <c r="BF171" s="343">
        <f t="shared" si="31"/>
        <v>0</v>
      </c>
      <c r="BG171" s="343">
        <f t="shared" si="32"/>
        <v>0</v>
      </c>
      <c r="BH171" s="343">
        <f t="shared" si="33"/>
        <v>0</v>
      </c>
      <c r="BI171" s="343">
        <f t="shared" si="34"/>
        <v>0</v>
      </c>
      <c r="BJ171" s="273" t="s">
        <v>2208</v>
      </c>
      <c r="BK171" s="379">
        <f t="shared" si="35"/>
        <v>0</v>
      </c>
      <c r="BL171" s="273" t="s">
        <v>2207</v>
      </c>
      <c r="BM171" s="273" t="s">
        <v>3313</v>
      </c>
    </row>
    <row r="172" spans="2:65" s="281" customFormat="1" ht="13.5">
      <c r="B172" s="280"/>
      <c r="C172" s="371">
        <v>47</v>
      </c>
      <c r="D172" s="371" t="s">
        <v>3305</v>
      </c>
      <c r="E172" s="380"/>
      <c r="F172" s="798" t="s">
        <v>3312</v>
      </c>
      <c r="G172" s="799"/>
      <c r="H172" s="799"/>
      <c r="I172" s="799"/>
      <c r="J172" s="373" t="s">
        <v>173</v>
      </c>
      <c r="K172" s="374">
        <v>1</v>
      </c>
      <c r="L172" s="800"/>
      <c r="M172" s="800"/>
      <c r="N172" s="801">
        <f t="shared" si="36"/>
        <v>0</v>
      </c>
      <c r="O172" s="801"/>
      <c r="P172" s="801"/>
      <c r="Q172" s="801"/>
      <c r="R172" s="283"/>
      <c r="T172" s="375" t="s">
        <v>3301</v>
      </c>
      <c r="U172" s="376" t="s">
        <v>3300</v>
      </c>
      <c r="W172" s="377">
        <f t="shared" si="27"/>
        <v>0</v>
      </c>
      <c r="X172" s="377">
        <v>0</v>
      </c>
      <c r="Y172" s="377">
        <f t="shared" si="28"/>
        <v>0</v>
      </c>
      <c r="Z172" s="377">
        <v>0</v>
      </c>
      <c r="AA172" s="378">
        <f t="shared" si="29"/>
        <v>0</v>
      </c>
      <c r="AR172" s="273" t="s">
        <v>2207</v>
      </c>
      <c r="AT172" s="273" t="s">
        <v>3305</v>
      </c>
      <c r="AU172" s="273" t="s">
        <v>2209</v>
      </c>
      <c r="AY172" s="273" t="s">
        <v>3304</v>
      </c>
      <c r="BE172" s="343">
        <f t="shared" si="30"/>
        <v>0</v>
      </c>
      <c r="BF172" s="343">
        <f t="shared" si="31"/>
        <v>0</v>
      </c>
      <c r="BG172" s="343">
        <f t="shared" si="32"/>
        <v>0</v>
      </c>
      <c r="BH172" s="343">
        <f t="shared" si="33"/>
        <v>0</v>
      </c>
      <c r="BI172" s="343">
        <f t="shared" si="34"/>
        <v>0</v>
      </c>
      <c r="BJ172" s="273" t="s">
        <v>2208</v>
      </c>
      <c r="BK172" s="379">
        <f t="shared" si="35"/>
        <v>0</v>
      </c>
      <c r="BL172" s="273" t="s">
        <v>2207</v>
      </c>
      <c r="BM172" s="273" t="s">
        <v>3311</v>
      </c>
    </row>
    <row r="173" spans="2:65" s="281" customFormat="1" ht="13.5">
      <c r="B173" s="280"/>
      <c r="C173" s="371">
        <v>48</v>
      </c>
      <c r="D173" s="371" t="s">
        <v>3305</v>
      </c>
      <c r="E173" s="380"/>
      <c r="F173" s="798" t="s">
        <v>3310</v>
      </c>
      <c r="G173" s="799"/>
      <c r="H173" s="799"/>
      <c r="I173" s="799"/>
      <c r="J173" s="373" t="s">
        <v>173</v>
      </c>
      <c r="K173" s="374">
        <v>1</v>
      </c>
      <c r="L173" s="800"/>
      <c r="M173" s="800"/>
      <c r="N173" s="801">
        <f t="shared" si="36"/>
        <v>0</v>
      </c>
      <c r="O173" s="801"/>
      <c r="P173" s="801"/>
      <c r="Q173" s="801"/>
      <c r="R173" s="283"/>
      <c r="T173" s="375" t="s">
        <v>3301</v>
      </c>
      <c r="U173" s="376" t="s">
        <v>3300</v>
      </c>
      <c r="W173" s="377">
        <f t="shared" si="27"/>
        <v>0</v>
      </c>
      <c r="X173" s="377">
        <v>0</v>
      </c>
      <c r="Y173" s="377">
        <f t="shared" si="28"/>
        <v>0</v>
      </c>
      <c r="Z173" s="377">
        <v>0</v>
      </c>
      <c r="AA173" s="378">
        <f t="shared" si="29"/>
        <v>0</v>
      </c>
      <c r="AR173" s="273" t="s">
        <v>2207</v>
      </c>
      <c r="AT173" s="273" t="s">
        <v>3305</v>
      </c>
      <c r="AU173" s="273" t="s">
        <v>2209</v>
      </c>
      <c r="AY173" s="273" t="s">
        <v>3304</v>
      </c>
      <c r="BE173" s="343">
        <f t="shared" si="30"/>
        <v>0</v>
      </c>
      <c r="BF173" s="343">
        <f t="shared" si="31"/>
        <v>0</v>
      </c>
      <c r="BG173" s="343">
        <f t="shared" si="32"/>
        <v>0</v>
      </c>
      <c r="BH173" s="343">
        <f t="shared" si="33"/>
        <v>0</v>
      </c>
      <c r="BI173" s="343">
        <f t="shared" si="34"/>
        <v>0</v>
      </c>
      <c r="BJ173" s="273" t="s">
        <v>2208</v>
      </c>
      <c r="BK173" s="379">
        <f t="shared" si="35"/>
        <v>0</v>
      </c>
      <c r="BL173" s="273" t="s">
        <v>2207</v>
      </c>
      <c r="BM173" s="273" t="s">
        <v>3309</v>
      </c>
    </row>
    <row r="174" spans="2:65" s="281" customFormat="1" ht="13.5">
      <c r="B174" s="280"/>
      <c r="C174" s="371">
        <v>49</v>
      </c>
      <c r="D174" s="371" t="s">
        <v>3305</v>
      </c>
      <c r="E174" s="380"/>
      <c r="F174" s="798" t="s">
        <v>3308</v>
      </c>
      <c r="G174" s="799"/>
      <c r="H174" s="799"/>
      <c r="I174" s="799"/>
      <c r="J174" s="373" t="s">
        <v>173</v>
      </c>
      <c r="K174" s="374">
        <v>1</v>
      </c>
      <c r="L174" s="800"/>
      <c r="M174" s="800"/>
      <c r="N174" s="801">
        <f t="shared" si="36"/>
        <v>0</v>
      </c>
      <c r="O174" s="801"/>
      <c r="P174" s="801"/>
      <c r="Q174" s="801"/>
      <c r="R174" s="283"/>
      <c r="T174" s="375" t="s">
        <v>3301</v>
      </c>
      <c r="U174" s="376" t="s">
        <v>3300</v>
      </c>
      <c r="W174" s="377">
        <f t="shared" si="27"/>
        <v>0</v>
      </c>
      <c r="X174" s="377">
        <v>0</v>
      </c>
      <c r="Y174" s="377">
        <f t="shared" si="28"/>
        <v>0</v>
      </c>
      <c r="Z174" s="377">
        <v>0</v>
      </c>
      <c r="AA174" s="378">
        <f t="shared" si="29"/>
        <v>0</v>
      </c>
      <c r="AR174" s="273" t="s">
        <v>2207</v>
      </c>
      <c r="AT174" s="273" t="s">
        <v>3305</v>
      </c>
      <c r="AU174" s="273" t="s">
        <v>2209</v>
      </c>
      <c r="AY174" s="273" t="s">
        <v>3304</v>
      </c>
      <c r="BE174" s="343">
        <f t="shared" si="30"/>
        <v>0</v>
      </c>
      <c r="BF174" s="343">
        <f t="shared" si="31"/>
        <v>0</v>
      </c>
      <c r="BG174" s="343">
        <f t="shared" si="32"/>
        <v>0</v>
      </c>
      <c r="BH174" s="343">
        <f t="shared" si="33"/>
        <v>0</v>
      </c>
      <c r="BI174" s="343">
        <f t="shared" si="34"/>
        <v>0</v>
      </c>
      <c r="BJ174" s="273" t="s">
        <v>2208</v>
      </c>
      <c r="BK174" s="379">
        <f t="shared" si="35"/>
        <v>0</v>
      </c>
      <c r="BL174" s="273" t="s">
        <v>2207</v>
      </c>
      <c r="BM174" s="273" t="s">
        <v>3307</v>
      </c>
    </row>
    <row r="175" spans="2:65" s="281" customFormat="1" ht="57" customHeight="1">
      <c r="B175" s="280"/>
      <c r="C175" s="371">
        <v>50</v>
      </c>
      <c r="D175" s="371" t="s">
        <v>3305</v>
      </c>
      <c r="E175" s="380"/>
      <c r="F175" s="798" t="s">
        <v>3306</v>
      </c>
      <c r="G175" s="799"/>
      <c r="H175" s="799"/>
      <c r="I175" s="799"/>
      <c r="J175" s="373" t="s">
        <v>173</v>
      </c>
      <c r="K175" s="374">
        <v>1</v>
      </c>
      <c r="L175" s="800"/>
      <c r="M175" s="800"/>
      <c r="N175" s="801">
        <f t="shared" si="36"/>
        <v>0</v>
      </c>
      <c r="O175" s="801"/>
      <c r="P175" s="801"/>
      <c r="Q175" s="801"/>
      <c r="R175" s="283"/>
      <c r="T175" s="375" t="s">
        <v>3301</v>
      </c>
      <c r="U175" s="376" t="s">
        <v>3300</v>
      </c>
      <c r="W175" s="377">
        <f t="shared" si="27"/>
        <v>0</v>
      </c>
      <c r="X175" s="377">
        <v>0</v>
      </c>
      <c r="Y175" s="377">
        <f t="shared" si="28"/>
        <v>0</v>
      </c>
      <c r="Z175" s="377">
        <v>0</v>
      </c>
      <c r="AA175" s="378">
        <f t="shared" si="29"/>
        <v>0</v>
      </c>
      <c r="AR175" s="273" t="s">
        <v>2207</v>
      </c>
      <c r="AT175" s="273" t="s">
        <v>3305</v>
      </c>
      <c r="AU175" s="273" t="s">
        <v>2209</v>
      </c>
      <c r="AY175" s="273" t="s">
        <v>3304</v>
      </c>
      <c r="BE175" s="343">
        <f t="shared" si="30"/>
        <v>0</v>
      </c>
      <c r="BF175" s="343">
        <f t="shared" si="31"/>
        <v>0</v>
      </c>
      <c r="BG175" s="343">
        <f t="shared" si="32"/>
        <v>0</v>
      </c>
      <c r="BH175" s="343">
        <f t="shared" si="33"/>
        <v>0</v>
      </c>
      <c r="BI175" s="343">
        <f t="shared" si="34"/>
        <v>0</v>
      </c>
      <c r="BJ175" s="273" t="s">
        <v>2208</v>
      </c>
      <c r="BK175" s="379">
        <f t="shared" si="35"/>
        <v>0</v>
      </c>
      <c r="BL175" s="273" t="s">
        <v>2207</v>
      </c>
      <c r="BM175" s="273" t="s">
        <v>3303</v>
      </c>
    </row>
    <row r="176" spans="2:65" s="281" customFormat="1" ht="49.9" customHeight="1">
      <c r="B176" s="280"/>
      <c r="P176" s="343"/>
      <c r="R176" s="283"/>
      <c r="T176" s="341"/>
      <c r="AA176" s="386"/>
      <c r="AT176" s="273" t="s">
        <v>66</v>
      </c>
      <c r="AU176" s="273" t="s">
        <v>3302</v>
      </c>
      <c r="AY176" s="273" t="s">
        <v>3299</v>
      </c>
      <c r="BK176" s="379">
        <f>SUM(BK177:BK181)</f>
        <v>0</v>
      </c>
    </row>
    <row r="177" spans="2:63" s="281" customFormat="1" ht="22.35" customHeight="1">
      <c r="B177" s="280"/>
      <c r="P177" s="343"/>
      <c r="R177" s="283"/>
      <c r="T177" s="375" t="s">
        <v>3301</v>
      </c>
      <c r="U177" s="387" t="s">
        <v>3300</v>
      </c>
      <c r="AA177" s="386"/>
      <c r="AT177" s="273" t="s">
        <v>3299</v>
      </c>
      <c r="AU177" s="273" t="s">
        <v>2209</v>
      </c>
      <c r="AY177" s="273" t="s">
        <v>3299</v>
      </c>
      <c r="BE177" s="343">
        <f>IF(U177="základná",N151,0)</f>
        <v>0</v>
      </c>
      <c r="BF177" s="343">
        <f>IF(U177="znížená",N151,0)</f>
        <v>0</v>
      </c>
      <c r="BG177" s="343">
        <f>IF(U177="zákl. prenesená",N151,0)</f>
        <v>0</v>
      </c>
      <c r="BH177" s="343">
        <f>IF(U177="zníž. prenesená",N151,0)</f>
        <v>0</v>
      </c>
      <c r="BI177" s="343">
        <f>IF(U177="nulová",N151,0)</f>
        <v>0</v>
      </c>
      <c r="BJ177" s="273" t="s">
        <v>2208</v>
      </c>
      <c r="BK177" s="379">
        <f>L151*K151</f>
        <v>0</v>
      </c>
    </row>
    <row r="178" spans="2:63" s="281" customFormat="1" ht="22.35" customHeight="1">
      <c r="B178" s="280"/>
      <c r="P178" s="343"/>
      <c r="R178" s="283"/>
      <c r="T178" s="375" t="s">
        <v>3301</v>
      </c>
      <c r="U178" s="387" t="s">
        <v>3300</v>
      </c>
      <c r="AA178" s="386"/>
      <c r="AT178" s="273" t="s">
        <v>3299</v>
      </c>
      <c r="AU178" s="273" t="s">
        <v>2209</v>
      </c>
      <c r="AY178" s="273" t="s">
        <v>3299</v>
      </c>
      <c r="BE178" s="343">
        <f>IF(U178="základná",N152,0)</f>
        <v>0</v>
      </c>
      <c r="BF178" s="343">
        <f>IF(U178="znížená",N152,0)</f>
        <v>0</v>
      </c>
      <c r="BG178" s="343">
        <f>IF(U178="zákl. prenesená",N152,0)</f>
        <v>0</v>
      </c>
      <c r="BH178" s="343">
        <f>IF(U178="zníž. prenesená",N152,0)</f>
        <v>0</v>
      </c>
      <c r="BI178" s="343">
        <f>IF(U178="nulová",N152,0)</f>
        <v>0</v>
      </c>
      <c r="BJ178" s="273" t="s">
        <v>2208</v>
      </c>
      <c r="BK178" s="379">
        <f>L152*K152</f>
        <v>0</v>
      </c>
    </row>
    <row r="179" spans="2:63" s="281" customFormat="1" ht="22.35" customHeight="1">
      <c r="B179" s="280"/>
      <c r="P179" s="343"/>
      <c r="R179" s="283"/>
      <c r="T179" s="375" t="s">
        <v>3301</v>
      </c>
      <c r="U179" s="387" t="s">
        <v>3300</v>
      </c>
      <c r="AA179" s="386"/>
      <c r="AT179" s="273" t="s">
        <v>3299</v>
      </c>
      <c r="AU179" s="273" t="s">
        <v>2209</v>
      </c>
      <c r="AY179" s="273" t="s">
        <v>3299</v>
      </c>
      <c r="BE179" s="343">
        <f>IF(U179="základná",N153,0)</f>
        <v>0</v>
      </c>
      <c r="BF179" s="343">
        <f>IF(U179="znížená",N153,0)</f>
        <v>0</v>
      </c>
      <c r="BG179" s="343">
        <f>IF(U179="zákl. prenesená",N153,0)</f>
        <v>0</v>
      </c>
      <c r="BH179" s="343">
        <f>IF(U179="zníž. prenesená",N153,0)</f>
        <v>0</v>
      </c>
      <c r="BI179" s="343">
        <f>IF(U179="nulová",N153,0)</f>
        <v>0</v>
      </c>
      <c r="BJ179" s="273" t="s">
        <v>2208</v>
      </c>
      <c r="BK179" s="379">
        <f>L153*K153</f>
        <v>0</v>
      </c>
    </row>
    <row r="180" spans="2:63" s="281" customFormat="1" ht="22.35" customHeight="1">
      <c r="B180" s="280"/>
      <c r="P180" s="343"/>
      <c r="R180" s="283"/>
      <c r="T180" s="375" t="s">
        <v>3301</v>
      </c>
      <c r="U180" s="387" t="s">
        <v>3300</v>
      </c>
      <c r="AA180" s="386"/>
      <c r="AT180" s="273" t="s">
        <v>3299</v>
      </c>
      <c r="AU180" s="273" t="s">
        <v>2209</v>
      </c>
      <c r="AY180" s="273" t="s">
        <v>3299</v>
      </c>
      <c r="BE180" s="343">
        <f>IF(U180="základná",N154,0)</f>
        <v>0</v>
      </c>
      <c r="BF180" s="343">
        <f>IF(U180="znížená",N154,0)</f>
        <v>0</v>
      </c>
      <c r="BG180" s="343">
        <f>IF(U180="zákl. prenesená",N154,0)</f>
        <v>0</v>
      </c>
      <c r="BH180" s="343">
        <f>IF(U180="zníž. prenesená",N154,0)</f>
        <v>0</v>
      </c>
      <c r="BI180" s="343">
        <f>IF(U180="nulová",N154,0)</f>
        <v>0</v>
      </c>
      <c r="BJ180" s="273" t="s">
        <v>2208</v>
      </c>
      <c r="BK180" s="379">
        <f>L154*K154</f>
        <v>0</v>
      </c>
    </row>
    <row r="181" spans="2:63" s="281" customFormat="1" ht="22.35" customHeight="1">
      <c r="B181" s="280"/>
      <c r="P181" s="343"/>
      <c r="R181" s="283"/>
      <c r="T181" s="375" t="s">
        <v>3301</v>
      </c>
      <c r="U181" s="387" t="s">
        <v>3300</v>
      </c>
      <c r="V181" s="308"/>
      <c r="W181" s="308"/>
      <c r="X181" s="308"/>
      <c r="Y181" s="308"/>
      <c r="Z181" s="308"/>
      <c r="AA181" s="310"/>
      <c r="AT181" s="273" t="s">
        <v>3299</v>
      </c>
      <c r="AU181" s="273" t="s">
        <v>2209</v>
      </c>
      <c r="AY181" s="273" t="s">
        <v>3299</v>
      </c>
      <c r="BE181" s="343">
        <f>IF(U181="základná",N155,0)</f>
        <v>0</v>
      </c>
      <c r="BF181" s="343">
        <f>IF(U181="znížená",N155,0)</f>
        <v>0</v>
      </c>
      <c r="BG181" s="343">
        <f>IF(U181="zákl. prenesená",N155,0)</f>
        <v>0</v>
      </c>
      <c r="BH181" s="343">
        <f>IF(U181="zníž. prenesená",N155,0)</f>
        <v>0</v>
      </c>
      <c r="BI181" s="343">
        <f>IF(U181="nulová",N155,0)</f>
        <v>0</v>
      </c>
      <c r="BJ181" s="273" t="s">
        <v>2208</v>
      </c>
      <c r="BK181" s="379">
        <f>L155*K155</f>
        <v>0</v>
      </c>
    </row>
    <row r="182" spans="2:63" s="281" customFormat="1" ht="6.95" customHeight="1">
      <c r="B182" s="313"/>
      <c r="C182" s="314"/>
      <c r="D182" s="314"/>
      <c r="E182" s="314"/>
      <c r="F182" s="314"/>
      <c r="G182" s="314"/>
      <c r="H182" s="314"/>
      <c r="I182" s="314"/>
      <c r="J182" s="314"/>
      <c r="K182" s="315"/>
      <c r="L182" s="316"/>
      <c r="M182" s="316"/>
      <c r="N182" s="314"/>
      <c r="O182" s="314"/>
      <c r="P182" s="568"/>
      <c r="Q182" s="314"/>
      <c r="R182" s="317"/>
    </row>
  </sheetData>
  <sheetProtection algorithmName="SHA-512" hashValue="TsIbJUEsGJNz6mjsoZSYvUJM70ykuYop+F7c55aKbFsZr7lEOc5o07/oNyMWaoBqHDB3ylcpoN6BCTOM5hXDVg==" saltValue="Jitj/wviIi6tJt2Ri0yg9A==" spinCount="100000" sheet="1"/>
  <mergeCells count="225">
    <mergeCell ref="H31:J31"/>
    <mergeCell ref="M31:P31"/>
    <mergeCell ref="C2:Q2"/>
    <mergeCell ref="F4:P4"/>
    <mergeCell ref="F5:P5"/>
    <mergeCell ref="F6:P6"/>
    <mergeCell ref="O8:P8"/>
    <mergeCell ref="O10:P10"/>
    <mergeCell ref="O11:P11"/>
    <mergeCell ref="O13:P13"/>
    <mergeCell ref="E14:L14"/>
    <mergeCell ref="O14:P14"/>
    <mergeCell ref="E20:L20"/>
    <mergeCell ref="O16:P16"/>
    <mergeCell ref="O17:P17"/>
    <mergeCell ref="O19:P19"/>
    <mergeCell ref="O20:P20"/>
    <mergeCell ref="E23:L23"/>
    <mergeCell ref="M26:P26"/>
    <mergeCell ref="M27:P27"/>
    <mergeCell ref="M29:P29"/>
    <mergeCell ref="H32:J32"/>
    <mergeCell ref="M32:P32"/>
    <mergeCell ref="H33:J33"/>
    <mergeCell ref="M33:P33"/>
    <mergeCell ref="H34:J34"/>
    <mergeCell ref="M34:P34"/>
    <mergeCell ref="M83:Q83"/>
    <mergeCell ref="C85:G85"/>
    <mergeCell ref="N85:Q85"/>
    <mergeCell ref="L37:P37"/>
    <mergeCell ref="M35:P35"/>
    <mergeCell ref="H35:J35"/>
    <mergeCell ref="N87:Q87"/>
    <mergeCell ref="N88:Q88"/>
    <mergeCell ref="N89:Q89"/>
    <mergeCell ref="N90:Q90"/>
    <mergeCell ref="N91:Q91"/>
    <mergeCell ref="C74:Q74"/>
    <mergeCell ref="F76:P76"/>
    <mergeCell ref="F77:P77"/>
    <mergeCell ref="F78:P78"/>
    <mergeCell ref="M80:P80"/>
    <mergeCell ref="M82:Q82"/>
    <mergeCell ref="N92:Q92"/>
    <mergeCell ref="N94:Q94"/>
    <mergeCell ref="D95:H95"/>
    <mergeCell ref="N95:Q95"/>
    <mergeCell ref="D96:H96"/>
    <mergeCell ref="N96:Q96"/>
    <mergeCell ref="D97:H97"/>
    <mergeCell ref="N97:Q97"/>
    <mergeCell ref="D98:H98"/>
    <mergeCell ref="N98:Q98"/>
    <mergeCell ref="F122:I122"/>
    <mergeCell ref="L126:M126"/>
    <mergeCell ref="N126:Q126"/>
    <mergeCell ref="L127:M127"/>
    <mergeCell ref="N127:Q127"/>
    <mergeCell ref="F127:I127"/>
    <mergeCell ref="L123:M123"/>
    <mergeCell ref="N123:Q123"/>
    <mergeCell ref="F124:I124"/>
    <mergeCell ref="L124:M124"/>
    <mergeCell ref="N124:Q124"/>
    <mergeCell ref="F125:I125"/>
    <mergeCell ref="L125:M125"/>
    <mergeCell ref="N125:Q125"/>
    <mergeCell ref="L122:M122"/>
    <mergeCell ref="N122:Q122"/>
    <mergeCell ref="N120:Q120"/>
    <mergeCell ref="D99:H99"/>
    <mergeCell ref="N99:Q99"/>
    <mergeCell ref="N100:Q100"/>
    <mergeCell ref="L102:Q102"/>
    <mergeCell ref="C108:Q108"/>
    <mergeCell ref="F110:P110"/>
    <mergeCell ref="F111:P111"/>
    <mergeCell ref="D100:H100"/>
    <mergeCell ref="F112:P112"/>
    <mergeCell ref="M114:P114"/>
    <mergeCell ref="F132:I132"/>
    <mergeCell ref="F134:I134"/>
    <mergeCell ref="L134:M134"/>
    <mergeCell ref="N134:Q134"/>
    <mergeCell ref="F123:I123"/>
    <mergeCell ref="N130:Q130"/>
    <mergeCell ref="N132:Q132"/>
    <mergeCell ref="F133:I133"/>
    <mergeCell ref="L133:M133"/>
    <mergeCell ref="F128:I128"/>
    <mergeCell ref="L128:M128"/>
    <mergeCell ref="N128:Q128"/>
    <mergeCell ref="F126:I126"/>
    <mergeCell ref="F131:I131"/>
    <mergeCell ref="L131:M131"/>
    <mergeCell ref="N131:Q131"/>
    <mergeCell ref="L132:M132"/>
    <mergeCell ref="F171:I171"/>
    <mergeCell ref="L171:M171"/>
    <mergeCell ref="N171:Q171"/>
    <mergeCell ref="F175:I175"/>
    <mergeCell ref="L175:M175"/>
    <mergeCell ref="N175:Q175"/>
    <mergeCell ref="F174:I174"/>
    <mergeCell ref="L174:M174"/>
    <mergeCell ref="N174:Q174"/>
    <mergeCell ref="F172:I172"/>
    <mergeCell ref="F173:I173"/>
    <mergeCell ref="L173:M173"/>
    <mergeCell ref="N173:Q173"/>
    <mergeCell ref="L172:M172"/>
    <mergeCell ref="N172:Q172"/>
    <mergeCell ref="F155:I155"/>
    <mergeCell ref="L155:M155"/>
    <mergeCell ref="N155:Q155"/>
    <mergeCell ref="F166:I166"/>
    <mergeCell ref="L166:M166"/>
    <mergeCell ref="N166:Q166"/>
    <mergeCell ref="F167:I167"/>
    <mergeCell ref="L161:M161"/>
    <mergeCell ref="N161:Q161"/>
    <mergeCell ref="L163:M163"/>
    <mergeCell ref="F165:I165"/>
    <mergeCell ref="L165:M165"/>
    <mergeCell ref="N165:Q165"/>
    <mergeCell ref="L162:M162"/>
    <mergeCell ref="N162:Q162"/>
    <mergeCell ref="F163:I163"/>
    <mergeCell ref="L156:M156"/>
    <mergeCell ref="F157:I157"/>
    <mergeCell ref="L157:M157"/>
    <mergeCell ref="F158:I158"/>
    <mergeCell ref="L158:M158"/>
    <mergeCell ref="F160:I160"/>
    <mergeCell ref="L160:M160"/>
    <mergeCell ref="N160:Q160"/>
    <mergeCell ref="F162:I162"/>
    <mergeCell ref="F159:I159"/>
    <mergeCell ref="F156:I156"/>
    <mergeCell ref="F169:I169"/>
    <mergeCell ref="L169:M169"/>
    <mergeCell ref="N169:Q169"/>
    <mergeCell ref="N164:Q164"/>
    <mergeCell ref="F170:I170"/>
    <mergeCell ref="L170:M170"/>
    <mergeCell ref="N170:Q170"/>
    <mergeCell ref="F168:I168"/>
    <mergeCell ref="L168:M168"/>
    <mergeCell ref="N168:Q168"/>
    <mergeCell ref="F161:I161"/>
    <mergeCell ref="N156:Q156"/>
    <mergeCell ref="N157:Q157"/>
    <mergeCell ref="N158:Q158"/>
    <mergeCell ref="L167:M167"/>
    <mergeCell ref="N167:Q167"/>
    <mergeCell ref="N163:Q163"/>
    <mergeCell ref="L159:M159"/>
    <mergeCell ref="N159:Q159"/>
    <mergeCell ref="L148:M148"/>
    <mergeCell ref="N148:Q148"/>
    <mergeCell ref="N153:Q153"/>
    <mergeCell ref="N152:Q152"/>
    <mergeCell ref="L152:M152"/>
    <mergeCell ref="L151:M151"/>
    <mergeCell ref="N151:Q151"/>
    <mergeCell ref="F151:I151"/>
    <mergeCell ref="N150:Q150"/>
    <mergeCell ref="F146:I146"/>
    <mergeCell ref="F147:I147"/>
    <mergeCell ref="L146:M146"/>
    <mergeCell ref="N146:Q146"/>
    <mergeCell ref="L147:M147"/>
    <mergeCell ref="L144:M144"/>
    <mergeCell ref="N144:Q144"/>
    <mergeCell ref="L145:M145"/>
    <mergeCell ref="N145:Q145"/>
    <mergeCell ref="N119:Q119"/>
    <mergeCell ref="F121:I121"/>
    <mergeCell ref="L121:M121"/>
    <mergeCell ref="N121:Q121"/>
    <mergeCell ref="L139:M139"/>
    <mergeCell ref="N139:Q139"/>
    <mergeCell ref="F140:I140"/>
    <mergeCell ref="L140:M140"/>
    <mergeCell ref="F154:I154"/>
    <mergeCell ref="L154:M154"/>
    <mergeCell ref="N154:Q154"/>
    <mergeCell ref="F152:I152"/>
    <mergeCell ref="N147:Q147"/>
    <mergeCell ref="N140:Q140"/>
    <mergeCell ref="F143:I143"/>
    <mergeCell ref="L143:M143"/>
    <mergeCell ref="N143:Q143"/>
    <mergeCell ref="F148:I148"/>
    <mergeCell ref="L141:M141"/>
    <mergeCell ref="N141:Q141"/>
    <mergeCell ref="L142:M142"/>
    <mergeCell ref="N142:Q142"/>
    <mergeCell ref="F153:I153"/>
    <mergeCell ref="L153:M153"/>
    <mergeCell ref="N136:Q136"/>
    <mergeCell ref="F138:I138"/>
    <mergeCell ref="L138:M138"/>
    <mergeCell ref="N138:Q138"/>
    <mergeCell ref="F144:I144"/>
    <mergeCell ref="F145:I145"/>
    <mergeCell ref="F141:I141"/>
    <mergeCell ref="F142:I142"/>
    <mergeCell ref="F114:J114"/>
    <mergeCell ref="F139:I139"/>
    <mergeCell ref="F137:I137"/>
    <mergeCell ref="L137:M137"/>
    <mergeCell ref="N137:Q137"/>
    <mergeCell ref="N135:Q135"/>
    <mergeCell ref="N133:Q133"/>
    <mergeCell ref="F135:I135"/>
    <mergeCell ref="L135:M135"/>
    <mergeCell ref="F129:I129"/>
    <mergeCell ref="L129:M129"/>
    <mergeCell ref="N129:Q129"/>
    <mergeCell ref="M116:Q116"/>
    <mergeCell ref="M117:Q117"/>
    <mergeCell ref="F119:I119"/>
    <mergeCell ref="L119:M119"/>
  </mergeCells>
  <dataValidations disablePrompts="1" count="2">
    <dataValidation type="list" allowBlank="1" showInputMessage="1" showErrorMessage="1" error="Povolené sú hodnoty základná, znížená, nulová." sqref="U177:U182 JQ177:JQ182 TM177:TM182 ADI177:ADI182 ANE177:ANE182 AXA177:AXA182 BGW177:BGW182 BQS177:BQS182 CAO177:CAO182 CKK177:CKK182 CUG177:CUG182 DEC177:DEC182 DNY177:DNY182 DXU177:DXU182 EHQ177:EHQ182 ERM177:ERM182 FBI177:FBI182 FLE177:FLE182 FVA177:FVA182 GEW177:GEW182 GOS177:GOS182 GYO177:GYO182 HIK177:HIK182 HSG177:HSG182 ICC177:ICC182 ILY177:ILY182 IVU177:IVU182 JFQ177:JFQ182 JPM177:JPM182 JZI177:JZI182 KJE177:KJE182 KTA177:KTA182 LCW177:LCW182 LMS177:LMS182 LWO177:LWO182 MGK177:MGK182 MQG177:MQG182 NAC177:NAC182 NJY177:NJY182 NTU177:NTU182 ODQ177:ODQ182 ONM177:ONM182 OXI177:OXI182 PHE177:PHE182 PRA177:PRA182 QAW177:QAW182 QKS177:QKS182 QUO177:QUO182 REK177:REK182 ROG177:ROG182 RYC177:RYC182 SHY177:SHY182 SRU177:SRU182 TBQ177:TBQ182 TLM177:TLM182 TVI177:TVI182 UFE177:UFE182 UPA177:UPA182 UYW177:UYW182 VIS177:VIS182 VSO177:VSO182 WCK177:WCK182 WMG177:WMG182 WWC177:WWC182 U65713:U65718 JQ65713:JQ65718 TM65713:TM65718 ADI65713:ADI65718 ANE65713:ANE65718 AXA65713:AXA65718 BGW65713:BGW65718 BQS65713:BQS65718 CAO65713:CAO65718 CKK65713:CKK65718 CUG65713:CUG65718 DEC65713:DEC65718 DNY65713:DNY65718 DXU65713:DXU65718 EHQ65713:EHQ65718 ERM65713:ERM65718 FBI65713:FBI65718 FLE65713:FLE65718 FVA65713:FVA65718 GEW65713:GEW65718 GOS65713:GOS65718 GYO65713:GYO65718 HIK65713:HIK65718 HSG65713:HSG65718 ICC65713:ICC65718 ILY65713:ILY65718 IVU65713:IVU65718 JFQ65713:JFQ65718 JPM65713:JPM65718 JZI65713:JZI65718 KJE65713:KJE65718 KTA65713:KTA65718 LCW65713:LCW65718 LMS65713:LMS65718 LWO65713:LWO65718 MGK65713:MGK65718 MQG65713:MQG65718 NAC65713:NAC65718 NJY65713:NJY65718 NTU65713:NTU65718 ODQ65713:ODQ65718 ONM65713:ONM65718 OXI65713:OXI65718 PHE65713:PHE65718 PRA65713:PRA65718 QAW65713:QAW65718 QKS65713:QKS65718 QUO65713:QUO65718 REK65713:REK65718 ROG65713:ROG65718 RYC65713:RYC65718 SHY65713:SHY65718 SRU65713:SRU65718 TBQ65713:TBQ65718 TLM65713:TLM65718 TVI65713:TVI65718 UFE65713:UFE65718 UPA65713:UPA65718 UYW65713:UYW65718 VIS65713:VIS65718 VSO65713:VSO65718 WCK65713:WCK65718 WMG65713:WMG65718 WWC65713:WWC65718 U131249:U131254 JQ131249:JQ131254 TM131249:TM131254 ADI131249:ADI131254 ANE131249:ANE131254 AXA131249:AXA131254 BGW131249:BGW131254 BQS131249:BQS131254 CAO131249:CAO131254 CKK131249:CKK131254 CUG131249:CUG131254 DEC131249:DEC131254 DNY131249:DNY131254 DXU131249:DXU131254 EHQ131249:EHQ131254 ERM131249:ERM131254 FBI131249:FBI131254 FLE131249:FLE131254 FVA131249:FVA131254 GEW131249:GEW131254 GOS131249:GOS131254 GYO131249:GYO131254 HIK131249:HIK131254 HSG131249:HSG131254 ICC131249:ICC131254 ILY131249:ILY131254 IVU131249:IVU131254 JFQ131249:JFQ131254 JPM131249:JPM131254 JZI131249:JZI131254 KJE131249:KJE131254 KTA131249:KTA131254 LCW131249:LCW131254 LMS131249:LMS131254 LWO131249:LWO131254 MGK131249:MGK131254 MQG131249:MQG131254 NAC131249:NAC131254 NJY131249:NJY131254 NTU131249:NTU131254 ODQ131249:ODQ131254 ONM131249:ONM131254 OXI131249:OXI131254 PHE131249:PHE131254 PRA131249:PRA131254 QAW131249:QAW131254 QKS131249:QKS131254 QUO131249:QUO131254 REK131249:REK131254 ROG131249:ROG131254 RYC131249:RYC131254 SHY131249:SHY131254 SRU131249:SRU131254 TBQ131249:TBQ131254 TLM131249:TLM131254 TVI131249:TVI131254 UFE131249:UFE131254 UPA131249:UPA131254 UYW131249:UYW131254 VIS131249:VIS131254 VSO131249:VSO131254 WCK131249:WCK131254 WMG131249:WMG131254 WWC131249:WWC131254 U196785:U196790 JQ196785:JQ196790 TM196785:TM196790 ADI196785:ADI196790 ANE196785:ANE196790 AXA196785:AXA196790 BGW196785:BGW196790 BQS196785:BQS196790 CAO196785:CAO196790 CKK196785:CKK196790 CUG196785:CUG196790 DEC196785:DEC196790 DNY196785:DNY196790 DXU196785:DXU196790 EHQ196785:EHQ196790 ERM196785:ERM196790 FBI196785:FBI196790 FLE196785:FLE196790 FVA196785:FVA196790 GEW196785:GEW196790 GOS196785:GOS196790 GYO196785:GYO196790 HIK196785:HIK196790 HSG196785:HSG196790 ICC196785:ICC196790 ILY196785:ILY196790 IVU196785:IVU196790 JFQ196785:JFQ196790 JPM196785:JPM196790 JZI196785:JZI196790 KJE196785:KJE196790 KTA196785:KTA196790 LCW196785:LCW196790 LMS196785:LMS196790 LWO196785:LWO196790 MGK196785:MGK196790 MQG196785:MQG196790 NAC196785:NAC196790 NJY196785:NJY196790 NTU196785:NTU196790 ODQ196785:ODQ196790 ONM196785:ONM196790 OXI196785:OXI196790 PHE196785:PHE196790 PRA196785:PRA196790 QAW196785:QAW196790 QKS196785:QKS196790 QUO196785:QUO196790 REK196785:REK196790 ROG196785:ROG196790 RYC196785:RYC196790 SHY196785:SHY196790 SRU196785:SRU196790 TBQ196785:TBQ196790 TLM196785:TLM196790 TVI196785:TVI196790 UFE196785:UFE196790 UPA196785:UPA196790 UYW196785:UYW196790 VIS196785:VIS196790 VSO196785:VSO196790 WCK196785:WCK196790 WMG196785:WMG196790 WWC196785:WWC196790 U262321:U262326 JQ262321:JQ262326 TM262321:TM262326 ADI262321:ADI262326 ANE262321:ANE262326 AXA262321:AXA262326 BGW262321:BGW262326 BQS262321:BQS262326 CAO262321:CAO262326 CKK262321:CKK262326 CUG262321:CUG262326 DEC262321:DEC262326 DNY262321:DNY262326 DXU262321:DXU262326 EHQ262321:EHQ262326 ERM262321:ERM262326 FBI262321:FBI262326 FLE262321:FLE262326 FVA262321:FVA262326 GEW262321:GEW262326 GOS262321:GOS262326 GYO262321:GYO262326 HIK262321:HIK262326 HSG262321:HSG262326 ICC262321:ICC262326 ILY262321:ILY262326 IVU262321:IVU262326 JFQ262321:JFQ262326 JPM262321:JPM262326 JZI262321:JZI262326 KJE262321:KJE262326 KTA262321:KTA262326 LCW262321:LCW262326 LMS262321:LMS262326 LWO262321:LWO262326 MGK262321:MGK262326 MQG262321:MQG262326 NAC262321:NAC262326 NJY262321:NJY262326 NTU262321:NTU262326 ODQ262321:ODQ262326 ONM262321:ONM262326 OXI262321:OXI262326 PHE262321:PHE262326 PRA262321:PRA262326 QAW262321:QAW262326 QKS262321:QKS262326 QUO262321:QUO262326 REK262321:REK262326 ROG262321:ROG262326 RYC262321:RYC262326 SHY262321:SHY262326 SRU262321:SRU262326 TBQ262321:TBQ262326 TLM262321:TLM262326 TVI262321:TVI262326 UFE262321:UFE262326 UPA262321:UPA262326 UYW262321:UYW262326 VIS262321:VIS262326 VSO262321:VSO262326 WCK262321:WCK262326 WMG262321:WMG262326 WWC262321:WWC262326 U327857:U327862 JQ327857:JQ327862 TM327857:TM327862 ADI327857:ADI327862 ANE327857:ANE327862 AXA327857:AXA327862 BGW327857:BGW327862 BQS327857:BQS327862 CAO327857:CAO327862 CKK327857:CKK327862 CUG327857:CUG327862 DEC327857:DEC327862 DNY327857:DNY327862 DXU327857:DXU327862 EHQ327857:EHQ327862 ERM327857:ERM327862 FBI327857:FBI327862 FLE327857:FLE327862 FVA327857:FVA327862 GEW327857:GEW327862 GOS327857:GOS327862 GYO327857:GYO327862 HIK327857:HIK327862 HSG327857:HSG327862 ICC327857:ICC327862 ILY327857:ILY327862 IVU327857:IVU327862 JFQ327857:JFQ327862 JPM327857:JPM327862 JZI327857:JZI327862 KJE327857:KJE327862 KTA327857:KTA327862 LCW327857:LCW327862 LMS327857:LMS327862 LWO327857:LWO327862 MGK327857:MGK327862 MQG327857:MQG327862 NAC327857:NAC327862 NJY327857:NJY327862 NTU327857:NTU327862 ODQ327857:ODQ327862 ONM327857:ONM327862 OXI327857:OXI327862 PHE327857:PHE327862 PRA327857:PRA327862 QAW327857:QAW327862 QKS327857:QKS327862 QUO327857:QUO327862 REK327857:REK327862 ROG327857:ROG327862 RYC327857:RYC327862 SHY327857:SHY327862 SRU327857:SRU327862 TBQ327857:TBQ327862 TLM327857:TLM327862 TVI327857:TVI327862 UFE327857:UFE327862 UPA327857:UPA327862 UYW327857:UYW327862 VIS327857:VIS327862 VSO327857:VSO327862 WCK327857:WCK327862 WMG327857:WMG327862 WWC327857:WWC327862 U393393:U393398 JQ393393:JQ393398 TM393393:TM393398 ADI393393:ADI393398 ANE393393:ANE393398 AXA393393:AXA393398 BGW393393:BGW393398 BQS393393:BQS393398 CAO393393:CAO393398 CKK393393:CKK393398 CUG393393:CUG393398 DEC393393:DEC393398 DNY393393:DNY393398 DXU393393:DXU393398 EHQ393393:EHQ393398 ERM393393:ERM393398 FBI393393:FBI393398 FLE393393:FLE393398 FVA393393:FVA393398 GEW393393:GEW393398 GOS393393:GOS393398 GYO393393:GYO393398 HIK393393:HIK393398 HSG393393:HSG393398 ICC393393:ICC393398 ILY393393:ILY393398 IVU393393:IVU393398 JFQ393393:JFQ393398 JPM393393:JPM393398 JZI393393:JZI393398 KJE393393:KJE393398 KTA393393:KTA393398 LCW393393:LCW393398 LMS393393:LMS393398 LWO393393:LWO393398 MGK393393:MGK393398 MQG393393:MQG393398 NAC393393:NAC393398 NJY393393:NJY393398 NTU393393:NTU393398 ODQ393393:ODQ393398 ONM393393:ONM393398 OXI393393:OXI393398 PHE393393:PHE393398 PRA393393:PRA393398 QAW393393:QAW393398 QKS393393:QKS393398 QUO393393:QUO393398 REK393393:REK393398 ROG393393:ROG393398 RYC393393:RYC393398 SHY393393:SHY393398 SRU393393:SRU393398 TBQ393393:TBQ393398 TLM393393:TLM393398 TVI393393:TVI393398 UFE393393:UFE393398 UPA393393:UPA393398 UYW393393:UYW393398 VIS393393:VIS393398 VSO393393:VSO393398 WCK393393:WCK393398 WMG393393:WMG393398 WWC393393:WWC393398 U458929:U458934 JQ458929:JQ458934 TM458929:TM458934 ADI458929:ADI458934 ANE458929:ANE458934 AXA458929:AXA458934 BGW458929:BGW458934 BQS458929:BQS458934 CAO458929:CAO458934 CKK458929:CKK458934 CUG458929:CUG458934 DEC458929:DEC458934 DNY458929:DNY458934 DXU458929:DXU458934 EHQ458929:EHQ458934 ERM458929:ERM458934 FBI458929:FBI458934 FLE458929:FLE458934 FVA458929:FVA458934 GEW458929:GEW458934 GOS458929:GOS458934 GYO458929:GYO458934 HIK458929:HIK458934 HSG458929:HSG458934 ICC458929:ICC458934 ILY458929:ILY458934 IVU458929:IVU458934 JFQ458929:JFQ458934 JPM458929:JPM458934 JZI458929:JZI458934 KJE458929:KJE458934 KTA458929:KTA458934 LCW458929:LCW458934 LMS458929:LMS458934 LWO458929:LWO458934 MGK458929:MGK458934 MQG458929:MQG458934 NAC458929:NAC458934 NJY458929:NJY458934 NTU458929:NTU458934 ODQ458929:ODQ458934 ONM458929:ONM458934 OXI458929:OXI458934 PHE458929:PHE458934 PRA458929:PRA458934 QAW458929:QAW458934 QKS458929:QKS458934 QUO458929:QUO458934 REK458929:REK458934 ROG458929:ROG458934 RYC458929:RYC458934 SHY458929:SHY458934 SRU458929:SRU458934 TBQ458929:TBQ458934 TLM458929:TLM458934 TVI458929:TVI458934 UFE458929:UFE458934 UPA458929:UPA458934 UYW458929:UYW458934 VIS458929:VIS458934 VSO458929:VSO458934 WCK458929:WCK458934 WMG458929:WMG458934 WWC458929:WWC458934 U524465:U524470 JQ524465:JQ524470 TM524465:TM524470 ADI524465:ADI524470 ANE524465:ANE524470 AXA524465:AXA524470 BGW524465:BGW524470 BQS524465:BQS524470 CAO524465:CAO524470 CKK524465:CKK524470 CUG524465:CUG524470 DEC524465:DEC524470 DNY524465:DNY524470 DXU524465:DXU524470 EHQ524465:EHQ524470 ERM524465:ERM524470 FBI524465:FBI524470 FLE524465:FLE524470 FVA524465:FVA524470 GEW524465:GEW524470 GOS524465:GOS524470 GYO524465:GYO524470 HIK524465:HIK524470 HSG524465:HSG524470 ICC524465:ICC524470 ILY524465:ILY524470 IVU524465:IVU524470 JFQ524465:JFQ524470 JPM524465:JPM524470 JZI524465:JZI524470 KJE524465:KJE524470 KTA524465:KTA524470 LCW524465:LCW524470 LMS524465:LMS524470 LWO524465:LWO524470 MGK524465:MGK524470 MQG524465:MQG524470 NAC524465:NAC524470 NJY524465:NJY524470 NTU524465:NTU524470 ODQ524465:ODQ524470 ONM524465:ONM524470 OXI524465:OXI524470 PHE524465:PHE524470 PRA524465:PRA524470 QAW524465:QAW524470 QKS524465:QKS524470 QUO524465:QUO524470 REK524465:REK524470 ROG524465:ROG524470 RYC524465:RYC524470 SHY524465:SHY524470 SRU524465:SRU524470 TBQ524465:TBQ524470 TLM524465:TLM524470 TVI524465:TVI524470 UFE524465:UFE524470 UPA524465:UPA524470 UYW524465:UYW524470 VIS524465:VIS524470 VSO524465:VSO524470 WCK524465:WCK524470 WMG524465:WMG524470 WWC524465:WWC524470 U590001:U590006 JQ590001:JQ590006 TM590001:TM590006 ADI590001:ADI590006 ANE590001:ANE590006 AXA590001:AXA590006 BGW590001:BGW590006 BQS590001:BQS590006 CAO590001:CAO590006 CKK590001:CKK590006 CUG590001:CUG590006 DEC590001:DEC590006 DNY590001:DNY590006 DXU590001:DXU590006 EHQ590001:EHQ590006 ERM590001:ERM590006 FBI590001:FBI590006 FLE590001:FLE590006 FVA590001:FVA590006 GEW590001:GEW590006 GOS590001:GOS590006 GYO590001:GYO590006 HIK590001:HIK590006 HSG590001:HSG590006 ICC590001:ICC590006 ILY590001:ILY590006 IVU590001:IVU590006 JFQ590001:JFQ590006 JPM590001:JPM590006 JZI590001:JZI590006 KJE590001:KJE590006 KTA590001:KTA590006 LCW590001:LCW590006 LMS590001:LMS590006 LWO590001:LWO590006 MGK590001:MGK590006 MQG590001:MQG590006 NAC590001:NAC590006 NJY590001:NJY590006 NTU590001:NTU590006 ODQ590001:ODQ590006 ONM590001:ONM590006 OXI590001:OXI590006 PHE590001:PHE590006 PRA590001:PRA590006 QAW590001:QAW590006 QKS590001:QKS590006 QUO590001:QUO590006 REK590001:REK590006 ROG590001:ROG590006 RYC590001:RYC590006 SHY590001:SHY590006 SRU590001:SRU590006 TBQ590001:TBQ590006 TLM590001:TLM590006 TVI590001:TVI590006 UFE590001:UFE590006 UPA590001:UPA590006 UYW590001:UYW590006 VIS590001:VIS590006 VSO590001:VSO590006 WCK590001:WCK590006 WMG590001:WMG590006 WWC590001:WWC590006 U655537:U655542 JQ655537:JQ655542 TM655537:TM655542 ADI655537:ADI655542 ANE655537:ANE655542 AXA655537:AXA655542 BGW655537:BGW655542 BQS655537:BQS655542 CAO655537:CAO655542 CKK655537:CKK655542 CUG655537:CUG655542 DEC655537:DEC655542 DNY655537:DNY655542 DXU655537:DXU655542 EHQ655537:EHQ655542 ERM655537:ERM655542 FBI655537:FBI655542 FLE655537:FLE655542 FVA655537:FVA655542 GEW655537:GEW655542 GOS655537:GOS655542 GYO655537:GYO655542 HIK655537:HIK655542 HSG655537:HSG655542 ICC655537:ICC655542 ILY655537:ILY655542 IVU655537:IVU655542 JFQ655537:JFQ655542 JPM655537:JPM655542 JZI655537:JZI655542 KJE655537:KJE655542 KTA655537:KTA655542 LCW655537:LCW655542 LMS655537:LMS655542 LWO655537:LWO655542 MGK655537:MGK655542 MQG655537:MQG655542 NAC655537:NAC655542 NJY655537:NJY655542 NTU655537:NTU655542 ODQ655537:ODQ655542 ONM655537:ONM655542 OXI655537:OXI655542 PHE655537:PHE655542 PRA655537:PRA655542 QAW655537:QAW655542 QKS655537:QKS655542 QUO655537:QUO655542 REK655537:REK655542 ROG655537:ROG655542 RYC655537:RYC655542 SHY655537:SHY655542 SRU655537:SRU655542 TBQ655537:TBQ655542 TLM655537:TLM655542 TVI655537:TVI655542 UFE655537:UFE655542 UPA655537:UPA655542 UYW655537:UYW655542 VIS655537:VIS655542 VSO655537:VSO655542 WCK655537:WCK655542 WMG655537:WMG655542 WWC655537:WWC655542 U721073:U721078 JQ721073:JQ721078 TM721073:TM721078 ADI721073:ADI721078 ANE721073:ANE721078 AXA721073:AXA721078 BGW721073:BGW721078 BQS721073:BQS721078 CAO721073:CAO721078 CKK721073:CKK721078 CUG721073:CUG721078 DEC721073:DEC721078 DNY721073:DNY721078 DXU721073:DXU721078 EHQ721073:EHQ721078 ERM721073:ERM721078 FBI721073:FBI721078 FLE721073:FLE721078 FVA721073:FVA721078 GEW721073:GEW721078 GOS721073:GOS721078 GYO721073:GYO721078 HIK721073:HIK721078 HSG721073:HSG721078 ICC721073:ICC721078 ILY721073:ILY721078 IVU721073:IVU721078 JFQ721073:JFQ721078 JPM721073:JPM721078 JZI721073:JZI721078 KJE721073:KJE721078 KTA721073:KTA721078 LCW721073:LCW721078 LMS721073:LMS721078 LWO721073:LWO721078 MGK721073:MGK721078 MQG721073:MQG721078 NAC721073:NAC721078 NJY721073:NJY721078 NTU721073:NTU721078 ODQ721073:ODQ721078 ONM721073:ONM721078 OXI721073:OXI721078 PHE721073:PHE721078 PRA721073:PRA721078 QAW721073:QAW721078 QKS721073:QKS721078 QUO721073:QUO721078 REK721073:REK721078 ROG721073:ROG721078 RYC721073:RYC721078 SHY721073:SHY721078 SRU721073:SRU721078 TBQ721073:TBQ721078 TLM721073:TLM721078 TVI721073:TVI721078 UFE721073:UFE721078 UPA721073:UPA721078 UYW721073:UYW721078 VIS721073:VIS721078 VSO721073:VSO721078 WCK721073:WCK721078 WMG721073:WMG721078 WWC721073:WWC721078 U786609:U786614 JQ786609:JQ786614 TM786609:TM786614 ADI786609:ADI786614 ANE786609:ANE786614 AXA786609:AXA786614 BGW786609:BGW786614 BQS786609:BQS786614 CAO786609:CAO786614 CKK786609:CKK786614 CUG786609:CUG786614 DEC786609:DEC786614 DNY786609:DNY786614 DXU786609:DXU786614 EHQ786609:EHQ786614 ERM786609:ERM786614 FBI786609:FBI786614 FLE786609:FLE786614 FVA786609:FVA786614 GEW786609:GEW786614 GOS786609:GOS786614 GYO786609:GYO786614 HIK786609:HIK786614 HSG786609:HSG786614 ICC786609:ICC786614 ILY786609:ILY786614 IVU786609:IVU786614 JFQ786609:JFQ786614 JPM786609:JPM786614 JZI786609:JZI786614 KJE786609:KJE786614 KTA786609:KTA786614 LCW786609:LCW786614 LMS786609:LMS786614 LWO786609:LWO786614 MGK786609:MGK786614 MQG786609:MQG786614 NAC786609:NAC786614 NJY786609:NJY786614 NTU786609:NTU786614 ODQ786609:ODQ786614 ONM786609:ONM786614 OXI786609:OXI786614 PHE786609:PHE786614 PRA786609:PRA786614 QAW786609:QAW786614 QKS786609:QKS786614 QUO786609:QUO786614 REK786609:REK786614 ROG786609:ROG786614 RYC786609:RYC786614 SHY786609:SHY786614 SRU786609:SRU786614 TBQ786609:TBQ786614 TLM786609:TLM786614 TVI786609:TVI786614 UFE786609:UFE786614 UPA786609:UPA786614 UYW786609:UYW786614 VIS786609:VIS786614 VSO786609:VSO786614 WCK786609:WCK786614 WMG786609:WMG786614 WWC786609:WWC786614 U852145:U852150 JQ852145:JQ852150 TM852145:TM852150 ADI852145:ADI852150 ANE852145:ANE852150 AXA852145:AXA852150 BGW852145:BGW852150 BQS852145:BQS852150 CAO852145:CAO852150 CKK852145:CKK852150 CUG852145:CUG852150 DEC852145:DEC852150 DNY852145:DNY852150 DXU852145:DXU852150 EHQ852145:EHQ852150 ERM852145:ERM852150 FBI852145:FBI852150 FLE852145:FLE852150 FVA852145:FVA852150 GEW852145:GEW852150 GOS852145:GOS852150 GYO852145:GYO852150 HIK852145:HIK852150 HSG852145:HSG852150 ICC852145:ICC852150 ILY852145:ILY852150 IVU852145:IVU852150 JFQ852145:JFQ852150 JPM852145:JPM852150 JZI852145:JZI852150 KJE852145:KJE852150 KTA852145:KTA852150 LCW852145:LCW852150 LMS852145:LMS852150 LWO852145:LWO852150 MGK852145:MGK852150 MQG852145:MQG852150 NAC852145:NAC852150 NJY852145:NJY852150 NTU852145:NTU852150 ODQ852145:ODQ852150 ONM852145:ONM852150 OXI852145:OXI852150 PHE852145:PHE852150 PRA852145:PRA852150 QAW852145:QAW852150 QKS852145:QKS852150 QUO852145:QUO852150 REK852145:REK852150 ROG852145:ROG852150 RYC852145:RYC852150 SHY852145:SHY852150 SRU852145:SRU852150 TBQ852145:TBQ852150 TLM852145:TLM852150 TVI852145:TVI852150 UFE852145:UFE852150 UPA852145:UPA852150 UYW852145:UYW852150 VIS852145:VIS852150 VSO852145:VSO852150 WCK852145:WCK852150 WMG852145:WMG852150 WWC852145:WWC852150 U917681:U917686 JQ917681:JQ917686 TM917681:TM917686 ADI917681:ADI917686 ANE917681:ANE917686 AXA917681:AXA917686 BGW917681:BGW917686 BQS917681:BQS917686 CAO917681:CAO917686 CKK917681:CKK917686 CUG917681:CUG917686 DEC917681:DEC917686 DNY917681:DNY917686 DXU917681:DXU917686 EHQ917681:EHQ917686 ERM917681:ERM917686 FBI917681:FBI917686 FLE917681:FLE917686 FVA917681:FVA917686 GEW917681:GEW917686 GOS917681:GOS917686 GYO917681:GYO917686 HIK917681:HIK917686 HSG917681:HSG917686 ICC917681:ICC917686 ILY917681:ILY917686 IVU917681:IVU917686 JFQ917681:JFQ917686 JPM917681:JPM917686 JZI917681:JZI917686 KJE917681:KJE917686 KTA917681:KTA917686 LCW917681:LCW917686 LMS917681:LMS917686 LWO917681:LWO917686 MGK917681:MGK917686 MQG917681:MQG917686 NAC917681:NAC917686 NJY917681:NJY917686 NTU917681:NTU917686 ODQ917681:ODQ917686 ONM917681:ONM917686 OXI917681:OXI917686 PHE917681:PHE917686 PRA917681:PRA917686 QAW917681:QAW917686 QKS917681:QKS917686 QUO917681:QUO917686 REK917681:REK917686 ROG917681:ROG917686 RYC917681:RYC917686 SHY917681:SHY917686 SRU917681:SRU917686 TBQ917681:TBQ917686 TLM917681:TLM917686 TVI917681:TVI917686 UFE917681:UFE917686 UPA917681:UPA917686 UYW917681:UYW917686 VIS917681:VIS917686 VSO917681:VSO917686 WCK917681:WCK917686 WMG917681:WMG917686 WWC917681:WWC917686 U983217:U983222 JQ983217:JQ983222 TM983217:TM983222 ADI983217:ADI983222 ANE983217:ANE983222 AXA983217:AXA983222 BGW983217:BGW983222 BQS983217:BQS983222 CAO983217:CAO983222 CKK983217:CKK983222 CUG983217:CUG983222 DEC983217:DEC983222 DNY983217:DNY983222 DXU983217:DXU983222 EHQ983217:EHQ983222 ERM983217:ERM983222 FBI983217:FBI983222 FLE983217:FLE983222 FVA983217:FVA983222 GEW983217:GEW983222 GOS983217:GOS983222 GYO983217:GYO983222 HIK983217:HIK983222 HSG983217:HSG983222 ICC983217:ICC983222 ILY983217:ILY983222 IVU983217:IVU983222 JFQ983217:JFQ983222 JPM983217:JPM983222 JZI983217:JZI983222 KJE983217:KJE983222 KTA983217:KTA983222 LCW983217:LCW983222 LMS983217:LMS983222 LWO983217:LWO983222 MGK983217:MGK983222 MQG983217:MQG983222 NAC983217:NAC983222 NJY983217:NJY983222 NTU983217:NTU983222 ODQ983217:ODQ983222 ONM983217:ONM983222 OXI983217:OXI983222 PHE983217:PHE983222 PRA983217:PRA983222 QAW983217:QAW983222 QKS983217:QKS983222 QUO983217:QUO983222 REK983217:REK983222 ROG983217:ROG983222 RYC983217:RYC983222 SHY983217:SHY983222 SRU983217:SRU983222 TBQ983217:TBQ983222 TLM983217:TLM983222 TVI983217:TVI983222 UFE983217:UFE983222 UPA983217:UPA983222 UYW983217:UYW983222 VIS983217:VIS983222 VSO983217:VSO983222 WCK983217:WCK983222 WMG983217:WMG983222 WWC983217:WWC983222" xr:uid="{239506A2-B351-497D-AA7F-9973F664A627}">
      <formula1>"základná,znížená,nulová"</formula1>
    </dataValidation>
    <dataValidation type="list" allowBlank="1" showInputMessage="1" showErrorMessage="1" error="Povolené sú hodnoty K a M." sqref="D182 IZ182 SV182 ACR182 AMN182 AWJ182 BGF182 BQB182 BZX182 CJT182 CTP182 DDL182 DNH182 DXD182 EGZ182 EQV182 FAR182 FKN182 FUJ182 GEF182 GOB182 GXX182 HHT182 HRP182 IBL182 ILH182 IVD182 JEZ182 JOV182 JYR182 KIN182 KSJ182 LCF182 LMB182 LVX182 MFT182 MPP182 MZL182 NJH182 NTD182 OCZ182 OMV182 OWR182 PGN182 PQJ182 QAF182 QKB182 QTX182 RDT182 RNP182 RXL182 SHH182 SRD182 TAZ182 TKV182 TUR182 UEN182 UOJ182 UYF182 VIB182 VRX182 WBT182 WLP182 WVL182 D65718 IZ65718 SV65718 ACR65718 AMN65718 AWJ65718 BGF65718 BQB65718 BZX65718 CJT65718 CTP65718 DDL65718 DNH65718 DXD65718 EGZ65718 EQV65718 FAR65718 FKN65718 FUJ65718 GEF65718 GOB65718 GXX65718 HHT65718 HRP65718 IBL65718 ILH65718 IVD65718 JEZ65718 JOV65718 JYR65718 KIN65718 KSJ65718 LCF65718 LMB65718 LVX65718 MFT65718 MPP65718 MZL65718 NJH65718 NTD65718 OCZ65718 OMV65718 OWR65718 PGN65718 PQJ65718 QAF65718 QKB65718 QTX65718 RDT65718 RNP65718 RXL65718 SHH65718 SRD65718 TAZ65718 TKV65718 TUR65718 UEN65718 UOJ65718 UYF65718 VIB65718 VRX65718 WBT65718 WLP65718 WVL65718 D131254 IZ131254 SV131254 ACR131254 AMN131254 AWJ131254 BGF131254 BQB131254 BZX131254 CJT131254 CTP131254 DDL131254 DNH131254 DXD131254 EGZ131254 EQV131254 FAR131254 FKN131254 FUJ131254 GEF131254 GOB131254 GXX131254 HHT131254 HRP131254 IBL131254 ILH131254 IVD131254 JEZ131254 JOV131254 JYR131254 KIN131254 KSJ131254 LCF131254 LMB131254 LVX131254 MFT131254 MPP131254 MZL131254 NJH131254 NTD131254 OCZ131254 OMV131254 OWR131254 PGN131254 PQJ131254 QAF131254 QKB131254 QTX131254 RDT131254 RNP131254 RXL131254 SHH131254 SRD131254 TAZ131254 TKV131254 TUR131254 UEN131254 UOJ131254 UYF131254 VIB131254 VRX131254 WBT131254 WLP131254 WVL131254 D196790 IZ196790 SV196790 ACR196790 AMN196790 AWJ196790 BGF196790 BQB196790 BZX196790 CJT196790 CTP196790 DDL196790 DNH196790 DXD196790 EGZ196790 EQV196790 FAR196790 FKN196790 FUJ196790 GEF196790 GOB196790 GXX196790 HHT196790 HRP196790 IBL196790 ILH196790 IVD196790 JEZ196790 JOV196790 JYR196790 KIN196790 KSJ196790 LCF196790 LMB196790 LVX196790 MFT196790 MPP196790 MZL196790 NJH196790 NTD196790 OCZ196790 OMV196790 OWR196790 PGN196790 PQJ196790 QAF196790 QKB196790 QTX196790 RDT196790 RNP196790 RXL196790 SHH196790 SRD196790 TAZ196790 TKV196790 TUR196790 UEN196790 UOJ196790 UYF196790 VIB196790 VRX196790 WBT196790 WLP196790 WVL196790 D262326 IZ262326 SV262326 ACR262326 AMN262326 AWJ262326 BGF262326 BQB262326 BZX262326 CJT262326 CTP262326 DDL262326 DNH262326 DXD262326 EGZ262326 EQV262326 FAR262326 FKN262326 FUJ262326 GEF262326 GOB262326 GXX262326 HHT262326 HRP262326 IBL262326 ILH262326 IVD262326 JEZ262326 JOV262326 JYR262326 KIN262326 KSJ262326 LCF262326 LMB262326 LVX262326 MFT262326 MPP262326 MZL262326 NJH262326 NTD262326 OCZ262326 OMV262326 OWR262326 PGN262326 PQJ262326 QAF262326 QKB262326 QTX262326 RDT262326 RNP262326 RXL262326 SHH262326 SRD262326 TAZ262326 TKV262326 TUR262326 UEN262326 UOJ262326 UYF262326 VIB262326 VRX262326 WBT262326 WLP262326 WVL262326 D327862 IZ327862 SV327862 ACR327862 AMN327862 AWJ327862 BGF327862 BQB327862 BZX327862 CJT327862 CTP327862 DDL327862 DNH327862 DXD327862 EGZ327862 EQV327862 FAR327862 FKN327862 FUJ327862 GEF327862 GOB327862 GXX327862 HHT327862 HRP327862 IBL327862 ILH327862 IVD327862 JEZ327862 JOV327862 JYR327862 KIN327862 KSJ327862 LCF327862 LMB327862 LVX327862 MFT327862 MPP327862 MZL327862 NJH327862 NTD327862 OCZ327862 OMV327862 OWR327862 PGN327862 PQJ327862 QAF327862 QKB327862 QTX327862 RDT327862 RNP327862 RXL327862 SHH327862 SRD327862 TAZ327862 TKV327862 TUR327862 UEN327862 UOJ327862 UYF327862 VIB327862 VRX327862 WBT327862 WLP327862 WVL327862 D393398 IZ393398 SV393398 ACR393398 AMN393398 AWJ393398 BGF393398 BQB393398 BZX393398 CJT393398 CTP393398 DDL393398 DNH393398 DXD393398 EGZ393398 EQV393398 FAR393398 FKN393398 FUJ393398 GEF393398 GOB393398 GXX393398 HHT393398 HRP393398 IBL393398 ILH393398 IVD393398 JEZ393398 JOV393398 JYR393398 KIN393398 KSJ393398 LCF393398 LMB393398 LVX393398 MFT393398 MPP393398 MZL393398 NJH393398 NTD393398 OCZ393398 OMV393398 OWR393398 PGN393398 PQJ393398 QAF393398 QKB393398 QTX393398 RDT393398 RNP393398 RXL393398 SHH393398 SRD393398 TAZ393398 TKV393398 TUR393398 UEN393398 UOJ393398 UYF393398 VIB393398 VRX393398 WBT393398 WLP393398 WVL393398 D458934 IZ458934 SV458934 ACR458934 AMN458934 AWJ458934 BGF458934 BQB458934 BZX458934 CJT458934 CTP458934 DDL458934 DNH458934 DXD458934 EGZ458934 EQV458934 FAR458934 FKN458934 FUJ458934 GEF458934 GOB458934 GXX458934 HHT458934 HRP458934 IBL458934 ILH458934 IVD458934 JEZ458934 JOV458934 JYR458934 KIN458934 KSJ458934 LCF458934 LMB458934 LVX458934 MFT458934 MPP458934 MZL458934 NJH458934 NTD458934 OCZ458934 OMV458934 OWR458934 PGN458934 PQJ458934 QAF458934 QKB458934 QTX458934 RDT458934 RNP458934 RXL458934 SHH458934 SRD458934 TAZ458934 TKV458934 TUR458934 UEN458934 UOJ458934 UYF458934 VIB458934 VRX458934 WBT458934 WLP458934 WVL458934 D524470 IZ524470 SV524470 ACR524470 AMN524470 AWJ524470 BGF524470 BQB524470 BZX524470 CJT524470 CTP524470 DDL524470 DNH524470 DXD524470 EGZ524470 EQV524470 FAR524470 FKN524470 FUJ524470 GEF524470 GOB524470 GXX524470 HHT524470 HRP524470 IBL524470 ILH524470 IVD524470 JEZ524470 JOV524470 JYR524470 KIN524470 KSJ524470 LCF524470 LMB524470 LVX524470 MFT524470 MPP524470 MZL524470 NJH524470 NTD524470 OCZ524470 OMV524470 OWR524470 PGN524470 PQJ524470 QAF524470 QKB524470 QTX524470 RDT524470 RNP524470 RXL524470 SHH524470 SRD524470 TAZ524470 TKV524470 TUR524470 UEN524470 UOJ524470 UYF524470 VIB524470 VRX524470 WBT524470 WLP524470 WVL524470 D590006 IZ590006 SV590006 ACR590006 AMN590006 AWJ590006 BGF590006 BQB590006 BZX590006 CJT590006 CTP590006 DDL590006 DNH590006 DXD590006 EGZ590006 EQV590006 FAR590006 FKN590006 FUJ590006 GEF590006 GOB590006 GXX590006 HHT590006 HRP590006 IBL590006 ILH590006 IVD590006 JEZ590006 JOV590006 JYR590006 KIN590006 KSJ590006 LCF590006 LMB590006 LVX590006 MFT590006 MPP590006 MZL590006 NJH590006 NTD590006 OCZ590006 OMV590006 OWR590006 PGN590006 PQJ590006 QAF590006 QKB590006 QTX590006 RDT590006 RNP590006 RXL590006 SHH590006 SRD590006 TAZ590006 TKV590006 TUR590006 UEN590006 UOJ590006 UYF590006 VIB590006 VRX590006 WBT590006 WLP590006 WVL590006 D655542 IZ655542 SV655542 ACR655542 AMN655542 AWJ655542 BGF655542 BQB655542 BZX655542 CJT655542 CTP655542 DDL655542 DNH655542 DXD655542 EGZ655542 EQV655542 FAR655542 FKN655542 FUJ655542 GEF655542 GOB655542 GXX655542 HHT655542 HRP655542 IBL655542 ILH655542 IVD655542 JEZ655542 JOV655542 JYR655542 KIN655542 KSJ655542 LCF655542 LMB655542 LVX655542 MFT655542 MPP655542 MZL655542 NJH655542 NTD655542 OCZ655542 OMV655542 OWR655542 PGN655542 PQJ655542 QAF655542 QKB655542 QTX655542 RDT655542 RNP655542 RXL655542 SHH655542 SRD655542 TAZ655542 TKV655542 TUR655542 UEN655542 UOJ655542 UYF655542 VIB655542 VRX655542 WBT655542 WLP655542 WVL655542 D721078 IZ721078 SV721078 ACR721078 AMN721078 AWJ721078 BGF721078 BQB721078 BZX721078 CJT721078 CTP721078 DDL721078 DNH721078 DXD721078 EGZ721078 EQV721078 FAR721078 FKN721078 FUJ721078 GEF721078 GOB721078 GXX721078 HHT721078 HRP721078 IBL721078 ILH721078 IVD721078 JEZ721078 JOV721078 JYR721078 KIN721078 KSJ721078 LCF721078 LMB721078 LVX721078 MFT721078 MPP721078 MZL721078 NJH721078 NTD721078 OCZ721078 OMV721078 OWR721078 PGN721078 PQJ721078 QAF721078 QKB721078 QTX721078 RDT721078 RNP721078 RXL721078 SHH721078 SRD721078 TAZ721078 TKV721078 TUR721078 UEN721078 UOJ721078 UYF721078 VIB721078 VRX721078 WBT721078 WLP721078 WVL721078 D786614 IZ786614 SV786614 ACR786614 AMN786614 AWJ786614 BGF786614 BQB786614 BZX786614 CJT786614 CTP786614 DDL786614 DNH786614 DXD786614 EGZ786614 EQV786614 FAR786614 FKN786614 FUJ786614 GEF786614 GOB786614 GXX786614 HHT786614 HRP786614 IBL786614 ILH786614 IVD786614 JEZ786614 JOV786614 JYR786614 KIN786614 KSJ786614 LCF786614 LMB786614 LVX786614 MFT786614 MPP786614 MZL786614 NJH786614 NTD786614 OCZ786614 OMV786614 OWR786614 PGN786614 PQJ786614 QAF786614 QKB786614 QTX786614 RDT786614 RNP786614 RXL786614 SHH786614 SRD786614 TAZ786614 TKV786614 TUR786614 UEN786614 UOJ786614 UYF786614 VIB786614 VRX786614 WBT786614 WLP786614 WVL786614 D852150 IZ852150 SV852150 ACR852150 AMN852150 AWJ852150 BGF852150 BQB852150 BZX852150 CJT852150 CTP852150 DDL852150 DNH852150 DXD852150 EGZ852150 EQV852150 FAR852150 FKN852150 FUJ852150 GEF852150 GOB852150 GXX852150 HHT852150 HRP852150 IBL852150 ILH852150 IVD852150 JEZ852150 JOV852150 JYR852150 KIN852150 KSJ852150 LCF852150 LMB852150 LVX852150 MFT852150 MPP852150 MZL852150 NJH852150 NTD852150 OCZ852150 OMV852150 OWR852150 PGN852150 PQJ852150 QAF852150 QKB852150 QTX852150 RDT852150 RNP852150 RXL852150 SHH852150 SRD852150 TAZ852150 TKV852150 TUR852150 UEN852150 UOJ852150 UYF852150 VIB852150 VRX852150 WBT852150 WLP852150 WVL852150 D917686 IZ917686 SV917686 ACR917686 AMN917686 AWJ917686 BGF917686 BQB917686 BZX917686 CJT917686 CTP917686 DDL917686 DNH917686 DXD917686 EGZ917686 EQV917686 FAR917686 FKN917686 FUJ917686 GEF917686 GOB917686 GXX917686 HHT917686 HRP917686 IBL917686 ILH917686 IVD917686 JEZ917686 JOV917686 JYR917686 KIN917686 KSJ917686 LCF917686 LMB917686 LVX917686 MFT917686 MPP917686 MZL917686 NJH917686 NTD917686 OCZ917686 OMV917686 OWR917686 PGN917686 PQJ917686 QAF917686 QKB917686 QTX917686 RDT917686 RNP917686 RXL917686 SHH917686 SRD917686 TAZ917686 TKV917686 TUR917686 UEN917686 UOJ917686 UYF917686 VIB917686 VRX917686 WBT917686 WLP917686 WVL917686 D983222 IZ983222 SV983222 ACR983222 AMN983222 AWJ983222 BGF983222 BQB983222 BZX983222 CJT983222 CTP983222 DDL983222 DNH983222 DXD983222 EGZ983222 EQV983222 FAR983222 FKN983222 FUJ983222 GEF983222 GOB983222 GXX983222 HHT983222 HRP983222 IBL983222 ILH983222 IVD983222 JEZ983222 JOV983222 JYR983222 KIN983222 KSJ983222 LCF983222 LMB983222 LVX983222 MFT983222 MPP983222 MZL983222 NJH983222 NTD983222 OCZ983222 OMV983222 OWR983222 PGN983222 PQJ983222 QAF983222 QKB983222 QTX983222 RDT983222 RNP983222 RXL983222 SHH983222 SRD983222 TAZ983222 TKV983222 TUR983222 UEN983222 UOJ983222 UYF983222 VIB983222 VRX983222 WBT983222 WLP983222 WVL983222 D151:D155 IZ151:IZ155 SV151:SV155 ACR151:ACR155 AMN151:AMN155 AWJ151:AWJ155 BGF151:BGF155 BQB151:BQB155 BZX151:BZX155 CJT151:CJT155 CTP151:CTP155 DDL151:DDL155 DNH151:DNH155 DXD151:DXD155 EGZ151:EGZ155 EQV151:EQV155 FAR151:FAR155 FKN151:FKN155 FUJ151:FUJ155 GEF151:GEF155 GOB151:GOB155 GXX151:GXX155 HHT151:HHT155 HRP151:HRP155 IBL151:IBL155 ILH151:ILH155 IVD151:IVD155 JEZ151:JEZ155 JOV151:JOV155 JYR151:JYR155 KIN151:KIN155 KSJ151:KSJ155 LCF151:LCF155 LMB151:LMB155 LVX151:LVX155 MFT151:MFT155 MPP151:MPP155 MZL151:MZL155 NJH151:NJH155 NTD151:NTD155 OCZ151:OCZ155 OMV151:OMV155 OWR151:OWR155 PGN151:PGN155 PQJ151:PQJ155 QAF151:QAF155 QKB151:QKB155 QTX151:QTX155 RDT151:RDT155 RNP151:RNP155 RXL151:RXL155 SHH151:SHH155 SRD151:SRD155 TAZ151:TAZ155 TKV151:TKV155 TUR151:TUR155 UEN151:UEN155 UOJ151:UOJ155 UYF151:UYF155 VIB151:VIB155 VRX151:VRX155 WBT151:WBT155 WLP151:WLP155 WVL151:WVL155 D65687:D65691 IZ65687:IZ65691 SV65687:SV65691 ACR65687:ACR65691 AMN65687:AMN65691 AWJ65687:AWJ65691 BGF65687:BGF65691 BQB65687:BQB65691 BZX65687:BZX65691 CJT65687:CJT65691 CTP65687:CTP65691 DDL65687:DDL65691 DNH65687:DNH65691 DXD65687:DXD65691 EGZ65687:EGZ65691 EQV65687:EQV65691 FAR65687:FAR65691 FKN65687:FKN65691 FUJ65687:FUJ65691 GEF65687:GEF65691 GOB65687:GOB65691 GXX65687:GXX65691 HHT65687:HHT65691 HRP65687:HRP65691 IBL65687:IBL65691 ILH65687:ILH65691 IVD65687:IVD65691 JEZ65687:JEZ65691 JOV65687:JOV65691 JYR65687:JYR65691 KIN65687:KIN65691 KSJ65687:KSJ65691 LCF65687:LCF65691 LMB65687:LMB65691 LVX65687:LVX65691 MFT65687:MFT65691 MPP65687:MPP65691 MZL65687:MZL65691 NJH65687:NJH65691 NTD65687:NTD65691 OCZ65687:OCZ65691 OMV65687:OMV65691 OWR65687:OWR65691 PGN65687:PGN65691 PQJ65687:PQJ65691 QAF65687:QAF65691 QKB65687:QKB65691 QTX65687:QTX65691 RDT65687:RDT65691 RNP65687:RNP65691 RXL65687:RXL65691 SHH65687:SHH65691 SRD65687:SRD65691 TAZ65687:TAZ65691 TKV65687:TKV65691 TUR65687:TUR65691 UEN65687:UEN65691 UOJ65687:UOJ65691 UYF65687:UYF65691 VIB65687:VIB65691 VRX65687:VRX65691 WBT65687:WBT65691 WLP65687:WLP65691 WVL65687:WVL65691 D131223:D131227 IZ131223:IZ131227 SV131223:SV131227 ACR131223:ACR131227 AMN131223:AMN131227 AWJ131223:AWJ131227 BGF131223:BGF131227 BQB131223:BQB131227 BZX131223:BZX131227 CJT131223:CJT131227 CTP131223:CTP131227 DDL131223:DDL131227 DNH131223:DNH131227 DXD131223:DXD131227 EGZ131223:EGZ131227 EQV131223:EQV131227 FAR131223:FAR131227 FKN131223:FKN131227 FUJ131223:FUJ131227 GEF131223:GEF131227 GOB131223:GOB131227 GXX131223:GXX131227 HHT131223:HHT131227 HRP131223:HRP131227 IBL131223:IBL131227 ILH131223:ILH131227 IVD131223:IVD131227 JEZ131223:JEZ131227 JOV131223:JOV131227 JYR131223:JYR131227 KIN131223:KIN131227 KSJ131223:KSJ131227 LCF131223:LCF131227 LMB131223:LMB131227 LVX131223:LVX131227 MFT131223:MFT131227 MPP131223:MPP131227 MZL131223:MZL131227 NJH131223:NJH131227 NTD131223:NTD131227 OCZ131223:OCZ131227 OMV131223:OMV131227 OWR131223:OWR131227 PGN131223:PGN131227 PQJ131223:PQJ131227 QAF131223:QAF131227 QKB131223:QKB131227 QTX131223:QTX131227 RDT131223:RDT131227 RNP131223:RNP131227 RXL131223:RXL131227 SHH131223:SHH131227 SRD131223:SRD131227 TAZ131223:TAZ131227 TKV131223:TKV131227 TUR131223:TUR131227 UEN131223:UEN131227 UOJ131223:UOJ131227 UYF131223:UYF131227 VIB131223:VIB131227 VRX131223:VRX131227 WBT131223:WBT131227 WLP131223:WLP131227 WVL131223:WVL131227 D196759:D196763 IZ196759:IZ196763 SV196759:SV196763 ACR196759:ACR196763 AMN196759:AMN196763 AWJ196759:AWJ196763 BGF196759:BGF196763 BQB196759:BQB196763 BZX196759:BZX196763 CJT196759:CJT196763 CTP196759:CTP196763 DDL196759:DDL196763 DNH196759:DNH196763 DXD196759:DXD196763 EGZ196759:EGZ196763 EQV196759:EQV196763 FAR196759:FAR196763 FKN196759:FKN196763 FUJ196759:FUJ196763 GEF196759:GEF196763 GOB196759:GOB196763 GXX196759:GXX196763 HHT196759:HHT196763 HRP196759:HRP196763 IBL196759:IBL196763 ILH196759:ILH196763 IVD196759:IVD196763 JEZ196759:JEZ196763 JOV196759:JOV196763 JYR196759:JYR196763 KIN196759:KIN196763 KSJ196759:KSJ196763 LCF196759:LCF196763 LMB196759:LMB196763 LVX196759:LVX196763 MFT196759:MFT196763 MPP196759:MPP196763 MZL196759:MZL196763 NJH196759:NJH196763 NTD196759:NTD196763 OCZ196759:OCZ196763 OMV196759:OMV196763 OWR196759:OWR196763 PGN196759:PGN196763 PQJ196759:PQJ196763 QAF196759:QAF196763 QKB196759:QKB196763 QTX196759:QTX196763 RDT196759:RDT196763 RNP196759:RNP196763 RXL196759:RXL196763 SHH196759:SHH196763 SRD196759:SRD196763 TAZ196759:TAZ196763 TKV196759:TKV196763 TUR196759:TUR196763 UEN196759:UEN196763 UOJ196759:UOJ196763 UYF196759:UYF196763 VIB196759:VIB196763 VRX196759:VRX196763 WBT196759:WBT196763 WLP196759:WLP196763 WVL196759:WVL196763 D262295:D262299 IZ262295:IZ262299 SV262295:SV262299 ACR262295:ACR262299 AMN262295:AMN262299 AWJ262295:AWJ262299 BGF262295:BGF262299 BQB262295:BQB262299 BZX262295:BZX262299 CJT262295:CJT262299 CTP262295:CTP262299 DDL262295:DDL262299 DNH262295:DNH262299 DXD262295:DXD262299 EGZ262295:EGZ262299 EQV262295:EQV262299 FAR262295:FAR262299 FKN262295:FKN262299 FUJ262295:FUJ262299 GEF262295:GEF262299 GOB262295:GOB262299 GXX262295:GXX262299 HHT262295:HHT262299 HRP262295:HRP262299 IBL262295:IBL262299 ILH262295:ILH262299 IVD262295:IVD262299 JEZ262295:JEZ262299 JOV262295:JOV262299 JYR262295:JYR262299 KIN262295:KIN262299 KSJ262295:KSJ262299 LCF262295:LCF262299 LMB262295:LMB262299 LVX262295:LVX262299 MFT262295:MFT262299 MPP262295:MPP262299 MZL262295:MZL262299 NJH262295:NJH262299 NTD262295:NTD262299 OCZ262295:OCZ262299 OMV262295:OMV262299 OWR262295:OWR262299 PGN262295:PGN262299 PQJ262295:PQJ262299 QAF262295:QAF262299 QKB262295:QKB262299 QTX262295:QTX262299 RDT262295:RDT262299 RNP262295:RNP262299 RXL262295:RXL262299 SHH262295:SHH262299 SRD262295:SRD262299 TAZ262295:TAZ262299 TKV262295:TKV262299 TUR262295:TUR262299 UEN262295:UEN262299 UOJ262295:UOJ262299 UYF262295:UYF262299 VIB262295:VIB262299 VRX262295:VRX262299 WBT262295:WBT262299 WLP262295:WLP262299 WVL262295:WVL262299 D327831:D327835 IZ327831:IZ327835 SV327831:SV327835 ACR327831:ACR327835 AMN327831:AMN327835 AWJ327831:AWJ327835 BGF327831:BGF327835 BQB327831:BQB327835 BZX327831:BZX327835 CJT327831:CJT327835 CTP327831:CTP327835 DDL327831:DDL327835 DNH327831:DNH327835 DXD327831:DXD327835 EGZ327831:EGZ327835 EQV327831:EQV327835 FAR327831:FAR327835 FKN327831:FKN327835 FUJ327831:FUJ327835 GEF327831:GEF327835 GOB327831:GOB327835 GXX327831:GXX327835 HHT327831:HHT327835 HRP327831:HRP327835 IBL327831:IBL327835 ILH327831:ILH327835 IVD327831:IVD327835 JEZ327831:JEZ327835 JOV327831:JOV327835 JYR327831:JYR327835 KIN327831:KIN327835 KSJ327831:KSJ327835 LCF327831:LCF327835 LMB327831:LMB327835 LVX327831:LVX327835 MFT327831:MFT327835 MPP327831:MPP327835 MZL327831:MZL327835 NJH327831:NJH327835 NTD327831:NTD327835 OCZ327831:OCZ327835 OMV327831:OMV327835 OWR327831:OWR327835 PGN327831:PGN327835 PQJ327831:PQJ327835 QAF327831:QAF327835 QKB327831:QKB327835 QTX327831:QTX327835 RDT327831:RDT327835 RNP327831:RNP327835 RXL327831:RXL327835 SHH327831:SHH327835 SRD327831:SRD327835 TAZ327831:TAZ327835 TKV327831:TKV327835 TUR327831:TUR327835 UEN327831:UEN327835 UOJ327831:UOJ327835 UYF327831:UYF327835 VIB327831:VIB327835 VRX327831:VRX327835 WBT327831:WBT327835 WLP327831:WLP327835 WVL327831:WVL327835 D393367:D393371 IZ393367:IZ393371 SV393367:SV393371 ACR393367:ACR393371 AMN393367:AMN393371 AWJ393367:AWJ393371 BGF393367:BGF393371 BQB393367:BQB393371 BZX393367:BZX393371 CJT393367:CJT393371 CTP393367:CTP393371 DDL393367:DDL393371 DNH393367:DNH393371 DXD393367:DXD393371 EGZ393367:EGZ393371 EQV393367:EQV393371 FAR393367:FAR393371 FKN393367:FKN393371 FUJ393367:FUJ393371 GEF393367:GEF393371 GOB393367:GOB393371 GXX393367:GXX393371 HHT393367:HHT393371 HRP393367:HRP393371 IBL393367:IBL393371 ILH393367:ILH393371 IVD393367:IVD393371 JEZ393367:JEZ393371 JOV393367:JOV393371 JYR393367:JYR393371 KIN393367:KIN393371 KSJ393367:KSJ393371 LCF393367:LCF393371 LMB393367:LMB393371 LVX393367:LVX393371 MFT393367:MFT393371 MPP393367:MPP393371 MZL393367:MZL393371 NJH393367:NJH393371 NTD393367:NTD393371 OCZ393367:OCZ393371 OMV393367:OMV393371 OWR393367:OWR393371 PGN393367:PGN393371 PQJ393367:PQJ393371 QAF393367:QAF393371 QKB393367:QKB393371 QTX393367:QTX393371 RDT393367:RDT393371 RNP393367:RNP393371 RXL393367:RXL393371 SHH393367:SHH393371 SRD393367:SRD393371 TAZ393367:TAZ393371 TKV393367:TKV393371 TUR393367:TUR393371 UEN393367:UEN393371 UOJ393367:UOJ393371 UYF393367:UYF393371 VIB393367:VIB393371 VRX393367:VRX393371 WBT393367:WBT393371 WLP393367:WLP393371 WVL393367:WVL393371 D458903:D458907 IZ458903:IZ458907 SV458903:SV458907 ACR458903:ACR458907 AMN458903:AMN458907 AWJ458903:AWJ458907 BGF458903:BGF458907 BQB458903:BQB458907 BZX458903:BZX458907 CJT458903:CJT458907 CTP458903:CTP458907 DDL458903:DDL458907 DNH458903:DNH458907 DXD458903:DXD458907 EGZ458903:EGZ458907 EQV458903:EQV458907 FAR458903:FAR458907 FKN458903:FKN458907 FUJ458903:FUJ458907 GEF458903:GEF458907 GOB458903:GOB458907 GXX458903:GXX458907 HHT458903:HHT458907 HRP458903:HRP458907 IBL458903:IBL458907 ILH458903:ILH458907 IVD458903:IVD458907 JEZ458903:JEZ458907 JOV458903:JOV458907 JYR458903:JYR458907 KIN458903:KIN458907 KSJ458903:KSJ458907 LCF458903:LCF458907 LMB458903:LMB458907 LVX458903:LVX458907 MFT458903:MFT458907 MPP458903:MPP458907 MZL458903:MZL458907 NJH458903:NJH458907 NTD458903:NTD458907 OCZ458903:OCZ458907 OMV458903:OMV458907 OWR458903:OWR458907 PGN458903:PGN458907 PQJ458903:PQJ458907 QAF458903:QAF458907 QKB458903:QKB458907 QTX458903:QTX458907 RDT458903:RDT458907 RNP458903:RNP458907 RXL458903:RXL458907 SHH458903:SHH458907 SRD458903:SRD458907 TAZ458903:TAZ458907 TKV458903:TKV458907 TUR458903:TUR458907 UEN458903:UEN458907 UOJ458903:UOJ458907 UYF458903:UYF458907 VIB458903:VIB458907 VRX458903:VRX458907 WBT458903:WBT458907 WLP458903:WLP458907 WVL458903:WVL458907 D524439:D524443 IZ524439:IZ524443 SV524439:SV524443 ACR524439:ACR524443 AMN524439:AMN524443 AWJ524439:AWJ524443 BGF524439:BGF524443 BQB524439:BQB524443 BZX524439:BZX524443 CJT524439:CJT524443 CTP524439:CTP524443 DDL524439:DDL524443 DNH524439:DNH524443 DXD524439:DXD524443 EGZ524439:EGZ524443 EQV524439:EQV524443 FAR524439:FAR524443 FKN524439:FKN524443 FUJ524439:FUJ524443 GEF524439:GEF524443 GOB524439:GOB524443 GXX524439:GXX524443 HHT524439:HHT524443 HRP524439:HRP524443 IBL524439:IBL524443 ILH524439:ILH524443 IVD524439:IVD524443 JEZ524439:JEZ524443 JOV524439:JOV524443 JYR524439:JYR524443 KIN524439:KIN524443 KSJ524439:KSJ524443 LCF524439:LCF524443 LMB524439:LMB524443 LVX524439:LVX524443 MFT524439:MFT524443 MPP524439:MPP524443 MZL524439:MZL524443 NJH524439:NJH524443 NTD524439:NTD524443 OCZ524439:OCZ524443 OMV524439:OMV524443 OWR524439:OWR524443 PGN524439:PGN524443 PQJ524439:PQJ524443 QAF524439:QAF524443 QKB524439:QKB524443 QTX524439:QTX524443 RDT524439:RDT524443 RNP524439:RNP524443 RXL524439:RXL524443 SHH524439:SHH524443 SRD524439:SRD524443 TAZ524439:TAZ524443 TKV524439:TKV524443 TUR524439:TUR524443 UEN524439:UEN524443 UOJ524439:UOJ524443 UYF524439:UYF524443 VIB524439:VIB524443 VRX524439:VRX524443 WBT524439:WBT524443 WLP524439:WLP524443 WVL524439:WVL524443 D589975:D589979 IZ589975:IZ589979 SV589975:SV589979 ACR589975:ACR589979 AMN589975:AMN589979 AWJ589975:AWJ589979 BGF589975:BGF589979 BQB589975:BQB589979 BZX589975:BZX589979 CJT589975:CJT589979 CTP589975:CTP589979 DDL589975:DDL589979 DNH589975:DNH589979 DXD589975:DXD589979 EGZ589975:EGZ589979 EQV589975:EQV589979 FAR589975:FAR589979 FKN589975:FKN589979 FUJ589975:FUJ589979 GEF589975:GEF589979 GOB589975:GOB589979 GXX589975:GXX589979 HHT589975:HHT589979 HRP589975:HRP589979 IBL589975:IBL589979 ILH589975:ILH589979 IVD589975:IVD589979 JEZ589975:JEZ589979 JOV589975:JOV589979 JYR589975:JYR589979 KIN589975:KIN589979 KSJ589975:KSJ589979 LCF589975:LCF589979 LMB589975:LMB589979 LVX589975:LVX589979 MFT589975:MFT589979 MPP589975:MPP589979 MZL589975:MZL589979 NJH589975:NJH589979 NTD589975:NTD589979 OCZ589975:OCZ589979 OMV589975:OMV589979 OWR589975:OWR589979 PGN589975:PGN589979 PQJ589975:PQJ589979 QAF589975:QAF589979 QKB589975:QKB589979 QTX589975:QTX589979 RDT589975:RDT589979 RNP589975:RNP589979 RXL589975:RXL589979 SHH589975:SHH589979 SRD589975:SRD589979 TAZ589975:TAZ589979 TKV589975:TKV589979 TUR589975:TUR589979 UEN589975:UEN589979 UOJ589975:UOJ589979 UYF589975:UYF589979 VIB589975:VIB589979 VRX589975:VRX589979 WBT589975:WBT589979 WLP589975:WLP589979 WVL589975:WVL589979 D655511:D655515 IZ655511:IZ655515 SV655511:SV655515 ACR655511:ACR655515 AMN655511:AMN655515 AWJ655511:AWJ655515 BGF655511:BGF655515 BQB655511:BQB655515 BZX655511:BZX655515 CJT655511:CJT655515 CTP655511:CTP655515 DDL655511:DDL655515 DNH655511:DNH655515 DXD655511:DXD655515 EGZ655511:EGZ655515 EQV655511:EQV655515 FAR655511:FAR655515 FKN655511:FKN655515 FUJ655511:FUJ655515 GEF655511:GEF655515 GOB655511:GOB655515 GXX655511:GXX655515 HHT655511:HHT655515 HRP655511:HRP655515 IBL655511:IBL655515 ILH655511:ILH655515 IVD655511:IVD655515 JEZ655511:JEZ655515 JOV655511:JOV655515 JYR655511:JYR655515 KIN655511:KIN655515 KSJ655511:KSJ655515 LCF655511:LCF655515 LMB655511:LMB655515 LVX655511:LVX655515 MFT655511:MFT655515 MPP655511:MPP655515 MZL655511:MZL655515 NJH655511:NJH655515 NTD655511:NTD655515 OCZ655511:OCZ655515 OMV655511:OMV655515 OWR655511:OWR655515 PGN655511:PGN655515 PQJ655511:PQJ655515 QAF655511:QAF655515 QKB655511:QKB655515 QTX655511:QTX655515 RDT655511:RDT655515 RNP655511:RNP655515 RXL655511:RXL655515 SHH655511:SHH655515 SRD655511:SRD655515 TAZ655511:TAZ655515 TKV655511:TKV655515 TUR655511:TUR655515 UEN655511:UEN655515 UOJ655511:UOJ655515 UYF655511:UYF655515 VIB655511:VIB655515 VRX655511:VRX655515 WBT655511:WBT655515 WLP655511:WLP655515 WVL655511:WVL655515 D721047:D721051 IZ721047:IZ721051 SV721047:SV721051 ACR721047:ACR721051 AMN721047:AMN721051 AWJ721047:AWJ721051 BGF721047:BGF721051 BQB721047:BQB721051 BZX721047:BZX721051 CJT721047:CJT721051 CTP721047:CTP721051 DDL721047:DDL721051 DNH721047:DNH721051 DXD721047:DXD721051 EGZ721047:EGZ721051 EQV721047:EQV721051 FAR721047:FAR721051 FKN721047:FKN721051 FUJ721047:FUJ721051 GEF721047:GEF721051 GOB721047:GOB721051 GXX721047:GXX721051 HHT721047:HHT721051 HRP721047:HRP721051 IBL721047:IBL721051 ILH721047:ILH721051 IVD721047:IVD721051 JEZ721047:JEZ721051 JOV721047:JOV721051 JYR721047:JYR721051 KIN721047:KIN721051 KSJ721047:KSJ721051 LCF721047:LCF721051 LMB721047:LMB721051 LVX721047:LVX721051 MFT721047:MFT721051 MPP721047:MPP721051 MZL721047:MZL721051 NJH721047:NJH721051 NTD721047:NTD721051 OCZ721047:OCZ721051 OMV721047:OMV721051 OWR721047:OWR721051 PGN721047:PGN721051 PQJ721047:PQJ721051 QAF721047:QAF721051 QKB721047:QKB721051 QTX721047:QTX721051 RDT721047:RDT721051 RNP721047:RNP721051 RXL721047:RXL721051 SHH721047:SHH721051 SRD721047:SRD721051 TAZ721047:TAZ721051 TKV721047:TKV721051 TUR721047:TUR721051 UEN721047:UEN721051 UOJ721047:UOJ721051 UYF721047:UYF721051 VIB721047:VIB721051 VRX721047:VRX721051 WBT721047:WBT721051 WLP721047:WLP721051 WVL721047:WVL721051 D786583:D786587 IZ786583:IZ786587 SV786583:SV786587 ACR786583:ACR786587 AMN786583:AMN786587 AWJ786583:AWJ786587 BGF786583:BGF786587 BQB786583:BQB786587 BZX786583:BZX786587 CJT786583:CJT786587 CTP786583:CTP786587 DDL786583:DDL786587 DNH786583:DNH786587 DXD786583:DXD786587 EGZ786583:EGZ786587 EQV786583:EQV786587 FAR786583:FAR786587 FKN786583:FKN786587 FUJ786583:FUJ786587 GEF786583:GEF786587 GOB786583:GOB786587 GXX786583:GXX786587 HHT786583:HHT786587 HRP786583:HRP786587 IBL786583:IBL786587 ILH786583:ILH786587 IVD786583:IVD786587 JEZ786583:JEZ786587 JOV786583:JOV786587 JYR786583:JYR786587 KIN786583:KIN786587 KSJ786583:KSJ786587 LCF786583:LCF786587 LMB786583:LMB786587 LVX786583:LVX786587 MFT786583:MFT786587 MPP786583:MPP786587 MZL786583:MZL786587 NJH786583:NJH786587 NTD786583:NTD786587 OCZ786583:OCZ786587 OMV786583:OMV786587 OWR786583:OWR786587 PGN786583:PGN786587 PQJ786583:PQJ786587 QAF786583:QAF786587 QKB786583:QKB786587 QTX786583:QTX786587 RDT786583:RDT786587 RNP786583:RNP786587 RXL786583:RXL786587 SHH786583:SHH786587 SRD786583:SRD786587 TAZ786583:TAZ786587 TKV786583:TKV786587 TUR786583:TUR786587 UEN786583:UEN786587 UOJ786583:UOJ786587 UYF786583:UYF786587 VIB786583:VIB786587 VRX786583:VRX786587 WBT786583:WBT786587 WLP786583:WLP786587 WVL786583:WVL786587 D852119:D852123 IZ852119:IZ852123 SV852119:SV852123 ACR852119:ACR852123 AMN852119:AMN852123 AWJ852119:AWJ852123 BGF852119:BGF852123 BQB852119:BQB852123 BZX852119:BZX852123 CJT852119:CJT852123 CTP852119:CTP852123 DDL852119:DDL852123 DNH852119:DNH852123 DXD852119:DXD852123 EGZ852119:EGZ852123 EQV852119:EQV852123 FAR852119:FAR852123 FKN852119:FKN852123 FUJ852119:FUJ852123 GEF852119:GEF852123 GOB852119:GOB852123 GXX852119:GXX852123 HHT852119:HHT852123 HRP852119:HRP852123 IBL852119:IBL852123 ILH852119:ILH852123 IVD852119:IVD852123 JEZ852119:JEZ852123 JOV852119:JOV852123 JYR852119:JYR852123 KIN852119:KIN852123 KSJ852119:KSJ852123 LCF852119:LCF852123 LMB852119:LMB852123 LVX852119:LVX852123 MFT852119:MFT852123 MPP852119:MPP852123 MZL852119:MZL852123 NJH852119:NJH852123 NTD852119:NTD852123 OCZ852119:OCZ852123 OMV852119:OMV852123 OWR852119:OWR852123 PGN852119:PGN852123 PQJ852119:PQJ852123 QAF852119:QAF852123 QKB852119:QKB852123 QTX852119:QTX852123 RDT852119:RDT852123 RNP852119:RNP852123 RXL852119:RXL852123 SHH852119:SHH852123 SRD852119:SRD852123 TAZ852119:TAZ852123 TKV852119:TKV852123 TUR852119:TUR852123 UEN852119:UEN852123 UOJ852119:UOJ852123 UYF852119:UYF852123 VIB852119:VIB852123 VRX852119:VRX852123 WBT852119:WBT852123 WLP852119:WLP852123 WVL852119:WVL852123 D917655:D917659 IZ917655:IZ917659 SV917655:SV917659 ACR917655:ACR917659 AMN917655:AMN917659 AWJ917655:AWJ917659 BGF917655:BGF917659 BQB917655:BQB917659 BZX917655:BZX917659 CJT917655:CJT917659 CTP917655:CTP917659 DDL917655:DDL917659 DNH917655:DNH917659 DXD917655:DXD917659 EGZ917655:EGZ917659 EQV917655:EQV917659 FAR917655:FAR917659 FKN917655:FKN917659 FUJ917655:FUJ917659 GEF917655:GEF917659 GOB917655:GOB917659 GXX917655:GXX917659 HHT917655:HHT917659 HRP917655:HRP917659 IBL917655:IBL917659 ILH917655:ILH917659 IVD917655:IVD917659 JEZ917655:JEZ917659 JOV917655:JOV917659 JYR917655:JYR917659 KIN917655:KIN917659 KSJ917655:KSJ917659 LCF917655:LCF917659 LMB917655:LMB917659 LVX917655:LVX917659 MFT917655:MFT917659 MPP917655:MPP917659 MZL917655:MZL917659 NJH917655:NJH917659 NTD917655:NTD917659 OCZ917655:OCZ917659 OMV917655:OMV917659 OWR917655:OWR917659 PGN917655:PGN917659 PQJ917655:PQJ917659 QAF917655:QAF917659 QKB917655:QKB917659 QTX917655:QTX917659 RDT917655:RDT917659 RNP917655:RNP917659 RXL917655:RXL917659 SHH917655:SHH917659 SRD917655:SRD917659 TAZ917655:TAZ917659 TKV917655:TKV917659 TUR917655:TUR917659 UEN917655:UEN917659 UOJ917655:UOJ917659 UYF917655:UYF917659 VIB917655:VIB917659 VRX917655:VRX917659 WBT917655:WBT917659 WLP917655:WLP917659 WVL917655:WVL917659 D983191:D983195 IZ983191:IZ983195 SV983191:SV983195 ACR983191:ACR983195 AMN983191:AMN983195 AWJ983191:AWJ983195 BGF983191:BGF983195 BQB983191:BQB983195 BZX983191:BZX983195 CJT983191:CJT983195 CTP983191:CTP983195 DDL983191:DDL983195 DNH983191:DNH983195 DXD983191:DXD983195 EGZ983191:EGZ983195 EQV983191:EQV983195 FAR983191:FAR983195 FKN983191:FKN983195 FUJ983191:FUJ983195 GEF983191:GEF983195 GOB983191:GOB983195 GXX983191:GXX983195 HHT983191:HHT983195 HRP983191:HRP983195 IBL983191:IBL983195 ILH983191:ILH983195 IVD983191:IVD983195 JEZ983191:JEZ983195 JOV983191:JOV983195 JYR983191:JYR983195 KIN983191:KIN983195 KSJ983191:KSJ983195 LCF983191:LCF983195 LMB983191:LMB983195 LVX983191:LVX983195 MFT983191:MFT983195 MPP983191:MPP983195 MZL983191:MZL983195 NJH983191:NJH983195 NTD983191:NTD983195 OCZ983191:OCZ983195 OMV983191:OMV983195 OWR983191:OWR983195 PGN983191:PGN983195 PQJ983191:PQJ983195 QAF983191:QAF983195 QKB983191:QKB983195 QTX983191:QTX983195 RDT983191:RDT983195 RNP983191:RNP983195 RXL983191:RXL983195 SHH983191:SHH983195 SRD983191:SRD983195 TAZ983191:TAZ983195 TKV983191:TKV983195 TUR983191:TUR983195 UEN983191:UEN983195 UOJ983191:UOJ983195 UYF983191:UYF983195 VIB983191:VIB983195 VRX983191:VRX983195 WBT983191:WBT983195 WLP983191:WLP983195 WVL983191:WVL983195" xr:uid="{254C7614-B02F-4C9C-8D3D-A1F6FBE2E604}">
      <formula1>"K,M"</formula1>
    </dataValidation>
  </dataValidations>
  <pageMargins left="0.58333330000000005" right="0.58333330000000005" top="0.5" bottom="0.46666669999999999" header="0" footer="0"/>
  <pageSetup paperSize="9" scale="92" fitToHeight="100" orientation="portrait"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27830-15D1-4558-98BF-65F9FF08B874}">
  <dimension ref="A1:I77"/>
  <sheetViews>
    <sheetView workbookViewId="0"/>
  </sheetViews>
  <sheetFormatPr defaultRowHeight="12"/>
  <cols>
    <col min="1" max="1" width="4.42578125" style="131" customWidth="1"/>
    <col min="2" max="2" width="9.28515625" style="131" customWidth="1"/>
    <col min="3" max="3" width="27.5703125" style="131" customWidth="1"/>
    <col min="4" max="4" width="4.85546875" style="131" customWidth="1"/>
    <col min="5" max="5" width="8.42578125" style="131" customWidth="1"/>
    <col min="6" max="6" width="11.5703125" style="131" customWidth="1"/>
    <col min="7" max="7" width="9.28515625" style="131" customWidth="1"/>
    <col min="8" max="8" width="11.7109375" style="131" customWidth="1"/>
    <col min="9" max="16384" width="9.140625" style="131"/>
  </cols>
  <sheetData>
    <row r="1" spans="1:8" s="115" customFormat="1" ht="15.75">
      <c r="A1" s="112" t="s">
        <v>3297</v>
      </c>
      <c r="B1" s="112"/>
      <c r="C1" s="113"/>
      <c r="D1" s="114"/>
    </row>
    <row r="2" spans="1:8" s="115" customFormat="1" ht="15.75">
      <c r="A2" s="112" t="s">
        <v>3296</v>
      </c>
      <c r="B2" s="112"/>
      <c r="C2" s="113"/>
      <c r="D2" s="114"/>
    </row>
    <row r="3" spans="1:8" s="115" customFormat="1" ht="12" customHeight="1">
      <c r="A3" s="116" t="s">
        <v>3250</v>
      </c>
      <c r="B3" s="116"/>
      <c r="C3" s="117"/>
      <c r="D3" s="118"/>
    </row>
    <row r="4" spans="1:8" s="117" customFormat="1" ht="12" customHeight="1">
      <c r="A4" s="119"/>
      <c r="C4" s="120"/>
    </row>
    <row r="5" spans="1:8" s="117" customFormat="1" ht="12" customHeight="1">
      <c r="A5" s="119"/>
      <c r="C5" s="120"/>
    </row>
    <row r="6" spans="1:8" s="117" customFormat="1" ht="12.75">
      <c r="A6" s="121" t="s">
        <v>3249</v>
      </c>
      <c r="B6" s="121"/>
      <c r="C6" s="122"/>
      <c r="D6" s="123" t="s">
        <v>3248</v>
      </c>
      <c r="E6" s="124"/>
      <c r="F6" s="124"/>
      <c r="G6" s="124"/>
      <c r="H6" s="111" t="s">
        <v>3247</v>
      </c>
    </row>
    <row r="7" spans="1:8" s="117" customFormat="1" ht="12.75">
      <c r="A7" s="251" t="s">
        <v>3246</v>
      </c>
      <c r="B7" s="251"/>
      <c r="C7" s="122"/>
      <c r="D7" s="123" t="s">
        <v>3245</v>
      </c>
      <c r="E7" s="124"/>
      <c r="F7" s="124"/>
      <c r="G7" s="124"/>
      <c r="H7" s="110" t="s">
        <v>3244</v>
      </c>
    </row>
    <row r="8" spans="1:8" s="126" customFormat="1" ht="11.25">
      <c r="A8" s="790" t="s">
        <v>3243</v>
      </c>
      <c r="B8" s="790"/>
      <c r="C8" s="790"/>
      <c r="D8" s="790"/>
      <c r="E8" s="790"/>
      <c r="F8" s="790"/>
      <c r="G8" s="790"/>
      <c r="H8" s="790"/>
    </row>
    <row r="9" spans="1:8" s="126" customFormat="1" ht="11.25">
      <c r="A9" s="127"/>
      <c r="B9" s="127"/>
      <c r="C9" s="128"/>
      <c r="D9" s="129"/>
    </row>
    <row r="10" spans="1:8" s="126" customFormat="1" ht="11.25">
      <c r="A10" s="127" t="s">
        <v>3242</v>
      </c>
      <c r="B10" s="127"/>
      <c r="C10" s="128" t="s">
        <v>3241</v>
      </c>
      <c r="D10" s="129"/>
    </row>
    <row r="11" spans="1:8" s="126" customFormat="1" ht="11.25">
      <c r="A11" s="127"/>
      <c r="B11" s="127"/>
      <c r="C11" s="128"/>
      <c r="D11" s="129"/>
    </row>
    <row r="12" spans="1:8" s="126" customFormat="1" ht="13.5" customHeight="1">
      <c r="A12" s="130" t="s">
        <v>3240</v>
      </c>
      <c r="B12" s="130"/>
      <c r="C12" s="128" t="s">
        <v>3239</v>
      </c>
    </row>
    <row r="13" spans="1:8" s="126" customFormat="1" thickBot="1">
      <c r="C13" s="128"/>
      <c r="D13" s="129"/>
    </row>
    <row r="14" spans="1:8" ht="14.25" customHeight="1" thickTop="1" thickBot="1">
      <c r="A14" s="791" t="s">
        <v>3238</v>
      </c>
      <c r="B14" s="792"/>
      <c r="C14" s="792"/>
      <c r="D14" s="792"/>
      <c r="E14" s="792"/>
      <c r="F14" s="792"/>
      <c r="G14" s="792"/>
      <c r="H14" s="793"/>
    </row>
    <row r="15" spans="1:8" s="133" customFormat="1" thickTop="1">
      <c r="A15" s="132" t="s">
        <v>3237</v>
      </c>
      <c r="B15" s="127" t="s">
        <v>3236</v>
      </c>
      <c r="D15" s="134"/>
      <c r="G15" s="135"/>
      <c r="H15" s="136">
        <f>F51</f>
        <v>0</v>
      </c>
    </row>
    <row r="16" spans="1:8" s="133" customFormat="1" ht="11.25">
      <c r="A16" s="132" t="s">
        <v>3235</v>
      </c>
      <c r="B16" s="127" t="s">
        <v>3234</v>
      </c>
      <c r="D16" s="134"/>
      <c r="G16" s="135"/>
      <c r="H16" s="136">
        <f>F66</f>
        <v>0</v>
      </c>
    </row>
    <row r="17" spans="1:8" s="133" customFormat="1" ht="11.25">
      <c r="A17" s="132" t="s">
        <v>3233</v>
      </c>
      <c r="B17" s="127" t="s">
        <v>3232</v>
      </c>
      <c r="D17" s="134"/>
      <c r="G17" s="135"/>
      <c r="H17" s="136">
        <f>H51</f>
        <v>0</v>
      </c>
    </row>
    <row r="18" spans="1:8" s="133" customFormat="1" ht="11.25">
      <c r="A18" s="132" t="s">
        <v>3231</v>
      </c>
      <c r="B18" s="127" t="s">
        <v>3230</v>
      </c>
      <c r="D18" s="134"/>
      <c r="G18" s="135"/>
      <c r="H18" s="136">
        <f>H66</f>
        <v>0</v>
      </c>
    </row>
    <row r="19" spans="1:8" s="133" customFormat="1" ht="11.25">
      <c r="A19" s="132" t="s">
        <v>3229</v>
      </c>
      <c r="B19" s="127"/>
      <c r="D19" s="137"/>
      <c r="G19" s="135"/>
      <c r="H19" s="136">
        <v>0</v>
      </c>
    </row>
    <row r="20" spans="1:8">
      <c r="A20" s="138"/>
      <c r="B20" s="139" t="s">
        <v>3228</v>
      </c>
      <c r="C20" s="140"/>
      <c r="D20" s="141"/>
      <c r="E20" s="140"/>
      <c r="F20" s="140"/>
      <c r="G20" s="140"/>
      <c r="H20" s="142">
        <f>SUM(H15:H19)</f>
        <v>0</v>
      </c>
    </row>
    <row r="21" spans="1:8" ht="12.75" thickBot="1">
      <c r="A21" s="132"/>
      <c r="B21" s="127" t="s">
        <v>3227</v>
      </c>
      <c r="C21" s="133"/>
      <c r="D21" s="134"/>
      <c r="E21" s="133"/>
      <c r="F21" s="133"/>
      <c r="G21" s="133"/>
      <c r="H21" s="136">
        <f>ROUND(20*H20%,2)</f>
        <v>0</v>
      </c>
    </row>
    <row r="22" spans="1:8" s="133" customFormat="1" ht="14.25" thickTop="1" thickBot="1">
      <c r="A22" s="143" t="s">
        <v>3226</v>
      </c>
      <c r="B22" s="144"/>
      <c r="C22" s="144"/>
      <c r="D22" s="145"/>
      <c r="E22" s="144"/>
      <c r="F22" s="144"/>
      <c r="G22" s="794">
        <f>H20+H21</f>
        <v>0</v>
      </c>
      <c r="H22" s="795"/>
    </row>
    <row r="23" spans="1:8" s="133" customFormat="1" ht="12.75" thickTop="1">
      <c r="A23" s="146"/>
      <c r="B23" s="146"/>
      <c r="C23" s="146"/>
      <c r="D23" s="147"/>
      <c r="E23" s="146"/>
      <c r="F23" s="146"/>
      <c r="G23" s="146"/>
      <c r="H23" s="148"/>
    </row>
    <row r="24" spans="1:8" s="133" customFormat="1" ht="11.25"/>
    <row r="25" spans="1:8" s="133" customFormat="1" thickBot="1">
      <c r="A25" s="149" t="s">
        <v>3225</v>
      </c>
      <c r="B25" s="149"/>
      <c r="D25" s="150"/>
      <c r="E25" s="149"/>
      <c r="F25" s="149"/>
      <c r="G25" s="149"/>
      <c r="H25" s="151"/>
    </row>
    <row r="26" spans="1:8" s="133" customFormat="1" thickTop="1">
      <c r="A26" s="152" t="s">
        <v>23</v>
      </c>
      <c r="B26" s="153" t="s">
        <v>38</v>
      </c>
      <c r="C26" s="154" t="s">
        <v>3139</v>
      </c>
      <c r="D26" s="154" t="s">
        <v>132</v>
      </c>
      <c r="E26" s="154" t="s">
        <v>3142</v>
      </c>
      <c r="F26" s="154" t="s">
        <v>3142</v>
      </c>
      <c r="G26" s="154" t="s">
        <v>3141</v>
      </c>
      <c r="H26" s="155" t="s">
        <v>3141</v>
      </c>
    </row>
    <row r="27" spans="1:8" s="133" customFormat="1" thickBot="1">
      <c r="A27" s="156" t="s">
        <v>3140</v>
      </c>
      <c r="B27" s="157" t="s">
        <v>24</v>
      </c>
      <c r="C27" s="158"/>
      <c r="D27" s="158" t="s">
        <v>243</v>
      </c>
      <c r="E27" s="158" t="s">
        <v>3138</v>
      </c>
      <c r="F27" s="158" t="s">
        <v>3137</v>
      </c>
      <c r="G27" s="158" t="s">
        <v>3138</v>
      </c>
      <c r="H27" s="159" t="s">
        <v>3137</v>
      </c>
    </row>
    <row r="28" spans="1:8" s="133" customFormat="1" thickTop="1">
      <c r="A28" s="174"/>
      <c r="B28" s="175"/>
      <c r="C28" s="175" t="s">
        <v>3295</v>
      </c>
      <c r="D28" s="176"/>
      <c r="E28" s="253"/>
      <c r="F28" s="177"/>
      <c r="G28" s="253"/>
      <c r="H28" s="178"/>
    </row>
    <row r="29" spans="1:8" s="133" customFormat="1" ht="11.25">
      <c r="A29" s="167" t="s">
        <v>3223</v>
      </c>
      <c r="B29" s="173"/>
      <c r="C29" s="169" t="s">
        <v>3294</v>
      </c>
      <c r="D29" s="170">
        <v>9</v>
      </c>
      <c r="E29" s="229"/>
      <c r="F29" s="171">
        <f>ROUND(E29*D29,2)</f>
        <v>0</v>
      </c>
      <c r="G29" s="233"/>
      <c r="H29" s="172">
        <f>ROUND(D29*G29,2)</f>
        <v>0</v>
      </c>
    </row>
    <row r="30" spans="1:8" s="133" customFormat="1" ht="11.25">
      <c r="A30" s="167" t="s">
        <v>3221</v>
      </c>
      <c r="B30" s="173"/>
      <c r="C30" s="169" t="s">
        <v>3293</v>
      </c>
      <c r="D30" s="170">
        <v>2</v>
      </c>
      <c r="E30" s="229"/>
      <c r="F30" s="171">
        <f t="shared" ref="F30:F46" si="0">ROUND(E30*D30,2)</f>
        <v>0</v>
      </c>
      <c r="G30" s="233"/>
      <c r="H30" s="172">
        <f t="shared" ref="H30:H45" si="1">ROUND(D30*G30,2)</f>
        <v>0</v>
      </c>
    </row>
    <row r="31" spans="1:8" s="133" customFormat="1" ht="11.25">
      <c r="A31" s="167" t="s">
        <v>3219</v>
      </c>
      <c r="B31" s="173"/>
      <c r="C31" s="169" t="s">
        <v>3292</v>
      </c>
      <c r="D31" s="170">
        <v>1</v>
      </c>
      <c r="E31" s="229"/>
      <c r="F31" s="171">
        <f t="shared" si="0"/>
        <v>0</v>
      </c>
      <c r="G31" s="233"/>
      <c r="H31" s="172">
        <f t="shared" si="1"/>
        <v>0</v>
      </c>
    </row>
    <row r="32" spans="1:8" s="133" customFormat="1" ht="11.25">
      <c r="A32" s="167" t="s">
        <v>3216</v>
      </c>
      <c r="B32" s="173"/>
      <c r="C32" s="169" t="s">
        <v>3291</v>
      </c>
      <c r="D32" s="170">
        <v>1</v>
      </c>
      <c r="E32" s="229"/>
      <c r="F32" s="171">
        <f t="shared" si="0"/>
        <v>0</v>
      </c>
      <c r="G32" s="233"/>
      <c r="H32" s="172">
        <f t="shared" si="1"/>
        <v>0</v>
      </c>
    </row>
    <row r="33" spans="1:9" s="133" customFormat="1" ht="11.25">
      <c r="A33" s="174"/>
      <c r="B33" s="175"/>
      <c r="C33" s="175" t="s">
        <v>3270</v>
      </c>
      <c r="D33" s="176"/>
      <c r="E33" s="230"/>
      <c r="F33" s="171"/>
      <c r="G33" s="230"/>
      <c r="H33" s="172">
        <f t="shared" si="1"/>
        <v>0</v>
      </c>
    </row>
    <row r="34" spans="1:9" s="133" customFormat="1" ht="22.5">
      <c r="A34" s="167" t="s">
        <v>3214</v>
      </c>
      <c r="B34" s="173"/>
      <c r="C34" s="254" t="s">
        <v>3290</v>
      </c>
      <c r="D34" s="170">
        <v>1</v>
      </c>
      <c r="E34" s="229"/>
      <c r="F34" s="171">
        <f t="shared" si="0"/>
        <v>0</v>
      </c>
      <c r="G34" s="233"/>
      <c r="H34" s="172">
        <f t="shared" si="1"/>
        <v>0</v>
      </c>
    </row>
    <row r="35" spans="1:9" s="133" customFormat="1" ht="11.25">
      <c r="A35" s="160"/>
      <c r="B35" s="161"/>
      <c r="C35" s="162" t="s">
        <v>3289</v>
      </c>
      <c r="D35" s="163"/>
      <c r="E35" s="231"/>
      <c r="F35" s="171"/>
      <c r="G35" s="231"/>
      <c r="H35" s="172">
        <f t="shared" si="1"/>
        <v>0</v>
      </c>
    </row>
    <row r="36" spans="1:9" s="133" customFormat="1" ht="11.25">
      <c r="A36" s="167" t="s">
        <v>3211</v>
      </c>
      <c r="B36" s="168"/>
      <c r="C36" s="169" t="s">
        <v>3288</v>
      </c>
      <c r="D36" s="170">
        <v>1</v>
      </c>
      <c r="E36" s="229"/>
      <c r="F36" s="171">
        <f t="shared" si="0"/>
        <v>0</v>
      </c>
      <c r="G36" s="233"/>
      <c r="H36" s="172">
        <f t="shared" si="1"/>
        <v>0</v>
      </c>
    </row>
    <row r="37" spans="1:9" s="133" customFormat="1" ht="11.25">
      <c r="A37" s="167" t="s">
        <v>3209</v>
      </c>
      <c r="B37" s="168"/>
      <c r="C37" s="169" t="s">
        <v>3287</v>
      </c>
      <c r="D37" s="170">
        <v>1</v>
      </c>
      <c r="E37" s="229"/>
      <c r="F37" s="171">
        <f t="shared" si="0"/>
        <v>0</v>
      </c>
      <c r="G37" s="233"/>
      <c r="H37" s="172">
        <f t="shared" si="1"/>
        <v>0</v>
      </c>
    </row>
    <row r="38" spans="1:9" s="133" customFormat="1" ht="11.25">
      <c r="A38" s="167" t="s">
        <v>3207</v>
      </c>
      <c r="B38" s="173"/>
      <c r="C38" s="169" t="s">
        <v>3286</v>
      </c>
      <c r="D38" s="170">
        <v>6</v>
      </c>
      <c r="E38" s="229"/>
      <c r="F38" s="171">
        <f t="shared" si="0"/>
        <v>0</v>
      </c>
      <c r="G38" s="233"/>
      <c r="H38" s="172">
        <f t="shared" si="1"/>
        <v>0</v>
      </c>
    </row>
    <row r="39" spans="1:9" s="133" customFormat="1" ht="157.5">
      <c r="A39" s="167" t="s">
        <v>3205</v>
      </c>
      <c r="B39" s="252" t="s">
        <v>3285</v>
      </c>
      <c r="C39" s="255" t="s">
        <v>3284</v>
      </c>
      <c r="D39" s="256">
        <v>3</v>
      </c>
      <c r="E39" s="258"/>
      <c r="F39" s="171">
        <f t="shared" si="0"/>
        <v>0</v>
      </c>
      <c r="G39" s="258"/>
      <c r="H39" s="172">
        <f t="shared" si="1"/>
        <v>0</v>
      </c>
      <c r="I39" s="257"/>
    </row>
    <row r="40" spans="1:9" s="133" customFormat="1" ht="11.25">
      <c r="A40" s="167" t="s">
        <v>3202</v>
      </c>
      <c r="B40" s="173"/>
      <c r="C40" s="169" t="s">
        <v>3283</v>
      </c>
      <c r="D40" s="170">
        <v>9</v>
      </c>
      <c r="E40" s="229"/>
      <c r="F40" s="171">
        <f t="shared" si="0"/>
        <v>0</v>
      </c>
      <c r="G40" s="233"/>
      <c r="H40" s="172">
        <f t="shared" si="1"/>
        <v>0</v>
      </c>
    </row>
    <row r="41" spans="1:9" s="133" customFormat="1" ht="11.25">
      <c r="A41" s="174"/>
      <c r="B41" s="175"/>
      <c r="C41" s="175" t="s">
        <v>3160</v>
      </c>
      <c r="D41" s="176"/>
      <c r="E41" s="230"/>
      <c r="F41" s="171">
        <f t="shared" si="0"/>
        <v>0</v>
      </c>
      <c r="G41" s="230"/>
      <c r="H41" s="172">
        <f t="shared" si="1"/>
        <v>0</v>
      </c>
    </row>
    <row r="42" spans="1:9" s="133" customFormat="1" ht="21">
      <c r="A42" s="167" t="s">
        <v>3200</v>
      </c>
      <c r="B42" s="168"/>
      <c r="C42" s="169" t="s">
        <v>3282</v>
      </c>
      <c r="D42" s="179">
        <v>1</v>
      </c>
      <c r="E42" s="232"/>
      <c r="F42" s="171">
        <f t="shared" si="0"/>
        <v>0</v>
      </c>
      <c r="G42" s="232"/>
      <c r="H42" s="172">
        <f t="shared" si="1"/>
        <v>0</v>
      </c>
    </row>
    <row r="43" spans="1:9" s="133" customFormat="1" ht="11.25">
      <c r="A43" s="167" t="s">
        <v>3197</v>
      </c>
      <c r="B43" s="168"/>
      <c r="C43" s="169" t="s">
        <v>3281</v>
      </c>
      <c r="D43" s="179">
        <v>1</v>
      </c>
      <c r="E43" s="232"/>
      <c r="F43" s="171">
        <f t="shared" si="0"/>
        <v>0</v>
      </c>
      <c r="G43" s="232"/>
      <c r="H43" s="172">
        <f t="shared" si="1"/>
        <v>0</v>
      </c>
    </row>
    <row r="44" spans="1:9" s="133" customFormat="1" ht="11.25">
      <c r="A44" s="167" t="s">
        <v>3194</v>
      </c>
      <c r="B44" s="168"/>
      <c r="C44" s="169" t="s">
        <v>3156</v>
      </c>
      <c r="D44" s="179">
        <v>2</v>
      </c>
      <c r="E44" s="232"/>
      <c r="F44" s="171">
        <f t="shared" si="0"/>
        <v>0</v>
      </c>
      <c r="G44" s="232"/>
      <c r="H44" s="172">
        <f t="shared" si="1"/>
        <v>0</v>
      </c>
    </row>
    <row r="45" spans="1:9" s="133" customFormat="1" ht="11.25">
      <c r="A45" s="167" t="s">
        <v>3191</v>
      </c>
      <c r="B45" s="168"/>
      <c r="C45" s="169" t="s">
        <v>3280</v>
      </c>
      <c r="D45" s="179">
        <v>1</v>
      </c>
      <c r="E45" s="232"/>
      <c r="F45" s="171">
        <f t="shared" si="0"/>
        <v>0</v>
      </c>
      <c r="G45" s="232"/>
      <c r="H45" s="172">
        <f t="shared" si="1"/>
        <v>0</v>
      </c>
    </row>
    <row r="46" spans="1:9" s="133" customFormat="1" thickBot="1">
      <c r="A46" s="167" t="s">
        <v>3188</v>
      </c>
      <c r="B46" s="168"/>
      <c r="C46" s="169" t="s">
        <v>3146</v>
      </c>
      <c r="D46" s="179">
        <v>1</v>
      </c>
      <c r="E46" s="232"/>
      <c r="F46" s="171">
        <f t="shared" si="0"/>
        <v>0</v>
      </c>
      <c r="G46" s="232"/>
      <c r="H46" s="172">
        <f>ROUND(D46*G46,2)</f>
        <v>0</v>
      </c>
    </row>
    <row r="47" spans="1:9" s="187" customFormat="1" ht="12.75" thickTop="1" thickBot="1">
      <c r="A47" s="180" t="s">
        <v>3120</v>
      </c>
      <c r="B47" s="181"/>
      <c r="C47" s="182"/>
      <c r="D47" s="183"/>
      <c r="E47" s="184"/>
      <c r="F47" s="185">
        <f>SUM(F28:F46)</f>
        <v>0</v>
      </c>
      <c r="G47" s="185"/>
      <c r="H47" s="186">
        <f>SUM(H28:H46)</f>
        <v>0</v>
      </c>
    </row>
    <row r="48" spans="1:9" s="194" customFormat="1" ht="12.75" thickTop="1">
      <c r="A48" s="188" t="s">
        <v>3119</v>
      </c>
      <c r="B48" s="244"/>
      <c r="C48" s="190"/>
      <c r="D48" s="190"/>
      <c r="E48" s="190"/>
      <c r="F48" s="191">
        <f>ROUND(2*F47%,2)</f>
        <v>0</v>
      </c>
      <c r="G48" s="192"/>
      <c r="H48" s="193"/>
    </row>
    <row r="49" spans="1:8" s="194" customFormat="1">
      <c r="A49" s="195" t="s">
        <v>3118</v>
      </c>
      <c r="B49" s="196"/>
      <c r="C49" s="197"/>
      <c r="D49" s="197"/>
      <c r="E49" s="198"/>
      <c r="F49" s="198"/>
      <c r="G49" s="198"/>
      <c r="H49" s="199">
        <f>ROUND(H47*1%,2)</f>
        <v>0</v>
      </c>
    </row>
    <row r="50" spans="1:8" s="194" customFormat="1" ht="12.75" thickBot="1">
      <c r="A50" s="200" t="s">
        <v>3117</v>
      </c>
      <c r="B50" s="201"/>
      <c r="C50" s="202"/>
      <c r="D50" s="202"/>
      <c r="E50" s="203"/>
      <c r="F50" s="203"/>
      <c r="G50" s="203"/>
      <c r="H50" s="204">
        <f>ROUND(6*H47%,2)</f>
        <v>0</v>
      </c>
    </row>
    <row r="51" spans="1:8" s="211" customFormat="1" ht="12.75" thickTop="1" thickBot="1">
      <c r="A51" s="205" t="s">
        <v>2611</v>
      </c>
      <c r="B51" s="206"/>
      <c r="C51" s="206"/>
      <c r="D51" s="207"/>
      <c r="E51" s="208" t="s">
        <v>3145</v>
      </c>
      <c r="F51" s="209">
        <f>SUM(F47:F50)</f>
        <v>0</v>
      </c>
      <c r="G51" s="210" t="s">
        <v>3144</v>
      </c>
      <c r="H51" s="209">
        <f>SUM(H47:H50)</f>
        <v>0</v>
      </c>
    </row>
    <row r="52" spans="1:8" s="211" customFormat="1" thickTop="1">
      <c r="A52" s="133"/>
      <c r="B52" s="133"/>
      <c r="C52" s="133"/>
      <c r="D52" s="134"/>
      <c r="E52" s="212"/>
      <c r="F52" s="213"/>
      <c r="G52" s="212"/>
      <c r="H52" s="213"/>
    </row>
    <row r="53" spans="1:8" s="211" customFormat="1" thickBot="1">
      <c r="A53" s="187" t="s">
        <v>3143</v>
      </c>
      <c r="B53" s="187"/>
      <c r="C53" s="187"/>
      <c r="D53" s="214"/>
      <c r="E53" s="212"/>
      <c r="F53" s="215"/>
      <c r="G53" s="212"/>
      <c r="H53" s="213"/>
    </row>
    <row r="54" spans="1:8" s="211" customFormat="1" thickTop="1">
      <c r="A54" s="152" t="s">
        <v>23</v>
      </c>
      <c r="B54" s="153" t="s">
        <v>38</v>
      </c>
      <c r="C54" s="216"/>
      <c r="D54" s="154" t="s">
        <v>132</v>
      </c>
      <c r="E54" s="154" t="s">
        <v>3142</v>
      </c>
      <c r="F54" s="154" t="s">
        <v>3142</v>
      </c>
      <c r="G54" s="154" t="s">
        <v>3141</v>
      </c>
      <c r="H54" s="155" t="s">
        <v>3141</v>
      </c>
    </row>
    <row r="55" spans="1:8" s="211" customFormat="1" thickBot="1">
      <c r="A55" s="156" t="s">
        <v>3140</v>
      </c>
      <c r="B55" s="157" t="s">
        <v>24</v>
      </c>
      <c r="C55" s="158" t="s">
        <v>3139</v>
      </c>
      <c r="D55" s="158" t="s">
        <v>243</v>
      </c>
      <c r="E55" s="158" t="s">
        <v>3138</v>
      </c>
      <c r="F55" s="158" t="s">
        <v>3137</v>
      </c>
      <c r="G55" s="158" t="s">
        <v>3138</v>
      </c>
      <c r="H55" s="159" t="s">
        <v>3137</v>
      </c>
    </row>
    <row r="56" spans="1:8" s="245" customFormat="1" thickTop="1">
      <c r="A56" s="217" t="s">
        <v>3223</v>
      </c>
      <c r="B56" s="218"/>
      <c r="C56" s="219" t="s">
        <v>3279</v>
      </c>
      <c r="D56" s="220">
        <v>1</v>
      </c>
      <c r="E56" s="234"/>
      <c r="F56" s="221">
        <f>ROUND(D56*E56,2)</f>
        <v>0</v>
      </c>
      <c r="G56" s="234"/>
      <c r="H56" s="222">
        <f>ROUND(D56*G56,2)</f>
        <v>0</v>
      </c>
    </row>
    <row r="57" spans="1:8" s="211" customFormat="1" ht="11.25">
      <c r="A57" s="217" t="s">
        <v>3221</v>
      </c>
      <c r="B57" s="218"/>
      <c r="C57" s="219" t="s">
        <v>3278</v>
      </c>
      <c r="D57" s="220">
        <v>210</v>
      </c>
      <c r="E57" s="234"/>
      <c r="F57" s="221">
        <f t="shared" ref="F57:F61" si="2">ROUND(D57*E57,2)</f>
        <v>0</v>
      </c>
      <c r="G57" s="234"/>
      <c r="H57" s="222">
        <f t="shared" ref="H57:H61" si="3">ROUND(D57*G57,2)</f>
        <v>0</v>
      </c>
    </row>
    <row r="58" spans="1:8" s="211" customFormat="1" ht="11.25">
      <c r="A58" s="217" t="s">
        <v>3219</v>
      </c>
      <c r="B58" s="218"/>
      <c r="C58" s="219" t="s">
        <v>3133</v>
      </c>
      <c r="D58" s="220">
        <v>180</v>
      </c>
      <c r="E58" s="234"/>
      <c r="F58" s="221">
        <f t="shared" si="2"/>
        <v>0</v>
      </c>
      <c r="G58" s="234"/>
      <c r="H58" s="222">
        <f t="shared" si="3"/>
        <v>0</v>
      </c>
    </row>
    <row r="59" spans="1:8" s="211" customFormat="1" ht="11.25">
      <c r="A59" s="217" t="s">
        <v>3216</v>
      </c>
      <c r="B59" s="218"/>
      <c r="C59" s="219" t="s">
        <v>3131</v>
      </c>
      <c r="D59" s="220">
        <v>170</v>
      </c>
      <c r="E59" s="234"/>
      <c r="F59" s="221">
        <f t="shared" si="2"/>
        <v>0</v>
      </c>
      <c r="G59" s="234"/>
      <c r="H59" s="222">
        <f t="shared" si="3"/>
        <v>0</v>
      </c>
    </row>
    <row r="60" spans="1:8" s="211" customFormat="1" ht="11.25">
      <c r="A60" s="217" t="s">
        <v>3214</v>
      </c>
      <c r="B60" s="218"/>
      <c r="C60" s="219" t="s">
        <v>3125</v>
      </c>
      <c r="D60" s="220">
        <v>18</v>
      </c>
      <c r="E60" s="234"/>
      <c r="F60" s="221">
        <f t="shared" si="2"/>
        <v>0</v>
      </c>
      <c r="G60" s="234"/>
      <c r="H60" s="222">
        <f t="shared" si="3"/>
        <v>0</v>
      </c>
    </row>
    <row r="61" spans="1:8" s="211" customFormat="1" thickBot="1">
      <c r="A61" s="217" t="s">
        <v>3211</v>
      </c>
      <c r="B61" s="218"/>
      <c r="C61" s="219" t="s">
        <v>3121</v>
      </c>
      <c r="D61" s="220">
        <v>180</v>
      </c>
      <c r="E61" s="234"/>
      <c r="F61" s="221">
        <f t="shared" si="2"/>
        <v>0</v>
      </c>
      <c r="G61" s="234"/>
      <c r="H61" s="222">
        <f t="shared" si="3"/>
        <v>0</v>
      </c>
    </row>
    <row r="62" spans="1:8" s="187" customFormat="1" ht="12.75" thickTop="1" thickBot="1">
      <c r="A62" s="180" t="s">
        <v>3120</v>
      </c>
      <c r="B62" s="181"/>
      <c r="C62" s="182"/>
      <c r="D62" s="183"/>
      <c r="E62" s="184"/>
      <c r="F62" s="185">
        <f>SUM(F56:F61)</f>
        <v>0</v>
      </c>
      <c r="G62" s="185"/>
      <c r="H62" s="186">
        <f>SUM(H56:H61)</f>
        <v>0</v>
      </c>
    </row>
    <row r="63" spans="1:8" s="194" customFormat="1" ht="12.75" thickTop="1">
      <c r="A63" s="188" t="s">
        <v>3119</v>
      </c>
      <c r="B63" s="189"/>
      <c r="C63" s="190"/>
      <c r="D63" s="190"/>
      <c r="E63" s="190"/>
      <c r="F63" s="191">
        <f>ROUND(2*F62%,2)</f>
        <v>0</v>
      </c>
      <c r="G63" s="192"/>
      <c r="H63" s="193"/>
    </row>
    <row r="64" spans="1:8" s="194" customFormat="1">
      <c r="A64" s="195" t="s">
        <v>3118</v>
      </c>
      <c r="B64" s="196"/>
      <c r="C64" s="197"/>
      <c r="D64" s="197"/>
      <c r="E64" s="198"/>
      <c r="F64" s="198"/>
      <c r="G64" s="198"/>
      <c r="H64" s="199">
        <f>ROUND(H62*1%,2)</f>
        <v>0</v>
      </c>
    </row>
    <row r="65" spans="1:8" s="194" customFormat="1" ht="12.75" thickBot="1">
      <c r="A65" s="200" t="s">
        <v>3117</v>
      </c>
      <c r="B65" s="201"/>
      <c r="C65" s="202"/>
      <c r="D65" s="202"/>
      <c r="E65" s="203"/>
      <c r="F65" s="203"/>
      <c r="G65" s="203"/>
      <c r="H65" s="204">
        <f>ROUND(6*H62%,2)</f>
        <v>0</v>
      </c>
    </row>
    <row r="66" spans="1:8" s="133" customFormat="1" ht="12.75" thickTop="1" thickBot="1">
      <c r="A66" s="205" t="s">
        <v>2611</v>
      </c>
      <c r="B66" s="206"/>
      <c r="C66" s="206"/>
      <c r="D66" s="207"/>
      <c r="E66" s="208" t="s">
        <v>3116</v>
      </c>
      <c r="F66" s="209">
        <f>SUM(F62:F65)</f>
        <v>0</v>
      </c>
      <c r="G66" s="210" t="s">
        <v>3115</v>
      </c>
      <c r="H66" s="225">
        <f>SUM(H62:H65)</f>
        <v>0</v>
      </c>
    </row>
    <row r="67" spans="1:8" s="133" customFormat="1" thickTop="1"/>
    <row r="68" spans="1:8" s="133" customFormat="1" ht="11.25">
      <c r="A68" s="133" t="s">
        <v>3254</v>
      </c>
      <c r="C68" s="226"/>
      <c r="E68" s="249"/>
    </row>
    <row r="69" spans="1:8" s="133" customFormat="1" ht="11.25">
      <c r="A69" s="133" t="s">
        <v>3253</v>
      </c>
      <c r="E69" s="250"/>
    </row>
    <row r="70" spans="1:8" s="133" customFormat="1" ht="11.25">
      <c r="A70" s="133" t="s">
        <v>3252</v>
      </c>
      <c r="E70" s="250"/>
    </row>
    <row r="71" spans="1:8" s="133" customFormat="1" ht="11.25"/>
    <row r="72" spans="1:8" s="133" customFormat="1" ht="11.25">
      <c r="A72" s="228"/>
    </row>
    <row r="73" spans="1:8" s="133" customFormat="1" ht="10.5" customHeight="1">
      <c r="A73" s="126"/>
    </row>
    <row r="74" spans="1:8" s="133" customFormat="1" ht="10.5" customHeight="1">
      <c r="A74" s="126"/>
    </row>
    <row r="75" spans="1:8" s="133" customFormat="1" ht="11.25">
      <c r="A75" s="126"/>
    </row>
    <row r="76" spans="1:8" s="133" customFormat="1" ht="11.25"/>
    <row r="77" spans="1:8" s="133" customFormat="1" ht="11.25"/>
  </sheetData>
  <sheetProtection algorithmName="SHA-512" hashValue="hJOI1w9HPmfHA8BJP/haqJvXnrF0+E8bVVJCGV0gaVa0NPl+W7e7MLaYQbSGHrFDlkQtFvOhA2MWBcurhYDq7Q==" saltValue="WX+e8qNLUHUiLvU0ayFCuA==" spinCount="100000" sheet="1"/>
  <mergeCells count="3">
    <mergeCell ref="A8:H8"/>
    <mergeCell ref="A14:H14"/>
    <mergeCell ref="G22:H22"/>
  </mergeCells>
  <hyperlinks>
    <hyperlink ref="H6" r:id="rId1" xr:uid="{5D4F3F41-CB6D-4B2B-A7D9-BF259A61D882}"/>
    <hyperlink ref="H7" r:id="rId2" xr:uid="{1E700157-0556-4E65-9FD4-AE622F02D626}"/>
  </hyperlinks>
  <pageMargins left="0.7" right="0.7" top="0.75" bottom="0.75" header="0.3" footer="0.3"/>
  <pageSetup paperSize="9" orientation="portrait" r:id="rId3"/>
  <drawing r:id="rId4"/>
  <legacyDrawing r:id="rId5"/>
  <oleObjects>
    <mc:AlternateContent xmlns:mc="http://schemas.openxmlformats.org/markup-compatibility/2006">
      <mc:Choice Requires="x14">
        <oleObject progId="Word.Picture.8" shapeId="4097" r:id="rId6">
          <objectPr defaultSize="0" autoPict="0" r:id="rId7">
            <anchor moveWithCells="1" sizeWithCells="1">
              <from>
                <xdr:col>5</xdr:col>
                <xdr:colOff>400050</xdr:colOff>
                <xdr:row>0</xdr:row>
                <xdr:rowOff>0</xdr:rowOff>
              </from>
              <to>
                <xdr:col>7</xdr:col>
                <xdr:colOff>742950</xdr:colOff>
                <xdr:row>3</xdr:row>
                <xdr:rowOff>57150</xdr:rowOff>
              </to>
            </anchor>
          </objectPr>
        </oleObject>
      </mc:Choice>
      <mc:Fallback>
        <oleObject progId="Word.Picture.8" shapeId="4097"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9</vt:i4>
      </vt:variant>
    </vt:vector>
  </HeadingPairs>
  <TitlesOfParts>
    <vt:vector size="19" baseType="lpstr">
      <vt:lpstr>CNS</vt:lpstr>
      <vt:lpstr>Architektúra</vt:lpstr>
      <vt:lpstr>Zdravotechnika</vt:lpstr>
      <vt:lpstr>Vykurovanie</vt:lpstr>
      <vt:lpstr>Vzduchotechnika a úprava chlade</vt:lpstr>
      <vt:lpstr>Elektroinštalácia</vt:lpstr>
      <vt:lpstr>Elektrická požiarna signalizáci</vt:lpstr>
      <vt:lpstr>Elektrická zabezpečovacia signa</vt:lpstr>
      <vt:lpstr>Hlasová signalizácia požiaru</vt:lpstr>
      <vt:lpstr>Priemyselná televízia</vt:lpstr>
      <vt:lpstr>Architektúra!Názvy_tlače</vt:lpstr>
      <vt:lpstr>'Hlasová signalizácia požiaru'!Názvy_tlače</vt:lpstr>
      <vt:lpstr>Vykurovanie!Názvy_tlače</vt:lpstr>
      <vt:lpstr>'Vzduchotechnika a úprava chlade'!Názvy_tlače</vt:lpstr>
      <vt:lpstr>Zdravotechnika!Názvy_tlače</vt:lpstr>
      <vt:lpstr>Architektúra!Oblasť_tlače</vt:lpstr>
      <vt:lpstr>Elektroinštalácia!Oblasť_tlače</vt:lpstr>
      <vt:lpstr>'Hlasová signalizácia požiaru'!Oblasť_tlače</vt:lpstr>
      <vt:lpstr>Elektroinštalácia!Print_Area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JaroM</dc:creator>
  <cp:lastModifiedBy>Ľubomír Németh</cp:lastModifiedBy>
  <cp:lastPrinted>2020-08-12T11:59:11Z</cp:lastPrinted>
  <dcterms:created xsi:type="dcterms:W3CDTF">1999-04-06T07:39:00Z</dcterms:created>
  <dcterms:modified xsi:type="dcterms:W3CDTF">2020-11-27T09:09:55Z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