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kapitulácia stavby" sheetId="1" r:id="rId1"/>
    <sheet name="SO 02 - Dažďová kanalizácia" sheetId="2" r:id="rId2"/>
  </sheets>
  <definedNames>
    <definedName name="_xlnm.Print_Area" localSheetId="0">('Rekapitulácia stavby'!$D$4:$AO$74,'Rekapitulácia stavby'!$C$80:$AQ$94)</definedName>
    <definedName name="_xlnm.Print_Titles" localSheetId="0">'Rekapitulácia stavby'!$90:$90</definedName>
    <definedName name="_xlnm.Print_Area" localSheetId="1">('SO 02 - Dažďová kanalizácia'!$C$4:$J$70,'SO 02 - Dažďová kanalizácia'!$C$76:$J$98,'SO 02 - Dažďová kanalizácia'!$C$104:$K$196)</definedName>
    <definedName name="_xlnm.Print_Titles" localSheetId="1">'SO 02 - Dažďová kanalizácia'!$116:$116</definedName>
    <definedName name="_xlnm._FilterDatabase" localSheetId="1" hidden="1">'SO 02 - Dažďová kanalizácia'!$C$116:$K$196</definedName>
    <definedName name="Excel_BuiltIn_Print_Area" localSheetId="0">('Rekapitulácia stavby'!$D$4:$AO$74,'Rekapitulácia stavby'!$C$80:$AQ$94)</definedName>
    <definedName name="Excel_BuiltIn_Print_Titles" localSheetId="0">'Rekapitulácia stavby'!$90:$90</definedName>
    <definedName name="Excel_BuiltIn_Print_Area" localSheetId="1">('SO 02 - Dažďová kanalizácia'!$C$4:$J$70,'SO 02 - Dažďová kanalizácia'!$C$76:$J$98,'SO 02 - Dažďová kanalizácia'!$C$104:$K$196)</definedName>
    <definedName name="Excel_BuiltIn_Print_Titles" localSheetId="1">'SO 02 - Dažďová kanalizácia'!$116:$116</definedName>
    <definedName name="Excel_BuiltIn__FilterDatabase" localSheetId="1">'SO 02 - Dažďová kanalizácia'!$C$116:$K$196</definedName>
  </definedNames>
  <calcPr fullCalcOnLoad="1"/>
</workbook>
</file>

<file path=xl/sharedStrings.xml><?xml version="1.0" encoding="utf-8"?>
<sst xmlns="http://schemas.openxmlformats.org/spreadsheetml/2006/main" count="1216" uniqueCount="417">
  <si>
    <t>Export Komplet</t>
  </si>
  <si>
    <t>2.0</t>
  </si>
  <si>
    <t>False</t>
  </si>
  <si>
    <t>{324cbe24-da58-4108-b660-5d6cafc74a19}</t>
  </si>
  <si>
    <t>&gt;&gt;  skryté stĺpce  &lt;&lt;</t>
  </si>
  <si>
    <t>0,01</t>
  </si>
  <si>
    <t>20</t>
  </si>
  <si>
    <t>REKAPITULÁCIA VÝKAZU VÝMER STAVBY</t>
  </si>
  <si>
    <t>v ---  nižšie sa nachádzajú doplnkové a pomocné údaje k zostavám  --- v</t>
  </si>
  <si>
    <t>Návod na vyplnenie</t>
  </si>
  <si>
    <t>0,001</t>
  </si>
  <si>
    <t>Kód:</t>
  </si>
  <si>
    <t>Levice_parkovisko2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</si>
  <si>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</si>
  <si>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</si>
  <si>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UL. SARATOVSKÁ, LEVICE - PARKOVISKO</t>
  </si>
  <si>
    <t>JKSO:</t>
  </si>
  <si>
    <t>KS:</t>
  </si>
  <si>
    <t>Miesto:</t>
  </si>
  <si>
    <t>Levice</t>
  </si>
  <si>
    <t>Dátum:</t>
  </si>
  <si>
    <t>16. 11. 2019</t>
  </si>
  <si>
    <t>Objednávateľ:</t>
  </si>
  <si>
    <t>IČO:</t>
  </si>
  <si>
    <t>Mesto Levice</t>
  </si>
  <si>
    <t>IČ DPH:</t>
  </si>
  <si>
    <t>Zhotoviteľ:</t>
  </si>
  <si>
    <t>Vyplň údaj</t>
  </si>
  <si>
    <t>Projektant:</t>
  </si>
  <si>
    <t>Ing. Róbert Párnický</t>
  </si>
  <si>
    <t>True</t>
  </si>
  <si>
    <t>Spracovateľ:</t>
  </si>
  <si>
    <t>Miroslav Holeš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</si>
  <si>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</si>
  <si>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</si>
  <si>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</si>
  <si>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</si>
  <si>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</si>
  <si>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</si>
  <si>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</si>
  <si>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</si>
  <si>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</si>
  <si>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</si>
  <si>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</si>
  <si>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</si>
  <si>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</si>
  <si>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</si>
  <si>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</si>
  <si>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</si>
  <si>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</si>
  <si>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</si>
  <si>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</si>
  <si>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</si>
  <si>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VÝKAZU VÝMER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</si>
  <si>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</si>
  <si>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</si>
  <si>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</si>
  <si>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</si>
  <si>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</si>
  <si>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</si>
  <si>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</si>
  <si>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</si>
  <si>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</si>
  <si>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</si>
  <si>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</si>
  <si>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</si>
  <si>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</si>
  <si>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</si>
  <si>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</si>
  <si>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</si>
  <si>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</si>
  <si>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</si>
  <si>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</si>
  <si>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</si>
  <si>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</si>
  <si>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</si>
  <si>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</si>
  <si>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</si>
  <si>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</si>
  <si>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</si>
  <si>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Dažďová kanalizácia</t>
  </si>
  <si>
    <t>STA</t>
  </si>
  <si>
    <t>1</t>
  </si>
  <si>
    <t>{ff5f50a7-ec0c-4607-a72a-f3e469653c72}</t>
  </si>
  <si>
    <t>KRYCÍ LIST VÝKAZU VÝMER</t>
  </si>
  <si>
    <t>Objekt:</t>
  </si>
  <si>
    <t>SO 02 - Dažďová kanalizácia</t>
  </si>
  <si>
    <t>REKAPITULÁCIA VÝKAZU VÝMER</t>
  </si>
  <si>
    <t>Kód dielu - Popis</t>
  </si>
  <si>
    <t>Cena celkom [EUR]</t>
  </si>
  <si>
    <t>Náklady z rozpočtu</t>
  </si>
  <si>
    <t>-1</t>
  </si>
  <si>
    <t>HSV -  Práce a dodávky HSV</t>
  </si>
  <si>
    <t xml:space="preserve">    1 -  Zemné práce</t>
  </si>
  <si>
    <t xml:space="preserve">    3 - Zvislé a kompletné konštrukcie</t>
  </si>
  <si>
    <t xml:space="preserve">    4 - Vodorovné konštrukcie</t>
  </si>
  <si>
    <t xml:space="preserve">    8 -  Rúrové vedenie</t>
  </si>
  <si>
    <t xml:space="preserve">    9 - Ostatné konštrukcie a práce-búranie</t>
  </si>
  <si>
    <t xml:space="preserve">    99 -  Presun hmôt HSV</t>
  </si>
  <si>
    <t xml:space="preserve"> VÝKAZ VÝMER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</si>
  <si>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</si>
  <si>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</si>
  <si>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</si>
  <si>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</si>
  <si>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</si>
  <si>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</si>
  <si>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</si>
  <si>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</si>
  <si>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</si>
  <si>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</si>
  <si>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</si>
  <si>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</si>
  <si>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</si>
  <si>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</si>
  <si>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 xml:space="preserve"> Zemné práce</t>
  </si>
  <si>
    <t>K</t>
  </si>
  <si>
    <t>131201102</t>
  </si>
  <si>
    <t>Výkop nezapaženej jamy v hornine 3, nad 100 do 1000 m3</t>
  </si>
  <si>
    <t>m3</t>
  </si>
  <si>
    <t>4</t>
  </si>
  <si>
    <t>2</t>
  </si>
  <si>
    <t>-1505119500</t>
  </si>
  <si>
    <t>131201109</t>
  </si>
  <si>
    <t>Hĺbenie nezapažených jám a zárezov. Príplatok za lepivosť horniny 3</t>
  </si>
  <si>
    <t>-39958154</t>
  </si>
  <si>
    <t>3</t>
  </si>
  <si>
    <t>132201201</t>
  </si>
  <si>
    <t>Výkop ryhy šírky 600-2000mm horn.3 do 100m3</t>
  </si>
  <si>
    <t>-1771453831</t>
  </si>
  <si>
    <t>132201209</t>
  </si>
  <si>
    <t>Príplatok k cenám za lepivosť pri hĺbení rýh š. nad 600 do 2 000 mm zapaž. i nezapažených, s urovnaním dna v hornine 3</t>
  </si>
  <si>
    <t>-407128948</t>
  </si>
  <si>
    <t>5</t>
  </si>
  <si>
    <t>151101101</t>
  </si>
  <si>
    <t>Paženie a rozopretie stien rýh pre podzemné vedenie, príložné do 2 m</t>
  </si>
  <si>
    <t>m2</t>
  </si>
  <si>
    <t>-1916187906</t>
  </si>
  <si>
    <t>6</t>
  </si>
  <si>
    <t>151101111</t>
  </si>
  <si>
    <t>Odstránenie paženia rýh pre podzemné vedenie, príložné hľbky do 2 m</t>
  </si>
  <si>
    <t>-1341752457</t>
  </si>
  <si>
    <t>7</t>
  </si>
  <si>
    <t>162201102</t>
  </si>
  <si>
    <t>Vodorovné premiestnenie výkopku z horniny 1-4 nad 20-50m</t>
  </si>
  <si>
    <t>-309068480</t>
  </si>
  <si>
    <t>8</t>
  </si>
  <si>
    <t>162501122</t>
  </si>
  <si>
    <t xml:space="preserve">Vodorovné premiestnenie výkopku po spevnenej ceste z horniny tr.1-4, nad 100 do 1000 m3 na vzdialenosť do 3000 m </t>
  </si>
  <si>
    <t>-1725088169</t>
  </si>
  <si>
    <t>9</t>
  </si>
  <si>
    <t>162501133</t>
  </si>
  <si>
    <t>Vodorovné premiestnenie výkopku po nespevnenej ceste z horniny tr.1-4, nad 100 do 1000 m3, príplatok k cene za každých ďalšich a začatých 1000 m</t>
  </si>
  <si>
    <t>-1220734832</t>
  </si>
  <si>
    <t>10</t>
  </si>
  <si>
    <t>167101102</t>
  </si>
  <si>
    <t>Nakladanie neuľahnutého výkopku z hornín tr.1-4 nad 100 do 1000 m3</t>
  </si>
  <si>
    <t>1642704611</t>
  </si>
  <si>
    <t>11</t>
  </si>
  <si>
    <t>171201202</t>
  </si>
  <si>
    <t>Uloženie sypaniny na skládky nad 100 do 1000 m3</t>
  </si>
  <si>
    <t>-481091386</t>
  </si>
  <si>
    <t>12</t>
  </si>
  <si>
    <t>171209002</t>
  </si>
  <si>
    <t>Poplatok za skladovanie - zemina a kamenivo (17 05) ostatné</t>
  </si>
  <si>
    <t>t</t>
  </si>
  <si>
    <t>-1247528612</t>
  </si>
  <si>
    <t>13</t>
  </si>
  <si>
    <t>174101002</t>
  </si>
  <si>
    <t>Zásyp sypaninou so zhutnením jám, šachiet, rýh, zárezov alebo okolo objektov nad 100 do 1000 m3</t>
  </si>
  <si>
    <t>-134481164</t>
  </si>
  <si>
    <t>14</t>
  </si>
  <si>
    <t>M</t>
  </si>
  <si>
    <t>583410004400</t>
  </si>
  <si>
    <t>Štrkodrva frakcia 0-63 mm, STN EN 13242 + A1</t>
  </si>
  <si>
    <t>-1227061477</t>
  </si>
  <si>
    <t>15</t>
  </si>
  <si>
    <t>175101101</t>
  </si>
  <si>
    <t>Obsyp potrubia sypaninou z vhodných hornín 1 až 4 bez prehodenia sypaniny</t>
  </si>
  <si>
    <t>1934020598</t>
  </si>
  <si>
    <t>16</t>
  </si>
  <si>
    <t>583310000900</t>
  </si>
  <si>
    <t>Kamenivo ťažené hrubé frakcia 4-8 mm, STN EN 12620 + A1</t>
  </si>
  <si>
    <t>-2034481484</t>
  </si>
  <si>
    <t>17</t>
  </si>
  <si>
    <t>175101201</t>
  </si>
  <si>
    <t>Obsyp objektov sypaninou z vhodných hornín 1 až 4 bez prehodenia sypaniny</t>
  </si>
  <si>
    <t>201517027</t>
  </si>
  <si>
    <t>18</t>
  </si>
  <si>
    <t>583310001600</t>
  </si>
  <si>
    <t>Kamenivo ťažené hrubé frakcia 16-32 mm, STN EN 12620 + A1</t>
  </si>
  <si>
    <t>-29978037</t>
  </si>
  <si>
    <t>Zvislé a kompletné konštrukcie</t>
  </si>
  <si>
    <t>19</t>
  </si>
  <si>
    <t>38692-KL25/2</t>
  </si>
  <si>
    <t>Odlučovač ropných látok prietok Q=25l/s c=0,1mg/l, so skužami, kónusmi, prstencami a poklopmi, s montážou a dopravou</t>
  </si>
  <si>
    <t>ks</t>
  </si>
  <si>
    <t>-1717299442</t>
  </si>
  <si>
    <t>Vodorovné konštrukcie</t>
  </si>
  <si>
    <t>451541111</t>
  </si>
  <si>
    <t>Lôžko pod potrubie, stoky a drobné objekty, v otvorenom výkope zo štrkodrvy 8-16 mm</t>
  </si>
  <si>
    <t>2060026124</t>
  </si>
  <si>
    <t>21</t>
  </si>
  <si>
    <t>451572111</t>
  </si>
  <si>
    <t>Lôžko pod potrubie, stoky a drobné objekty, v otvorenom výkope z kameniva drobného ťaženého 4-8 mm</t>
  </si>
  <si>
    <t>-1183904229</t>
  </si>
  <si>
    <t>22</t>
  </si>
  <si>
    <t>452112111</t>
  </si>
  <si>
    <t>Osadenie prstenca pod poklopy a mreže, výšky do 100 mm</t>
  </si>
  <si>
    <t>1113098008</t>
  </si>
  <si>
    <t>23</t>
  </si>
  <si>
    <t>TBS 625/80</t>
  </si>
  <si>
    <t>Vyrovnávací prstenec DN 625 TBS 625/80</t>
  </si>
  <si>
    <t>1814134477</t>
  </si>
  <si>
    <t>24</t>
  </si>
  <si>
    <t>TBS 625/100</t>
  </si>
  <si>
    <t>Vyrovnávací prstenec DN 625 TBS 625/100</t>
  </si>
  <si>
    <t>-1586733910</t>
  </si>
  <si>
    <t>25</t>
  </si>
  <si>
    <t>452311141</t>
  </si>
  <si>
    <t xml:space="preserve">Dosky, bloky, sedlá z betónu v otvorenom výkope tr. C 16/20 </t>
  </si>
  <si>
    <t>1576097904</t>
  </si>
  <si>
    <t>26</t>
  </si>
  <si>
    <t>452311151</t>
  </si>
  <si>
    <t>Dosky, bloky, sedlá z betónu v otvorenom výkope tr. C 25/30</t>
  </si>
  <si>
    <t>886291873</t>
  </si>
  <si>
    <t>27</t>
  </si>
  <si>
    <t>452362442</t>
  </si>
  <si>
    <t>Výstuž doskiek, blokov, sediel z betónu, zo sietí KARI, priemer drôtu 8/8 mm, veľkosť oka 150x150 mm</t>
  </si>
  <si>
    <t>1487525020</t>
  </si>
  <si>
    <t>28</t>
  </si>
  <si>
    <t>452351101</t>
  </si>
  <si>
    <t>Debnenie v otvorenom výkope dosiek, sedlových lôžok a blokov pod potrubie,stoky a drobné objekty</t>
  </si>
  <si>
    <t>927945334</t>
  </si>
  <si>
    <t xml:space="preserve"> Rúrové vedenie</t>
  </si>
  <si>
    <t>29</t>
  </si>
  <si>
    <t>871326026</t>
  </si>
  <si>
    <t>Montáž kanalizačného PVC-U potrubia hladkého plnostenného DN 160</t>
  </si>
  <si>
    <t>m</t>
  </si>
  <si>
    <t>-35870842</t>
  </si>
  <si>
    <t>30</t>
  </si>
  <si>
    <t>286110002600</t>
  </si>
  <si>
    <t>Rúra kanalizačná PVC-U gravitačná, hladká SN8 - KG, SW - plnostenná, DN 160, dĺ. 3 m</t>
  </si>
  <si>
    <t>764802219</t>
  </si>
  <si>
    <t>31</t>
  </si>
  <si>
    <t>871356028</t>
  </si>
  <si>
    <t>Montáž kanalizačného PVC-U potrubia hladkého plnostenného DN 200</t>
  </si>
  <si>
    <t>-600300745</t>
  </si>
  <si>
    <t>32</t>
  </si>
  <si>
    <t>286110003000</t>
  </si>
  <si>
    <t>Rúra kanalizačná PVC-U gravitačná, hladká SN8 - KG, SW - plnostenná, DN 200, dĺ. 3 m</t>
  </si>
  <si>
    <t>2097508443</t>
  </si>
  <si>
    <t>33</t>
  </si>
  <si>
    <t>871366030</t>
  </si>
  <si>
    <t>Montáž kanalizačného PVC-U potrubia hladkého plnostenného DN 250</t>
  </si>
  <si>
    <t>121055156</t>
  </si>
  <si>
    <t>34</t>
  </si>
  <si>
    <t>286110003300</t>
  </si>
  <si>
    <t>Rúra kanalizačná PVC-U gravitačná, hladká SN8 - KG, SW - plnostenná, DN 250, dĺ. 3 m</t>
  </si>
  <si>
    <t>1744157394</t>
  </si>
  <si>
    <t>35</t>
  </si>
  <si>
    <t>877326004</t>
  </si>
  <si>
    <t>Montáž kanalizačného PVC-U kolena DN 160</t>
  </si>
  <si>
    <t>-1310446219</t>
  </si>
  <si>
    <t>36</t>
  </si>
  <si>
    <t>286510004600</t>
  </si>
  <si>
    <t>Koleno PVC-U, DN 160x87° hladká pre gravitačnú kanalizáciu KG potrubia</t>
  </si>
  <si>
    <t>1687068954</t>
  </si>
  <si>
    <t>37</t>
  </si>
  <si>
    <t>286510004400</t>
  </si>
  <si>
    <t>Koleno PVC-U, DN 160x45° hladká pre gravitačnú kanalizáciu KG potrubia</t>
  </si>
  <si>
    <t>1682485109</t>
  </si>
  <si>
    <t>38</t>
  </si>
  <si>
    <t>877356006</t>
  </si>
  <si>
    <t>Montáž kanalizačného PVC-U kolena DN 200</t>
  </si>
  <si>
    <t>-1818455739</t>
  </si>
  <si>
    <t>39</t>
  </si>
  <si>
    <t>286510004900</t>
  </si>
  <si>
    <t>Koleno PVC-U, DN 200x45° hladká pre gravitačnú kanalizáciu KG potrubia</t>
  </si>
  <si>
    <t>-644222094</t>
  </si>
  <si>
    <t>40</t>
  </si>
  <si>
    <t>286510004800</t>
  </si>
  <si>
    <t>Koleno PVC-U, DN 200x30° hladká pre gravitačnú kanalizáciu KG potrubia</t>
  </si>
  <si>
    <t>135706296</t>
  </si>
  <si>
    <t>41</t>
  </si>
  <si>
    <t>877356030</t>
  </si>
  <si>
    <t>Montáž kanalizačnej PVC-U odbočky DN 200</t>
  </si>
  <si>
    <t>-1604468083</t>
  </si>
  <si>
    <t>42</t>
  </si>
  <si>
    <t>286510017500</t>
  </si>
  <si>
    <t>Odbočka 87° PVC-U, DN 200/160 hladká pre gravitačnú kanalizáciu KG potrubia</t>
  </si>
  <si>
    <t>20184677</t>
  </si>
  <si>
    <t>43</t>
  </si>
  <si>
    <t>877366008</t>
  </si>
  <si>
    <t>Montáž kanalizačného PVC-U kolena DN 250</t>
  </si>
  <si>
    <t>-319411955</t>
  </si>
  <si>
    <t>44</t>
  </si>
  <si>
    <t>286510005400</t>
  </si>
  <si>
    <t>Koleno PVC-U, DN 250x45° hladká pre gravitačnú kanalizáciu KG potrubia</t>
  </si>
  <si>
    <t>-645284152</t>
  </si>
  <si>
    <t>45</t>
  </si>
  <si>
    <t>892311000</t>
  </si>
  <si>
    <t>Skúška tesnosti kanalizácie D 150</t>
  </si>
  <si>
    <t>519003608</t>
  </si>
  <si>
    <t>46</t>
  </si>
  <si>
    <t>892351000</t>
  </si>
  <si>
    <t>Skúška tesnosti kanalizácie D 200</t>
  </si>
  <si>
    <t>-1838177574</t>
  </si>
  <si>
    <t>47</t>
  </si>
  <si>
    <t>892361000</t>
  </si>
  <si>
    <t>Skúška tesnosti kanalizácie D 250</t>
  </si>
  <si>
    <t>-1051856516</t>
  </si>
  <si>
    <t>48</t>
  </si>
  <si>
    <t>894421111</t>
  </si>
  <si>
    <t>Zriadenie šachiet prefabrikovaných do 4t</t>
  </si>
  <si>
    <t>810115423</t>
  </si>
  <si>
    <t>49</t>
  </si>
  <si>
    <t>592240003600</t>
  </si>
  <si>
    <t>Dno výšky 800 mm priame 100/80 V max 50 pre kanalizačnú šachtu DN 1000, rozmer 1000/800x500 mm</t>
  </si>
  <si>
    <t>1391242994</t>
  </si>
  <si>
    <t>50</t>
  </si>
  <si>
    <t>592240003500</t>
  </si>
  <si>
    <t>Dno výšky 600 mm priame 100/60 V max 40 pre kanalizačnú šachtu DN 1000, rozmer 1000/600x400 mm</t>
  </si>
  <si>
    <t>-1628543074</t>
  </si>
  <si>
    <t>51</t>
  </si>
  <si>
    <t>592240001600</t>
  </si>
  <si>
    <t>Skruž výšky 250 mm 100/25/9 PS pre kanalizačnú šachtu DN 1000, hr. steny 90 mm, rozmer 1000x250x90 mm</t>
  </si>
  <si>
    <t>-1686171372</t>
  </si>
  <si>
    <t>52</t>
  </si>
  <si>
    <t>592240001800</t>
  </si>
  <si>
    <t>Skruž výšky 500 mm 100/50/9 PS pre kanalizačnú šachtu DN 1000, hr. steny 90 mm, rozmer 1000x500x90 mm</t>
  </si>
  <si>
    <t>1331424905</t>
  </si>
  <si>
    <t>53</t>
  </si>
  <si>
    <t>592240001400</t>
  </si>
  <si>
    <t>Kónus 100-63/58/9 KPS pre kanalizačnú šachtu DN 1000, hr. steny 90 mm, rozmer 1000x625x580 mm</t>
  </si>
  <si>
    <t>-728695320</t>
  </si>
  <si>
    <t>54</t>
  </si>
  <si>
    <t>592240004500</t>
  </si>
  <si>
    <t>Elastomerové tesnenie DN 1000 pre spojenie šachtových dielov kanalizačnej šachty DN 1000</t>
  </si>
  <si>
    <t>-596923036</t>
  </si>
  <si>
    <t>55</t>
  </si>
  <si>
    <t>894991111</t>
  </si>
  <si>
    <t>Montáž vsakovacích objektov a opláštení (m3)</t>
  </si>
  <si>
    <t>805615151</t>
  </si>
  <si>
    <t>56</t>
  </si>
  <si>
    <t>28665_VO1</t>
  </si>
  <si>
    <t>Vsakovací objekt DB50, VO 1, pre vsakovanie dažďovej vody, 80 kusov blokov</t>
  </si>
  <si>
    <t>-1600895767</t>
  </si>
  <si>
    <t>57</t>
  </si>
  <si>
    <t>28665_GEO</t>
  </si>
  <si>
    <t>Geotextília Profi (m2) pre objekty</t>
  </si>
  <si>
    <t>-452773260</t>
  </si>
  <si>
    <t>58</t>
  </si>
  <si>
    <t>28665_DOPR</t>
  </si>
  <si>
    <t>Doprava</t>
  </si>
  <si>
    <t>km</t>
  </si>
  <si>
    <t>-1913693331</t>
  </si>
  <si>
    <t>59</t>
  </si>
  <si>
    <t>899102111</t>
  </si>
  <si>
    <t>Osadenie poklopu liatinového a oceľového vrátane rámu hmotn. nad 50 do 100 kg</t>
  </si>
  <si>
    <t>735208273</t>
  </si>
  <si>
    <t>60</t>
  </si>
  <si>
    <t>600B125</t>
  </si>
  <si>
    <t>Poklop liatinový DN 600, B125 kN s odvetraním</t>
  </si>
  <si>
    <t>900555018</t>
  </si>
  <si>
    <t>61</t>
  </si>
  <si>
    <t>899623171</t>
  </si>
  <si>
    <t xml:space="preserve">Obetónovanie potrubia alebo muriva stôk betónom prostým tr. C 25/30 v otvorenom výkope </t>
  </si>
  <si>
    <t>-1474483324</t>
  </si>
  <si>
    <t>Ostatné konštrukcie a práce-búranie</t>
  </si>
  <si>
    <t>62</t>
  </si>
  <si>
    <t>933901111</t>
  </si>
  <si>
    <t>Skúšky vodotesnosti betónovej nádrže akéhokoľvek druhu a tvaru, s obsahom do 1000 m3</t>
  </si>
  <si>
    <t>-1237998767</t>
  </si>
  <si>
    <t>63</t>
  </si>
  <si>
    <t>082110000300</t>
  </si>
  <si>
    <t>Voda pitná pre ostatných odberateľov</t>
  </si>
  <si>
    <t>-139728730</t>
  </si>
  <si>
    <t>64</t>
  </si>
  <si>
    <t>971056020</t>
  </si>
  <si>
    <t>Jadrové vrty diamantovými korunkami do D 250 mm do stien - železobetónových -0,00118t</t>
  </si>
  <si>
    <t>cm</t>
  </si>
  <si>
    <t>-307964266</t>
  </si>
  <si>
    <t>65</t>
  </si>
  <si>
    <t>HZS000313</t>
  </si>
  <si>
    <t>Stavebno montážne práce náročné, odborné, remeselné (Tr 3) v rozsahu menej ako 4 hodiny</t>
  </si>
  <si>
    <t>hod</t>
  </si>
  <si>
    <t>698999638</t>
  </si>
  <si>
    <t>66</t>
  </si>
  <si>
    <t>231710001200</t>
  </si>
  <si>
    <t>Pena montážna nízkoexpanzná. 750 ml</t>
  </si>
  <si>
    <t>2019856584</t>
  </si>
  <si>
    <t>67</t>
  </si>
  <si>
    <t>979081111</t>
  </si>
  <si>
    <t>Odvoz sutiny a vybúraných hmôt na skládku do 1 km</t>
  </si>
  <si>
    <t>-78215405</t>
  </si>
  <si>
    <t>68</t>
  </si>
  <si>
    <t>979081121</t>
  </si>
  <si>
    <t>Odvoz sutiny a vybúraných hmôt na skládku za každý ďalší 1 km</t>
  </si>
  <si>
    <t>255659278</t>
  </si>
  <si>
    <t>69</t>
  </si>
  <si>
    <t>979082111</t>
  </si>
  <si>
    <t>Vnútrostavenisková doprava sutiny a vybúraných hmôt do 10 m</t>
  </si>
  <si>
    <t>1218704587</t>
  </si>
  <si>
    <t>70</t>
  </si>
  <si>
    <t>979082121</t>
  </si>
  <si>
    <t>Vnútrostavenisková doprava sutiny a vybúraných hmôt za každých ďalších 5 m</t>
  </si>
  <si>
    <t>1154399878</t>
  </si>
  <si>
    <t>71</t>
  </si>
  <si>
    <t>979089612</t>
  </si>
  <si>
    <t>Poplatok za skladovanie - iné odpady zo stavieb a demolácií (17 09), ostatné</t>
  </si>
  <si>
    <t>551893516</t>
  </si>
  <si>
    <t>99</t>
  </si>
  <si>
    <t xml:space="preserve"> Presun hmôt HSV</t>
  </si>
  <si>
    <t>72</t>
  </si>
  <si>
    <t>998276101</t>
  </si>
  <si>
    <t>Presun hmôt pre rúrové vedenie hĺbené z rúr z plast. hmôt alebo sklolamin. v otvorenom výkope</t>
  </si>
  <si>
    <t>-1311570489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</si>
</sst>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34">
    <font>
      <sz val="8"/>
      <name val="Arial CE"/>
      <family val="2"/>
    </font>
    <font>
      <sz val="10"/>
      <name val="Arial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sz val="10"/>
      <color indexed="55"/>
      <name val="Arial CE"/>
      <family val="0"/>
    </font>
    <font>
      <sz val="10"/>
      <name val="Arial CE"/>
      <family val="0"/>
    </font>
    <font>
      <b/>
      <sz val="8"/>
      <color indexed="55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2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u val="single"/>
      <sz val="11"/>
      <color indexed="12"/>
      <name val="Calibri"/>
      <family val="0"/>
    </font>
    <font>
      <sz val="11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8"/>
      <color indexed="56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206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top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top" wrapText="1"/>
    </xf>
    <xf numFmtId="164" fontId="9" fillId="0" borderId="0" xfId="0" applyFont="1" applyAlignment="1">
      <alignment horizontal="left" vertical="top"/>
    </xf>
    <xf numFmtId="164" fontId="9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7" fillId="3" borderId="0" xfId="0" applyFont="1" applyFill="1" applyAlignment="1" applyProtection="1">
      <alignment horizontal="left" vertical="center"/>
      <protection locked="0"/>
    </xf>
    <xf numFmtId="165" fontId="7" fillId="3" borderId="0" xfId="0" applyNumberFormat="1" applyFont="1" applyFill="1" applyAlignment="1" applyProtection="1">
      <alignment horizontal="left" vertical="center"/>
      <protection locked="0"/>
    </xf>
    <xf numFmtId="165" fontId="7" fillId="3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 horizontal="left" vertical="center" wrapText="1"/>
    </xf>
    <xf numFmtId="164" fontId="0" fillId="0" borderId="4" xfId="0" applyBorder="1" applyAlignment="1">
      <alignment/>
    </xf>
    <xf numFmtId="164" fontId="0" fillId="0" borderId="0" xfId="0" applyFont="1" applyAlignment="1">
      <alignment vertical="center"/>
    </xf>
    <xf numFmtId="164" fontId="0" fillId="0" borderId="3" xfId="0" applyFont="1" applyBorder="1" applyAlignment="1">
      <alignment vertical="center"/>
    </xf>
    <xf numFmtId="164" fontId="1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Alignment="1">
      <alignment vertical="center"/>
    </xf>
    <xf numFmtId="164" fontId="6" fillId="0" borderId="3" xfId="0" applyFont="1" applyBorder="1" applyAlignment="1">
      <alignment vertical="center"/>
    </xf>
    <xf numFmtId="167" fontId="6" fillId="0" borderId="0" xfId="0" applyNumberFormat="1" applyFont="1" applyBorder="1" applyAlignment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12" fillId="2" borderId="6" xfId="0" applyFont="1" applyFill="1" applyBorder="1" applyAlignment="1">
      <alignment horizontal="left" vertical="center"/>
    </xf>
    <xf numFmtId="164" fontId="0" fillId="2" borderId="7" xfId="0" applyFont="1" applyFill="1" applyBorder="1" applyAlignment="1">
      <alignment vertical="center"/>
    </xf>
    <xf numFmtId="164" fontId="12" fillId="2" borderId="7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left" vertical="center"/>
    </xf>
    <xf numFmtId="166" fontId="12" fillId="2" borderId="8" xfId="0" applyNumberFormat="1" applyFont="1" applyFill="1" applyBorder="1" applyAlignment="1">
      <alignment vertical="center"/>
    </xf>
    <xf numFmtId="164" fontId="0" fillId="0" borderId="3" xfId="0" applyBorder="1" applyAlignment="1">
      <alignment vertical="center"/>
    </xf>
    <xf numFmtId="164" fontId="13" fillId="0" borderId="4" xfId="0" applyFont="1" applyBorder="1" applyAlignment="1">
      <alignment horizontal="left" vertical="center"/>
    </xf>
    <xf numFmtId="164" fontId="0" fillId="0" borderId="4" xfId="0" applyBorder="1" applyAlignment="1">
      <alignment vertical="center"/>
    </xf>
    <xf numFmtId="164" fontId="6" fillId="0" borderId="5" xfId="0" applyFont="1" applyBorder="1" applyAlignment="1">
      <alignment horizontal="left" vertical="center"/>
    </xf>
    <xf numFmtId="164" fontId="0" fillId="0" borderId="4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7" fillId="0" borderId="3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9" fillId="0" borderId="3" xfId="0" applyFont="1" applyBorder="1" applyAlignment="1">
      <alignment vertical="center"/>
    </xf>
    <xf numFmtId="164" fontId="9" fillId="0" borderId="0" xfId="0" applyFont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Alignment="1">
      <alignment vertical="center"/>
    </xf>
    <xf numFmtId="169" fontId="7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 wrapText="1"/>
    </xf>
    <xf numFmtId="164" fontId="14" fillId="0" borderId="11" xfId="0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4" xfId="0" applyFont="1" applyBorder="1" applyAlignment="1">
      <alignment vertical="center"/>
    </xf>
    <xf numFmtId="164" fontId="15" fillId="2" borderId="6" xfId="0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right" vertical="center"/>
    </xf>
    <xf numFmtId="164" fontId="15" fillId="2" borderId="8" xfId="0" applyFont="1" applyFill="1" applyBorder="1" applyAlignment="1">
      <alignment horizontal="center" vertical="center"/>
    </xf>
    <xf numFmtId="164" fontId="15" fillId="2" borderId="0" xfId="0" applyFont="1" applyFill="1" applyAlignment="1">
      <alignment horizontal="center" vertical="center"/>
    </xf>
    <xf numFmtId="164" fontId="16" fillId="0" borderId="15" xfId="0" applyFont="1" applyBorder="1" applyAlignment="1">
      <alignment horizontal="center" vertical="center" wrapText="1"/>
    </xf>
    <xf numFmtId="164" fontId="16" fillId="0" borderId="16" xfId="0" applyFont="1" applyBorder="1" applyAlignment="1">
      <alignment horizontal="center" vertical="center" wrapText="1"/>
    </xf>
    <xf numFmtId="164" fontId="16" fillId="0" borderId="17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2" fillId="0" borderId="3" xfId="0" applyFont="1" applyBorder="1" applyAlignment="1">
      <alignment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6" fontId="17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vertical="center"/>
    </xf>
    <xf numFmtId="164" fontId="12" fillId="0" borderId="0" xfId="0" applyFont="1" applyAlignment="1">
      <alignment horizontal="center" vertical="center"/>
    </xf>
    <xf numFmtId="166" fontId="14" fillId="0" borderId="18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70" fontId="14" fillId="0" borderId="0" xfId="0" applyNumberFormat="1" applyFont="1" applyBorder="1" applyAlignment="1">
      <alignment vertical="center"/>
    </xf>
    <xf numFmtId="166" fontId="14" fillId="0" borderId="14" xfId="0" applyNumberFormat="1" applyFont="1" applyBorder="1" applyAlignment="1">
      <alignment vertical="center"/>
    </xf>
    <xf numFmtId="164" fontId="12" fillId="0" borderId="0" xfId="0" applyFont="1" applyAlignment="1">
      <alignment horizontal="left" vertical="center"/>
    </xf>
    <xf numFmtId="164" fontId="18" fillId="0" borderId="0" xfId="0" applyFont="1" applyAlignment="1">
      <alignment horizontal="left" vertical="center"/>
    </xf>
    <xf numFmtId="164" fontId="19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3" xfId="0" applyFont="1" applyBorder="1" applyAlignment="1">
      <alignment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vertical="center"/>
    </xf>
    <xf numFmtId="166" fontId="23" fillId="0" borderId="0" xfId="0" applyNumberFormat="1" applyFont="1" applyBorder="1" applyAlignment="1">
      <alignment vertical="center"/>
    </xf>
    <xf numFmtId="164" fontId="9" fillId="0" borderId="0" xfId="0" applyFont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70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left" vertical="center"/>
    </xf>
    <xf numFmtId="164" fontId="0" fillId="0" borderId="0" xfId="0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25" fillId="0" borderId="0" xfId="0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Font="1" applyAlignment="1" applyProtection="1">
      <alignment vertical="center"/>
      <protection locked="0"/>
    </xf>
    <xf numFmtId="164" fontId="9" fillId="0" borderId="0" xfId="0" applyFont="1" applyBorder="1" applyAlignment="1">
      <alignment horizontal="left" vertical="center" wrapText="1"/>
    </xf>
    <xf numFmtId="164" fontId="6" fillId="0" borderId="0" xfId="0" applyFont="1" applyAlignment="1" applyProtection="1">
      <alignment horizontal="left" vertical="center"/>
      <protection locked="0"/>
    </xf>
    <xf numFmtId="169" fontId="7" fillId="0" borderId="0" xfId="0" applyNumberFormat="1" applyFont="1" applyAlignment="1">
      <alignment horizontal="left" vertical="center"/>
    </xf>
    <xf numFmtId="164" fontId="7" fillId="3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3" xfId="0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12" xfId="0" applyFont="1" applyBorder="1" applyAlignment="1" applyProtection="1">
      <alignment vertical="center"/>
      <protection locked="0"/>
    </xf>
    <xf numFmtId="164" fontId="10" fillId="0" borderId="0" xfId="0" applyFont="1" applyAlignment="1">
      <alignment horizontal="left" vertical="center"/>
    </xf>
    <xf numFmtId="166" fontId="17" fillId="0" borderId="0" xfId="0" applyNumberFormat="1" applyFont="1" applyAlignment="1">
      <alignment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 applyProtection="1">
      <alignment horizontal="right" vertical="center"/>
      <protection locked="0"/>
    </xf>
    <xf numFmtId="164" fontId="26" fillId="0" borderId="0" xfId="0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7" fontId="6" fillId="0" borderId="0" xfId="0" applyNumberFormat="1" applyFont="1" applyAlignment="1" applyProtection="1">
      <alignment horizontal="right" vertical="center"/>
      <protection locked="0"/>
    </xf>
    <xf numFmtId="164" fontId="12" fillId="2" borderId="7" xfId="0" applyFont="1" applyFill="1" applyBorder="1" applyAlignment="1">
      <alignment horizontal="right" vertical="center"/>
    </xf>
    <xf numFmtId="164" fontId="0" fillId="2" borderId="7" xfId="0" applyFont="1" applyFill="1" applyBorder="1" applyAlignment="1" applyProtection="1">
      <alignment vertical="center"/>
      <protection locked="0"/>
    </xf>
    <xf numFmtId="166" fontId="12" fillId="2" borderId="7" xfId="0" applyNumberFormat="1" applyFont="1" applyFill="1" applyBorder="1" applyAlignment="1">
      <alignment vertical="center"/>
    </xf>
    <xf numFmtId="164" fontId="0" fillId="2" borderId="8" xfId="0" applyFont="1" applyFill="1" applyBorder="1" applyAlignment="1">
      <alignment vertical="center"/>
    </xf>
    <xf numFmtId="164" fontId="0" fillId="0" borderId="4" xfId="0" applyBorder="1" applyAlignment="1" applyProtection="1">
      <alignment vertical="center"/>
      <protection locked="0"/>
    </xf>
    <xf numFmtId="164" fontId="6" fillId="0" borderId="5" xfId="0" applyFont="1" applyBorder="1" applyAlignment="1">
      <alignment horizontal="center" vertical="center"/>
    </xf>
    <xf numFmtId="164" fontId="0" fillId="0" borderId="5" xfId="0" applyFont="1" applyBorder="1" applyAlignment="1" applyProtection="1">
      <alignment vertical="center"/>
      <protection locked="0"/>
    </xf>
    <xf numFmtId="164" fontId="6" fillId="0" borderId="5" xfId="0" applyFont="1" applyBorder="1" applyAlignment="1">
      <alignment horizontal="right" vertical="center"/>
    </xf>
    <xf numFmtId="164" fontId="0" fillId="0" borderId="4" xfId="0" applyFont="1" applyBorder="1" applyAlignment="1" applyProtection="1">
      <alignment vertical="center"/>
      <protection locked="0"/>
    </xf>
    <xf numFmtId="164" fontId="0" fillId="0" borderId="10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left" vertical="center" wrapText="1"/>
    </xf>
    <xf numFmtId="164" fontId="15" fillId="2" borderId="0" xfId="0" applyFont="1" applyFill="1" applyAlignment="1">
      <alignment horizontal="left" vertical="center"/>
    </xf>
    <xf numFmtId="164" fontId="0" fillId="2" borderId="0" xfId="0" applyFont="1" applyFill="1" applyAlignment="1" applyProtection="1">
      <alignment vertical="center"/>
      <protection locked="0"/>
    </xf>
    <xf numFmtId="164" fontId="15" fillId="2" borderId="0" xfId="0" applyFont="1" applyFill="1" applyAlignment="1">
      <alignment horizontal="right" vertical="center"/>
    </xf>
    <xf numFmtId="164" fontId="27" fillId="0" borderId="0" xfId="0" applyFont="1" applyAlignment="1">
      <alignment vertical="center"/>
    </xf>
    <xf numFmtId="164" fontId="27" fillId="0" borderId="3" xfId="0" applyFont="1" applyBorder="1" applyAlignment="1">
      <alignment vertical="center"/>
    </xf>
    <xf numFmtId="164" fontId="27" fillId="0" borderId="20" xfId="0" applyFont="1" applyBorder="1" applyAlignment="1">
      <alignment horizontal="left" vertical="center"/>
    </xf>
    <xf numFmtId="164" fontId="27" fillId="0" borderId="20" xfId="0" applyFont="1" applyBorder="1" applyAlignment="1">
      <alignment vertical="center"/>
    </xf>
    <xf numFmtId="164" fontId="27" fillId="0" borderId="20" xfId="0" applyFont="1" applyBorder="1" applyAlignment="1" applyProtection="1">
      <alignment vertical="center"/>
      <protection locked="0"/>
    </xf>
    <xf numFmtId="166" fontId="27" fillId="0" borderId="20" xfId="0" applyNumberFormat="1" applyFont="1" applyBorder="1" applyAlignment="1">
      <alignment vertical="center"/>
    </xf>
    <xf numFmtId="164" fontId="28" fillId="0" borderId="0" xfId="0" applyFont="1" applyAlignment="1">
      <alignment vertical="center"/>
    </xf>
    <xf numFmtId="164" fontId="28" fillId="0" borderId="3" xfId="0" applyFont="1" applyBorder="1" applyAlignment="1">
      <alignment vertical="center"/>
    </xf>
    <xf numFmtId="164" fontId="28" fillId="0" borderId="20" xfId="0" applyFont="1" applyBorder="1" applyAlignment="1">
      <alignment horizontal="left" vertical="center"/>
    </xf>
    <xf numFmtId="164" fontId="28" fillId="0" borderId="20" xfId="0" applyFont="1" applyBorder="1" applyAlignment="1">
      <alignment vertical="center"/>
    </xf>
    <xf numFmtId="164" fontId="28" fillId="0" borderId="20" xfId="0" applyFont="1" applyBorder="1" applyAlignment="1" applyProtection="1">
      <alignment vertical="center"/>
      <protection locked="0"/>
    </xf>
    <xf numFmtId="166" fontId="28" fillId="0" borderId="20" xfId="0" applyNumberFormat="1" applyFont="1" applyBorder="1" applyAlignment="1">
      <alignment vertical="center"/>
    </xf>
    <xf numFmtId="164" fontId="0" fillId="0" borderId="0" xfId="0" applyFont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5" fillId="2" borderId="15" xfId="0" applyFont="1" applyFill="1" applyBorder="1" applyAlignment="1">
      <alignment horizontal="center" vertical="center" wrapText="1"/>
    </xf>
    <xf numFmtId="164" fontId="15" fillId="2" borderId="16" xfId="0" applyFont="1" applyFill="1" applyBorder="1" applyAlignment="1">
      <alignment horizontal="center" vertical="center" wrapText="1"/>
    </xf>
    <xf numFmtId="164" fontId="15" fillId="2" borderId="16" xfId="0" applyFont="1" applyFill="1" applyBorder="1" applyAlignment="1" applyProtection="1">
      <alignment horizontal="center" vertical="center" wrapText="1"/>
      <protection locked="0"/>
    </xf>
    <xf numFmtId="164" fontId="15" fillId="2" borderId="17" xfId="0" applyFont="1" applyFill="1" applyBorder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17" fillId="0" borderId="0" xfId="0" applyNumberFormat="1" applyFont="1" applyAlignment="1">
      <alignment/>
    </xf>
    <xf numFmtId="170" fontId="29" fillId="0" borderId="12" xfId="0" applyNumberFormat="1" applyFont="1" applyBorder="1" applyAlignment="1">
      <alignment/>
    </xf>
    <xf numFmtId="170" fontId="29" fillId="0" borderId="13" xfId="0" applyNumberFormat="1" applyFont="1" applyBorder="1" applyAlignment="1">
      <alignment/>
    </xf>
    <xf numFmtId="166" fontId="30" fillId="0" borderId="0" xfId="0" applyNumberFormat="1" applyFont="1" applyAlignment="1">
      <alignment vertical="center"/>
    </xf>
    <xf numFmtId="164" fontId="31" fillId="0" borderId="0" xfId="0" applyFont="1" applyAlignment="1">
      <alignment/>
    </xf>
    <xf numFmtId="164" fontId="31" fillId="0" borderId="3" xfId="0" applyFont="1" applyBorder="1" applyAlignment="1">
      <alignment/>
    </xf>
    <xf numFmtId="164" fontId="31" fillId="0" borderId="0" xfId="0" applyFont="1" applyAlignment="1">
      <alignment horizontal="left"/>
    </xf>
    <xf numFmtId="164" fontId="27" fillId="0" borderId="0" xfId="0" applyFont="1" applyAlignment="1">
      <alignment horizontal="left"/>
    </xf>
    <xf numFmtId="164" fontId="31" fillId="0" borderId="0" xfId="0" applyFont="1" applyAlignment="1" applyProtection="1">
      <alignment/>
      <protection locked="0"/>
    </xf>
    <xf numFmtId="166" fontId="27" fillId="0" borderId="0" xfId="0" applyNumberFormat="1" applyFont="1" applyAlignment="1">
      <alignment/>
    </xf>
    <xf numFmtId="164" fontId="31" fillId="0" borderId="18" xfId="0" applyFont="1" applyBorder="1" applyAlignment="1">
      <alignment/>
    </xf>
    <xf numFmtId="164" fontId="31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170" fontId="31" fillId="0" borderId="14" xfId="0" applyNumberFormat="1" applyFont="1" applyBorder="1" applyAlignment="1">
      <alignment/>
    </xf>
    <xf numFmtId="164" fontId="31" fillId="0" borderId="0" xfId="0" applyFont="1" applyAlignment="1">
      <alignment horizontal="center"/>
    </xf>
    <xf numFmtId="166" fontId="31" fillId="0" borderId="0" xfId="0" applyNumberFormat="1" applyFont="1" applyAlignment="1">
      <alignment vertical="center"/>
    </xf>
    <xf numFmtId="164" fontId="28" fillId="0" borderId="0" xfId="0" applyFont="1" applyAlignment="1">
      <alignment horizontal="left"/>
    </xf>
    <xf numFmtId="166" fontId="28" fillId="0" borderId="0" xfId="0" applyNumberFormat="1" applyFont="1" applyAlignment="1">
      <alignment/>
    </xf>
    <xf numFmtId="164" fontId="0" fillId="0" borderId="3" xfId="0" applyFont="1" applyBorder="1" applyAlignment="1" applyProtection="1">
      <alignment vertical="center"/>
      <protection locked="0"/>
    </xf>
    <xf numFmtId="164" fontId="15" fillId="0" borderId="22" xfId="0" applyFont="1" applyBorder="1" applyAlignment="1" applyProtection="1">
      <alignment horizontal="center" vertical="center"/>
      <protection locked="0"/>
    </xf>
    <xf numFmtId="165" fontId="15" fillId="0" borderId="22" xfId="0" applyNumberFormat="1" applyFont="1" applyBorder="1" applyAlignment="1" applyProtection="1">
      <alignment horizontal="left" vertical="center" wrapText="1"/>
      <protection locked="0"/>
    </xf>
    <xf numFmtId="164" fontId="15" fillId="0" borderId="22" xfId="0" applyFont="1" applyBorder="1" applyAlignment="1" applyProtection="1">
      <alignment horizontal="left" vertical="center" wrapText="1"/>
      <protection locked="0"/>
    </xf>
    <xf numFmtId="164" fontId="15" fillId="0" borderId="22" xfId="0" applyFont="1" applyBorder="1" applyAlignment="1" applyProtection="1">
      <alignment horizontal="center" vertical="center" wrapText="1"/>
      <protection locked="0"/>
    </xf>
    <xf numFmtId="171" fontId="15" fillId="0" borderId="22" xfId="0" applyNumberFormat="1" applyFont="1" applyBorder="1" applyAlignment="1" applyProtection="1">
      <alignment vertical="center"/>
      <protection locked="0"/>
    </xf>
    <xf numFmtId="166" fontId="15" fillId="3" borderId="22" xfId="0" applyNumberFormat="1" applyFont="1" applyFill="1" applyBorder="1" applyAlignment="1" applyProtection="1">
      <alignment vertical="center"/>
      <protection locked="0"/>
    </xf>
    <xf numFmtId="166" fontId="15" fillId="0" borderId="22" xfId="0" applyNumberFormat="1" applyFont="1" applyBorder="1" applyAlignment="1" applyProtection="1">
      <alignment vertical="center"/>
      <protection locked="0"/>
    </xf>
    <xf numFmtId="164" fontId="0" fillId="0" borderId="22" xfId="0" applyFont="1" applyBorder="1" applyAlignment="1" applyProtection="1">
      <alignment vertical="center"/>
      <protection locked="0"/>
    </xf>
    <xf numFmtId="164" fontId="16" fillId="3" borderId="18" xfId="0" applyFont="1" applyFill="1" applyBorder="1" applyAlignment="1" applyProtection="1">
      <alignment horizontal="left" vertical="center"/>
      <protection locked="0"/>
    </xf>
    <xf numFmtId="164" fontId="16" fillId="0" borderId="0" xfId="0" applyFont="1" applyBorder="1" applyAlignment="1">
      <alignment horizontal="center" vertical="center"/>
    </xf>
    <xf numFmtId="170" fontId="16" fillId="0" borderId="0" xfId="0" applyNumberFormat="1" applyFont="1" applyBorder="1" applyAlignment="1">
      <alignment vertical="center"/>
    </xf>
    <xf numFmtId="170" fontId="16" fillId="0" borderId="14" xfId="0" applyNumberFormat="1" applyFont="1" applyBorder="1" applyAlignment="1">
      <alignment vertical="center"/>
    </xf>
    <xf numFmtId="164" fontId="15" fillId="0" borderId="0" xfId="0" applyFont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4" fontId="32" fillId="0" borderId="22" xfId="0" applyFont="1" applyBorder="1" applyAlignment="1" applyProtection="1">
      <alignment horizontal="center" vertical="center"/>
      <protection locked="0"/>
    </xf>
    <xf numFmtId="165" fontId="32" fillId="0" borderId="22" xfId="0" applyNumberFormat="1" applyFont="1" applyBorder="1" applyAlignment="1" applyProtection="1">
      <alignment horizontal="left" vertical="center" wrapText="1"/>
      <protection locked="0"/>
    </xf>
    <xf numFmtId="164" fontId="32" fillId="0" borderId="22" xfId="0" applyFont="1" applyBorder="1" applyAlignment="1" applyProtection="1">
      <alignment horizontal="left" vertical="center" wrapText="1"/>
      <protection locked="0"/>
    </xf>
    <xf numFmtId="164" fontId="32" fillId="0" borderId="22" xfId="0" applyFont="1" applyBorder="1" applyAlignment="1" applyProtection="1">
      <alignment horizontal="center" vertical="center" wrapText="1"/>
      <protection locked="0"/>
    </xf>
    <xf numFmtId="171" fontId="32" fillId="0" borderId="22" xfId="0" applyNumberFormat="1" applyFont="1" applyBorder="1" applyAlignment="1" applyProtection="1">
      <alignment vertical="center"/>
      <protection locked="0"/>
    </xf>
    <xf numFmtId="166" fontId="32" fillId="3" borderId="22" xfId="0" applyNumberFormat="1" applyFont="1" applyFill="1" applyBorder="1" applyAlignment="1" applyProtection="1">
      <alignment vertical="center"/>
      <protection locked="0"/>
    </xf>
    <xf numFmtId="166" fontId="32" fillId="0" borderId="22" xfId="0" applyNumberFormat="1" applyFont="1" applyBorder="1" applyAlignment="1" applyProtection="1">
      <alignment vertical="center"/>
      <protection locked="0"/>
    </xf>
    <xf numFmtId="164" fontId="33" fillId="0" borderId="22" xfId="0" applyFont="1" applyBorder="1" applyAlignment="1" applyProtection="1">
      <alignment vertical="center"/>
      <protection locked="0"/>
    </xf>
    <xf numFmtId="164" fontId="33" fillId="0" borderId="3" xfId="0" applyFont="1" applyBorder="1" applyAlignment="1">
      <alignment vertical="center"/>
    </xf>
    <xf numFmtId="164" fontId="32" fillId="3" borderId="18" xfId="0" applyFont="1" applyFill="1" applyBorder="1" applyAlignment="1" applyProtection="1">
      <alignment horizontal="left" vertical="center"/>
      <protection locked="0"/>
    </xf>
    <xf numFmtId="164" fontId="32" fillId="0" borderId="0" xfId="0" applyFont="1" applyBorder="1" applyAlignment="1">
      <alignment horizontal="center" vertical="center"/>
    </xf>
    <xf numFmtId="164" fontId="16" fillId="3" borderId="19" xfId="0" applyFont="1" applyFill="1" applyBorder="1" applyAlignment="1" applyProtection="1">
      <alignment horizontal="left" vertical="center"/>
      <protection locked="0"/>
    </xf>
    <xf numFmtId="164" fontId="16" fillId="0" borderId="20" xfId="0" applyFont="1" applyBorder="1" applyAlignment="1">
      <alignment horizontal="center" vertical="center"/>
    </xf>
    <xf numFmtId="164" fontId="0" fillId="0" borderId="20" xfId="0" applyFont="1" applyBorder="1" applyAlignment="1">
      <alignment vertical="center"/>
    </xf>
    <xf numFmtId="170" fontId="16" fillId="0" borderId="20" xfId="0" applyNumberFormat="1" applyFont="1" applyBorder="1" applyAlignment="1">
      <alignment vertical="center"/>
    </xf>
    <xf numFmtId="170" fontId="16" fillId="0" borderId="21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5"/>
  <sheetViews>
    <sheetView showGridLines="0" workbookViewId="0" topLeftCell="A97">
      <selection activeCell="C81" activeCellId="1" sqref="H128 C81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9.75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75" customHeight="1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E4" s="9" t="s">
        <v>9</v>
      </c>
      <c r="BS4" s="3" t="s">
        <v>10</v>
      </c>
    </row>
    <row r="5" spans="2:71" ht="12" customHeight="1">
      <c r="B5" s="6"/>
      <c r="D5" s="10" t="s">
        <v>11</v>
      </c>
      <c r="K5" s="11" t="s">
        <v>12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13</v>
      </c>
      <c r="BS5" s="3" t="s">
        <v>5</v>
      </c>
    </row>
    <row r="6" spans="2:71" ht="36.75" customHeight="1">
      <c r="B6" s="6"/>
      <c r="D6" s="13" t="s">
        <v>14</v>
      </c>
      <c r="K6" s="14" t="s">
        <v>15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spans="2:71" ht="12" customHeight="1">
      <c r="B7" s="6"/>
      <c r="D7" s="15" t="s">
        <v>16</v>
      </c>
      <c r="K7" s="16"/>
      <c r="AK7" s="15" t="s">
        <v>17</v>
      </c>
      <c r="AN7" s="16"/>
      <c r="AR7" s="6"/>
      <c r="BE7" s="12"/>
      <c r="BS7" s="3" t="s">
        <v>5</v>
      </c>
    </row>
    <row r="8" spans="2:71" ht="12" customHeight="1">
      <c r="B8" s="6"/>
      <c r="D8" s="15" t="s">
        <v>18</v>
      </c>
      <c r="K8" s="16" t="s">
        <v>19</v>
      </c>
      <c r="AK8" s="15" t="s">
        <v>20</v>
      </c>
      <c r="AN8" s="17" t="s">
        <v>21</v>
      </c>
      <c r="AR8" s="6"/>
      <c r="BE8" s="12"/>
      <c r="BS8" s="3" t="s">
        <v>5</v>
      </c>
    </row>
    <row r="9" spans="2:71" ht="14.25" customHeight="1">
      <c r="B9" s="6"/>
      <c r="AR9" s="6"/>
      <c r="BE9" s="12"/>
      <c r="BS9" s="3" t="s">
        <v>5</v>
      </c>
    </row>
    <row r="10" spans="2:71" ht="12" customHeight="1">
      <c r="B10" s="6"/>
      <c r="D10" s="15" t="s">
        <v>22</v>
      </c>
      <c r="AK10" s="15" t="s">
        <v>23</v>
      </c>
      <c r="AN10" s="16"/>
      <c r="AR10" s="6"/>
      <c r="BE10" s="12"/>
      <c r="BS10" s="3" t="s">
        <v>5</v>
      </c>
    </row>
    <row r="11" spans="2:71" ht="18" customHeight="1">
      <c r="B11" s="6"/>
      <c r="E11" s="16" t="s">
        <v>24</v>
      </c>
      <c r="AK11" s="15" t="s">
        <v>25</v>
      </c>
      <c r="AN11" s="16"/>
      <c r="AR11" s="6"/>
      <c r="BE11" s="12"/>
      <c r="BS11" s="3" t="s">
        <v>5</v>
      </c>
    </row>
    <row r="12" spans="2:71" ht="6.75" customHeight="1">
      <c r="B12" s="6"/>
      <c r="AR12" s="6"/>
      <c r="BE12" s="12"/>
      <c r="BS12" s="3" t="s">
        <v>5</v>
      </c>
    </row>
    <row r="13" spans="2:71" ht="12" customHeight="1">
      <c r="B13" s="6"/>
      <c r="D13" s="15" t="s">
        <v>26</v>
      </c>
      <c r="AK13" s="15" t="s">
        <v>23</v>
      </c>
      <c r="AN13" s="18" t="s">
        <v>27</v>
      </c>
      <c r="AR13" s="6"/>
      <c r="BE13" s="12"/>
      <c r="BS13" s="3" t="s">
        <v>5</v>
      </c>
    </row>
    <row r="14" spans="2:71" ht="12.75">
      <c r="B14" s="6"/>
      <c r="E14" s="19" t="s">
        <v>27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25</v>
      </c>
      <c r="AN14" s="18" t="s">
        <v>27</v>
      </c>
      <c r="AR14" s="6"/>
      <c r="BE14" s="12"/>
      <c r="BS14" s="3" t="s">
        <v>5</v>
      </c>
    </row>
    <row r="15" spans="2:71" ht="6.75" customHeight="1">
      <c r="B15" s="6"/>
      <c r="AR15" s="6"/>
      <c r="BE15" s="12"/>
      <c r="BS15" s="3" t="s">
        <v>2</v>
      </c>
    </row>
    <row r="16" spans="2:71" ht="12" customHeight="1">
      <c r="B16" s="6"/>
      <c r="D16" s="15" t="s">
        <v>28</v>
      </c>
      <c r="AK16" s="15" t="s">
        <v>23</v>
      </c>
      <c r="AN16" s="16"/>
      <c r="AR16" s="6"/>
      <c r="BE16" s="12"/>
      <c r="BS16" s="3" t="s">
        <v>2</v>
      </c>
    </row>
    <row r="17" spans="2:71" ht="18" customHeight="1">
      <c r="B17" s="6"/>
      <c r="E17" s="16" t="s">
        <v>29</v>
      </c>
      <c r="AK17" s="15" t="s">
        <v>25</v>
      </c>
      <c r="AN17" s="16"/>
      <c r="AR17" s="6"/>
      <c r="BE17" s="12"/>
      <c r="BS17" s="3" t="s">
        <v>30</v>
      </c>
    </row>
    <row r="18" spans="2:71" ht="6.75" customHeight="1">
      <c r="B18" s="6"/>
      <c r="AR18" s="6"/>
      <c r="BE18" s="12"/>
      <c r="BS18" s="3" t="s">
        <v>5</v>
      </c>
    </row>
    <row r="19" spans="2:71" ht="12" customHeight="1">
      <c r="B19" s="6"/>
      <c r="D19" s="15" t="s">
        <v>31</v>
      </c>
      <c r="AK19" s="15" t="s">
        <v>23</v>
      </c>
      <c r="AN19" s="16"/>
      <c r="AR19" s="6"/>
      <c r="BE19" s="12"/>
      <c r="BS19" s="3" t="s">
        <v>5</v>
      </c>
    </row>
    <row r="20" spans="2:71" ht="18" customHeight="1">
      <c r="B20" s="6"/>
      <c r="E20" s="16" t="s">
        <v>32</v>
      </c>
      <c r="AK20" s="15" t="s">
        <v>25</v>
      </c>
      <c r="AN20" s="16"/>
      <c r="AR20" s="6"/>
      <c r="BE20" s="12"/>
      <c r="BS20" s="3" t="s">
        <v>30</v>
      </c>
    </row>
    <row r="21" spans="2:57" ht="6.75" customHeight="1">
      <c r="B21" s="6"/>
      <c r="AR21" s="6"/>
      <c r="BE21" s="12"/>
    </row>
    <row r="22" spans="2:57" ht="12" customHeight="1">
      <c r="B22" s="6"/>
      <c r="D22" s="15" t="s">
        <v>33</v>
      </c>
      <c r="AR22" s="6"/>
      <c r="BE22" s="12"/>
    </row>
    <row r="23" spans="2:57" ht="14.25" customHeight="1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spans="2:57" ht="6.75" customHeight="1">
      <c r="B24" s="6"/>
      <c r="AR24" s="6"/>
      <c r="BE24" s="12"/>
    </row>
    <row r="25" spans="2:57" ht="6.75" customHeight="1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pans="1:57" s="27" customFormat="1" ht="25.5" customHeight="1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>
        <f>ROUND(AG92,2)</f>
        <v>0</v>
      </c>
      <c r="AL26" s="26"/>
      <c r="AM26" s="26"/>
      <c r="AN26" s="26"/>
      <c r="AO26" s="26"/>
      <c r="AP26" s="22"/>
      <c r="AQ26" s="22"/>
      <c r="AR26" s="23"/>
      <c r="BE26" s="12"/>
    </row>
    <row r="27" spans="1:57" s="27" customFormat="1" ht="6.75" customHeight="1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spans="1:57" s="27" customFormat="1" ht="12.75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35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36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37</v>
      </c>
      <c r="AL28" s="28"/>
      <c r="AM28" s="28"/>
      <c r="AN28" s="28"/>
      <c r="AO28" s="28"/>
      <c r="AP28" s="22"/>
      <c r="AQ28" s="22"/>
      <c r="AR28" s="23"/>
      <c r="BE28" s="12"/>
    </row>
    <row r="29" spans="2:57" s="29" customFormat="1" ht="14.25" customHeight="1">
      <c r="B29" s="30"/>
      <c r="D29" s="15" t="s">
        <v>38</v>
      </c>
      <c r="F29" s="15" t="s">
        <v>39</v>
      </c>
      <c r="L29" s="31">
        <v>0.2</v>
      </c>
      <c r="M29" s="31"/>
      <c r="N29" s="31"/>
      <c r="O29" s="31"/>
      <c r="P29" s="31"/>
      <c r="W29" s="32">
        <f>ROUND(AZ92,2)</f>
        <v>0</v>
      </c>
      <c r="X29" s="32"/>
      <c r="Y29" s="32"/>
      <c r="Z29" s="32"/>
      <c r="AA29" s="32"/>
      <c r="AB29" s="32"/>
      <c r="AC29" s="32"/>
      <c r="AD29" s="32"/>
      <c r="AE29" s="32"/>
      <c r="AK29" s="32">
        <f>ROUND(AV92,2)</f>
        <v>0</v>
      </c>
      <c r="AL29" s="32"/>
      <c r="AM29" s="32"/>
      <c r="AN29" s="32"/>
      <c r="AO29" s="32"/>
      <c r="AR29" s="30"/>
      <c r="BE29" s="12"/>
    </row>
    <row r="30" spans="2:57" s="29" customFormat="1" ht="14.25" customHeight="1">
      <c r="B30" s="30"/>
      <c r="F30" s="15" t="s">
        <v>40</v>
      </c>
      <c r="L30" s="31">
        <v>0.2</v>
      </c>
      <c r="M30" s="31"/>
      <c r="N30" s="31"/>
      <c r="O30" s="31"/>
      <c r="P30" s="31"/>
      <c r="W30" s="32">
        <f>ROUND(BA92,2)</f>
        <v>0</v>
      </c>
      <c r="X30" s="32"/>
      <c r="Y30" s="32"/>
      <c r="Z30" s="32"/>
      <c r="AA30" s="32"/>
      <c r="AB30" s="32"/>
      <c r="AC30" s="32"/>
      <c r="AD30" s="32"/>
      <c r="AE30" s="32"/>
      <c r="AK30" s="32">
        <f>ROUND(AW92,2)</f>
        <v>0</v>
      </c>
      <c r="AL30" s="32"/>
      <c r="AM30" s="32"/>
      <c r="AN30" s="32"/>
      <c r="AO30" s="32"/>
      <c r="AR30" s="30"/>
      <c r="BE30" s="12"/>
    </row>
    <row r="31" spans="2:57" s="29" customFormat="1" ht="14.25" customHeight="1" hidden="1">
      <c r="B31" s="30"/>
      <c r="F31" s="15" t="s">
        <v>41</v>
      </c>
      <c r="L31" s="31">
        <v>0.2</v>
      </c>
      <c r="M31" s="31"/>
      <c r="N31" s="31"/>
      <c r="O31" s="31"/>
      <c r="P31" s="31"/>
      <c r="W31" s="32">
        <f>ROUND(BB92,2)</f>
        <v>0</v>
      </c>
      <c r="X31" s="32"/>
      <c r="Y31" s="32"/>
      <c r="Z31" s="32"/>
      <c r="AA31" s="32"/>
      <c r="AB31" s="32"/>
      <c r="AC31" s="32"/>
      <c r="AD31" s="32"/>
      <c r="AE31" s="32"/>
      <c r="AK31" s="32">
        <v>0</v>
      </c>
      <c r="AL31" s="32"/>
      <c r="AM31" s="32"/>
      <c r="AN31" s="32"/>
      <c r="AO31" s="32"/>
      <c r="AR31" s="30"/>
      <c r="BE31" s="12"/>
    </row>
    <row r="32" spans="2:57" s="29" customFormat="1" ht="14.25" customHeight="1" hidden="1">
      <c r="B32" s="30"/>
      <c r="F32" s="15" t="s">
        <v>42</v>
      </c>
      <c r="L32" s="31">
        <v>0.2</v>
      </c>
      <c r="M32" s="31"/>
      <c r="N32" s="31"/>
      <c r="O32" s="31"/>
      <c r="P32" s="31"/>
      <c r="W32" s="32">
        <f>ROUND(BC92,2)</f>
        <v>0</v>
      </c>
      <c r="X32" s="32"/>
      <c r="Y32" s="32"/>
      <c r="Z32" s="32"/>
      <c r="AA32" s="32"/>
      <c r="AB32" s="32"/>
      <c r="AC32" s="32"/>
      <c r="AD32" s="32"/>
      <c r="AE32" s="32"/>
      <c r="AK32" s="32">
        <v>0</v>
      </c>
      <c r="AL32" s="32"/>
      <c r="AM32" s="32"/>
      <c r="AN32" s="32"/>
      <c r="AO32" s="32"/>
      <c r="AR32" s="30"/>
      <c r="BE32" s="12"/>
    </row>
    <row r="33" spans="2:57" s="29" customFormat="1" ht="14.25" customHeight="1" hidden="1">
      <c r="B33" s="30"/>
      <c r="F33" s="15" t="s">
        <v>43</v>
      </c>
      <c r="L33" s="31">
        <v>0</v>
      </c>
      <c r="M33" s="31"/>
      <c r="N33" s="31"/>
      <c r="O33" s="31"/>
      <c r="P33" s="31"/>
      <c r="W33" s="32">
        <f>ROUND(BD92,2)</f>
        <v>0</v>
      </c>
      <c r="X33" s="32"/>
      <c r="Y33" s="32"/>
      <c r="Z33" s="32"/>
      <c r="AA33" s="32"/>
      <c r="AB33" s="32"/>
      <c r="AC33" s="32"/>
      <c r="AD33" s="32"/>
      <c r="AE33" s="32"/>
      <c r="AK33" s="32">
        <v>0</v>
      </c>
      <c r="AL33" s="32"/>
      <c r="AM33" s="32"/>
      <c r="AN33" s="32"/>
      <c r="AO33" s="32"/>
      <c r="AR33" s="30"/>
      <c r="BE33" s="12"/>
    </row>
    <row r="34" spans="1:57" s="27" customFormat="1" ht="6.75" customHeight="1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spans="1:57" s="27" customFormat="1" ht="25.5" customHeight="1">
      <c r="A35" s="22"/>
      <c r="B35" s="23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7" t="s">
        <v>46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>
        <f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spans="1:57" s="27" customFormat="1" ht="6.75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pans="1:57" s="27" customFormat="1" ht="14.2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s="27" customFormat="1" ht="14.25" customHeight="1">
      <c r="B47" s="39"/>
      <c r="D47" s="40" t="s">
        <v>47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0" t="s">
        <v>48</v>
      </c>
      <c r="AI47" s="41"/>
      <c r="AJ47" s="41"/>
      <c r="AK47" s="41"/>
      <c r="AL47" s="41"/>
      <c r="AM47" s="41"/>
      <c r="AN47" s="41"/>
      <c r="AO47" s="41"/>
      <c r="AR47" s="39"/>
    </row>
    <row r="48" spans="2:44" ht="9.75">
      <c r="B48" s="6"/>
      <c r="AR48" s="6"/>
    </row>
    <row r="49" spans="2:44" ht="9.75">
      <c r="B49" s="6"/>
      <c r="AR49" s="6"/>
    </row>
    <row r="50" spans="2:44" ht="9.75">
      <c r="B50" s="6"/>
      <c r="AR50" s="6"/>
    </row>
    <row r="51" spans="2:44" ht="9.75">
      <c r="B51" s="6"/>
      <c r="AR51" s="6"/>
    </row>
    <row r="52" spans="2:44" ht="9.75">
      <c r="B52" s="6"/>
      <c r="AR52" s="6"/>
    </row>
    <row r="53" spans="2:44" ht="9.75">
      <c r="B53" s="6"/>
      <c r="AR53" s="6"/>
    </row>
    <row r="54" spans="2:44" ht="9.75">
      <c r="B54" s="6"/>
      <c r="AR54" s="6"/>
    </row>
    <row r="55" spans="2:44" ht="9.75">
      <c r="B55" s="6"/>
      <c r="AR55" s="6"/>
    </row>
    <row r="56" spans="2:44" ht="9.75">
      <c r="B56" s="6"/>
      <c r="AR56" s="6"/>
    </row>
    <row r="57" spans="2:44" ht="9.75">
      <c r="B57" s="6"/>
      <c r="AR57" s="6"/>
    </row>
    <row r="58" spans="1:57" s="27" customFormat="1" ht="12.75">
      <c r="A58" s="22"/>
      <c r="B58" s="23"/>
      <c r="C58" s="22"/>
      <c r="D58" s="42" t="s">
        <v>49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2" t="s">
        <v>50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42" t="s">
        <v>49</v>
      </c>
      <c r="AI58" s="25"/>
      <c r="AJ58" s="25"/>
      <c r="AK58" s="25"/>
      <c r="AL58" s="25"/>
      <c r="AM58" s="42" t="s">
        <v>50</v>
      </c>
      <c r="AN58" s="25"/>
      <c r="AO58" s="25"/>
      <c r="AP58" s="22"/>
      <c r="AQ58" s="22"/>
      <c r="AR58" s="23"/>
      <c r="BE58" s="22"/>
    </row>
    <row r="59" spans="2:44" ht="9.75">
      <c r="B59" s="6"/>
      <c r="AR59" s="6"/>
    </row>
    <row r="60" spans="2:44" ht="9.75">
      <c r="B60" s="6"/>
      <c r="AR60" s="6"/>
    </row>
    <row r="61" spans="2:44" ht="9.75">
      <c r="B61" s="6"/>
      <c r="AR61" s="6"/>
    </row>
    <row r="62" spans="1:57" s="27" customFormat="1" ht="12.75">
      <c r="A62" s="22"/>
      <c r="B62" s="23"/>
      <c r="C62" s="22"/>
      <c r="D62" s="40" t="s">
        <v>51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0" t="s">
        <v>52</v>
      </c>
      <c r="AI62" s="43"/>
      <c r="AJ62" s="43"/>
      <c r="AK62" s="43"/>
      <c r="AL62" s="43"/>
      <c r="AM62" s="43"/>
      <c r="AN62" s="43"/>
      <c r="AO62" s="43"/>
      <c r="AP62" s="22"/>
      <c r="AQ62" s="22"/>
      <c r="AR62" s="23"/>
      <c r="BE62" s="22"/>
    </row>
    <row r="63" spans="2:44" ht="9.75">
      <c r="B63" s="6"/>
      <c r="AR63" s="6"/>
    </row>
    <row r="64" spans="2:44" ht="9.75">
      <c r="B64" s="6"/>
      <c r="AR64" s="6"/>
    </row>
    <row r="65" spans="2:44" ht="9.75">
      <c r="B65" s="6"/>
      <c r="AR65" s="6"/>
    </row>
    <row r="66" spans="2:44" ht="9.75">
      <c r="B66" s="6"/>
      <c r="AR66" s="6"/>
    </row>
    <row r="67" spans="2:44" ht="9.75">
      <c r="B67" s="6"/>
      <c r="AR67" s="6"/>
    </row>
    <row r="68" spans="2:44" ht="9.75">
      <c r="B68" s="6"/>
      <c r="AR68" s="6"/>
    </row>
    <row r="69" spans="2:44" ht="9.75">
      <c r="B69" s="6"/>
      <c r="AR69" s="6"/>
    </row>
    <row r="70" spans="2:44" ht="9.75">
      <c r="B70" s="6"/>
      <c r="AR70" s="6"/>
    </row>
    <row r="71" spans="2:44" ht="9.75">
      <c r="B71" s="6"/>
      <c r="AR71" s="6"/>
    </row>
    <row r="72" spans="2:44" ht="9.75">
      <c r="B72" s="6"/>
      <c r="AR72" s="6"/>
    </row>
    <row r="73" spans="1:57" s="27" customFormat="1" ht="12.75">
      <c r="A73" s="22"/>
      <c r="B73" s="23"/>
      <c r="C73" s="22"/>
      <c r="D73" s="42" t="s">
        <v>49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42" t="s">
        <v>50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42" t="s">
        <v>49</v>
      </c>
      <c r="AI73" s="25"/>
      <c r="AJ73" s="25"/>
      <c r="AK73" s="25"/>
      <c r="AL73" s="25"/>
      <c r="AM73" s="42" t="s">
        <v>50</v>
      </c>
      <c r="AN73" s="25"/>
      <c r="AO73" s="25"/>
      <c r="AP73" s="22"/>
      <c r="AQ73" s="22"/>
      <c r="AR73" s="23"/>
      <c r="BE73" s="22"/>
    </row>
    <row r="74" spans="1:57" s="27" customFormat="1" ht="9.75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3"/>
      <c r="BE74" s="22"/>
    </row>
    <row r="75" spans="1:57" s="27" customFormat="1" ht="6.75" customHeight="1">
      <c r="A75" s="22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23"/>
      <c r="BE75" s="22"/>
    </row>
    <row r="79" spans="1:57" s="27" customFormat="1" ht="6.75" customHeight="1">
      <c r="A79" s="22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23"/>
      <c r="BE79" s="22"/>
    </row>
    <row r="80" spans="1:57" s="27" customFormat="1" ht="24.75" customHeight="1">
      <c r="A80" s="22"/>
      <c r="B80" s="23"/>
      <c r="C80" s="7" t="s">
        <v>53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3"/>
      <c r="BE80" s="22"/>
    </row>
    <row r="81" spans="1:57" s="27" customFormat="1" ht="6.75" customHeight="1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3"/>
      <c r="BE81" s="22"/>
    </row>
    <row r="82" spans="2:44" s="48" customFormat="1" ht="12" customHeight="1">
      <c r="B82" s="49"/>
      <c r="C82" s="15" t="s">
        <v>11</v>
      </c>
      <c r="L82" s="48">
        <f aca="true" t="shared" si="0" ref="L82:L83">K5</f>
        <v>0</v>
      </c>
      <c r="AR82" s="49"/>
    </row>
    <row r="83" spans="2:44" s="50" customFormat="1" ht="36.75" customHeight="1">
      <c r="B83" s="51"/>
      <c r="C83" s="52" t="s">
        <v>14</v>
      </c>
      <c r="L83" s="53">
        <f t="shared" si="0"/>
        <v>0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R83" s="51"/>
    </row>
    <row r="84" spans="1:57" s="27" customFormat="1" ht="6.75" customHeight="1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3"/>
      <c r="BE84" s="22"/>
    </row>
    <row r="85" spans="1:57" s="27" customFormat="1" ht="12" customHeight="1">
      <c r="A85" s="22"/>
      <c r="B85" s="23"/>
      <c r="C85" s="15" t="s">
        <v>18</v>
      </c>
      <c r="D85" s="22"/>
      <c r="E85" s="22"/>
      <c r="F85" s="22"/>
      <c r="G85" s="22"/>
      <c r="H85" s="22"/>
      <c r="I85" s="22"/>
      <c r="J85" s="22"/>
      <c r="K85" s="22"/>
      <c r="L85" s="54">
        <f>IF(K8="","",K8)</f>
        <v>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15" t="s">
        <v>20</v>
      </c>
      <c r="AJ85" s="22"/>
      <c r="AK85" s="22"/>
      <c r="AL85" s="22"/>
      <c r="AM85" s="55">
        <f>IF(AN8="","",AN8)</f>
        <v>0</v>
      </c>
      <c r="AN85" s="55"/>
      <c r="AO85" s="22"/>
      <c r="AP85" s="22"/>
      <c r="AQ85" s="22"/>
      <c r="AR85" s="23"/>
      <c r="BE85" s="22"/>
    </row>
    <row r="86" spans="1:57" s="27" customFormat="1" ht="6.75" customHeight="1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pans="1:57" s="27" customFormat="1" ht="15" customHeight="1">
      <c r="A87" s="22"/>
      <c r="B87" s="23"/>
      <c r="C87" s="15" t="s">
        <v>22</v>
      </c>
      <c r="D87" s="22"/>
      <c r="E87" s="22"/>
      <c r="F87" s="22"/>
      <c r="G87" s="22"/>
      <c r="H87" s="22"/>
      <c r="I87" s="22"/>
      <c r="J87" s="22"/>
      <c r="K87" s="22"/>
      <c r="L87" s="48">
        <f>IF(E11="","",E11)</f>
        <v>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28</v>
      </c>
      <c r="AJ87" s="22"/>
      <c r="AK87" s="22"/>
      <c r="AL87" s="22"/>
      <c r="AM87" s="56">
        <f>IF(E17="","",E17)</f>
        <v>0</v>
      </c>
      <c r="AN87" s="56"/>
      <c r="AO87" s="56"/>
      <c r="AP87" s="56"/>
      <c r="AQ87" s="22"/>
      <c r="AR87" s="23"/>
      <c r="AS87" s="57" t="s">
        <v>54</v>
      </c>
      <c r="AT87" s="57"/>
      <c r="AU87" s="58"/>
      <c r="AV87" s="58"/>
      <c r="AW87" s="58"/>
      <c r="AX87" s="58"/>
      <c r="AY87" s="58"/>
      <c r="AZ87" s="58"/>
      <c r="BA87" s="58"/>
      <c r="BB87" s="58"/>
      <c r="BC87" s="58"/>
      <c r="BD87" s="59"/>
      <c r="BE87" s="22"/>
    </row>
    <row r="88" spans="1:57" s="27" customFormat="1" ht="15" customHeight="1">
      <c r="A88" s="22"/>
      <c r="B88" s="23"/>
      <c r="C88" s="15" t="s">
        <v>26</v>
      </c>
      <c r="D88" s="22"/>
      <c r="E88" s="22"/>
      <c r="F88" s="22"/>
      <c r="G88" s="22"/>
      <c r="H88" s="22"/>
      <c r="I88" s="22"/>
      <c r="J88" s="22"/>
      <c r="K88" s="22"/>
      <c r="L88" s="48">
        <f>IF(E14="Vyplň údaj","",E14)</f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15" t="s">
        <v>31</v>
      </c>
      <c r="AJ88" s="22"/>
      <c r="AK88" s="22"/>
      <c r="AL88" s="22"/>
      <c r="AM88" s="56">
        <f>IF(E20="","",E20)</f>
        <v>0</v>
      </c>
      <c r="AN88" s="56"/>
      <c r="AO88" s="56"/>
      <c r="AP88" s="56"/>
      <c r="AQ88" s="22"/>
      <c r="AR88" s="23"/>
      <c r="AS88" s="57"/>
      <c r="AT88" s="57"/>
      <c r="AU88" s="60"/>
      <c r="AV88" s="60"/>
      <c r="AW88" s="60"/>
      <c r="AX88" s="60"/>
      <c r="AY88" s="60"/>
      <c r="AZ88" s="60"/>
      <c r="BA88" s="60"/>
      <c r="BB88" s="60"/>
      <c r="BC88" s="60"/>
      <c r="BD88" s="61"/>
      <c r="BE88" s="22"/>
    </row>
    <row r="89" spans="1:57" s="27" customFormat="1" ht="10.5" customHeight="1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3"/>
      <c r="AS89" s="57"/>
      <c r="AT89" s="57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22"/>
    </row>
    <row r="90" spans="1:57" s="27" customFormat="1" ht="29.25" customHeight="1">
      <c r="A90" s="22"/>
      <c r="B90" s="23"/>
      <c r="C90" s="62" t="s">
        <v>55</v>
      </c>
      <c r="D90" s="62"/>
      <c r="E90" s="62"/>
      <c r="F90" s="62"/>
      <c r="G90" s="62"/>
      <c r="H90" s="35"/>
      <c r="I90" s="63" t="s">
        <v>56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4" t="s">
        <v>57</v>
      </c>
      <c r="AH90" s="64"/>
      <c r="AI90" s="64"/>
      <c r="AJ90" s="64"/>
      <c r="AK90" s="64"/>
      <c r="AL90" s="64"/>
      <c r="AM90" s="64"/>
      <c r="AN90" s="65" t="s">
        <v>58</v>
      </c>
      <c r="AO90" s="65"/>
      <c r="AP90" s="65"/>
      <c r="AQ90" s="66" t="s">
        <v>59</v>
      </c>
      <c r="AR90" s="23"/>
      <c r="AS90" s="67" t="s">
        <v>60</v>
      </c>
      <c r="AT90" s="68" t="s">
        <v>61</v>
      </c>
      <c r="AU90" s="68" t="s">
        <v>62</v>
      </c>
      <c r="AV90" s="68" t="s">
        <v>63</v>
      </c>
      <c r="AW90" s="68" t="s">
        <v>64</v>
      </c>
      <c r="AX90" s="68" t="s">
        <v>65</v>
      </c>
      <c r="AY90" s="68" t="s">
        <v>66</v>
      </c>
      <c r="AZ90" s="68" t="s">
        <v>67</v>
      </c>
      <c r="BA90" s="68" t="s">
        <v>68</v>
      </c>
      <c r="BB90" s="68" t="s">
        <v>69</v>
      </c>
      <c r="BC90" s="68" t="s">
        <v>70</v>
      </c>
      <c r="BD90" s="69" t="s">
        <v>71</v>
      </c>
      <c r="BE90" s="22"/>
    </row>
    <row r="91" spans="1:57" s="27" customFormat="1" ht="10.5" customHeight="1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70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22"/>
    </row>
    <row r="92" spans="2:90" s="73" customFormat="1" ht="32.25" customHeight="1">
      <c r="B92" s="74"/>
      <c r="C92" s="75" t="s">
        <v>72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7">
        <f>ROUND(AG93,2)</f>
        <v>0</v>
      </c>
      <c r="AH92" s="77"/>
      <c r="AI92" s="77"/>
      <c r="AJ92" s="77"/>
      <c r="AK92" s="77"/>
      <c r="AL92" s="77"/>
      <c r="AM92" s="77"/>
      <c r="AN92" s="78">
        <f aca="true" t="shared" si="1" ref="AN92:AN93">SUM(AG92,AT92)</f>
        <v>0</v>
      </c>
      <c r="AO92" s="78"/>
      <c r="AP92" s="78"/>
      <c r="AQ92" s="79"/>
      <c r="AR92" s="74"/>
      <c r="AS92" s="80">
        <f>ROUND(AS93,2)</f>
        <v>0</v>
      </c>
      <c r="AT92" s="81">
        <f aca="true" t="shared" si="2" ref="AT92:AT93">ROUND(SUM(AV92:AW92),2)</f>
        <v>0</v>
      </c>
      <c r="AU92" s="82">
        <f>ROUND(AU93,5)</f>
        <v>0</v>
      </c>
      <c r="AV92" s="81">
        <f>ROUND(AZ92*L29,2)</f>
        <v>0</v>
      </c>
      <c r="AW92" s="81">
        <f>ROUND(BA92*L30,2)</f>
        <v>0</v>
      </c>
      <c r="AX92" s="81">
        <f>ROUND(BB92*L29,2)</f>
        <v>0</v>
      </c>
      <c r="AY92" s="81">
        <f>ROUND(BC92*L30,2)</f>
        <v>0</v>
      </c>
      <c r="AZ92" s="81">
        <f>ROUND(AZ93,2)</f>
        <v>0</v>
      </c>
      <c r="BA92" s="81">
        <f>ROUND(BA93,2)</f>
        <v>0</v>
      </c>
      <c r="BB92" s="81">
        <f>ROUND(BB93,2)</f>
        <v>0</v>
      </c>
      <c r="BC92" s="81">
        <f>ROUND(BC93,2)</f>
        <v>0</v>
      </c>
      <c r="BD92" s="83">
        <f>ROUND(BD93,2)</f>
        <v>0</v>
      </c>
      <c r="BS92" s="84" t="s">
        <v>73</v>
      </c>
      <c r="BT92" s="84" t="s">
        <v>74</v>
      </c>
      <c r="BU92" s="85" t="s">
        <v>75</v>
      </c>
      <c r="BV92" s="84" t="s">
        <v>76</v>
      </c>
      <c r="BW92" s="84" t="s">
        <v>3</v>
      </c>
      <c r="BX92" s="84" t="s">
        <v>77</v>
      </c>
      <c r="CL92" s="84"/>
    </row>
    <row r="93" spans="1:91" s="97" customFormat="1" ht="26.25" customHeight="1">
      <c r="A93" s="86" t="s">
        <v>78</v>
      </c>
      <c r="B93" s="87"/>
      <c r="C93" s="88"/>
      <c r="D93" s="89" t="s">
        <v>79</v>
      </c>
      <c r="E93" s="89"/>
      <c r="F93" s="89"/>
      <c r="G93" s="89"/>
      <c r="H93" s="89"/>
      <c r="I93" s="90"/>
      <c r="J93" s="89" t="s">
        <v>80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91">
        <f>'SO 02 - Dažďová kanalizácia'!J30</f>
        <v>0</v>
      </c>
      <c r="AH93" s="91"/>
      <c r="AI93" s="91"/>
      <c r="AJ93" s="91"/>
      <c r="AK93" s="91"/>
      <c r="AL93" s="91"/>
      <c r="AM93" s="91"/>
      <c r="AN93" s="91">
        <f t="shared" si="1"/>
        <v>0</v>
      </c>
      <c r="AO93" s="91"/>
      <c r="AP93" s="91"/>
      <c r="AQ93" s="92" t="s">
        <v>81</v>
      </c>
      <c r="AR93" s="87"/>
      <c r="AS93" s="93">
        <v>0</v>
      </c>
      <c r="AT93" s="94">
        <f t="shared" si="2"/>
        <v>0</v>
      </c>
      <c r="AU93" s="95">
        <f>'SO 02 - Dažďová kanalizácia'!P117</f>
        <v>0</v>
      </c>
      <c r="AV93" s="94">
        <f>'SO 02 - Dažďová kanalizácia'!J33</f>
        <v>0</v>
      </c>
      <c r="AW93" s="94">
        <f>'SO 02 - Dažďová kanalizácia'!J34</f>
        <v>0</v>
      </c>
      <c r="AX93" s="94">
        <f>'SO 02 - Dažďová kanalizácia'!J35</f>
        <v>0</v>
      </c>
      <c r="AY93" s="94">
        <f>'SO 02 - Dažďová kanalizácia'!J36</f>
        <v>0</v>
      </c>
      <c r="AZ93" s="94">
        <f>'SO 02 - Dažďová kanalizácia'!F33</f>
        <v>0</v>
      </c>
      <c r="BA93" s="94">
        <f>'SO 02 - Dažďová kanalizácia'!F34</f>
        <v>0</v>
      </c>
      <c r="BB93" s="94">
        <f>'SO 02 - Dažďová kanalizácia'!F35</f>
        <v>0</v>
      </c>
      <c r="BC93" s="94">
        <f>'SO 02 - Dažďová kanalizácia'!F36</f>
        <v>0</v>
      </c>
      <c r="BD93" s="96">
        <f>'SO 02 - Dažďová kanalizácia'!F37</f>
        <v>0</v>
      </c>
      <c r="BT93" s="98" t="s">
        <v>82</v>
      </c>
      <c r="BV93" s="98" t="s">
        <v>76</v>
      </c>
      <c r="BW93" s="98" t="s">
        <v>83</v>
      </c>
      <c r="BX93" s="98" t="s">
        <v>3</v>
      </c>
      <c r="CL93" s="98"/>
      <c r="CM93" s="98" t="s">
        <v>74</v>
      </c>
    </row>
    <row r="94" spans="1:57" s="27" customFormat="1" ht="30" customHeight="1">
      <c r="A94" s="22"/>
      <c r="B94" s="23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3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s="27" customFormat="1" ht="6.75" customHeight="1">
      <c r="A95" s="22"/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23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</sheetData>
  <sheetProtection selectLockedCells="1" selectUnlockedCells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3:AO83"/>
    <mergeCell ref="AM85:AN85"/>
    <mergeCell ref="AM87:AP87"/>
    <mergeCell ref="AS87:AT89"/>
    <mergeCell ref="AM88:AP88"/>
    <mergeCell ref="C90:G90"/>
    <mergeCell ref="I90:AF90"/>
    <mergeCell ref="AG90:AM90"/>
    <mergeCell ref="AN90:AP90"/>
    <mergeCell ref="AG92:AM92"/>
    <mergeCell ref="AN92:AP92"/>
    <mergeCell ref="D93:H93"/>
    <mergeCell ref="J93:AF93"/>
    <mergeCell ref="AG93:AM93"/>
    <mergeCell ref="AN93:AP93"/>
  </mergeCells>
  <hyperlinks>
    <hyperlink ref="A93" location="'SO 02 - Dažďová kanalizácia'!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tabSelected="1" workbookViewId="0" topLeftCell="A1">
      <selection activeCell="H128" sqref="H12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11.421875" style="0" customWidth="1"/>
    <col min="9" max="9" width="17.28125" style="99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2" spans="12:46" ht="36.7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83</v>
      </c>
    </row>
    <row r="3" spans="2:46" ht="6.75" customHeight="1">
      <c r="B3" s="4"/>
      <c r="C3" s="5"/>
      <c r="D3" s="5"/>
      <c r="E3" s="5"/>
      <c r="F3" s="5"/>
      <c r="G3" s="5"/>
      <c r="H3" s="5"/>
      <c r="I3" s="100"/>
      <c r="J3" s="5"/>
      <c r="K3" s="5"/>
      <c r="L3" s="6"/>
      <c r="AT3" s="3" t="s">
        <v>74</v>
      </c>
    </row>
    <row r="4" spans="2:46" ht="24.75" customHeight="1">
      <c r="B4" s="6"/>
      <c r="D4" s="7" t="s">
        <v>84</v>
      </c>
      <c r="L4" s="6"/>
      <c r="M4" s="101" t="s">
        <v>8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5" t="s">
        <v>14</v>
      </c>
      <c r="L6" s="6"/>
    </row>
    <row r="7" spans="2:12" ht="14.25" customHeight="1">
      <c r="B7" s="6"/>
      <c r="E7" s="102">
        <f>'Rekapitulácia stavby'!K6</f>
        <v>0</v>
      </c>
      <c r="F7" s="102"/>
      <c r="G7" s="102"/>
      <c r="H7" s="102"/>
      <c r="L7" s="6"/>
    </row>
    <row r="8" spans="1:31" s="27" customFormat="1" ht="12" customHeight="1">
      <c r="A8" s="22"/>
      <c r="B8" s="23"/>
      <c r="C8" s="22"/>
      <c r="D8" s="15" t="s">
        <v>85</v>
      </c>
      <c r="E8" s="22"/>
      <c r="F8" s="22"/>
      <c r="G8" s="22"/>
      <c r="H8" s="22"/>
      <c r="I8" s="103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4.25" customHeight="1">
      <c r="A9" s="22"/>
      <c r="B9" s="23"/>
      <c r="C9" s="22"/>
      <c r="D9" s="22"/>
      <c r="E9" s="104" t="s">
        <v>86</v>
      </c>
      <c r="F9" s="104"/>
      <c r="G9" s="104"/>
      <c r="H9" s="104"/>
      <c r="I9" s="103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9.75">
      <c r="A10" s="22"/>
      <c r="B10" s="23"/>
      <c r="C10" s="22"/>
      <c r="D10" s="22"/>
      <c r="E10" s="22"/>
      <c r="F10" s="22"/>
      <c r="G10" s="22"/>
      <c r="H10" s="22"/>
      <c r="I10" s="103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7" customFormat="1" ht="12" customHeight="1">
      <c r="A11" s="22"/>
      <c r="B11" s="23"/>
      <c r="C11" s="22"/>
      <c r="D11" s="15" t="s">
        <v>16</v>
      </c>
      <c r="E11" s="22"/>
      <c r="F11" s="16"/>
      <c r="G11" s="22"/>
      <c r="H11" s="22"/>
      <c r="I11" s="105" t="s">
        <v>17</v>
      </c>
      <c r="J11" s="16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7" customFormat="1" ht="12" customHeight="1">
      <c r="A12" s="22"/>
      <c r="B12" s="23"/>
      <c r="C12" s="22"/>
      <c r="D12" s="15" t="s">
        <v>18</v>
      </c>
      <c r="E12" s="22"/>
      <c r="F12" s="16" t="s">
        <v>19</v>
      </c>
      <c r="G12" s="22"/>
      <c r="H12" s="22"/>
      <c r="I12" s="105" t="s">
        <v>20</v>
      </c>
      <c r="J12" s="106">
        <f>'Rekapitulácia stavby'!AN8</f>
        <v>0</v>
      </c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7" customFormat="1" ht="10.5" customHeight="1">
      <c r="A13" s="22"/>
      <c r="B13" s="23"/>
      <c r="C13" s="22"/>
      <c r="D13" s="22"/>
      <c r="E13" s="22"/>
      <c r="F13" s="22"/>
      <c r="G13" s="22"/>
      <c r="H13" s="22"/>
      <c r="I13" s="103"/>
      <c r="J13" s="22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7" customFormat="1" ht="12" customHeight="1">
      <c r="A14" s="22"/>
      <c r="B14" s="23"/>
      <c r="C14" s="22"/>
      <c r="D14" s="15" t="s">
        <v>22</v>
      </c>
      <c r="E14" s="22"/>
      <c r="F14" s="22"/>
      <c r="G14" s="22"/>
      <c r="H14" s="22"/>
      <c r="I14" s="105" t="s">
        <v>23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7" customFormat="1" ht="18" customHeight="1">
      <c r="A15" s="22"/>
      <c r="B15" s="23"/>
      <c r="C15" s="22"/>
      <c r="D15" s="22"/>
      <c r="E15" s="16" t="s">
        <v>24</v>
      </c>
      <c r="F15" s="22"/>
      <c r="G15" s="22"/>
      <c r="H15" s="22"/>
      <c r="I15" s="105" t="s">
        <v>25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7" customFormat="1" ht="6.75" customHeight="1">
      <c r="A16" s="22"/>
      <c r="B16" s="23"/>
      <c r="C16" s="22"/>
      <c r="D16" s="22"/>
      <c r="E16" s="22"/>
      <c r="F16" s="22"/>
      <c r="G16" s="22"/>
      <c r="H16" s="22"/>
      <c r="I16" s="103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7" customFormat="1" ht="12" customHeight="1">
      <c r="A17" s="22"/>
      <c r="B17" s="23"/>
      <c r="C17" s="22"/>
      <c r="D17" s="15" t="s">
        <v>26</v>
      </c>
      <c r="E17" s="22"/>
      <c r="F17" s="22"/>
      <c r="G17" s="22"/>
      <c r="H17" s="22"/>
      <c r="I17" s="105" t="s">
        <v>23</v>
      </c>
      <c r="J17" s="17">
        <f>'Rekapitulácia stavby'!AN13</f>
        <v>0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7" customFormat="1" ht="18" customHeight="1">
      <c r="A18" s="22"/>
      <c r="B18" s="23"/>
      <c r="C18" s="22"/>
      <c r="D18" s="22"/>
      <c r="E18" s="107">
        <f>'Rekapitulácia stavby'!E14</f>
        <v>0</v>
      </c>
      <c r="F18" s="107"/>
      <c r="G18" s="107"/>
      <c r="H18" s="107"/>
      <c r="I18" s="105" t="s">
        <v>25</v>
      </c>
      <c r="J18" s="17">
        <f>'Rekapitulácia stavby'!AN14</f>
        <v>0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7" customFormat="1" ht="6.75" customHeight="1">
      <c r="A19" s="22"/>
      <c r="B19" s="23"/>
      <c r="C19" s="22"/>
      <c r="D19" s="22"/>
      <c r="E19" s="22"/>
      <c r="F19" s="22"/>
      <c r="G19" s="22"/>
      <c r="H19" s="22"/>
      <c r="I19" s="103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7" customFormat="1" ht="12" customHeight="1">
      <c r="A20" s="22"/>
      <c r="B20" s="23"/>
      <c r="C20" s="22"/>
      <c r="D20" s="15" t="s">
        <v>28</v>
      </c>
      <c r="E20" s="22"/>
      <c r="F20" s="22"/>
      <c r="G20" s="22"/>
      <c r="H20" s="22"/>
      <c r="I20" s="105" t="s">
        <v>23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27" customFormat="1" ht="18" customHeight="1">
      <c r="A21" s="22"/>
      <c r="B21" s="23"/>
      <c r="C21" s="22"/>
      <c r="D21" s="22"/>
      <c r="E21" s="16" t="s">
        <v>29</v>
      </c>
      <c r="F21" s="22"/>
      <c r="G21" s="22"/>
      <c r="H21" s="22"/>
      <c r="I21" s="105" t="s">
        <v>25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7" customFormat="1" ht="6.75" customHeight="1">
      <c r="A22" s="22"/>
      <c r="B22" s="23"/>
      <c r="C22" s="22"/>
      <c r="D22" s="22"/>
      <c r="E22" s="22"/>
      <c r="F22" s="22"/>
      <c r="G22" s="22"/>
      <c r="H22" s="22"/>
      <c r="I22" s="103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7" customFormat="1" ht="12" customHeight="1">
      <c r="A23" s="22"/>
      <c r="B23" s="23"/>
      <c r="C23" s="22"/>
      <c r="D23" s="15" t="s">
        <v>31</v>
      </c>
      <c r="E23" s="22"/>
      <c r="F23" s="22"/>
      <c r="G23" s="22"/>
      <c r="H23" s="22"/>
      <c r="I23" s="105" t="s">
        <v>23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27" customFormat="1" ht="18" customHeight="1">
      <c r="A24" s="22"/>
      <c r="B24" s="23"/>
      <c r="C24" s="22"/>
      <c r="D24" s="22"/>
      <c r="E24" s="16" t="s">
        <v>32</v>
      </c>
      <c r="F24" s="22"/>
      <c r="G24" s="22"/>
      <c r="H24" s="22"/>
      <c r="I24" s="105" t="s">
        <v>25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7" customFormat="1" ht="6.75" customHeight="1">
      <c r="A25" s="22"/>
      <c r="B25" s="23"/>
      <c r="C25" s="22"/>
      <c r="D25" s="22"/>
      <c r="E25" s="22"/>
      <c r="F25" s="22"/>
      <c r="G25" s="22"/>
      <c r="H25" s="22"/>
      <c r="I25" s="103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7" customFormat="1" ht="12" customHeight="1">
      <c r="A26" s="22"/>
      <c r="B26" s="23"/>
      <c r="C26" s="22"/>
      <c r="D26" s="15" t="s">
        <v>33</v>
      </c>
      <c r="E26" s="22"/>
      <c r="F26" s="22"/>
      <c r="G26" s="22"/>
      <c r="H26" s="22"/>
      <c r="I26" s="103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2" customFormat="1" ht="14.25" customHeight="1">
      <c r="A27" s="108"/>
      <c r="B27" s="109"/>
      <c r="C27" s="108"/>
      <c r="D27" s="108"/>
      <c r="E27" s="20"/>
      <c r="F27" s="20"/>
      <c r="G27" s="20"/>
      <c r="H27" s="20"/>
      <c r="I27" s="110"/>
      <c r="J27" s="108"/>
      <c r="K27" s="108"/>
      <c r="L27" s="11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7" customFormat="1" ht="6.75" customHeight="1">
      <c r="A28" s="22"/>
      <c r="B28" s="23"/>
      <c r="C28" s="22"/>
      <c r="D28" s="22"/>
      <c r="E28" s="22"/>
      <c r="F28" s="22"/>
      <c r="G28" s="22"/>
      <c r="H28" s="22"/>
      <c r="I28" s="103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27" customFormat="1" ht="6.75" customHeight="1">
      <c r="A29" s="22"/>
      <c r="B29" s="23"/>
      <c r="C29" s="22"/>
      <c r="D29" s="71"/>
      <c r="E29" s="71"/>
      <c r="F29" s="71"/>
      <c r="G29" s="71"/>
      <c r="H29" s="71"/>
      <c r="I29" s="113"/>
      <c r="J29" s="71"/>
      <c r="K29" s="71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7" customFormat="1" ht="24.75" customHeight="1">
      <c r="A30" s="22"/>
      <c r="B30" s="23"/>
      <c r="C30" s="22"/>
      <c r="D30" s="114" t="s">
        <v>34</v>
      </c>
      <c r="E30" s="22"/>
      <c r="F30" s="22"/>
      <c r="G30" s="22"/>
      <c r="H30" s="22"/>
      <c r="I30" s="103"/>
      <c r="J30" s="115">
        <f>ROUND(J117,2)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7" customFormat="1" ht="6.75" customHeight="1">
      <c r="A31" s="22"/>
      <c r="B31" s="23"/>
      <c r="C31" s="22"/>
      <c r="D31" s="71"/>
      <c r="E31" s="71"/>
      <c r="F31" s="71"/>
      <c r="G31" s="71"/>
      <c r="H31" s="71"/>
      <c r="I31" s="113"/>
      <c r="J31" s="71"/>
      <c r="K31" s="71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7" customFormat="1" ht="14.25" customHeight="1">
      <c r="A32" s="22"/>
      <c r="B32" s="23"/>
      <c r="C32" s="22"/>
      <c r="D32" s="22"/>
      <c r="E32" s="22"/>
      <c r="F32" s="116" t="s">
        <v>36</v>
      </c>
      <c r="G32" s="22"/>
      <c r="H32" s="22"/>
      <c r="I32" s="117" t="s">
        <v>35</v>
      </c>
      <c r="J32" s="116" t="s">
        <v>37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7" customFormat="1" ht="14.25" customHeight="1">
      <c r="A33" s="22"/>
      <c r="B33" s="23"/>
      <c r="C33" s="22"/>
      <c r="D33" s="118" t="s">
        <v>38</v>
      </c>
      <c r="E33" s="15" t="s">
        <v>39</v>
      </c>
      <c r="F33" s="119">
        <f>ROUND((SUM(BE117:BE196)),2)</f>
        <v>0</v>
      </c>
      <c r="G33" s="22"/>
      <c r="H33" s="22"/>
      <c r="I33" s="120">
        <v>0.2</v>
      </c>
      <c r="J33" s="119">
        <f>ROUND(((SUM(BE117:BE196))*I33),2)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7" customFormat="1" ht="14.25" customHeight="1">
      <c r="A34" s="22"/>
      <c r="B34" s="23"/>
      <c r="C34" s="22"/>
      <c r="D34" s="22"/>
      <c r="E34" s="15" t="s">
        <v>40</v>
      </c>
      <c r="F34" s="119">
        <f>ROUND((SUM(BF117:BF196)),2)</f>
        <v>0</v>
      </c>
      <c r="G34" s="22"/>
      <c r="H34" s="22"/>
      <c r="I34" s="120">
        <v>0.2</v>
      </c>
      <c r="J34" s="119">
        <f>ROUND(((SUM(BF117:BF196))*I34),2)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27" customFormat="1" ht="14.25" customHeight="1" hidden="1">
      <c r="A35" s="22"/>
      <c r="B35" s="23"/>
      <c r="C35" s="22"/>
      <c r="D35" s="22"/>
      <c r="E35" s="15" t="s">
        <v>41</v>
      </c>
      <c r="F35" s="119">
        <f>ROUND((SUM(BG117:BG196)),2)</f>
        <v>0</v>
      </c>
      <c r="G35" s="22"/>
      <c r="H35" s="22"/>
      <c r="I35" s="120">
        <v>0.2</v>
      </c>
      <c r="J35" s="119">
        <f aca="true" t="shared" si="0" ref="J35:J37"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27" customFormat="1" ht="14.25" customHeight="1" hidden="1">
      <c r="A36" s="22"/>
      <c r="B36" s="23"/>
      <c r="C36" s="22"/>
      <c r="D36" s="22"/>
      <c r="E36" s="15" t="s">
        <v>42</v>
      </c>
      <c r="F36" s="119">
        <f>ROUND((SUM(BH117:BH196)),2)</f>
        <v>0</v>
      </c>
      <c r="G36" s="22"/>
      <c r="H36" s="22"/>
      <c r="I36" s="120">
        <v>0.2</v>
      </c>
      <c r="J36" s="119">
        <f t="shared" si="0"/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7" customFormat="1" ht="14.25" customHeight="1" hidden="1">
      <c r="A37" s="22"/>
      <c r="B37" s="23"/>
      <c r="C37" s="22"/>
      <c r="D37" s="22"/>
      <c r="E37" s="15" t="s">
        <v>43</v>
      </c>
      <c r="F37" s="119">
        <f>ROUND((SUM(BI117:BI196)),2)</f>
        <v>0</v>
      </c>
      <c r="G37" s="22"/>
      <c r="H37" s="22"/>
      <c r="I37" s="120">
        <v>0</v>
      </c>
      <c r="J37" s="119">
        <f t="shared" si="0"/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7" customFormat="1" ht="6.75" customHeight="1">
      <c r="A38" s="22"/>
      <c r="B38" s="23"/>
      <c r="C38" s="22"/>
      <c r="D38" s="22"/>
      <c r="E38" s="22"/>
      <c r="F38" s="22"/>
      <c r="G38" s="22"/>
      <c r="H38" s="22"/>
      <c r="I38" s="103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7" customFormat="1" ht="24.75" customHeight="1">
      <c r="A39" s="22"/>
      <c r="B39" s="23"/>
      <c r="C39" s="33"/>
      <c r="D39" s="34" t="s">
        <v>44</v>
      </c>
      <c r="E39" s="35"/>
      <c r="F39" s="35"/>
      <c r="G39" s="121" t="s">
        <v>45</v>
      </c>
      <c r="H39" s="36" t="s">
        <v>46</v>
      </c>
      <c r="I39" s="122"/>
      <c r="J39" s="123">
        <f>SUM(J30:J37)</f>
        <v>0</v>
      </c>
      <c r="K39" s="124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27" customFormat="1" ht="14.25" customHeight="1">
      <c r="A40" s="22"/>
      <c r="B40" s="23"/>
      <c r="C40" s="22"/>
      <c r="D40" s="22"/>
      <c r="E40" s="22"/>
      <c r="F40" s="22"/>
      <c r="G40" s="22"/>
      <c r="H40" s="22"/>
      <c r="I40" s="103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s="27" customFormat="1" ht="14.25" customHeight="1">
      <c r="B44" s="39"/>
      <c r="D44" s="40" t="s">
        <v>47</v>
      </c>
      <c r="E44" s="41"/>
      <c r="F44" s="41"/>
      <c r="G44" s="40" t="s">
        <v>48</v>
      </c>
      <c r="H44" s="41"/>
      <c r="I44" s="125"/>
      <c r="J44" s="41"/>
      <c r="K44" s="41"/>
      <c r="L44" s="39"/>
    </row>
    <row r="45" spans="2:12" ht="9.75">
      <c r="B45" s="6"/>
      <c r="L45" s="6"/>
    </row>
    <row r="46" spans="2:12" ht="9.75">
      <c r="B46" s="6"/>
      <c r="L46" s="6"/>
    </row>
    <row r="47" spans="2:12" ht="9.75">
      <c r="B47" s="6"/>
      <c r="L47" s="6"/>
    </row>
    <row r="48" spans="2:12" ht="9.75">
      <c r="B48" s="6"/>
      <c r="L48" s="6"/>
    </row>
    <row r="49" spans="2:12" ht="9.75">
      <c r="B49" s="6"/>
      <c r="L49" s="6"/>
    </row>
    <row r="50" spans="2:12" ht="9.75">
      <c r="B50" s="6"/>
      <c r="L50" s="6"/>
    </row>
    <row r="51" spans="2:12" ht="9.75">
      <c r="B51" s="6"/>
      <c r="L51" s="6"/>
    </row>
    <row r="52" spans="2:12" ht="9.75">
      <c r="B52" s="6"/>
      <c r="L52" s="6"/>
    </row>
    <row r="53" spans="2:12" ht="9.75">
      <c r="B53" s="6"/>
      <c r="L53" s="6"/>
    </row>
    <row r="54" spans="2:12" ht="9.75">
      <c r="B54" s="6"/>
      <c r="L54" s="6"/>
    </row>
    <row r="55" spans="1:31" s="27" customFormat="1" ht="12.75">
      <c r="A55" s="22"/>
      <c r="B55" s="23"/>
      <c r="C55" s="22"/>
      <c r="D55" s="42" t="s">
        <v>49</v>
      </c>
      <c r="E55" s="25"/>
      <c r="F55" s="126" t="s">
        <v>50</v>
      </c>
      <c r="G55" s="42" t="s">
        <v>49</v>
      </c>
      <c r="H55" s="25"/>
      <c r="I55" s="127"/>
      <c r="J55" s="128" t="s">
        <v>50</v>
      </c>
      <c r="K55" s="25"/>
      <c r="L55" s="39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2:12" ht="9.75">
      <c r="B56" s="6"/>
      <c r="L56" s="6"/>
    </row>
    <row r="57" spans="2:12" ht="9.75">
      <c r="B57" s="6"/>
      <c r="L57" s="6"/>
    </row>
    <row r="58" spans="2:12" ht="9.75">
      <c r="B58" s="6"/>
      <c r="L58" s="6"/>
    </row>
    <row r="59" spans="1:31" s="27" customFormat="1" ht="12.75">
      <c r="A59" s="22"/>
      <c r="B59" s="23"/>
      <c r="C59" s="22"/>
      <c r="D59" s="40" t="s">
        <v>51</v>
      </c>
      <c r="E59" s="43"/>
      <c r="F59" s="43"/>
      <c r="G59" s="40" t="s">
        <v>52</v>
      </c>
      <c r="H59" s="43"/>
      <c r="I59" s="129"/>
      <c r="J59" s="43"/>
      <c r="K59" s="43"/>
      <c r="L59" s="39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2:12" ht="9.75">
      <c r="B60" s="6"/>
      <c r="L60" s="6"/>
    </row>
    <row r="61" spans="2:12" ht="9.75">
      <c r="B61" s="6"/>
      <c r="L61" s="6"/>
    </row>
    <row r="62" spans="2:12" ht="9.75">
      <c r="B62" s="6"/>
      <c r="L62" s="6"/>
    </row>
    <row r="63" spans="2:12" ht="9.75">
      <c r="B63" s="6"/>
      <c r="L63" s="6"/>
    </row>
    <row r="64" spans="2:12" ht="9.75">
      <c r="B64" s="6"/>
      <c r="L64" s="6"/>
    </row>
    <row r="65" spans="2:12" ht="9.75">
      <c r="B65" s="6"/>
      <c r="L65" s="6"/>
    </row>
    <row r="66" spans="2:12" ht="9.75">
      <c r="B66" s="6"/>
      <c r="L66" s="6"/>
    </row>
    <row r="67" spans="2:12" ht="9.75">
      <c r="B67" s="6"/>
      <c r="L67" s="6"/>
    </row>
    <row r="68" spans="2:12" ht="9.75">
      <c r="B68" s="6"/>
      <c r="L68" s="6"/>
    </row>
    <row r="69" spans="2:12" ht="9.75">
      <c r="B69" s="6"/>
      <c r="L69" s="6"/>
    </row>
    <row r="70" spans="1:31" s="27" customFormat="1" ht="12.75">
      <c r="A70" s="22"/>
      <c r="B70" s="23"/>
      <c r="C70" s="22"/>
      <c r="D70" s="42" t="s">
        <v>49</v>
      </c>
      <c r="E70" s="25"/>
      <c r="F70" s="126" t="s">
        <v>50</v>
      </c>
      <c r="G70" s="42" t="s">
        <v>49</v>
      </c>
      <c r="H70" s="25"/>
      <c r="I70" s="127"/>
      <c r="J70" s="128" t="s">
        <v>50</v>
      </c>
      <c r="K70" s="25"/>
      <c r="L70" s="3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7" customFormat="1" ht="14.25" customHeight="1">
      <c r="A71" s="22"/>
      <c r="B71" s="44"/>
      <c r="C71" s="45"/>
      <c r="D71" s="45"/>
      <c r="E71" s="45"/>
      <c r="F71" s="45"/>
      <c r="G71" s="45"/>
      <c r="H71" s="45"/>
      <c r="I71" s="130"/>
      <c r="J71" s="45"/>
      <c r="K71" s="45"/>
      <c r="L71" s="3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5" spans="1:31" s="27" customFormat="1" ht="6.75" customHeight="1">
      <c r="A75" s="22"/>
      <c r="B75" s="46"/>
      <c r="C75" s="47"/>
      <c r="D75" s="47"/>
      <c r="E75" s="47"/>
      <c r="F75" s="47"/>
      <c r="G75" s="47"/>
      <c r="H75" s="47"/>
      <c r="I75" s="131"/>
      <c r="J75" s="47"/>
      <c r="K75" s="47"/>
      <c r="L75" s="39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7" customFormat="1" ht="24.75" customHeight="1">
      <c r="A76" s="22"/>
      <c r="B76" s="23"/>
      <c r="C76" s="7" t="s">
        <v>87</v>
      </c>
      <c r="D76" s="22"/>
      <c r="E76" s="22"/>
      <c r="F76" s="22"/>
      <c r="G76" s="22"/>
      <c r="H76" s="22"/>
      <c r="I76" s="103"/>
      <c r="J76" s="22"/>
      <c r="K76" s="22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7" customFormat="1" ht="6.75" customHeight="1">
      <c r="A77" s="22"/>
      <c r="B77" s="23"/>
      <c r="C77" s="22"/>
      <c r="D77" s="22"/>
      <c r="E77" s="22"/>
      <c r="F77" s="22"/>
      <c r="G77" s="22"/>
      <c r="H77" s="22"/>
      <c r="I77" s="103"/>
      <c r="J77" s="22"/>
      <c r="K77" s="22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s="27" customFormat="1" ht="12" customHeight="1">
      <c r="A78" s="22"/>
      <c r="B78" s="23"/>
      <c r="C78" s="15" t="s">
        <v>14</v>
      </c>
      <c r="D78" s="22"/>
      <c r="E78" s="22"/>
      <c r="F78" s="22"/>
      <c r="G78" s="22"/>
      <c r="H78" s="22"/>
      <c r="I78" s="103"/>
      <c r="J78" s="22"/>
      <c r="K78" s="22"/>
      <c r="L78" s="39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27" customFormat="1" ht="14.25" customHeight="1">
      <c r="A79" s="22"/>
      <c r="B79" s="23"/>
      <c r="C79" s="22"/>
      <c r="D79" s="22"/>
      <c r="E79" s="102">
        <f>E7</f>
        <v>0</v>
      </c>
      <c r="F79" s="102"/>
      <c r="G79" s="102"/>
      <c r="H79" s="102"/>
      <c r="I79" s="103"/>
      <c r="J79" s="22"/>
      <c r="K79" s="22"/>
      <c r="L79" s="39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s="27" customFormat="1" ht="12" customHeight="1">
      <c r="A80" s="22"/>
      <c r="B80" s="23"/>
      <c r="C80" s="15" t="s">
        <v>85</v>
      </c>
      <c r="D80" s="22"/>
      <c r="E80" s="22"/>
      <c r="F80" s="22"/>
      <c r="G80" s="22"/>
      <c r="H80" s="22"/>
      <c r="I80" s="103"/>
      <c r="J80" s="22"/>
      <c r="K80" s="22"/>
      <c r="L80" s="39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7" customFormat="1" ht="14.25" customHeight="1">
      <c r="A81" s="22"/>
      <c r="B81" s="23"/>
      <c r="C81" s="22"/>
      <c r="D81" s="22"/>
      <c r="E81" s="104">
        <f>E9</f>
        <v>0</v>
      </c>
      <c r="F81" s="104"/>
      <c r="G81" s="104"/>
      <c r="H81" s="104"/>
      <c r="I81" s="103"/>
      <c r="J81" s="22"/>
      <c r="K81" s="22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7" customFormat="1" ht="6.75" customHeight="1">
      <c r="A82" s="22"/>
      <c r="B82" s="23"/>
      <c r="C82" s="22"/>
      <c r="D82" s="22"/>
      <c r="E82" s="22"/>
      <c r="F82" s="22"/>
      <c r="G82" s="22"/>
      <c r="H82" s="22"/>
      <c r="I82" s="103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s="27" customFormat="1" ht="12" customHeight="1">
      <c r="A83" s="22"/>
      <c r="B83" s="23"/>
      <c r="C83" s="15" t="s">
        <v>18</v>
      </c>
      <c r="D83" s="22"/>
      <c r="E83" s="22"/>
      <c r="F83" s="16">
        <f>F12</f>
        <v>0</v>
      </c>
      <c r="G83" s="22"/>
      <c r="H83" s="22"/>
      <c r="I83" s="105" t="s">
        <v>20</v>
      </c>
      <c r="J83" s="106">
        <f>IF(J12="","",J12)</f>
        <v>0</v>
      </c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s="27" customFormat="1" ht="6.75" customHeight="1">
      <c r="A84" s="22"/>
      <c r="B84" s="23"/>
      <c r="C84" s="22"/>
      <c r="D84" s="22"/>
      <c r="E84" s="22"/>
      <c r="F84" s="22"/>
      <c r="G84" s="22"/>
      <c r="H84" s="22"/>
      <c r="I84" s="103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s="27" customFormat="1" ht="26.25" customHeight="1">
      <c r="A85" s="22"/>
      <c r="B85" s="23"/>
      <c r="C85" s="15" t="s">
        <v>22</v>
      </c>
      <c r="D85" s="22"/>
      <c r="E85" s="22"/>
      <c r="F85" s="16">
        <f>E15</f>
        <v>0</v>
      </c>
      <c r="G85" s="22"/>
      <c r="H85" s="22"/>
      <c r="I85" s="105" t="s">
        <v>28</v>
      </c>
      <c r="J85" s="132">
        <f>E21</f>
        <v>0</v>
      </c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s="27" customFormat="1" ht="15" customHeight="1">
      <c r="A86" s="22"/>
      <c r="B86" s="23"/>
      <c r="C86" s="15" t="s">
        <v>26</v>
      </c>
      <c r="D86" s="22"/>
      <c r="E86" s="22"/>
      <c r="F86" s="16">
        <f>IF(E18="","",E18)</f>
        <v>0</v>
      </c>
      <c r="G86" s="22"/>
      <c r="H86" s="22"/>
      <c r="I86" s="105" t="s">
        <v>31</v>
      </c>
      <c r="J86" s="132">
        <f>E24</f>
        <v>0</v>
      </c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s="27" customFormat="1" ht="9.75" customHeight="1">
      <c r="A87" s="22"/>
      <c r="B87" s="23"/>
      <c r="C87" s="22"/>
      <c r="D87" s="22"/>
      <c r="E87" s="22"/>
      <c r="F87" s="22"/>
      <c r="G87" s="22"/>
      <c r="H87" s="22"/>
      <c r="I87" s="103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s="27" customFormat="1" ht="29.25" customHeight="1">
      <c r="A88" s="22"/>
      <c r="B88" s="23"/>
      <c r="C88" s="133" t="s">
        <v>88</v>
      </c>
      <c r="D88" s="33"/>
      <c r="E88" s="33"/>
      <c r="F88" s="33"/>
      <c r="G88" s="33"/>
      <c r="H88" s="33"/>
      <c r="I88" s="134"/>
      <c r="J88" s="135" t="s">
        <v>89</v>
      </c>
      <c r="K88" s="33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27" customFormat="1" ht="9.75" customHeight="1">
      <c r="A89" s="22"/>
      <c r="B89" s="23"/>
      <c r="C89" s="22"/>
      <c r="D89" s="22"/>
      <c r="E89" s="22"/>
      <c r="F89" s="22"/>
      <c r="G89" s="22"/>
      <c r="H89" s="22"/>
      <c r="I89" s="103"/>
      <c r="J89" s="22"/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47" s="27" customFormat="1" ht="22.5" customHeight="1">
      <c r="A90" s="22"/>
      <c r="B90" s="23"/>
      <c r="C90" s="75" t="s">
        <v>90</v>
      </c>
      <c r="D90" s="22"/>
      <c r="E90" s="22"/>
      <c r="F90" s="22"/>
      <c r="G90" s="22"/>
      <c r="H90" s="22"/>
      <c r="I90" s="103"/>
      <c r="J90" s="115">
        <f aca="true" t="shared" si="1" ref="J90:J92">J117</f>
        <v>0</v>
      </c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U90" s="3" t="s">
        <v>91</v>
      </c>
    </row>
    <row r="91" spans="2:12" s="136" customFormat="1" ht="24.75" customHeight="1">
      <c r="B91" s="137"/>
      <c r="D91" s="138" t="s">
        <v>92</v>
      </c>
      <c r="E91" s="139"/>
      <c r="F91" s="139"/>
      <c r="G91" s="139"/>
      <c r="H91" s="139"/>
      <c r="I91" s="140"/>
      <c r="J91" s="141">
        <f t="shared" si="1"/>
        <v>0</v>
      </c>
      <c r="L91" s="137"/>
    </row>
    <row r="92" spans="2:12" s="142" customFormat="1" ht="19.5" customHeight="1">
      <c r="B92" s="143"/>
      <c r="D92" s="144" t="s">
        <v>93</v>
      </c>
      <c r="E92" s="145"/>
      <c r="F92" s="145"/>
      <c r="G92" s="145"/>
      <c r="H92" s="145"/>
      <c r="I92" s="146"/>
      <c r="J92" s="147">
        <f t="shared" si="1"/>
        <v>0</v>
      </c>
      <c r="L92" s="143"/>
    </row>
    <row r="93" spans="2:12" s="142" customFormat="1" ht="19.5" customHeight="1">
      <c r="B93" s="143"/>
      <c r="D93" s="144" t="s">
        <v>94</v>
      </c>
      <c r="E93" s="145"/>
      <c r="F93" s="145"/>
      <c r="G93" s="145"/>
      <c r="H93" s="145"/>
      <c r="I93" s="146"/>
      <c r="J93" s="147">
        <f>J138</f>
        <v>0</v>
      </c>
      <c r="L93" s="143"/>
    </row>
    <row r="94" spans="2:12" s="142" customFormat="1" ht="19.5" customHeight="1">
      <c r="B94" s="143"/>
      <c r="D94" s="144" t="s">
        <v>95</v>
      </c>
      <c r="E94" s="145"/>
      <c r="F94" s="145"/>
      <c r="G94" s="145"/>
      <c r="H94" s="145"/>
      <c r="I94" s="146"/>
      <c r="J94" s="147">
        <f>J140</f>
        <v>0</v>
      </c>
      <c r="L94" s="143"/>
    </row>
    <row r="95" spans="2:12" s="142" customFormat="1" ht="19.5" customHeight="1">
      <c r="B95" s="143"/>
      <c r="D95" s="144" t="s">
        <v>96</v>
      </c>
      <c r="E95" s="145"/>
      <c r="F95" s="145"/>
      <c r="G95" s="145"/>
      <c r="H95" s="145"/>
      <c r="I95" s="146"/>
      <c r="J95" s="147">
        <f>J150</f>
        <v>0</v>
      </c>
      <c r="L95" s="143"/>
    </row>
    <row r="96" spans="2:12" s="142" customFormat="1" ht="19.5" customHeight="1">
      <c r="B96" s="143"/>
      <c r="D96" s="144" t="s">
        <v>97</v>
      </c>
      <c r="E96" s="145"/>
      <c r="F96" s="145"/>
      <c r="G96" s="145"/>
      <c r="H96" s="145"/>
      <c r="I96" s="146"/>
      <c r="J96" s="147">
        <f>J184</f>
        <v>0</v>
      </c>
      <c r="L96" s="143"/>
    </row>
    <row r="97" spans="2:12" s="142" customFormat="1" ht="19.5" customHeight="1">
      <c r="B97" s="143"/>
      <c r="D97" s="144" t="s">
        <v>98</v>
      </c>
      <c r="E97" s="145"/>
      <c r="F97" s="145"/>
      <c r="G97" s="145"/>
      <c r="H97" s="145"/>
      <c r="I97" s="146"/>
      <c r="J97" s="147">
        <f>J195</f>
        <v>0</v>
      </c>
      <c r="L97" s="143"/>
    </row>
    <row r="98" spans="1:31" s="27" customFormat="1" ht="21.75" customHeight="1">
      <c r="A98" s="22"/>
      <c r="B98" s="23"/>
      <c r="C98" s="22"/>
      <c r="D98" s="22"/>
      <c r="E98" s="22"/>
      <c r="F98" s="22"/>
      <c r="G98" s="22"/>
      <c r="H98" s="22"/>
      <c r="I98" s="103"/>
      <c r="J98" s="22"/>
      <c r="K98" s="22"/>
      <c r="L98" s="39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s="27" customFormat="1" ht="6.75" customHeight="1">
      <c r="A99" s="22"/>
      <c r="B99" s="44"/>
      <c r="C99" s="45"/>
      <c r="D99" s="45"/>
      <c r="E99" s="45"/>
      <c r="F99" s="45"/>
      <c r="G99" s="45"/>
      <c r="H99" s="45"/>
      <c r="I99" s="130"/>
      <c r="J99" s="45"/>
      <c r="K99" s="45"/>
      <c r="L99" s="39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3" spans="1:31" s="27" customFormat="1" ht="6.75" customHeight="1">
      <c r="A103" s="22"/>
      <c r="B103" s="46"/>
      <c r="C103" s="47"/>
      <c r="D103" s="47"/>
      <c r="E103" s="47"/>
      <c r="F103" s="47"/>
      <c r="G103" s="47"/>
      <c r="H103" s="47"/>
      <c r="I103" s="131"/>
      <c r="J103" s="47"/>
      <c r="K103" s="47"/>
      <c r="L103" s="39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s="27" customFormat="1" ht="24.75" customHeight="1">
      <c r="A104" s="22"/>
      <c r="B104" s="23"/>
      <c r="C104" s="7" t="s">
        <v>99</v>
      </c>
      <c r="D104" s="22"/>
      <c r="E104" s="22"/>
      <c r="F104" s="22"/>
      <c r="G104" s="22"/>
      <c r="H104" s="22"/>
      <c r="I104" s="103"/>
      <c r="J104" s="22"/>
      <c r="K104" s="22"/>
      <c r="L104" s="39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s="27" customFormat="1" ht="6.75" customHeight="1">
      <c r="A105" s="22"/>
      <c r="B105" s="23"/>
      <c r="C105" s="22"/>
      <c r="D105" s="22"/>
      <c r="E105" s="22"/>
      <c r="F105" s="22"/>
      <c r="G105" s="22"/>
      <c r="H105" s="22"/>
      <c r="I105" s="103"/>
      <c r="J105" s="22"/>
      <c r="K105" s="22"/>
      <c r="L105" s="39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s="27" customFormat="1" ht="12" customHeight="1">
      <c r="A106" s="22"/>
      <c r="B106" s="23"/>
      <c r="C106" s="15" t="s">
        <v>14</v>
      </c>
      <c r="D106" s="22"/>
      <c r="E106" s="22"/>
      <c r="F106" s="22"/>
      <c r="G106" s="22"/>
      <c r="H106" s="22"/>
      <c r="I106" s="103"/>
      <c r="J106" s="22"/>
      <c r="K106" s="22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s="27" customFormat="1" ht="14.25" customHeight="1">
      <c r="A107" s="22"/>
      <c r="B107" s="23"/>
      <c r="C107" s="22"/>
      <c r="D107" s="22"/>
      <c r="E107" s="102">
        <f>E7</f>
        <v>0</v>
      </c>
      <c r="F107" s="102"/>
      <c r="G107" s="102"/>
      <c r="H107" s="102"/>
      <c r="I107" s="103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s="27" customFormat="1" ht="12" customHeight="1">
      <c r="A108" s="22"/>
      <c r="B108" s="23"/>
      <c r="C108" s="15" t="s">
        <v>85</v>
      </c>
      <c r="D108" s="22"/>
      <c r="E108" s="22"/>
      <c r="F108" s="22"/>
      <c r="G108" s="22"/>
      <c r="H108" s="22"/>
      <c r="I108" s="103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s="27" customFormat="1" ht="14.25" customHeight="1">
      <c r="A109" s="22"/>
      <c r="B109" s="23"/>
      <c r="C109" s="22"/>
      <c r="D109" s="22"/>
      <c r="E109" s="104">
        <f>E9</f>
        <v>0</v>
      </c>
      <c r="F109" s="104"/>
      <c r="G109" s="104"/>
      <c r="H109" s="104"/>
      <c r="I109" s="103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s="27" customFormat="1" ht="6.75" customHeight="1">
      <c r="A110" s="22"/>
      <c r="B110" s="23"/>
      <c r="C110" s="22"/>
      <c r="D110" s="22"/>
      <c r="E110" s="22"/>
      <c r="F110" s="22"/>
      <c r="G110" s="22"/>
      <c r="H110" s="22"/>
      <c r="I110" s="103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s="27" customFormat="1" ht="12" customHeight="1">
      <c r="A111" s="22"/>
      <c r="B111" s="23"/>
      <c r="C111" s="15" t="s">
        <v>18</v>
      </c>
      <c r="D111" s="22"/>
      <c r="E111" s="22"/>
      <c r="F111" s="16">
        <f>F12</f>
        <v>0</v>
      </c>
      <c r="G111" s="22"/>
      <c r="H111" s="22"/>
      <c r="I111" s="105" t="s">
        <v>20</v>
      </c>
      <c r="J111" s="106">
        <f>IF(J12="","",J12)</f>
        <v>0</v>
      </c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s="27" customFormat="1" ht="6.75" customHeight="1">
      <c r="A112" s="22"/>
      <c r="B112" s="23"/>
      <c r="C112" s="22"/>
      <c r="D112" s="22"/>
      <c r="E112" s="22"/>
      <c r="F112" s="22"/>
      <c r="G112" s="22"/>
      <c r="H112" s="22"/>
      <c r="I112" s="103"/>
      <c r="J112" s="22"/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s="27" customFormat="1" ht="26.25" customHeight="1">
      <c r="A113" s="22"/>
      <c r="B113" s="23"/>
      <c r="C113" s="15" t="s">
        <v>22</v>
      </c>
      <c r="D113" s="22"/>
      <c r="E113" s="22"/>
      <c r="F113" s="16">
        <f>E15</f>
        <v>0</v>
      </c>
      <c r="G113" s="22"/>
      <c r="H113" s="22"/>
      <c r="I113" s="105" t="s">
        <v>28</v>
      </c>
      <c r="J113" s="132">
        <f>E21</f>
        <v>0</v>
      </c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s="27" customFormat="1" ht="15" customHeight="1">
      <c r="A114" s="22"/>
      <c r="B114" s="23"/>
      <c r="C114" s="15" t="s">
        <v>26</v>
      </c>
      <c r="D114" s="22"/>
      <c r="E114" s="22"/>
      <c r="F114" s="16">
        <f>IF(E18="","",E18)</f>
        <v>0</v>
      </c>
      <c r="G114" s="22"/>
      <c r="H114" s="22"/>
      <c r="I114" s="105" t="s">
        <v>31</v>
      </c>
      <c r="J114" s="132">
        <f>E24</f>
        <v>0</v>
      </c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s="27" customFormat="1" ht="9.75" customHeight="1">
      <c r="A115" s="22"/>
      <c r="B115" s="23"/>
      <c r="C115" s="22"/>
      <c r="D115" s="22"/>
      <c r="E115" s="22"/>
      <c r="F115" s="22"/>
      <c r="G115" s="22"/>
      <c r="H115" s="22"/>
      <c r="I115" s="103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s="156" customFormat="1" ht="29.25" customHeight="1">
      <c r="A116" s="148"/>
      <c r="B116" s="149"/>
      <c r="C116" s="150" t="s">
        <v>100</v>
      </c>
      <c r="D116" s="151" t="s">
        <v>59</v>
      </c>
      <c r="E116" s="151" t="s">
        <v>55</v>
      </c>
      <c r="F116" s="151" t="s">
        <v>56</v>
      </c>
      <c r="G116" s="151" t="s">
        <v>101</v>
      </c>
      <c r="H116" s="151" t="s">
        <v>102</v>
      </c>
      <c r="I116" s="152" t="s">
        <v>103</v>
      </c>
      <c r="J116" s="153" t="s">
        <v>89</v>
      </c>
      <c r="K116" s="154" t="s">
        <v>104</v>
      </c>
      <c r="L116" s="155"/>
      <c r="M116" s="67"/>
      <c r="N116" s="68" t="s">
        <v>38</v>
      </c>
      <c r="O116" s="68" t="s">
        <v>105</v>
      </c>
      <c r="P116" s="68" t="s">
        <v>106</v>
      </c>
      <c r="Q116" s="68" t="s">
        <v>107</v>
      </c>
      <c r="R116" s="68" t="s">
        <v>108</v>
      </c>
      <c r="S116" s="68" t="s">
        <v>109</v>
      </c>
      <c r="T116" s="69" t="s">
        <v>110</v>
      </c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</row>
    <row r="117" spans="1:63" s="27" customFormat="1" ht="22.5" customHeight="1">
      <c r="A117" s="22"/>
      <c r="B117" s="23"/>
      <c r="C117" s="75" t="s">
        <v>90</v>
      </c>
      <c r="D117" s="22"/>
      <c r="E117" s="22"/>
      <c r="F117" s="22"/>
      <c r="G117" s="22"/>
      <c r="H117" s="22"/>
      <c r="I117" s="103"/>
      <c r="J117" s="157">
        <f aca="true" t="shared" si="2" ref="J117:J119">BK117</f>
        <v>0</v>
      </c>
      <c r="K117" s="22"/>
      <c r="L117" s="23"/>
      <c r="M117" s="70"/>
      <c r="N117" s="58"/>
      <c r="O117" s="71"/>
      <c r="P117" s="158">
        <f>P118</f>
        <v>0</v>
      </c>
      <c r="Q117" s="71"/>
      <c r="R117" s="158">
        <f>R118</f>
        <v>195.27158876000001</v>
      </c>
      <c r="S117" s="71"/>
      <c r="T117" s="159">
        <f>T118</f>
        <v>0.0177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T117" s="3" t="s">
        <v>73</v>
      </c>
      <c r="AU117" s="3" t="s">
        <v>91</v>
      </c>
      <c r="BK117" s="160">
        <f>BK118</f>
        <v>0</v>
      </c>
    </row>
    <row r="118" spans="2:63" s="161" customFormat="1" ht="25.5" customHeight="1">
      <c r="B118" s="162"/>
      <c r="D118" s="163" t="s">
        <v>73</v>
      </c>
      <c r="E118" s="164" t="s">
        <v>111</v>
      </c>
      <c r="F118" s="164" t="s">
        <v>112</v>
      </c>
      <c r="I118" s="165"/>
      <c r="J118" s="166">
        <f t="shared" si="2"/>
        <v>0</v>
      </c>
      <c r="L118" s="162"/>
      <c r="M118" s="167"/>
      <c r="N118" s="168"/>
      <c r="O118" s="168"/>
      <c r="P118" s="169">
        <f>P119+P138+P140+P150+P184+P195</f>
        <v>0</v>
      </c>
      <c r="Q118" s="168"/>
      <c r="R118" s="169">
        <f>R119+R138+R140+R150+R184+R195</f>
        <v>195.27158876000001</v>
      </c>
      <c r="S118" s="168"/>
      <c r="T118" s="170">
        <f>T119+T138+T140+T150+T184+T195</f>
        <v>0.0177</v>
      </c>
      <c r="AR118" s="163" t="s">
        <v>82</v>
      </c>
      <c r="AT118" s="171" t="s">
        <v>73</v>
      </c>
      <c r="AU118" s="171" t="s">
        <v>74</v>
      </c>
      <c r="AY118" s="163" t="s">
        <v>113</v>
      </c>
      <c r="BK118" s="172">
        <f>BK119+BK138+BK140+BK150+BK184+BK195</f>
        <v>0</v>
      </c>
    </row>
    <row r="119" spans="2:63" s="161" customFormat="1" ht="22.5" customHeight="1">
      <c r="B119" s="162"/>
      <c r="D119" s="163" t="s">
        <v>73</v>
      </c>
      <c r="E119" s="173" t="s">
        <v>82</v>
      </c>
      <c r="F119" s="173" t="s">
        <v>114</v>
      </c>
      <c r="I119" s="165"/>
      <c r="J119" s="174">
        <f t="shared" si="2"/>
        <v>0</v>
      </c>
      <c r="L119" s="162"/>
      <c r="M119" s="167"/>
      <c r="N119" s="168"/>
      <c r="O119" s="168"/>
      <c r="P119" s="169">
        <f>SUM(P120:P137)</f>
        <v>0</v>
      </c>
      <c r="Q119" s="168"/>
      <c r="R119" s="169">
        <f>SUM(R120:R137)</f>
        <v>160.99342080000002</v>
      </c>
      <c r="S119" s="168"/>
      <c r="T119" s="170">
        <f>SUM(T120:T137)</f>
        <v>0</v>
      </c>
      <c r="AR119" s="163" t="s">
        <v>82</v>
      </c>
      <c r="AT119" s="171" t="s">
        <v>73</v>
      </c>
      <c r="AU119" s="171" t="s">
        <v>82</v>
      </c>
      <c r="AY119" s="163" t="s">
        <v>113</v>
      </c>
      <c r="BK119" s="172">
        <f>SUM(BK120:BK137)</f>
        <v>0</v>
      </c>
    </row>
    <row r="120" spans="1:65" s="27" customFormat="1" ht="21" customHeight="1">
      <c r="A120" s="22"/>
      <c r="B120" s="175"/>
      <c r="C120" s="176" t="s">
        <v>82</v>
      </c>
      <c r="D120" s="176" t="s">
        <v>115</v>
      </c>
      <c r="E120" s="177" t="s">
        <v>116</v>
      </c>
      <c r="F120" s="178" t="s">
        <v>117</v>
      </c>
      <c r="G120" s="179" t="s">
        <v>118</v>
      </c>
      <c r="H120" s="180">
        <v>135.72</v>
      </c>
      <c r="I120" s="181"/>
      <c r="J120" s="182">
        <f aca="true" t="shared" si="3" ref="J120:J137">ROUND(I120*H120,2)</f>
        <v>0</v>
      </c>
      <c r="K120" s="183"/>
      <c r="L120" s="23"/>
      <c r="M120" s="184"/>
      <c r="N120" s="185" t="s">
        <v>40</v>
      </c>
      <c r="O120" s="60"/>
      <c r="P120" s="186">
        <f aca="true" t="shared" si="4" ref="P120:P137">O120*H120</f>
        <v>0</v>
      </c>
      <c r="Q120" s="186">
        <v>0</v>
      </c>
      <c r="R120" s="186">
        <f aca="true" t="shared" si="5" ref="R120:R137">Q120*H120</f>
        <v>0</v>
      </c>
      <c r="S120" s="186">
        <v>0</v>
      </c>
      <c r="T120" s="187">
        <f aca="true" t="shared" si="6" ref="T120:T137">S120*H120</f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88" t="s">
        <v>119</v>
      </c>
      <c r="AT120" s="188" t="s">
        <v>115</v>
      </c>
      <c r="AU120" s="188" t="s">
        <v>120</v>
      </c>
      <c r="AY120" s="3" t="s">
        <v>113</v>
      </c>
      <c r="BE120" s="189">
        <f aca="true" t="shared" si="7" ref="BE120:BE137">IF(N120="základná",J120,0)</f>
        <v>0</v>
      </c>
      <c r="BF120" s="189">
        <f aca="true" t="shared" si="8" ref="BF120:BF137">IF(N120="znížená",J120,0)</f>
        <v>0</v>
      </c>
      <c r="BG120" s="189">
        <f aca="true" t="shared" si="9" ref="BG120:BG137">IF(N120="zákl. prenesená",J120,0)</f>
        <v>0</v>
      </c>
      <c r="BH120" s="189">
        <f aca="true" t="shared" si="10" ref="BH120:BH137">IF(N120="zníž. prenesená",J120,0)</f>
        <v>0</v>
      </c>
      <c r="BI120" s="189">
        <f aca="true" t="shared" si="11" ref="BI120:BI137">IF(N120="nulová",J120,0)</f>
        <v>0</v>
      </c>
      <c r="BJ120" s="3" t="s">
        <v>120</v>
      </c>
      <c r="BK120" s="189">
        <f aca="true" t="shared" si="12" ref="BK120:BK137">ROUND(I120*H120,2)</f>
        <v>0</v>
      </c>
      <c r="BL120" s="3" t="s">
        <v>119</v>
      </c>
      <c r="BM120" s="188" t="s">
        <v>121</v>
      </c>
    </row>
    <row r="121" spans="1:65" s="27" customFormat="1" ht="21" customHeight="1">
      <c r="A121" s="22"/>
      <c r="B121" s="175"/>
      <c r="C121" s="176" t="s">
        <v>120</v>
      </c>
      <c r="D121" s="176" t="s">
        <v>115</v>
      </c>
      <c r="E121" s="177" t="s">
        <v>122</v>
      </c>
      <c r="F121" s="178" t="s">
        <v>123</v>
      </c>
      <c r="G121" s="179" t="s">
        <v>118</v>
      </c>
      <c r="H121" s="180">
        <v>135.72</v>
      </c>
      <c r="I121" s="181"/>
      <c r="J121" s="182">
        <f t="shared" si="3"/>
        <v>0</v>
      </c>
      <c r="K121" s="183"/>
      <c r="L121" s="23"/>
      <c r="M121" s="184"/>
      <c r="N121" s="185" t="s">
        <v>40</v>
      </c>
      <c r="O121" s="60"/>
      <c r="P121" s="186">
        <f t="shared" si="4"/>
        <v>0</v>
      </c>
      <c r="Q121" s="186">
        <v>0</v>
      </c>
      <c r="R121" s="186">
        <f t="shared" si="5"/>
        <v>0</v>
      </c>
      <c r="S121" s="186">
        <v>0</v>
      </c>
      <c r="T121" s="187">
        <f t="shared" si="6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88" t="s">
        <v>119</v>
      </c>
      <c r="AT121" s="188" t="s">
        <v>115</v>
      </c>
      <c r="AU121" s="188" t="s">
        <v>120</v>
      </c>
      <c r="AY121" s="3" t="s">
        <v>113</v>
      </c>
      <c r="BE121" s="189">
        <f t="shared" si="7"/>
        <v>0</v>
      </c>
      <c r="BF121" s="189">
        <f t="shared" si="8"/>
        <v>0</v>
      </c>
      <c r="BG121" s="189">
        <f t="shared" si="9"/>
        <v>0</v>
      </c>
      <c r="BH121" s="189">
        <f t="shared" si="10"/>
        <v>0</v>
      </c>
      <c r="BI121" s="189">
        <f t="shared" si="11"/>
        <v>0</v>
      </c>
      <c r="BJ121" s="3" t="s">
        <v>120</v>
      </c>
      <c r="BK121" s="189">
        <f t="shared" si="12"/>
        <v>0</v>
      </c>
      <c r="BL121" s="3" t="s">
        <v>119</v>
      </c>
      <c r="BM121" s="188" t="s">
        <v>124</v>
      </c>
    </row>
    <row r="122" spans="1:65" s="27" customFormat="1" ht="21" customHeight="1">
      <c r="A122" s="22"/>
      <c r="B122" s="175"/>
      <c r="C122" s="176" t="s">
        <v>125</v>
      </c>
      <c r="D122" s="176" t="s">
        <v>115</v>
      </c>
      <c r="E122" s="177" t="s">
        <v>126</v>
      </c>
      <c r="F122" s="178" t="s">
        <v>127</v>
      </c>
      <c r="G122" s="179" t="s">
        <v>118</v>
      </c>
      <c r="H122" s="180">
        <v>96.476</v>
      </c>
      <c r="I122" s="181"/>
      <c r="J122" s="182">
        <f t="shared" si="3"/>
        <v>0</v>
      </c>
      <c r="K122" s="183"/>
      <c r="L122" s="23"/>
      <c r="M122" s="184"/>
      <c r="N122" s="185" t="s">
        <v>40</v>
      </c>
      <c r="O122" s="60"/>
      <c r="P122" s="186">
        <f t="shared" si="4"/>
        <v>0</v>
      </c>
      <c r="Q122" s="186">
        <v>0</v>
      </c>
      <c r="R122" s="186">
        <f t="shared" si="5"/>
        <v>0</v>
      </c>
      <c r="S122" s="186">
        <v>0</v>
      </c>
      <c r="T122" s="187">
        <f t="shared" si="6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88" t="s">
        <v>119</v>
      </c>
      <c r="AT122" s="188" t="s">
        <v>115</v>
      </c>
      <c r="AU122" s="188" t="s">
        <v>120</v>
      </c>
      <c r="AY122" s="3" t="s">
        <v>113</v>
      </c>
      <c r="BE122" s="189">
        <f t="shared" si="7"/>
        <v>0</v>
      </c>
      <c r="BF122" s="189">
        <f t="shared" si="8"/>
        <v>0</v>
      </c>
      <c r="BG122" s="189">
        <f t="shared" si="9"/>
        <v>0</v>
      </c>
      <c r="BH122" s="189">
        <f t="shared" si="10"/>
        <v>0</v>
      </c>
      <c r="BI122" s="189">
        <f t="shared" si="11"/>
        <v>0</v>
      </c>
      <c r="BJ122" s="3" t="s">
        <v>120</v>
      </c>
      <c r="BK122" s="189">
        <f t="shared" si="12"/>
        <v>0</v>
      </c>
      <c r="BL122" s="3" t="s">
        <v>119</v>
      </c>
      <c r="BM122" s="188" t="s">
        <v>128</v>
      </c>
    </row>
    <row r="123" spans="1:65" s="27" customFormat="1" ht="32.25" customHeight="1">
      <c r="A123" s="22"/>
      <c r="B123" s="175"/>
      <c r="C123" s="176" t="s">
        <v>119</v>
      </c>
      <c r="D123" s="176" t="s">
        <v>115</v>
      </c>
      <c r="E123" s="177" t="s">
        <v>129</v>
      </c>
      <c r="F123" s="178" t="s">
        <v>130</v>
      </c>
      <c r="G123" s="179" t="s">
        <v>118</v>
      </c>
      <c r="H123" s="180">
        <v>96.476</v>
      </c>
      <c r="I123" s="181"/>
      <c r="J123" s="182">
        <f t="shared" si="3"/>
        <v>0</v>
      </c>
      <c r="K123" s="183"/>
      <c r="L123" s="23"/>
      <c r="M123" s="184"/>
      <c r="N123" s="185" t="s">
        <v>40</v>
      </c>
      <c r="O123" s="60"/>
      <c r="P123" s="186">
        <f t="shared" si="4"/>
        <v>0</v>
      </c>
      <c r="Q123" s="186">
        <v>0</v>
      </c>
      <c r="R123" s="186">
        <f t="shared" si="5"/>
        <v>0</v>
      </c>
      <c r="S123" s="186">
        <v>0</v>
      </c>
      <c r="T123" s="187">
        <f t="shared" si="6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88" t="s">
        <v>119</v>
      </c>
      <c r="AT123" s="188" t="s">
        <v>115</v>
      </c>
      <c r="AU123" s="188" t="s">
        <v>120</v>
      </c>
      <c r="AY123" s="3" t="s">
        <v>113</v>
      </c>
      <c r="BE123" s="189">
        <f t="shared" si="7"/>
        <v>0</v>
      </c>
      <c r="BF123" s="189">
        <f t="shared" si="8"/>
        <v>0</v>
      </c>
      <c r="BG123" s="189">
        <f t="shared" si="9"/>
        <v>0</v>
      </c>
      <c r="BH123" s="189">
        <f t="shared" si="10"/>
        <v>0</v>
      </c>
      <c r="BI123" s="189">
        <f t="shared" si="11"/>
        <v>0</v>
      </c>
      <c r="BJ123" s="3" t="s">
        <v>120</v>
      </c>
      <c r="BK123" s="189">
        <f t="shared" si="12"/>
        <v>0</v>
      </c>
      <c r="BL123" s="3" t="s">
        <v>119</v>
      </c>
      <c r="BM123" s="188" t="s">
        <v>131</v>
      </c>
    </row>
    <row r="124" spans="1:65" s="27" customFormat="1" ht="21" customHeight="1">
      <c r="A124" s="22"/>
      <c r="B124" s="175"/>
      <c r="C124" s="176" t="s">
        <v>132</v>
      </c>
      <c r="D124" s="176" t="s">
        <v>115</v>
      </c>
      <c r="E124" s="177" t="s">
        <v>133</v>
      </c>
      <c r="F124" s="178" t="s">
        <v>134</v>
      </c>
      <c r="G124" s="179" t="s">
        <v>135</v>
      </c>
      <c r="H124" s="180">
        <v>51.48</v>
      </c>
      <c r="I124" s="181"/>
      <c r="J124" s="182">
        <f t="shared" si="3"/>
        <v>0</v>
      </c>
      <c r="K124" s="183"/>
      <c r="L124" s="23"/>
      <c r="M124" s="184"/>
      <c r="N124" s="185" t="s">
        <v>40</v>
      </c>
      <c r="O124" s="60"/>
      <c r="P124" s="186">
        <f t="shared" si="4"/>
        <v>0</v>
      </c>
      <c r="Q124" s="186">
        <v>0.00096</v>
      </c>
      <c r="R124" s="186">
        <f t="shared" si="5"/>
        <v>0.0494208</v>
      </c>
      <c r="S124" s="186">
        <v>0</v>
      </c>
      <c r="T124" s="187">
        <f t="shared" si="6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88" t="s">
        <v>119</v>
      </c>
      <c r="AT124" s="188" t="s">
        <v>115</v>
      </c>
      <c r="AU124" s="188" t="s">
        <v>120</v>
      </c>
      <c r="AY124" s="3" t="s">
        <v>113</v>
      </c>
      <c r="BE124" s="189">
        <f t="shared" si="7"/>
        <v>0</v>
      </c>
      <c r="BF124" s="189">
        <f t="shared" si="8"/>
        <v>0</v>
      </c>
      <c r="BG124" s="189">
        <f t="shared" si="9"/>
        <v>0</v>
      </c>
      <c r="BH124" s="189">
        <f t="shared" si="10"/>
        <v>0</v>
      </c>
      <c r="BI124" s="189">
        <f t="shared" si="11"/>
        <v>0</v>
      </c>
      <c r="BJ124" s="3" t="s">
        <v>120</v>
      </c>
      <c r="BK124" s="189">
        <f t="shared" si="12"/>
        <v>0</v>
      </c>
      <c r="BL124" s="3" t="s">
        <v>119</v>
      </c>
      <c r="BM124" s="188" t="s">
        <v>136</v>
      </c>
    </row>
    <row r="125" spans="1:65" s="27" customFormat="1" ht="21" customHeight="1">
      <c r="A125" s="22"/>
      <c r="B125" s="175"/>
      <c r="C125" s="176" t="s">
        <v>137</v>
      </c>
      <c r="D125" s="176" t="s">
        <v>115</v>
      </c>
      <c r="E125" s="177" t="s">
        <v>138</v>
      </c>
      <c r="F125" s="178" t="s">
        <v>139</v>
      </c>
      <c r="G125" s="179" t="s">
        <v>135</v>
      </c>
      <c r="H125" s="180">
        <v>51.48</v>
      </c>
      <c r="I125" s="181"/>
      <c r="J125" s="182">
        <f t="shared" si="3"/>
        <v>0</v>
      </c>
      <c r="K125" s="183"/>
      <c r="L125" s="23"/>
      <c r="M125" s="184"/>
      <c r="N125" s="185" t="s">
        <v>40</v>
      </c>
      <c r="O125" s="60"/>
      <c r="P125" s="186">
        <f t="shared" si="4"/>
        <v>0</v>
      </c>
      <c r="Q125" s="186">
        <v>0</v>
      </c>
      <c r="R125" s="186">
        <f t="shared" si="5"/>
        <v>0</v>
      </c>
      <c r="S125" s="186">
        <v>0</v>
      </c>
      <c r="T125" s="187">
        <f t="shared" si="6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88" t="s">
        <v>119</v>
      </c>
      <c r="AT125" s="188" t="s">
        <v>115</v>
      </c>
      <c r="AU125" s="188" t="s">
        <v>120</v>
      </c>
      <c r="AY125" s="3" t="s">
        <v>113</v>
      </c>
      <c r="BE125" s="189">
        <f t="shared" si="7"/>
        <v>0</v>
      </c>
      <c r="BF125" s="189">
        <f t="shared" si="8"/>
        <v>0</v>
      </c>
      <c r="BG125" s="189">
        <f t="shared" si="9"/>
        <v>0</v>
      </c>
      <c r="BH125" s="189">
        <f t="shared" si="10"/>
        <v>0</v>
      </c>
      <c r="BI125" s="189">
        <f t="shared" si="11"/>
        <v>0</v>
      </c>
      <c r="BJ125" s="3" t="s">
        <v>120</v>
      </c>
      <c r="BK125" s="189">
        <f t="shared" si="12"/>
        <v>0</v>
      </c>
      <c r="BL125" s="3" t="s">
        <v>119</v>
      </c>
      <c r="BM125" s="188" t="s">
        <v>140</v>
      </c>
    </row>
    <row r="126" spans="1:65" s="27" customFormat="1" ht="21" customHeight="1">
      <c r="A126" s="22"/>
      <c r="B126" s="175"/>
      <c r="C126" s="176" t="s">
        <v>141</v>
      </c>
      <c r="D126" s="176" t="s">
        <v>115</v>
      </c>
      <c r="E126" s="177" t="s">
        <v>142</v>
      </c>
      <c r="F126" s="178" t="s">
        <v>143</v>
      </c>
      <c r="G126" s="179" t="s">
        <v>118</v>
      </c>
      <c r="H126" s="180">
        <v>200.516</v>
      </c>
      <c r="I126" s="181"/>
      <c r="J126" s="182">
        <f t="shared" si="3"/>
        <v>0</v>
      </c>
      <c r="K126" s="183"/>
      <c r="L126" s="23"/>
      <c r="M126" s="184"/>
      <c r="N126" s="185" t="s">
        <v>40</v>
      </c>
      <c r="O126" s="60"/>
      <c r="P126" s="186">
        <f t="shared" si="4"/>
        <v>0</v>
      </c>
      <c r="Q126" s="186">
        <v>0</v>
      </c>
      <c r="R126" s="186">
        <f t="shared" si="5"/>
        <v>0</v>
      </c>
      <c r="S126" s="186">
        <v>0</v>
      </c>
      <c r="T126" s="187">
        <f t="shared" si="6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88" t="s">
        <v>119</v>
      </c>
      <c r="AT126" s="188" t="s">
        <v>115</v>
      </c>
      <c r="AU126" s="188" t="s">
        <v>120</v>
      </c>
      <c r="AY126" s="3" t="s">
        <v>113</v>
      </c>
      <c r="BE126" s="189">
        <f t="shared" si="7"/>
        <v>0</v>
      </c>
      <c r="BF126" s="189">
        <f t="shared" si="8"/>
        <v>0</v>
      </c>
      <c r="BG126" s="189">
        <f t="shared" si="9"/>
        <v>0</v>
      </c>
      <c r="BH126" s="189">
        <f t="shared" si="10"/>
        <v>0</v>
      </c>
      <c r="BI126" s="189">
        <f t="shared" si="11"/>
        <v>0</v>
      </c>
      <c r="BJ126" s="3" t="s">
        <v>120</v>
      </c>
      <c r="BK126" s="189">
        <f t="shared" si="12"/>
        <v>0</v>
      </c>
      <c r="BL126" s="3" t="s">
        <v>119</v>
      </c>
      <c r="BM126" s="188" t="s">
        <v>144</v>
      </c>
    </row>
    <row r="127" spans="1:65" s="27" customFormat="1" ht="32.25" customHeight="1">
      <c r="A127" s="22"/>
      <c r="B127" s="175"/>
      <c r="C127" s="176" t="s">
        <v>145</v>
      </c>
      <c r="D127" s="176" t="s">
        <v>115</v>
      </c>
      <c r="E127" s="177" t="s">
        <v>146</v>
      </c>
      <c r="F127" s="178" t="s">
        <v>147</v>
      </c>
      <c r="G127" s="179" t="s">
        <v>118</v>
      </c>
      <c r="H127" s="180">
        <v>131.938</v>
      </c>
      <c r="I127" s="181"/>
      <c r="J127" s="182">
        <f t="shared" si="3"/>
        <v>0</v>
      </c>
      <c r="K127" s="183"/>
      <c r="L127" s="23"/>
      <c r="M127" s="184"/>
      <c r="N127" s="185" t="s">
        <v>40</v>
      </c>
      <c r="O127" s="60"/>
      <c r="P127" s="186">
        <f t="shared" si="4"/>
        <v>0</v>
      </c>
      <c r="Q127" s="186">
        <v>0</v>
      </c>
      <c r="R127" s="186">
        <f t="shared" si="5"/>
        <v>0</v>
      </c>
      <c r="S127" s="186">
        <v>0</v>
      </c>
      <c r="T127" s="187">
        <f t="shared" si="6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88" t="s">
        <v>119</v>
      </c>
      <c r="AT127" s="188" t="s">
        <v>115</v>
      </c>
      <c r="AU127" s="188" t="s">
        <v>120</v>
      </c>
      <c r="AY127" s="3" t="s">
        <v>113</v>
      </c>
      <c r="BE127" s="189">
        <f t="shared" si="7"/>
        <v>0</v>
      </c>
      <c r="BF127" s="189">
        <f t="shared" si="8"/>
        <v>0</v>
      </c>
      <c r="BG127" s="189">
        <f t="shared" si="9"/>
        <v>0</v>
      </c>
      <c r="BH127" s="189">
        <f t="shared" si="10"/>
        <v>0</v>
      </c>
      <c r="BI127" s="189">
        <f t="shared" si="11"/>
        <v>0</v>
      </c>
      <c r="BJ127" s="3" t="s">
        <v>120</v>
      </c>
      <c r="BK127" s="189">
        <f t="shared" si="12"/>
        <v>0</v>
      </c>
      <c r="BL127" s="3" t="s">
        <v>119</v>
      </c>
      <c r="BM127" s="188" t="s">
        <v>148</v>
      </c>
    </row>
    <row r="128" spans="1:65" s="27" customFormat="1" ht="42.75" customHeight="1">
      <c r="A128" s="22"/>
      <c r="B128" s="175"/>
      <c r="C128" s="176" t="s">
        <v>149</v>
      </c>
      <c r="D128" s="176" t="s">
        <v>115</v>
      </c>
      <c r="E128" s="177" t="s">
        <v>150</v>
      </c>
      <c r="F128" s="178" t="s">
        <v>151</v>
      </c>
      <c r="G128" s="179" t="s">
        <v>118</v>
      </c>
      <c r="H128" s="180">
        <v>1583.256</v>
      </c>
      <c r="I128" s="181"/>
      <c r="J128" s="182">
        <f t="shared" si="3"/>
        <v>0</v>
      </c>
      <c r="K128" s="183"/>
      <c r="L128" s="23"/>
      <c r="M128" s="184"/>
      <c r="N128" s="185" t="s">
        <v>40</v>
      </c>
      <c r="O128" s="60"/>
      <c r="P128" s="186">
        <f t="shared" si="4"/>
        <v>0</v>
      </c>
      <c r="Q128" s="186">
        <v>0</v>
      </c>
      <c r="R128" s="186">
        <f t="shared" si="5"/>
        <v>0</v>
      </c>
      <c r="S128" s="186">
        <v>0</v>
      </c>
      <c r="T128" s="187">
        <f t="shared" si="6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88" t="s">
        <v>119</v>
      </c>
      <c r="AT128" s="188" t="s">
        <v>115</v>
      </c>
      <c r="AU128" s="188" t="s">
        <v>120</v>
      </c>
      <c r="AY128" s="3" t="s">
        <v>113</v>
      </c>
      <c r="BE128" s="189">
        <f t="shared" si="7"/>
        <v>0</v>
      </c>
      <c r="BF128" s="189">
        <f t="shared" si="8"/>
        <v>0</v>
      </c>
      <c r="BG128" s="189">
        <f t="shared" si="9"/>
        <v>0</v>
      </c>
      <c r="BH128" s="189">
        <f t="shared" si="10"/>
        <v>0</v>
      </c>
      <c r="BI128" s="189">
        <f t="shared" si="11"/>
        <v>0</v>
      </c>
      <c r="BJ128" s="3" t="s">
        <v>120</v>
      </c>
      <c r="BK128" s="189">
        <f t="shared" si="12"/>
        <v>0</v>
      </c>
      <c r="BL128" s="3" t="s">
        <v>119</v>
      </c>
      <c r="BM128" s="188" t="s">
        <v>152</v>
      </c>
    </row>
    <row r="129" spans="1:65" s="27" customFormat="1" ht="21" customHeight="1">
      <c r="A129" s="22"/>
      <c r="B129" s="175"/>
      <c r="C129" s="176" t="s">
        <v>153</v>
      </c>
      <c r="D129" s="176" t="s">
        <v>115</v>
      </c>
      <c r="E129" s="177" t="s">
        <v>154</v>
      </c>
      <c r="F129" s="178" t="s">
        <v>155</v>
      </c>
      <c r="G129" s="179" t="s">
        <v>118</v>
      </c>
      <c r="H129" s="180">
        <v>131.938</v>
      </c>
      <c r="I129" s="181"/>
      <c r="J129" s="182">
        <f t="shared" si="3"/>
        <v>0</v>
      </c>
      <c r="K129" s="183"/>
      <c r="L129" s="23"/>
      <c r="M129" s="184"/>
      <c r="N129" s="185" t="s">
        <v>40</v>
      </c>
      <c r="O129" s="60"/>
      <c r="P129" s="186">
        <f t="shared" si="4"/>
        <v>0</v>
      </c>
      <c r="Q129" s="186">
        <v>0</v>
      </c>
      <c r="R129" s="186">
        <f t="shared" si="5"/>
        <v>0</v>
      </c>
      <c r="S129" s="186">
        <v>0</v>
      </c>
      <c r="T129" s="187">
        <f t="shared" si="6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88" t="s">
        <v>119</v>
      </c>
      <c r="AT129" s="188" t="s">
        <v>115</v>
      </c>
      <c r="AU129" s="188" t="s">
        <v>120</v>
      </c>
      <c r="AY129" s="3" t="s">
        <v>113</v>
      </c>
      <c r="BE129" s="189">
        <f t="shared" si="7"/>
        <v>0</v>
      </c>
      <c r="BF129" s="189">
        <f t="shared" si="8"/>
        <v>0</v>
      </c>
      <c r="BG129" s="189">
        <f t="shared" si="9"/>
        <v>0</v>
      </c>
      <c r="BH129" s="189">
        <f t="shared" si="10"/>
        <v>0</v>
      </c>
      <c r="BI129" s="189">
        <f t="shared" si="11"/>
        <v>0</v>
      </c>
      <c r="BJ129" s="3" t="s">
        <v>120</v>
      </c>
      <c r="BK129" s="189">
        <f t="shared" si="12"/>
        <v>0</v>
      </c>
      <c r="BL129" s="3" t="s">
        <v>119</v>
      </c>
      <c r="BM129" s="188" t="s">
        <v>156</v>
      </c>
    </row>
    <row r="130" spans="1:65" s="27" customFormat="1" ht="21" customHeight="1">
      <c r="A130" s="22"/>
      <c r="B130" s="175"/>
      <c r="C130" s="176" t="s">
        <v>157</v>
      </c>
      <c r="D130" s="176" t="s">
        <v>115</v>
      </c>
      <c r="E130" s="177" t="s">
        <v>158</v>
      </c>
      <c r="F130" s="178" t="s">
        <v>159</v>
      </c>
      <c r="G130" s="179" t="s">
        <v>118</v>
      </c>
      <c r="H130" s="180">
        <v>131.938</v>
      </c>
      <c r="I130" s="181"/>
      <c r="J130" s="182">
        <f t="shared" si="3"/>
        <v>0</v>
      </c>
      <c r="K130" s="183"/>
      <c r="L130" s="23"/>
      <c r="M130" s="184"/>
      <c r="N130" s="185" t="s">
        <v>40</v>
      </c>
      <c r="O130" s="60"/>
      <c r="P130" s="186">
        <f t="shared" si="4"/>
        <v>0</v>
      </c>
      <c r="Q130" s="186">
        <v>0</v>
      </c>
      <c r="R130" s="186">
        <f t="shared" si="5"/>
        <v>0</v>
      </c>
      <c r="S130" s="186">
        <v>0</v>
      </c>
      <c r="T130" s="187">
        <f t="shared" si="6"/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88" t="s">
        <v>119</v>
      </c>
      <c r="AT130" s="188" t="s">
        <v>115</v>
      </c>
      <c r="AU130" s="188" t="s">
        <v>120</v>
      </c>
      <c r="AY130" s="3" t="s">
        <v>113</v>
      </c>
      <c r="BE130" s="189">
        <f t="shared" si="7"/>
        <v>0</v>
      </c>
      <c r="BF130" s="189">
        <f t="shared" si="8"/>
        <v>0</v>
      </c>
      <c r="BG130" s="189">
        <f t="shared" si="9"/>
        <v>0</v>
      </c>
      <c r="BH130" s="189">
        <f t="shared" si="10"/>
        <v>0</v>
      </c>
      <c r="BI130" s="189">
        <f t="shared" si="11"/>
        <v>0</v>
      </c>
      <c r="BJ130" s="3" t="s">
        <v>120</v>
      </c>
      <c r="BK130" s="189">
        <f t="shared" si="12"/>
        <v>0</v>
      </c>
      <c r="BL130" s="3" t="s">
        <v>119</v>
      </c>
      <c r="BM130" s="188" t="s">
        <v>160</v>
      </c>
    </row>
    <row r="131" spans="1:65" s="27" customFormat="1" ht="21" customHeight="1">
      <c r="A131" s="22"/>
      <c r="B131" s="175"/>
      <c r="C131" s="176" t="s">
        <v>161</v>
      </c>
      <c r="D131" s="176" t="s">
        <v>115</v>
      </c>
      <c r="E131" s="177" t="s">
        <v>162</v>
      </c>
      <c r="F131" s="178" t="s">
        <v>163</v>
      </c>
      <c r="G131" s="179" t="s">
        <v>164</v>
      </c>
      <c r="H131" s="180">
        <v>237.488</v>
      </c>
      <c r="I131" s="181"/>
      <c r="J131" s="182">
        <f t="shared" si="3"/>
        <v>0</v>
      </c>
      <c r="K131" s="183"/>
      <c r="L131" s="23"/>
      <c r="M131" s="184"/>
      <c r="N131" s="185" t="s">
        <v>40</v>
      </c>
      <c r="O131" s="60"/>
      <c r="P131" s="186">
        <f t="shared" si="4"/>
        <v>0</v>
      </c>
      <c r="Q131" s="186">
        <v>0</v>
      </c>
      <c r="R131" s="186">
        <f t="shared" si="5"/>
        <v>0</v>
      </c>
      <c r="S131" s="186">
        <v>0</v>
      </c>
      <c r="T131" s="187">
        <f t="shared" si="6"/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88" t="s">
        <v>119</v>
      </c>
      <c r="AT131" s="188" t="s">
        <v>115</v>
      </c>
      <c r="AU131" s="188" t="s">
        <v>120</v>
      </c>
      <c r="AY131" s="3" t="s">
        <v>113</v>
      </c>
      <c r="BE131" s="189">
        <f t="shared" si="7"/>
        <v>0</v>
      </c>
      <c r="BF131" s="189">
        <f t="shared" si="8"/>
        <v>0</v>
      </c>
      <c r="BG131" s="189">
        <f t="shared" si="9"/>
        <v>0</v>
      </c>
      <c r="BH131" s="189">
        <f t="shared" si="10"/>
        <v>0</v>
      </c>
      <c r="BI131" s="189">
        <f t="shared" si="11"/>
        <v>0</v>
      </c>
      <c r="BJ131" s="3" t="s">
        <v>120</v>
      </c>
      <c r="BK131" s="189">
        <f t="shared" si="12"/>
        <v>0</v>
      </c>
      <c r="BL131" s="3" t="s">
        <v>119</v>
      </c>
      <c r="BM131" s="188" t="s">
        <v>165</v>
      </c>
    </row>
    <row r="132" spans="1:65" s="27" customFormat="1" ht="32.25" customHeight="1">
      <c r="A132" s="22"/>
      <c r="B132" s="175"/>
      <c r="C132" s="176" t="s">
        <v>166</v>
      </c>
      <c r="D132" s="176" t="s">
        <v>115</v>
      </c>
      <c r="E132" s="177" t="s">
        <v>167</v>
      </c>
      <c r="F132" s="178" t="s">
        <v>168</v>
      </c>
      <c r="G132" s="179" t="s">
        <v>118</v>
      </c>
      <c r="H132" s="180">
        <v>134.295</v>
      </c>
      <c r="I132" s="181"/>
      <c r="J132" s="182">
        <f t="shared" si="3"/>
        <v>0</v>
      </c>
      <c r="K132" s="183"/>
      <c r="L132" s="23"/>
      <c r="M132" s="184"/>
      <c r="N132" s="185" t="s">
        <v>40</v>
      </c>
      <c r="O132" s="60"/>
      <c r="P132" s="186">
        <f t="shared" si="4"/>
        <v>0</v>
      </c>
      <c r="Q132" s="186">
        <v>0</v>
      </c>
      <c r="R132" s="186">
        <f t="shared" si="5"/>
        <v>0</v>
      </c>
      <c r="S132" s="186">
        <v>0</v>
      </c>
      <c r="T132" s="187">
        <f t="shared" si="6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88" t="s">
        <v>119</v>
      </c>
      <c r="AT132" s="188" t="s">
        <v>115</v>
      </c>
      <c r="AU132" s="188" t="s">
        <v>120</v>
      </c>
      <c r="AY132" s="3" t="s">
        <v>113</v>
      </c>
      <c r="BE132" s="189">
        <f t="shared" si="7"/>
        <v>0</v>
      </c>
      <c r="BF132" s="189">
        <f t="shared" si="8"/>
        <v>0</v>
      </c>
      <c r="BG132" s="189">
        <f t="shared" si="9"/>
        <v>0</v>
      </c>
      <c r="BH132" s="189">
        <f t="shared" si="10"/>
        <v>0</v>
      </c>
      <c r="BI132" s="189">
        <f t="shared" si="11"/>
        <v>0</v>
      </c>
      <c r="BJ132" s="3" t="s">
        <v>120</v>
      </c>
      <c r="BK132" s="189">
        <f t="shared" si="12"/>
        <v>0</v>
      </c>
      <c r="BL132" s="3" t="s">
        <v>119</v>
      </c>
      <c r="BM132" s="188" t="s">
        <v>169</v>
      </c>
    </row>
    <row r="133" spans="1:65" s="27" customFormat="1" ht="21" customHeight="1">
      <c r="A133" s="22"/>
      <c r="B133" s="175"/>
      <c r="C133" s="190" t="s">
        <v>170</v>
      </c>
      <c r="D133" s="190" t="s">
        <v>171</v>
      </c>
      <c r="E133" s="191" t="s">
        <v>172</v>
      </c>
      <c r="F133" s="192" t="s">
        <v>173</v>
      </c>
      <c r="G133" s="193" t="s">
        <v>164</v>
      </c>
      <c r="H133" s="194">
        <v>61.266</v>
      </c>
      <c r="I133" s="195"/>
      <c r="J133" s="196">
        <f t="shared" si="3"/>
        <v>0</v>
      </c>
      <c r="K133" s="197"/>
      <c r="L133" s="198"/>
      <c r="M133" s="199"/>
      <c r="N133" s="200" t="s">
        <v>40</v>
      </c>
      <c r="O133" s="60"/>
      <c r="P133" s="186">
        <f t="shared" si="4"/>
        <v>0</v>
      </c>
      <c r="Q133" s="186">
        <v>1</v>
      </c>
      <c r="R133" s="186">
        <f t="shared" si="5"/>
        <v>61.266</v>
      </c>
      <c r="S133" s="186">
        <v>0</v>
      </c>
      <c r="T133" s="187">
        <f t="shared" si="6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88" t="s">
        <v>145</v>
      </c>
      <c r="AT133" s="188" t="s">
        <v>171</v>
      </c>
      <c r="AU133" s="188" t="s">
        <v>120</v>
      </c>
      <c r="AY133" s="3" t="s">
        <v>113</v>
      </c>
      <c r="BE133" s="189">
        <f t="shared" si="7"/>
        <v>0</v>
      </c>
      <c r="BF133" s="189">
        <f t="shared" si="8"/>
        <v>0</v>
      </c>
      <c r="BG133" s="189">
        <f t="shared" si="9"/>
        <v>0</v>
      </c>
      <c r="BH133" s="189">
        <f t="shared" si="10"/>
        <v>0</v>
      </c>
      <c r="BI133" s="189">
        <f t="shared" si="11"/>
        <v>0</v>
      </c>
      <c r="BJ133" s="3" t="s">
        <v>120</v>
      </c>
      <c r="BK133" s="189">
        <f t="shared" si="12"/>
        <v>0</v>
      </c>
      <c r="BL133" s="3" t="s">
        <v>119</v>
      </c>
      <c r="BM133" s="188" t="s">
        <v>174</v>
      </c>
    </row>
    <row r="134" spans="1:65" s="27" customFormat="1" ht="21" customHeight="1">
      <c r="A134" s="22"/>
      <c r="B134" s="175"/>
      <c r="C134" s="176" t="s">
        <v>175</v>
      </c>
      <c r="D134" s="176" t="s">
        <v>115</v>
      </c>
      <c r="E134" s="177" t="s">
        <v>176</v>
      </c>
      <c r="F134" s="178" t="s">
        <v>177</v>
      </c>
      <c r="G134" s="179" t="s">
        <v>118</v>
      </c>
      <c r="H134" s="180">
        <v>37.519</v>
      </c>
      <c r="I134" s="181"/>
      <c r="J134" s="182">
        <f t="shared" si="3"/>
        <v>0</v>
      </c>
      <c r="K134" s="183"/>
      <c r="L134" s="23"/>
      <c r="M134" s="184"/>
      <c r="N134" s="185" t="s">
        <v>40</v>
      </c>
      <c r="O134" s="60"/>
      <c r="P134" s="186">
        <f t="shared" si="4"/>
        <v>0</v>
      </c>
      <c r="Q134" s="186">
        <v>0</v>
      </c>
      <c r="R134" s="186">
        <f t="shared" si="5"/>
        <v>0</v>
      </c>
      <c r="S134" s="186">
        <v>0</v>
      </c>
      <c r="T134" s="187">
        <f t="shared" si="6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88" t="s">
        <v>119</v>
      </c>
      <c r="AT134" s="188" t="s">
        <v>115</v>
      </c>
      <c r="AU134" s="188" t="s">
        <v>120</v>
      </c>
      <c r="AY134" s="3" t="s">
        <v>113</v>
      </c>
      <c r="BE134" s="189">
        <f t="shared" si="7"/>
        <v>0</v>
      </c>
      <c r="BF134" s="189">
        <f t="shared" si="8"/>
        <v>0</v>
      </c>
      <c r="BG134" s="189">
        <f t="shared" si="9"/>
        <v>0</v>
      </c>
      <c r="BH134" s="189">
        <f t="shared" si="10"/>
        <v>0</v>
      </c>
      <c r="BI134" s="189">
        <f t="shared" si="11"/>
        <v>0</v>
      </c>
      <c r="BJ134" s="3" t="s">
        <v>120</v>
      </c>
      <c r="BK134" s="189">
        <f t="shared" si="12"/>
        <v>0</v>
      </c>
      <c r="BL134" s="3" t="s">
        <v>119</v>
      </c>
      <c r="BM134" s="188" t="s">
        <v>178</v>
      </c>
    </row>
    <row r="135" spans="1:65" s="27" customFormat="1" ht="21" customHeight="1">
      <c r="A135" s="22"/>
      <c r="B135" s="175"/>
      <c r="C135" s="190" t="s">
        <v>179</v>
      </c>
      <c r="D135" s="190" t="s">
        <v>171</v>
      </c>
      <c r="E135" s="191" t="s">
        <v>180</v>
      </c>
      <c r="F135" s="192" t="s">
        <v>181</v>
      </c>
      <c r="G135" s="193" t="s">
        <v>164</v>
      </c>
      <c r="H135" s="194">
        <v>67.534</v>
      </c>
      <c r="I135" s="195"/>
      <c r="J135" s="196">
        <f t="shared" si="3"/>
        <v>0</v>
      </c>
      <c r="K135" s="197"/>
      <c r="L135" s="198"/>
      <c r="M135" s="199"/>
      <c r="N135" s="200" t="s">
        <v>40</v>
      </c>
      <c r="O135" s="60"/>
      <c r="P135" s="186">
        <f t="shared" si="4"/>
        <v>0</v>
      </c>
      <c r="Q135" s="186">
        <v>1</v>
      </c>
      <c r="R135" s="186">
        <f t="shared" si="5"/>
        <v>67.534</v>
      </c>
      <c r="S135" s="186">
        <v>0</v>
      </c>
      <c r="T135" s="187">
        <f t="shared" si="6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88" t="s">
        <v>145</v>
      </c>
      <c r="AT135" s="188" t="s">
        <v>171</v>
      </c>
      <c r="AU135" s="188" t="s">
        <v>120</v>
      </c>
      <c r="AY135" s="3" t="s">
        <v>113</v>
      </c>
      <c r="BE135" s="189">
        <f t="shared" si="7"/>
        <v>0</v>
      </c>
      <c r="BF135" s="189">
        <f t="shared" si="8"/>
        <v>0</v>
      </c>
      <c r="BG135" s="189">
        <f t="shared" si="9"/>
        <v>0</v>
      </c>
      <c r="BH135" s="189">
        <f t="shared" si="10"/>
        <v>0</v>
      </c>
      <c r="BI135" s="189">
        <f t="shared" si="11"/>
        <v>0</v>
      </c>
      <c r="BJ135" s="3" t="s">
        <v>120</v>
      </c>
      <c r="BK135" s="189">
        <f t="shared" si="12"/>
        <v>0</v>
      </c>
      <c r="BL135" s="3" t="s">
        <v>119</v>
      </c>
      <c r="BM135" s="188" t="s">
        <v>182</v>
      </c>
    </row>
    <row r="136" spans="1:65" s="27" customFormat="1" ht="21" customHeight="1">
      <c r="A136" s="22"/>
      <c r="B136" s="175"/>
      <c r="C136" s="176" t="s">
        <v>183</v>
      </c>
      <c r="D136" s="176" t="s">
        <v>115</v>
      </c>
      <c r="E136" s="177" t="s">
        <v>184</v>
      </c>
      <c r="F136" s="178" t="s">
        <v>185</v>
      </c>
      <c r="G136" s="179" t="s">
        <v>118</v>
      </c>
      <c r="H136" s="180">
        <v>17.858</v>
      </c>
      <c r="I136" s="181"/>
      <c r="J136" s="182">
        <f t="shared" si="3"/>
        <v>0</v>
      </c>
      <c r="K136" s="183"/>
      <c r="L136" s="23"/>
      <c r="M136" s="184"/>
      <c r="N136" s="185" t="s">
        <v>40</v>
      </c>
      <c r="O136" s="60"/>
      <c r="P136" s="186">
        <f t="shared" si="4"/>
        <v>0</v>
      </c>
      <c r="Q136" s="186">
        <v>0</v>
      </c>
      <c r="R136" s="186">
        <f t="shared" si="5"/>
        <v>0</v>
      </c>
      <c r="S136" s="186">
        <v>0</v>
      </c>
      <c r="T136" s="187">
        <f t="shared" si="6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88" t="s">
        <v>119</v>
      </c>
      <c r="AT136" s="188" t="s">
        <v>115</v>
      </c>
      <c r="AU136" s="188" t="s">
        <v>120</v>
      </c>
      <c r="AY136" s="3" t="s">
        <v>113</v>
      </c>
      <c r="BE136" s="189">
        <f t="shared" si="7"/>
        <v>0</v>
      </c>
      <c r="BF136" s="189">
        <f t="shared" si="8"/>
        <v>0</v>
      </c>
      <c r="BG136" s="189">
        <f t="shared" si="9"/>
        <v>0</v>
      </c>
      <c r="BH136" s="189">
        <f t="shared" si="10"/>
        <v>0</v>
      </c>
      <c r="BI136" s="189">
        <f t="shared" si="11"/>
        <v>0</v>
      </c>
      <c r="BJ136" s="3" t="s">
        <v>120</v>
      </c>
      <c r="BK136" s="189">
        <f t="shared" si="12"/>
        <v>0</v>
      </c>
      <c r="BL136" s="3" t="s">
        <v>119</v>
      </c>
      <c r="BM136" s="188" t="s">
        <v>186</v>
      </c>
    </row>
    <row r="137" spans="1:65" s="27" customFormat="1" ht="21" customHeight="1">
      <c r="A137" s="22"/>
      <c r="B137" s="175"/>
      <c r="C137" s="190" t="s">
        <v>187</v>
      </c>
      <c r="D137" s="190" t="s">
        <v>171</v>
      </c>
      <c r="E137" s="191" t="s">
        <v>188</v>
      </c>
      <c r="F137" s="192" t="s">
        <v>189</v>
      </c>
      <c r="G137" s="193" t="s">
        <v>164</v>
      </c>
      <c r="H137" s="194">
        <v>32.144</v>
      </c>
      <c r="I137" s="195"/>
      <c r="J137" s="196">
        <f t="shared" si="3"/>
        <v>0</v>
      </c>
      <c r="K137" s="197"/>
      <c r="L137" s="198"/>
      <c r="M137" s="199"/>
      <c r="N137" s="200" t="s">
        <v>40</v>
      </c>
      <c r="O137" s="60"/>
      <c r="P137" s="186">
        <f t="shared" si="4"/>
        <v>0</v>
      </c>
      <c r="Q137" s="186">
        <v>1</v>
      </c>
      <c r="R137" s="186">
        <f t="shared" si="5"/>
        <v>32.144</v>
      </c>
      <c r="S137" s="186">
        <v>0</v>
      </c>
      <c r="T137" s="187">
        <f t="shared" si="6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88" t="s">
        <v>145</v>
      </c>
      <c r="AT137" s="188" t="s">
        <v>171</v>
      </c>
      <c r="AU137" s="188" t="s">
        <v>120</v>
      </c>
      <c r="AY137" s="3" t="s">
        <v>113</v>
      </c>
      <c r="BE137" s="189">
        <f t="shared" si="7"/>
        <v>0</v>
      </c>
      <c r="BF137" s="189">
        <f t="shared" si="8"/>
        <v>0</v>
      </c>
      <c r="BG137" s="189">
        <f t="shared" si="9"/>
        <v>0</v>
      </c>
      <c r="BH137" s="189">
        <f t="shared" si="10"/>
        <v>0</v>
      </c>
      <c r="BI137" s="189">
        <f t="shared" si="11"/>
        <v>0</v>
      </c>
      <c r="BJ137" s="3" t="s">
        <v>120</v>
      </c>
      <c r="BK137" s="189">
        <f t="shared" si="12"/>
        <v>0</v>
      </c>
      <c r="BL137" s="3" t="s">
        <v>119</v>
      </c>
      <c r="BM137" s="188" t="s">
        <v>190</v>
      </c>
    </row>
    <row r="138" spans="2:63" s="161" customFormat="1" ht="22.5" customHeight="1">
      <c r="B138" s="162"/>
      <c r="D138" s="163" t="s">
        <v>73</v>
      </c>
      <c r="E138" s="173" t="s">
        <v>125</v>
      </c>
      <c r="F138" s="173" t="s">
        <v>191</v>
      </c>
      <c r="I138" s="165"/>
      <c r="J138" s="174">
        <f>BK138</f>
        <v>0</v>
      </c>
      <c r="L138" s="162"/>
      <c r="M138" s="167"/>
      <c r="N138" s="168"/>
      <c r="O138" s="168"/>
      <c r="P138" s="169">
        <f>P139</f>
        <v>0</v>
      </c>
      <c r="Q138" s="168"/>
      <c r="R138" s="169">
        <f>R139</f>
        <v>0</v>
      </c>
      <c r="S138" s="168"/>
      <c r="T138" s="170">
        <f>T139</f>
        <v>0</v>
      </c>
      <c r="AR138" s="163" t="s">
        <v>82</v>
      </c>
      <c r="AT138" s="171" t="s">
        <v>73</v>
      </c>
      <c r="AU138" s="171" t="s">
        <v>82</v>
      </c>
      <c r="AY138" s="163" t="s">
        <v>113</v>
      </c>
      <c r="BK138" s="172">
        <f>BK139</f>
        <v>0</v>
      </c>
    </row>
    <row r="139" spans="1:65" s="27" customFormat="1" ht="32.25" customHeight="1">
      <c r="A139" s="22"/>
      <c r="B139" s="175"/>
      <c r="C139" s="176" t="s">
        <v>192</v>
      </c>
      <c r="D139" s="176" t="s">
        <v>115</v>
      </c>
      <c r="E139" s="177" t="s">
        <v>193</v>
      </c>
      <c r="F139" s="178" t="s">
        <v>194</v>
      </c>
      <c r="G139" s="179" t="s">
        <v>195</v>
      </c>
      <c r="H139" s="180">
        <v>1</v>
      </c>
      <c r="I139" s="181"/>
      <c r="J139" s="182">
        <f>ROUND(I139*H139,2)</f>
        <v>0</v>
      </c>
      <c r="K139" s="183"/>
      <c r="L139" s="23"/>
      <c r="M139" s="184"/>
      <c r="N139" s="185" t="s">
        <v>40</v>
      </c>
      <c r="O139" s="60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88" t="s">
        <v>119</v>
      </c>
      <c r="AT139" s="188" t="s">
        <v>115</v>
      </c>
      <c r="AU139" s="188" t="s">
        <v>120</v>
      </c>
      <c r="AY139" s="3" t="s">
        <v>113</v>
      </c>
      <c r="BE139" s="189">
        <f>IF(N139="základná",J139,0)</f>
        <v>0</v>
      </c>
      <c r="BF139" s="189">
        <f>IF(N139="znížená",J139,0)</f>
        <v>0</v>
      </c>
      <c r="BG139" s="189">
        <f>IF(N139="zákl. prenesená",J139,0)</f>
        <v>0</v>
      </c>
      <c r="BH139" s="189">
        <f>IF(N139="zníž. prenesená",J139,0)</f>
        <v>0</v>
      </c>
      <c r="BI139" s="189">
        <f>IF(N139="nulová",J139,0)</f>
        <v>0</v>
      </c>
      <c r="BJ139" s="3" t="s">
        <v>120</v>
      </c>
      <c r="BK139" s="189">
        <f>ROUND(I139*H139,2)</f>
        <v>0</v>
      </c>
      <c r="BL139" s="3" t="s">
        <v>119</v>
      </c>
      <c r="BM139" s="188" t="s">
        <v>196</v>
      </c>
    </row>
    <row r="140" spans="2:63" s="161" customFormat="1" ht="22.5" customHeight="1">
      <c r="B140" s="162"/>
      <c r="D140" s="163" t="s">
        <v>73</v>
      </c>
      <c r="E140" s="173" t="s">
        <v>119</v>
      </c>
      <c r="F140" s="173" t="s">
        <v>197</v>
      </c>
      <c r="I140" s="165"/>
      <c r="J140" s="174">
        <f>BK140</f>
        <v>0</v>
      </c>
      <c r="L140" s="162"/>
      <c r="M140" s="167"/>
      <c r="N140" s="168"/>
      <c r="O140" s="168"/>
      <c r="P140" s="169">
        <f>SUM(P141:P149)</f>
        <v>0</v>
      </c>
      <c r="Q140" s="168"/>
      <c r="R140" s="169">
        <f>SUM(R141:R149)</f>
        <v>24.749743479999996</v>
      </c>
      <c r="S140" s="168"/>
      <c r="T140" s="170">
        <f>SUM(T141:T149)</f>
        <v>0</v>
      </c>
      <c r="AR140" s="163" t="s">
        <v>82</v>
      </c>
      <c r="AT140" s="171" t="s">
        <v>73</v>
      </c>
      <c r="AU140" s="171" t="s">
        <v>82</v>
      </c>
      <c r="AY140" s="163" t="s">
        <v>113</v>
      </c>
      <c r="BK140" s="172">
        <f>SUM(BK141:BK149)</f>
        <v>0</v>
      </c>
    </row>
    <row r="141" spans="1:65" s="27" customFormat="1" ht="21" customHeight="1">
      <c r="A141" s="22"/>
      <c r="B141" s="175"/>
      <c r="C141" s="176" t="s">
        <v>6</v>
      </c>
      <c r="D141" s="176" t="s">
        <v>115</v>
      </c>
      <c r="E141" s="177" t="s">
        <v>198</v>
      </c>
      <c r="F141" s="178" t="s">
        <v>199</v>
      </c>
      <c r="G141" s="179" t="s">
        <v>118</v>
      </c>
      <c r="H141" s="180">
        <v>1.08</v>
      </c>
      <c r="I141" s="181"/>
      <c r="J141" s="182">
        <f aca="true" t="shared" si="13" ref="J141:J149">ROUND(I141*H141,2)</f>
        <v>0</v>
      </c>
      <c r="K141" s="183"/>
      <c r="L141" s="23"/>
      <c r="M141" s="184"/>
      <c r="N141" s="185" t="s">
        <v>40</v>
      </c>
      <c r="O141" s="60"/>
      <c r="P141" s="186">
        <f aca="true" t="shared" si="14" ref="P141:P149">O141*H141</f>
        <v>0</v>
      </c>
      <c r="Q141" s="186">
        <v>1.7034</v>
      </c>
      <c r="R141" s="186">
        <f aca="true" t="shared" si="15" ref="R141:R149">Q141*H141</f>
        <v>1.8396720000000002</v>
      </c>
      <c r="S141" s="186">
        <v>0</v>
      </c>
      <c r="T141" s="187">
        <f aca="true" t="shared" si="16" ref="T141:T149"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88" t="s">
        <v>119</v>
      </c>
      <c r="AT141" s="188" t="s">
        <v>115</v>
      </c>
      <c r="AU141" s="188" t="s">
        <v>120</v>
      </c>
      <c r="AY141" s="3" t="s">
        <v>113</v>
      </c>
      <c r="BE141" s="189">
        <f aca="true" t="shared" si="17" ref="BE141:BE149">IF(N141="základná",J141,0)</f>
        <v>0</v>
      </c>
      <c r="BF141" s="189">
        <f aca="true" t="shared" si="18" ref="BF141:BF149">IF(N141="znížená",J141,0)</f>
        <v>0</v>
      </c>
      <c r="BG141" s="189">
        <f aca="true" t="shared" si="19" ref="BG141:BG149">IF(N141="zákl. prenesená",J141,0)</f>
        <v>0</v>
      </c>
      <c r="BH141" s="189">
        <f aca="true" t="shared" si="20" ref="BH141:BH149">IF(N141="zníž. prenesená",J141,0)</f>
        <v>0</v>
      </c>
      <c r="BI141" s="189">
        <f aca="true" t="shared" si="21" ref="BI141:BI149">IF(N141="nulová",J141,0)</f>
        <v>0</v>
      </c>
      <c r="BJ141" s="3" t="s">
        <v>120</v>
      </c>
      <c r="BK141" s="189">
        <f aca="true" t="shared" si="22" ref="BK141:BK149">ROUND(I141*H141,2)</f>
        <v>0</v>
      </c>
      <c r="BL141" s="3" t="s">
        <v>119</v>
      </c>
      <c r="BM141" s="188" t="s">
        <v>200</v>
      </c>
    </row>
    <row r="142" spans="1:65" s="27" customFormat="1" ht="32.25" customHeight="1">
      <c r="A142" s="22"/>
      <c r="B142" s="175"/>
      <c r="C142" s="176" t="s">
        <v>201</v>
      </c>
      <c r="D142" s="176" t="s">
        <v>115</v>
      </c>
      <c r="E142" s="177" t="s">
        <v>202</v>
      </c>
      <c r="F142" s="178" t="s">
        <v>203</v>
      </c>
      <c r="G142" s="179" t="s">
        <v>118</v>
      </c>
      <c r="H142" s="180">
        <v>9.144</v>
      </c>
      <c r="I142" s="181"/>
      <c r="J142" s="182">
        <f t="shared" si="13"/>
        <v>0</v>
      </c>
      <c r="K142" s="183"/>
      <c r="L142" s="23"/>
      <c r="M142" s="184"/>
      <c r="N142" s="185" t="s">
        <v>40</v>
      </c>
      <c r="O142" s="60"/>
      <c r="P142" s="186">
        <f t="shared" si="14"/>
        <v>0</v>
      </c>
      <c r="Q142" s="186">
        <v>1.89077</v>
      </c>
      <c r="R142" s="186">
        <f t="shared" si="15"/>
        <v>17.28920088</v>
      </c>
      <c r="S142" s="186">
        <v>0</v>
      </c>
      <c r="T142" s="187">
        <f t="shared" si="16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88" t="s">
        <v>119</v>
      </c>
      <c r="AT142" s="188" t="s">
        <v>115</v>
      </c>
      <c r="AU142" s="188" t="s">
        <v>120</v>
      </c>
      <c r="AY142" s="3" t="s">
        <v>113</v>
      </c>
      <c r="BE142" s="189">
        <f t="shared" si="17"/>
        <v>0</v>
      </c>
      <c r="BF142" s="189">
        <f t="shared" si="18"/>
        <v>0</v>
      </c>
      <c r="BG142" s="189">
        <f t="shared" si="19"/>
        <v>0</v>
      </c>
      <c r="BH142" s="189">
        <f t="shared" si="20"/>
        <v>0</v>
      </c>
      <c r="BI142" s="189">
        <f t="shared" si="21"/>
        <v>0</v>
      </c>
      <c r="BJ142" s="3" t="s">
        <v>120</v>
      </c>
      <c r="BK142" s="189">
        <f t="shared" si="22"/>
        <v>0</v>
      </c>
      <c r="BL142" s="3" t="s">
        <v>119</v>
      </c>
      <c r="BM142" s="188" t="s">
        <v>204</v>
      </c>
    </row>
    <row r="143" spans="1:65" s="27" customFormat="1" ht="21" customHeight="1">
      <c r="A143" s="22"/>
      <c r="B143" s="175"/>
      <c r="C143" s="176" t="s">
        <v>205</v>
      </c>
      <c r="D143" s="176" t="s">
        <v>115</v>
      </c>
      <c r="E143" s="177" t="s">
        <v>206</v>
      </c>
      <c r="F143" s="178" t="s">
        <v>207</v>
      </c>
      <c r="G143" s="179" t="s">
        <v>195</v>
      </c>
      <c r="H143" s="180">
        <v>4</v>
      </c>
      <c r="I143" s="181"/>
      <c r="J143" s="182">
        <f t="shared" si="13"/>
        <v>0</v>
      </c>
      <c r="K143" s="183"/>
      <c r="L143" s="23"/>
      <c r="M143" s="184"/>
      <c r="N143" s="185" t="s">
        <v>40</v>
      </c>
      <c r="O143" s="60"/>
      <c r="P143" s="186">
        <f t="shared" si="14"/>
        <v>0</v>
      </c>
      <c r="Q143" s="186">
        <v>0.0066</v>
      </c>
      <c r="R143" s="186">
        <f t="shared" si="15"/>
        <v>0.0264</v>
      </c>
      <c r="S143" s="186">
        <v>0</v>
      </c>
      <c r="T143" s="187">
        <f t="shared" si="16"/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88" t="s">
        <v>119</v>
      </c>
      <c r="AT143" s="188" t="s">
        <v>115</v>
      </c>
      <c r="AU143" s="188" t="s">
        <v>120</v>
      </c>
      <c r="AY143" s="3" t="s">
        <v>113</v>
      </c>
      <c r="BE143" s="189">
        <f t="shared" si="17"/>
        <v>0</v>
      </c>
      <c r="BF143" s="189">
        <f t="shared" si="18"/>
        <v>0</v>
      </c>
      <c r="BG143" s="189">
        <f t="shared" si="19"/>
        <v>0</v>
      </c>
      <c r="BH143" s="189">
        <f t="shared" si="20"/>
        <v>0</v>
      </c>
      <c r="BI143" s="189">
        <f t="shared" si="21"/>
        <v>0</v>
      </c>
      <c r="BJ143" s="3" t="s">
        <v>120</v>
      </c>
      <c r="BK143" s="189">
        <f t="shared" si="22"/>
        <v>0</v>
      </c>
      <c r="BL143" s="3" t="s">
        <v>119</v>
      </c>
      <c r="BM143" s="188" t="s">
        <v>208</v>
      </c>
    </row>
    <row r="144" spans="1:65" s="27" customFormat="1" ht="14.25" customHeight="1">
      <c r="A144" s="22"/>
      <c r="B144" s="175"/>
      <c r="C144" s="190" t="s">
        <v>209</v>
      </c>
      <c r="D144" s="190" t="s">
        <v>171</v>
      </c>
      <c r="E144" s="191" t="s">
        <v>210</v>
      </c>
      <c r="F144" s="192" t="s">
        <v>211</v>
      </c>
      <c r="G144" s="193" t="s">
        <v>195</v>
      </c>
      <c r="H144" s="194">
        <v>2</v>
      </c>
      <c r="I144" s="195"/>
      <c r="J144" s="196">
        <f t="shared" si="13"/>
        <v>0</v>
      </c>
      <c r="K144" s="197"/>
      <c r="L144" s="198"/>
      <c r="M144" s="199"/>
      <c r="N144" s="200" t="s">
        <v>40</v>
      </c>
      <c r="O144" s="60"/>
      <c r="P144" s="186">
        <f t="shared" si="14"/>
        <v>0</v>
      </c>
      <c r="Q144" s="186">
        <v>0</v>
      </c>
      <c r="R144" s="186">
        <f t="shared" si="15"/>
        <v>0</v>
      </c>
      <c r="S144" s="186">
        <v>0</v>
      </c>
      <c r="T144" s="187">
        <f t="shared" si="16"/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88" t="s">
        <v>145</v>
      </c>
      <c r="AT144" s="188" t="s">
        <v>171</v>
      </c>
      <c r="AU144" s="188" t="s">
        <v>120</v>
      </c>
      <c r="AY144" s="3" t="s">
        <v>113</v>
      </c>
      <c r="BE144" s="189">
        <f t="shared" si="17"/>
        <v>0</v>
      </c>
      <c r="BF144" s="189">
        <f t="shared" si="18"/>
        <v>0</v>
      </c>
      <c r="BG144" s="189">
        <f t="shared" si="19"/>
        <v>0</v>
      </c>
      <c r="BH144" s="189">
        <f t="shared" si="20"/>
        <v>0</v>
      </c>
      <c r="BI144" s="189">
        <f t="shared" si="21"/>
        <v>0</v>
      </c>
      <c r="BJ144" s="3" t="s">
        <v>120</v>
      </c>
      <c r="BK144" s="189">
        <f t="shared" si="22"/>
        <v>0</v>
      </c>
      <c r="BL144" s="3" t="s">
        <v>119</v>
      </c>
      <c r="BM144" s="188" t="s">
        <v>212</v>
      </c>
    </row>
    <row r="145" spans="1:65" s="27" customFormat="1" ht="14.25" customHeight="1">
      <c r="A145" s="22"/>
      <c r="B145" s="175"/>
      <c r="C145" s="190" t="s">
        <v>213</v>
      </c>
      <c r="D145" s="190" t="s">
        <v>171</v>
      </c>
      <c r="E145" s="191" t="s">
        <v>214</v>
      </c>
      <c r="F145" s="192" t="s">
        <v>215</v>
      </c>
      <c r="G145" s="193" t="s">
        <v>195</v>
      </c>
      <c r="H145" s="194">
        <v>2</v>
      </c>
      <c r="I145" s="195"/>
      <c r="J145" s="196">
        <f t="shared" si="13"/>
        <v>0</v>
      </c>
      <c r="K145" s="197"/>
      <c r="L145" s="198"/>
      <c r="M145" s="199"/>
      <c r="N145" s="200" t="s">
        <v>40</v>
      </c>
      <c r="O145" s="60"/>
      <c r="P145" s="186">
        <f t="shared" si="14"/>
        <v>0</v>
      </c>
      <c r="Q145" s="186">
        <v>0</v>
      </c>
      <c r="R145" s="186">
        <f t="shared" si="15"/>
        <v>0</v>
      </c>
      <c r="S145" s="186">
        <v>0</v>
      </c>
      <c r="T145" s="187">
        <f t="shared" si="16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88" t="s">
        <v>145</v>
      </c>
      <c r="AT145" s="188" t="s">
        <v>171</v>
      </c>
      <c r="AU145" s="188" t="s">
        <v>120</v>
      </c>
      <c r="AY145" s="3" t="s">
        <v>113</v>
      </c>
      <c r="BE145" s="189">
        <f t="shared" si="17"/>
        <v>0</v>
      </c>
      <c r="BF145" s="189">
        <f t="shared" si="18"/>
        <v>0</v>
      </c>
      <c r="BG145" s="189">
        <f t="shared" si="19"/>
        <v>0</v>
      </c>
      <c r="BH145" s="189">
        <f t="shared" si="20"/>
        <v>0</v>
      </c>
      <c r="BI145" s="189">
        <f t="shared" si="21"/>
        <v>0</v>
      </c>
      <c r="BJ145" s="3" t="s">
        <v>120</v>
      </c>
      <c r="BK145" s="189">
        <f t="shared" si="22"/>
        <v>0</v>
      </c>
      <c r="BL145" s="3" t="s">
        <v>119</v>
      </c>
      <c r="BM145" s="188" t="s">
        <v>216</v>
      </c>
    </row>
    <row r="146" spans="1:65" s="27" customFormat="1" ht="21" customHeight="1">
      <c r="A146" s="22"/>
      <c r="B146" s="175"/>
      <c r="C146" s="176" t="s">
        <v>217</v>
      </c>
      <c r="D146" s="176" t="s">
        <v>115</v>
      </c>
      <c r="E146" s="177" t="s">
        <v>218</v>
      </c>
      <c r="F146" s="178" t="s">
        <v>219</v>
      </c>
      <c r="G146" s="179" t="s">
        <v>118</v>
      </c>
      <c r="H146" s="180">
        <v>0.675</v>
      </c>
      <c r="I146" s="181"/>
      <c r="J146" s="182">
        <f t="shared" si="13"/>
        <v>0</v>
      </c>
      <c r="K146" s="183"/>
      <c r="L146" s="23"/>
      <c r="M146" s="184"/>
      <c r="N146" s="185" t="s">
        <v>40</v>
      </c>
      <c r="O146" s="60"/>
      <c r="P146" s="186">
        <f t="shared" si="14"/>
        <v>0</v>
      </c>
      <c r="Q146" s="186">
        <v>2.19228</v>
      </c>
      <c r="R146" s="186">
        <f t="shared" si="15"/>
        <v>1.479789</v>
      </c>
      <c r="S146" s="186">
        <v>0</v>
      </c>
      <c r="T146" s="187">
        <f t="shared" si="16"/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88" t="s">
        <v>119</v>
      </c>
      <c r="AT146" s="188" t="s">
        <v>115</v>
      </c>
      <c r="AU146" s="188" t="s">
        <v>120</v>
      </c>
      <c r="AY146" s="3" t="s">
        <v>113</v>
      </c>
      <c r="BE146" s="189">
        <f t="shared" si="17"/>
        <v>0</v>
      </c>
      <c r="BF146" s="189">
        <f t="shared" si="18"/>
        <v>0</v>
      </c>
      <c r="BG146" s="189">
        <f t="shared" si="19"/>
        <v>0</v>
      </c>
      <c r="BH146" s="189">
        <f t="shared" si="20"/>
        <v>0</v>
      </c>
      <c r="BI146" s="189">
        <f t="shared" si="21"/>
        <v>0</v>
      </c>
      <c r="BJ146" s="3" t="s">
        <v>120</v>
      </c>
      <c r="BK146" s="189">
        <f t="shared" si="22"/>
        <v>0</v>
      </c>
      <c r="BL146" s="3" t="s">
        <v>119</v>
      </c>
      <c r="BM146" s="188" t="s">
        <v>220</v>
      </c>
    </row>
    <row r="147" spans="1:65" s="27" customFormat="1" ht="21" customHeight="1">
      <c r="A147" s="22"/>
      <c r="B147" s="175"/>
      <c r="C147" s="176" t="s">
        <v>221</v>
      </c>
      <c r="D147" s="176" t="s">
        <v>115</v>
      </c>
      <c r="E147" s="177" t="s">
        <v>222</v>
      </c>
      <c r="F147" s="178" t="s">
        <v>223</v>
      </c>
      <c r="G147" s="179" t="s">
        <v>118</v>
      </c>
      <c r="H147" s="180">
        <v>1.68</v>
      </c>
      <c r="I147" s="181"/>
      <c r="J147" s="182">
        <f t="shared" si="13"/>
        <v>0</v>
      </c>
      <c r="K147" s="183"/>
      <c r="L147" s="23"/>
      <c r="M147" s="184"/>
      <c r="N147" s="185" t="s">
        <v>40</v>
      </c>
      <c r="O147" s="60"/>
      <c r="P147" s="186">
        <f t="shared" si="14"/>
        <v>0</v>
      </c>
      <c r="Q147" s="186">
        <v>2.40645</v>
      </c>
      <c r="R147" s="186">
        <f t="shared" si="15"/>
        <v>4.042835999999999</v>
      </c>
      <c r="S147" s="186">
        <v>0</v>
      </c>
      <c r="T147" s="187">
        <f t="shared" si="16"/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88" t="s">
        <v>119</v>
      </c>
      <c r="AT147" s="188" t="s">
        <v>115</v>
      </c>
      <c r="AU147" s="188" t="s">
        <v>120</v>
      </c>
      <c r="AY147" s="3" t="s">
        <v>113</v>
      </c>
      <c r="BE147" s="189">
        <f t="shared" si="17"/>
        <v>0</v>
      </c>
      <c r="BF147" s="189">
        <f t="shared" si="18"/>
        <v>0</v>
      </c>
      <c r="BG147" s="189">
        <f t="shared" si="19"/>
        <v>0</v>
      </c>
      <c r="BH147" s="189">
        <f t="shared" si="20"/>
        <v>0</v>
      </c>
      <c r="BI147" s="189">
        <f t="shared" si="21"/>
        <v>0</v>
      </c>
      <c r="BJ147" s="3" t="s">
        <v>120</v>
      </c>
      <c r="BK147" s="189">
        <f t="shared" si="22"/>
        <v>0</v>
      </c>
      <c r="BL147" s="3" t="s">
        <v>119</v>
      </c>
      <c r="BM147" s="188" t="s">
        <v>224</v>
      </c>
    </row>
    <row r="148" spans="1:65" s="27" customFormat="1" ht="32.25" customHeight="1">
      <c r="A148" s="22"/>
      <c r="B148" s="175"/>
      <c r="C148" s="176" t="s">
        <v>225</v>
      </c>
      <c r="D148" s="176" t="s">
        <v>115</v>
      </c>
      <c r="E148" s="177" t="s">
        <v>226</v>
      </c>
      <c r="F148" s="178" t="s">
        <v>227</v>
      </c>
      <c r="G148" s="179" t="s">
        <v>135</v>
      </c>
      <c r="H148" s="180">
        <v>8.4</v>
      </c>
      <c r="I148" s="181"/>
      <c r="J148" s="182">
        <f t="shared" si="13"/>
        <v>0</v>
      </c>
      <c r="K148" s="183"/>
      <c r="L148" s="23"/>
      <c r="M148" s="184"/>
      <c r="N148" s="185" t="s">
        <v>40</v>
      </c>
      <c r="O148" s="60"/>
      <c r="P148" s="186">
        <f t="shared" si="14"/>
        <v>0</v>
      </c>
      <c r="Q148" s="186">
        <v>0.00627</v>
      </c>
      <c r="R148" s="186">
        <f t="shared" si="15"/>
        <v>0.052668000000000006</v>
      </c>
      <c r="S148" s="186">
        <v>0</v>
      </c>
      <c r="T148" s="187">
        <f t="shared" si="16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88" t="s">
        <v>119</v>
      </c>
      <c r="AT148" s="188" t="s">
        <v>115</v>
      </c>
      <c r="AU148" s="188" t="s">
        <v>120</v>
      </c>
      <c r="AY148" s="3" t="s">
        <v>113</v>
      </c>
      <c r="BE148" s="189">
        <f t="shared" si="17"/>
        <v>0</v>
      </c>
      <c r="BF148" s="189">
        <f t="shared" si="18"/>
        <v>0</v>
      </c>
      <c r="BG148" s="189">
        <f t="shared" si="19"/>
        <v>0</v>
      </c>
      <c r="BH148" s="189">
        <f t="shared" si="20"/>
        <v>0</v>
      </c>
      <c r="BI148" s="189">
        <f t="shared" si="21"/>
        <v>0</v>
      </c>
      <c r="BJ148" s="3" t="s">
        <v>120</v>
      </c>
      <c r="BK148" s="189">
        <f t="shared" si="22"/>
        <v>0</v>
      </c>
      <c r="BL148" s="3" t="s">
        <v>119</v>
      </c>
      <c r="BM148" s="188" t="s">
        <v>228</v>
      </c>
    </row>
    <row r="149" spans="1:65" s="27" customFormat="1" ht="32.25" customHeight="1">
      <c r="A149" s="22"/>
      <c r="B149" s="175"/>
      <c r="C149" s="176" t="s">
        <v>229</v>
      </c>
      <c r="D149" s="176" t="s">
        <v>115</v>
      </c>
      <c r="E149" s="177" t="s">
        <v>230</v>
      </c>
      <c r="F149" s="178" t="s">
        <v>231</v>
      </c>
      <c r="G149" s="179" t="s">
        <v>135</v>
      </c>
      <c r="H149" s="180">
        <v>4.16</v>
      </c>
      <c r="I149" s="181"/>
      <c r="J149" s="182">
        <f t="shared" si="13"/>
        <v>0</v>
      </c>
      <c r="K149" s="183"/>
      <c r="L149" s="23"/>
      <c r="M149" s="184"/>
      <c r="N149" s="185" t="s">
        <v>40</v>
      </c>
      <c r="O149" s="60"/>
      <c r="P149" s="186">
        <f t="shared" si="14"/>
        <v>0</v>
      </c>
      <c r="Q149" s="186">
        <v>0.00461</v>
      </c>
      <c r="R149" s="186">
        <f t="shared" si="15"/>
        <v>0.019177600000000003</v>
      </c>
      <c r="S149" s="186">
        <v>0</v>
      </c>
      <c r="T149" s="187">
        <f t="shared" si="16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88" t="s">
        <v>119</v>
      </c>
      <c r="AT149" s="188" t="s">
        <v>115</v>
      </c>
      <c r="AU149" s="188" t="s">
        <v>120</v>
      </c>
      <c r="AY149" s="3" t="s">
        <v>113</v>
      </c>
      <c r="BE149" s="189">
        <f t="shared" si="17"/>
        <v>0</v>
      </c>
      <c r="BF149" s="189">
        <f t="shared" si="18"/>
        <v>0</v>
      </c>
      <c r="BG149" s="189">
        <f t="shared" si="19"/>
        <v>0</v>
      </c>
      <c r="BH149" s="189">
        <f t="shared" si="20"/>
        <v>0</v>
      </c>
      <c r="BI149" s="189">
        <f t="shared" si="21"/>
        <v>0</v>
      </c>
      <c r="BJ149" s="3" t="s">
        <v>120</v>
      </c>
      <c r="BK149" s="189">
        <f t="shared" si="22"/>
        <v>0</v>
      </c>
      <c r="BL149" s="3" t="s">
        <v>119</v>
      </c>
      <c r="BM149" s="188" t="s">
        <v>232</v>
      </c>
    </row>
    <row r="150" spans="2:63" s="161" customFormat="1" ht="22.5" customHeight="1">
      <c r="B150" s="162"/>
      <c r="D150" s="163" t="s">
        <v>73</v>
      </c>
      <c r="E150" s="173" t="s">
        <v>145</v>
      </c>
      <c r="F150" s="173" t="s">
        <v>233</v>
      </c>
      <c r="I150" s="165"/>
      <c r="J150" s="174">
        <f>BK150</f>
        <v>0</v>
      </c>
      <c r="L150" s="162"/>
      <c r="M150" s="167"/>
      <c r="N150" s="168"/>
      <c r="O150" s="168"/>
      <c r="P150" s="169">
        <f>SUM(P151:P183)</f>
        <v>0</v>
      </c>
      <c r="Q150" s="168"/>
      <c r="R150" s="169">
        <f>SUM(R151:R183)</f>
        <v>9.51672448</v>
      </c>
      <c r="S150" s="168"/>
      <c r="T150" s="170">
        <f>SUM(T151:T183)</f>
        <v>0</v>
      </c>
      <c r="AR150" s="163" t="s">
        <v>82</v>
      </c>
      <c r="AT150" s="171" t="s">
        <v>73</v>
      </c>
      <c r="AU150" s="171" t="s">
        <v>82</v>
      </c>
      <c r="AY150" s="163" t="s">
        <v>113</v>
      </c>
      <c r="BK150" s="172">
        <f>SUM(BK151:BK183)</f>
        <v>0</v>
      </c>
    </row>
    <row r="151" spans="1:65" s="27" customFormat="1" ht="21" customHeight="1">
      <c r="A151" s="22"/>
      <c r="B151" s="175"/>
      <c r="C151" s="176" t="s">
        <v>234</v>
      </c>
      <c r="D151" s="176" t="s">
        <v>115</v>
      </c>
      <c r="E151" s="177" t="s">
        <v>235</v>
      </c>
      <c r="F151" s="178" t="s">
        <v>236</v>
      </c>
      <c r="G151" s="179" t="s">
        <v>237</v>
      </c>
      <c r="H151" s="180">
        <v>47.5</v>
      </c>
      <c r="I151" s="181"/>
      <c r="J151" s="182">
        <f aca="true" t="shared" si="23" ref="J151:J183">ROUND(I151*H151,2)</f>
        <v>0</v>
      </c>
      <c r="K151" s="183"/>
      <c r="L151" s="23"/>
      <c r="M151" s="184"/>
      <c r="N151" s="185" t="s">
        <v>40</v>
      </c>
      <c r="O151" s="60"/>
      <c r="P151" s="186">
        <f aca="true" t="shared" si="24" ref="P151:P183">O151*H151</f>
        <v>0</v>
      </c>
      <c r="Q151" s="186">
        <v>1E-05</v>
      </c>
      <c r="R151" s="186">
        <f aca="true" t="shared" si="25" ref="R151:R183">Q151*H151</f>
        <v>0.00047500000000000005</v>
      </c>
      <c r="S151" s="186">
        <v>0</v>
      </c>
      <c r="T151" s="187">
        <f aca="true" t="shared" si="26" ref="T151:T183">S151*H151</f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88" t="s">
        <v>119</v>
      </c>
      <c r="AT151" s="188" t="s">
        <v>115</v>
      </c>
      <c r="AU151" s="188" t="s">
        <v>120</v>
      </c>
      <c r="AY151" s="3" t="s">
        <v>113</v>
      </c>
      <c r="BE151" s="189">
        <f aca="true" t="shared" si="27" ref="BE151:BE183">IF(N151="základná",J151,0)</f>
        <v>0</v>
      </c>
      <c r="BF151" s="189">
        <f aca="true" t="shared" si="28" ref="BF151:BF183">IF(N151="znížená",J151,0)</f>
        <v>0</v>
      </c>
      <c r="BG151" s="189">
        <f aca="true" t="shared" si="29" ref="BG151:BG183">IF(N151="zákl. prenesená",J151,0)</f>
        <v>0</v>
      </c>
      <c r="BH151" s="189">
        <f aca="true" t="shared" si="30" ref="BH151:BH183">IF(N151="zníž. prenesená",J151,0)</f>
        <v>0</v>
      </c>
      <c r="BI151" s="189">
        <f aca="true" t="shared" si="31" ref="BI151:BI183">IF(N151="nulová",J151,0)</f>
        <v>0</v>
      </c>
      <c r="BJ151" s="3" t="s">
        <v>120</v>
      </c>
      <c r="BK151" s="189">
        <f aca="true" t="shared" si="32" ref="BK151:BK183">ROUND(I151*H151,2)</f>
        <v>0</v>
      </c>
      <c r="BL151" s="3" t="s">
        <v>119</v>
      </c>
      <c r="BM151" s="188" t="s">
        <v>238</v>
      </c>
    </row>
    <row r="152" spans="1:65" s="27" customFormat="1" ht="21" customHeight="1">
      <c r="A152" s="22"/>
      <c r="B152" s="175"/>
      <c r="C152" s="190" t="s">
        <v>239</v>
      </c>
      <c r="D152" s="190" t="s">
        <v>171</v>
      </c>
      <c r="E152" s="191" t="s">
        <v>240</v>
      </c>
      <c r="F152" s="192" t="s">
        <v>241</v>
      </c>
      <c r="G152" s="193" t="s">
        <v>195</v>
      </c>
      <c r="H152" s="194">
        <v>17.338</v>
      </c>
      <c r="I152" s="195"/>
      <c r="J152" s="196">
        <f t="shared" si="23"/>
        <v>0</v>
      </c>
      <c r="K152" s="197"/>
      <c r="L152" s="198"/>
      <c r="M152" s="199"/>
      <c r="N152" s="200" t="s">
        <v>40</v>
      </c>
      <c r="O152" s="60"/>
      <c r="P152" s="186">
        <f t="shared" si="24"/>
        <v>0</v>
      </c>
      <c r="Q152" s="186">
        <v>0.01091</v>
      </c>
      <c r="R152" s="186">
        <f t="shared" si="25"/>
        <v>0.18915758</v>
      </c>
      <c r="S152" s="186">
        <v>0</v>
      </c>
      <c r="T152" s="187">
        <f t="shared" si="26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88" t="s">
        <v>145</v>
      </c>
      <c r="AT152" s="188" t="s">
        <v>171</v>
      </c>
      <c r="AU152" s="188" t="s">
        <v>120</v>
      </c>
      <c r="AY152" s="3" t="s">
        <v>113</v>
      </c>
      <c r="BE152" s="189">
        <f t="shared" si="27"/>
        <v>0</v>
      </c>
      <c r="BF152" s="189">
        <f t="shared" si="28"/>
        <v>0</v>
      </c>
      <c r="BG152" s="189">
        <f t="shared" si="29"/>
        <v>0</v>
      </c>
      <c r="BH152" s="189">
        <f t="shared" si="30"/>
        <v>0</v>
      </c>
      <c r="BI152" s="189">
        <f t="shared" si="31"/>
        <v>0</v>
      </c>
      <c r="BJ152" s="3" t="s">
        <v>120</v>
      </c>
      <c r="BK152" s="189">
        <f t="shared" si="32"/>
        <v>0</v>
      </c>
      <c r="BL152" s="3" t="s">
        <v>119</v>
      </c>
      <c r="BM152" s="188" t="s">
        <v>242</v>
      </c>
    </row>
    <row r="153" spans="1:65" s="27" customFormat="1" ht="21" customHeight="1">
      <c r="A153" s="22"/>
      <c r="B153" s="175"/>
      <c r="C153" s="176" t="s">
        <v>243</v>
      </c>
      <c r="D153" s="176" t="s">
        <v>115</v>
      </c>
      <c r="E153" s="177" t="s">
        <v>244</v>
      </c>
      <c r="F153" s="178" t="s">
        <v>245</v>
      </c>
      <c r="G153" s="179" t="s">
        <v>237</v>
      </c>
      <c r="H153" s="180">
        <v>46</v>
      </c>
      <c r="I153" s="181"/>
      <c r="J153" s="182">
        <f t="shared" si="23"/>
        <v>0</v>
      </c>
      <c r="K153" s="183"/>
      <c r="L153" s="23"/>
      <c r="M153" s="184"/>
      <c r="N153" s="185" t="s">
        <v>40</v>
      </c>
      <c r="O153" s="60"/>
      <c r="P153" s="186">
        <f t="shared" si="24"/>
        <v>0</v>
      </c>
      <c r="Q153" s="186">
        <v>1E-05</v>
      </c>
      <c r="R153" s="186">
        <f t="shared" si="25"/>
        <v>0.00046</v>
      </c>
      <c r="S153" s="186">
        <v>0</v>
      </c>
      <c r="T153" s="187">
        <f t="shared" si="26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88" t="s">
        <v>119</v>
      </c>
      <c r="AT153" s="188" t="s">
        <v>115</v>
      </c>
      <c r="AU153" s="188" t="s">
        <v>120</v>
      </c>
      <c r="AY153" s="3" t="s">
        <v>113</v>
      </c>
      <c r="BE153" s="189">
        <f t="shared" si="27"/>
        <v>0</v>
      </c>
      <c r="BF153" s="189">
        <f t="shared" si="28"/>
        <v>0</v>
      </c>
      <c r="BG153" s="189">
        <f t="shared" si="29"/>
        <v>0</v>
      </c>
      <c r="BH153" s="189">
        <f t="shared" si="30"/>
        <v>0</v>
      </c>
      <c r="BI153" s="189">
        <f t="shared" si="31"/>
        <v>0</v>
      </c>
      <c r="BJ153" s="3" t="s">
        <v>120</v>
      </c>
      <c r="BK153" s="189">
        <f t="shared" si="32"/>
        <v>0</v>
      </c>
      <c r="BL153" s="3" t="s">
        <v>119</v>
      </c>
      <c r="BM153" s="188" t="s">
        <v>246</v>
      </c>
    </row>
    <row r="154" spans="1:65" s="27" customFormat="1" ht="21" customHeight="1">
      <c r="A154" s="22"/>
      <c r="B154" s="175"/>
      <c r="C154" s="190" t="s">
        <v>247</v>
      </c>
      <c r="D154" s="190" t="s">
        <v>171</v>
      </c>
      <c r="E154" s="191" t="s">
        <v>248</v>
      </c>
      <c r="F154" s="192" t="s">
        <v>249</v>
      </c>
      <c r="G154" s="193" t="s">
        <v>195</v>
      </c>
      <c r="H154" s="194">
        <v>16.79</v>
      </c>
      <c r="I154" s="195"/>
      <c r="J154" s="196">
        <f t="shared" si="23"/>
        <v>0</v>
      </c>
      <c r="K154" s="197"/>
      <c r="L154" s="198"/>
      <c r="M154" s="199"/>
      <c r="N154" s="200" t="s">
        <v>40</v>
      </c>
      <c r="O154" s="60"/>
      <c r="P154" s="186">
        <f t="shared" si="24"/>
        <v>0</v>
      </c>
      <c r="Q154" s="186">
        <v>0.01722</v>
      </c>
      <c r="R154" s="186">
        <f t="shared" si="25"/>
        <v>0.2891238</v>
      </c>
      <c r="S154" s="186">
        <v>0</v>
      </c>
      <c r="T154" s="187">
        <f t="shared" si="26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88" t="s">
        <v>145</v>
      </c>
      <c r="AT154" s="188" t="s">
        <v>171</v>
      </c>
      <c r="AU154" s="188" t="s">
        <v>120</v>
      </c>
      <c r="AY154" s="3" t="s">
        <v>113</v>
      </c>
      <c r="BE154" s="189">
        <f t="shared" si="27"/>
        <v>0</v>
      </c>
      <c r="BF154" s="189">
        <f t="shared" si="28"/>
        <v>0</v>
      </c>
      <c r="BG154" s="189">
        <f t="shared" si="29"/>
        <v>0</v>
      </c>
      <c r="BH154" s="189">
        <f t="shared" si="30"/>
        <v>0</v>
      </c>
      <c r="BI154" s="189">
        <f t="shared" si="31"/>
        <v>0</v>
      </c>
      <c r="BJ154" s="3" t="s">
        <v>120</v>
      </c>
      <c r="BK154" s="189">
        <f t="shared" si="32"/>
        <v>0</v>
      </c>
      <c r="BL154" s="3" t="s">
        <v>119</v>
      </c>
      <c r="BM154" s="188" t="s">
        <v>250</v>
      </c>
    </row>
    <row r="155" spans="1:65" s="27" customFormat="1" ht="21" customHeight="1">
      <c r="A155" s="22"/>
      <c r="B155" s="175"/>
      <c r="C155" s="176" t="s">
        <v>251</v>
      </c>
      <c r="D155" s="176" t="s">
        <v>115</v>
      </c>
      <c r="E155" s="177" t="s">
        <v>252</v>
      </c>
      <c r="F155" s="178" t="s">
        <v>253</v>
      </c>
      <c r="G155" s="179" t="s">
        <v>237</v>
      </c>
      <c r="H155" s="180">
        <v>3</v>
      </c>
      <c r="I155" s="181"/>
      <c r="J155" s="182">
        <f t="shared" si="23"/>
        <v>0</v>
      </c>
      <c r="K155" s="183"/>
      <c r="L155" s="23"/>
      <c r="M155" s="184"/>
      <c r="N155" s="185" t="s">
        <v>40</v>
      </c>
      <c r="O155" s="60"/>
      <c r="P155" s="186">
        <f t="shared" si="24"/>
        <v>0</v>
      </c>
      <c r="Q155" s="186">
        <v>1E-05</v>
      </c>
      <c r="R155" s="186">
        <f t="shared" si="25"/>
        <v>3.0000000000000004E-05</v>
      </c>
      <c r="S155" s="186">
        <v>0</v>
      </c>
      <c r="T155" s="187">
        <f t="shared" si="26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88" t="s">
        <v>119</v>
      </c>
      <c r="AT155" s="188" t="s">
        <v>115</v>
      </c>
      <c r="AU155" s="188" t="s">
        <v>120</v>
      </c>
      <c r="AY155" s="3" t="s">
        <v>113</v>
      </c>
      <c r="BE155" s="189">
        <f t="shared" si="27"/>
        <v>0</v>
      </c>
      <c r="BF155" s="189">
        <f t="shared" si="28"/>
        <v>0</v>
      </c>
      <c r="BG155" s="189">
        <f t="shared" si="29"/>
        <v>0</v>
      </c>
      <c r="BH155" s="189">
        <f t="shared" si="30"/>
        <v>0</v>
      </c>
      <c r="BI155" s="189">
        <f t="shared" si="31"/>
        <v>0</v>
      </c>
      <c r="BJ155" s="3" t="s">
        <v>120</v>
      </c>
      <c r="BK155" s="189">
        <f t="shared" si="32"/>
        <v>0</v>
      </c>
      <c r="BL155" s="3" t="s">
        <v>119</v>
      </c>
      <c r="BM155" s="188" t="s">
        <v>254</v>
      </c>
    </row>
    <row r="156" spans="1:65" s="27" customFormat="1" ht="21" customHeight="1">
      <c r="A156" s="22"/>
      <c r="B156" s="175"/>
      <c r="C156" s="190" t="s">
        <v>255</v>
      </c>
      <c r="D156" s="190" t="s">
        <v>171</v>
      </c>
      <c r="E156" s="191" t="s">
        <v>256</v>
      </c>
      <c r="F156" s="192" t="s">
        <v>257</v>
      </c>
      <c r="G156" s="193" t="s">
        <v>195</v>
      </c>
      <c r="H156" s="194">
        <v>1.095</v>
      </c>
      <c r="I156" s="195"/>
      <c r="J156" s="196">
        <f t="shared" si="23"/>
        <v>0</v>
      </c>
      <c r="K156" s="197"/>
      <c r="L156" s="198"/>
      <c r="M156" s="199"/>
      <c r="N156" s="200" t="s">
        <v>40</v>
      </c>
      <c r="O156" s="60"/>
      <c r="P156" s="186">
        <f t="shared" si="24"/>
        <v>0</v>
      </c>
      <c r="Q156" s="186">
        <v>0.02678</v>
      </c>
      <c r="R156" s="186">
        <f t="shared" si="25"/>
        <v>0.029324100000000002</v>
      </c>
      <c r="S156" s="186">
        <v>0</v>
      </c>
      <c r="T156" s="187">
        <f t="shared" si="26"/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88" t="s">
        <v>145</v>
      </c>
      <c r="AT156" s="188" t="s">
        <v>171</v>
      </c>
      <c r="AU156" s="188" t="s">
        <v>120</v>
      </c>
      <c r="AY156" s="3" t="s">
        <v>113</v>
      </c>
      <c r="BE156" s="189">
        <f t="shared" si="27"/>
        <v>0</v>
      </c>
      <c r="BF156" s="189">
        <f t="shared" si="28"/>
        <v>0</v>
      </c>
      <c r="BG156" s="189">
        <f t="shared" si="29"/>
        <v>0</v>
      </c>
      <c r="BH156" s="189">
        <f t="shared" si="30"/>
        <v>0</v>
      </c>
      <c r="BI156" s="189">
        <f t="shared" si="31"/>
        <v>0</v>
      </c>
      <c r="BJ156" s="3" t="s">
        <v>120</v>
      </c>
      <c r="BK156" s="189">
        <f t="shared" si="32"/>
        <v>0</v>
      </c>
      <c r="BL156" s="3" t="s">
        <v>119</v>
      </c>
      <c r="BM156" s="188" t="s">
        <v>258</v>
      </c>
    </row>
    <row r="157" spans="1:65" s="27" customFormat="1" ht="14.25" customHeight="1">
      <c r="A157" s="22"/>
      <c r="B157" s="175"/>
      <c r="C157" s="176" t="s">
        <v>259</v>
      </c>
      <c r="D157" s="176" t="s">
        <v>115</v>
      </c>
      <c r="E157" s="177" t="s">
        <v>260</v>
      </c>
      <c r="F157" s="178" t="s">
        <v>261</v>
      </c>
      <c r="G157" s="179" t="s">
        <v>195</v>
      </c>
      <c r="H157" s="180">
        <v>5</v>
      </c>
      <c r="I157" s="181"/>
      <c r="J157" s="182">
        <f t="shared" si="23"/>
        <v>0</v>
      </c>
      <c r="K157" s="183"/>
      <c r="L157" s="23"/>
      <c r="M157" s="184"/>
      <c r="N157" s="185" t="s">
        <v>40</v>
      </c>
      <c r="O157" s="60"/>
      <c r="P157" s="186">
        <f t="shared" si="24"/>
        <v>0</v>
      </c>
      <c r="Q157" s="186">
        <v>5E-05</v>
      </c>
      <c r="R157" s="186">
        <f t="shared" si="25"/>
        <v>0.00025</v>
      </c>
      <c r="S157" s="186">
        <v>0</v>
      </c>
      <c r="T157" s="187">
        <f t="shared" si="26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88" t="s">
        <v>119</v>
      </c>
      <c r="AT157" s="188" t="s">
        <v>115</v>
      </c>
      <c r="AU157" s="188" t="s">
        <v>120</v>
      </c>
      <c r="AY157" s="3" t="s">
        <v>113</v>
      </c>
      <c r="BE157" s="189">
        <f t="shared" si="27"/>
        <v>0</v>
      </c>
      <c r="BF157" s="189">
        <f t="shared" si="28"/>
        <v>0</v>
      </c>
      <c r="BG157" s="189">
        <f t="shared" si="29"/>
        <v>0</v>
      </c>
      <c r="BH157" s="189">
        <f t="shared" si="30"/>
        <v>0</v>
      </c>
      <c r="BI157" s="189">
        <f t="shared" si="31"/>
        <v>0</v>
      </c>
      <c r="BJ157" s="3" t="s">
        <v>120</v>
      </c>
      <c r="BK157" s="189">
        <f t="shared" si="32"/>
        <v>0</v>
      </c>
      <c r="BL157" s="3" t="s">
        <v>119</v>
      </c>
      <c r="BM157" s="188" t="s">
        <v>262</v>
      </c>
    </row>
    <row r="158" spans="1:65" s="27" customFormat="1" ht="21" customHeight="1">
      <c r="A158" s="22"/>
      <c r="B158" s="175"/>
      <c r="C158" s="190" t="s">
        <v>263</v>
      </c>
      <c r="D158" s="190" t="s">
        <v>171</v>
      </c>
      <c r="E158" s="191" t="s">
        <v>264</v>
      </c>
      <c r="F158" s="192" t="s">
        <v>265</v>
      </c>
      <c r="G158" s="193" t="s">
        <v>195</v>
      </c>
      <c r="H158" s="194">
        <v>2</v>
      </c>
      <c r="I158" s="195"/>
      <c r="J158" s="196">
        <f t="shared" si="23"/>
        <v>0</v>
      </c>
      <c r="K158" s="197"/>
      <c r="L158" s="198"/>
      <c r="M158" s="199"/>
      <c r="N158" s="200" t="s">
        <v>40</v>
      </c>
      <c r="O158" s="60"/>
      <c r="P158" s="186">
        <f t="shared" si="24"/>
        <v>0</v>
      </c>
      <c r="Q158" s="186">
        <v>0.00093</v>
      </c>
      <c r="R158" s="186">
        <f t="shared" si="25"/>
        <v>0.00186</v>
      </c>
      <c r="S158" s="186">
        <v>0</v>
      </c>
      <c r="T158" s="187">
        <f t="shared" si="26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88" t="s">
        <v>145</v>
      </c>
      <c r="AT158" s="188" t="s">
        <v>171</v>
      </c>
      <c r="AU158" s="188" t="s">
        <v>120</v>
      </c>
      <c r="AY158" s="3" t="s">
        <v>113</v>
      </c>
      <c r="BE158" s="189">
        <f t="shared" si="27"/>
        <v>0</v>
      </c>
      <c r="BF158" s="189">
        <f t="shared" si="28"/>
        <v>0</v>
      </c>
      <c r="BG158" s="189">
        <f t="shared" si="29"/>
        <v>0</v>
      </c>
      <c r="BH158" s="189">
        <f t="shared" si="30"/>
        <v>0</v>
      </c>
      <c r="BI158" s="189">
        <f t="shared" si="31"/>
        <v>0</v>
      </c>
      <c r="BJ158" s="3" t="s">
        <v>120</v>
      </c>
      <c r="BK158" s="189">
        <f t="shared" si="32"/>
        <v>0</v>
      </c>
      <c r="BL158" s="3" t="s">
        <v>119</v>
      </c>
      <c r="BM158" s="188" t="s">
        <v>266</v>
      </c>
    </row>
    <row r="159" spans="1:65" s="27" customFormat="1" ht="21" customHeight="1">
      <c r="A159" s="22"/>
      <c r="B159" s="175"/>
      <c r="C159" s="190" t="s">
        <v>267</v>
      </c>
      <c r="D159" s="190" t="s">
        <v>171</v>
      </c>
      <c r="E159" s="191" t="s">
        <v>268</v>
      </c>
      <c r="F159" s="192" t="s">
        <v>269</v>
      </c>
      <c r="G159" s="193" t="s">
        <v>195</v>
      </c>
      <c r="H159" s="194">
        <v>3</v>
      </c>
      <c r="I159" s="195"/>
      <c r="J159" s="196">
        <f t="shared" si="23"/>
        <v>0</v>
      </c>
      <c r="K159" s="197"/>
      <c r="L159" s="198"/>
      <c r="M159" s="199"/>
      <c r="N159" s="200" t="s">
        <v>40</v>
      </c>
      <c r="O159" s="60"/>
      <c r="P159" s="186">
        <f t="shared" si="24"/>
        <v>0</v>
      </c>
      <c r="Q159" s="186">
        <v>0.00072</v>
      </c>
      <c r="R159" s="186">
        <f t="shared" si="25"/>
        <v>0.00216</v>
      </c>
      <c r="S159" s="186">
        <v>0</v>
      </c>
      <c r="T159" s="187">
        <f t="shared" si="26"/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88" t="s">
        <v>145</v>
      </c>
      <c r="AT159" s="188" t="s">
        <v>171</v>
      </c>
      <c r="AU159" s="188" t="s">
        <v>120</v>
      </c>
      <c r="AY159" s="3" t="s">
        <v>113</v>
      </c>
      <c r="BE159" s="189">
        <f t="shared" si="27"/>
        <v>0</v>
      </c>
      <c r="BF159" s="189">
        <f t="shared" si="28"/>
        <v>0</v>
      </c>
      <c r="BG159" s="189">
        <f t="shared" si="29"/>
        <v>0</v>
      </c>
      <c r="BH159" s="189">
        <f t="shared" si="30"/>
        <v>0</v>
      </c>
      <c r="BI159" s="189">
        <f t="shared" si="31"/>
        <v>0</v>
      </c>
      <c r="BJ159" s="3" t="s">
        <v>120</v>
      </c>
      <c r="BK159" s="189">
        <f t="shared" si="32"/>
        <v>0</v>
      </c>
      <c r="BL159" s="3" t="s">
        <v>119</v>
      </c>
      <c r="BM159" s="188" t="s">
        <v>270</v>
      </c>
    </row>
    <row r="160" spans="1:65" s="27" customFormat="1" ht="14.25" customHeight="1">
      <c r="A160" s="22"/>
      <c r="B160" s="175"/>
      <c r="C160" s="176" t="s">
        <v>271</v>
      </c>
      <c r="D160" s="176" t="s">
        <v>115</v>
      </c>
      <c r="E160" s="177" t="s">
        <v>272</v>
      </c>
      <c r="F160" s="178" t="s">
        <v>273</v>
      </c>
      <c r="G160" s="179" t="s">
        <v>195</v>
      </c>
      <c r="H160" s="180">
        <v>3</v>
      </c>
      <c r="I160" s="181"/>
      <c r="J160" s="182">
        <f t="shared" si="23"/>
        <v>0</v>
      </c>
      <c r="K160" s="183"/>
      <c r="L160" s="23"/>
      <c r="M160" s="184"/>
      <c r="N160" s="185" t="s">
        <v>40</v>
      </c>
      <c r="O160" s="60"/>
      <c r="P160" s="186">
        <f t="shared" si="24"/>
        <v>0</v>
      </c>
      <c r="Q160" s="186">
        <v>7E-05</v>
      </c>
      <c r="R160" s="186">
        <f t="shared" si="25"/>
        <v>0.00020999999999999998</v>
      </c>
      <c r="S160" s="186">
        <v>0</v>
      </c>
      <c r="T160" s="187">
        <f t="shared" si="26"/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88" t="s">
        <v>119</v>
      </c>
      <c r="AT160" s="188" t="s">
        <v>115</v>
      </c>
      <c r="AU160" s="188" t="s">
        <v>120</v>
      </c>
      <c r="AY160" s="3" t="s">
        <v>113</v>
      </c>
      <c r="BE160" s="189">
        <f t="shared" si="27"/>
        <v>0</v>
      </c>
      <c r="BF160" s="189">
        <f t="shared" si="28"/>
        <v>0</v>
      </c>
      <c r="BG160" s="189">
        <f t="shared" si="29"/>
        <v>0</v>
      </c>
      <c r="BH160" s="189">
        <f t="shared" si="30"/>
        <v>0</v>
      </c>
      <c r="BI160" s="189">
        <f t="shared" si="31"/>
        <v>0</v>
      </c>
      <c r="BJ160" s="3" t="s">
        <v>120</v>
      </c>
      <c r="BK160" s="189">
        <f t="shared" si="32"/>
        <v>0</v>
      </c>
      <c r="BL160" s="3" t="s">
        <v>119</v>
      </c>
      <c r="BM160" s="188" t="s">
        <v>274</v>
      </c>
    </row>
    <row r="161" spans="1:65" s="27" customFormat="1" ht="21" customHeight="1">
      <c r="A161" s="22"/>
      <c r="B161" s="175"/>
      <c r="C161" s="190" t="s">
        <v>275</v>
      </c>
      <c r="D161" s="190" t="s">
        <v>171</v>
      </c>
      <c r="E161" s="191" t="s">
        <v>276</v>
      </c>
      <c r="F161" s="192" t="s">
        <v>277</v>
      </c>
      <c r="G161" s="193" t="s">
        <v>195</v>
      </c>
      <c r="H161" s="194">
        <v>2</v>
      </c>
      <c r="I161" s="195"/>
      <c r="J161" s="196">
        <f t="shared" si="23"/>
        <v>0</v>
      </c>
      <c r="K161" s="197"/>
      <c r="L161" s="198"/>
      <c r="M161" s="199"/>
      <c r="N161" s="200" t="s">
        <v>40</v>
      </c>
      <c r="O161" s="60"/>
      <c r="P161" s="186">
        <f t="shared" si="24"/>
        <v>0</v>
      </c>
      <c r="Q161" s="186">
        <v>0.00138</v>
      </c>
      <c r="R161" s="186">
        <f t="shared" si="25"/>
        <v>0.00276</v>
      </c>
      <c r="S161" s="186">
        <v>0</v>
      </c>
      <c r="T161" s="187">
        <f t="shared" si="26"/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88" t="s">
        <v>145</v>
      </c>
      <c r="AT161" s="188" t="s">
        <v>171</v>
      </c>
      <c r="AU161" s="188" t="s">
        <v>120</v>
      </c>
      <c r="AY161" s="3" t="s">
        <v>113</v>
      </c>
      <c r="BE161" s="189">
        <f t="shared" si="27"/>
        <v>0</v>
      </c>
      <c r="BF161" s="189">
        <f t="shared" si="28"/>
        <v>0</v>
      </c>
      <c r="BG161" s="189">
        <f t="shared" si="29"/>
        <v>0</v>
      </c>
      <c r="BH161" s="189">
        <f t="shared" si="30"/>
        <v>0</v>
      </c>
      <c r="BI161" s="189">
        <f t="shared" si="31"/>
        <v>0</v>
      </c>
      <c r="BJ161" s="3" t="s">
        <v>120</v>
      </c>
      <c r="BK161" s="189">
        <f t="shared" si="32"/>
        <v>0</v>
      </c>
      <c r="BL161" s="3" t="s">
        <v>119</v>
      </c>
      <c r="BM161" s="188" t="s">
        <v>278</v>
      </c>
    </row>
    <row r="162" spans="1:65" s="27" customFormat="1" ht="21" customHeight="1">
      <c r="A162" s="22"/>
      <c r="B162" s="175"/>
      <c r="C162" s="190" t="s">
        <v>279</v>
      </c>
      <c r="D162" s="190" t="s">
        <v>171</v>
      </c>
      <c r="E162" s="191" t="s">
        <v>280</v>
      </c>
      <c r="F162" s="192" t="s">
        <v>281</v>
      </c>
      <c r="G162" s="193" t="s">
        <v>195</v>
      </c>
      <c r="H162" s="194">
        <v>1</v>
      </c>
      <c r="I162" s="195"/>
      <c r="J162" s="196">
        <f t="shared" si="23"/>
        <v>0</v>
      </c>
      <c r="K162" s="197"/>
      <c r="L162" s="198"/>
      <c r="M162" s="199"/>
      <c r="N162" s="200" t="s">
        <v>40</v>
      </c>
      <c r="O162" s="60"/>
      <c r="P162" s="186">
        <f t="shared" si="24"/>
        <v>0</v>
      </c>
      <c r="Q162" s="186">
        <v>0.00125</v>
      </c>
      <c r="R162" s="186">
        <f t="shared" si="25"/>
        <v>0.00125</v>
      </c>
      <c r="S162" s="186">
        <v>0</v>
      </c>
      <c r="T162" s="187">
        <f t="shared" si="26"/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88" t="s">
        <v>145</v>
      </c>
      <c r="AT162" s="188" t="s">
        <v>171</v>
      </c>
      <c r="AU162" s="188" t="s">
        <v>120</v>
      </c>
      <c r="AY162" s="3" t="s">
        <v>113</v>
      </c>
      <c r="BE162" s="189">
        <f t="shared" si="27"/>
        <v>0</v>
      </c>
      <c r="BF162" s="189">
        <f t="shared" si="28"/>
        <v>0</v>
      </c>
      <c r="BG162" s="189">
        <f t="shared" si="29"/>
        <v>0</v>
      </c>
      <c r="BH162" s="189">
        <f t="shared" si="30"/>
        <v>0</v>
      </c>
      <c r="BI162" s="189">
        <f t="shared" si="31"/>
        <v>0</v>
      </c>
      <c r="BJ162" s="3" t="s">
        <v>120</v>
      </c>
      <c r="BK162" s="189">
        <f t="shared" si="32"/>
        <v>0</v>
      </c>
      <c r="BL162" s="3" t="s">
        <v>119</v>
      </c>
      <c r="BM162" s="188" t="s">
        <v>282</v>
      </c>
    </row>
    <row r="163" spans="1:65" s="27" customFormat="1" ht="14.25" customHeight="1">
      <c r="A163" s="22"/>
      <c r="B163" s="175"/>
      <c r="C163" s="176" t="s">
        <v>283</v>
      </c>
      <c r="D163" s="176" t="s">
        <v>115</v>
      </c>
      <c r="E163" s="177" t="s">
        <v>284</v>
      </c>
      <c r="F163" s="178" t="s">
        <v>285</v>
      </c>
      <c r="G163" s="179" t="s">
        <v>195</v>
      </c>
      <c r="H163" s="180">
        <v>2</v>
      </c>
      <c r="I163" s="181"/>
      <c r="J163" s="182">
        <f t="shared" si="23"/>
        <v>0</v>
      </c>
      <c r="K163" s="183"/>
      <c r="L163" s="23"/>
      <c r="M163" s="184"/>
      <c r="N163" s="185" t="s">
        <v>40</v>
      </c>
      <c r="O163" s="60"/>
      <c r="P163" s="186">
        <f t="shared" si="24"/>
        <v>0</v>
      </c>
      <c r="Q163" s="186">
        <v>7E-05</v>
      </c>
      <c r="R163" s="186">
        <f t="shared" si="25"/>
        <v>0.00014</v>
      </c>
      <c r="S163" s="186">
        <v>0</v>
      </c>
      <c r="T163" s="187">
        <f t="shared" si="26"/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88" t="s">
        <v>119</v>
      </c>
      <c r="AT163" s="188" t="s">
        <v>115</v>
      </c>
      <c r="AU163" s="188" t="s">
        <v>120</v>
      </c>
      <c r="AY163" s="3" t="s">
        <v>113</v>
      </c>
      <c r="BE163" s="189">
        <f t="shared" si="27"/>
        <v>0</v>
      </c>
      <c r="BF163" s="189">
        <f t="shared" si="28"/>
        <v>0</v>
      </c>
      <c r="BG163" s="189">
        <f t="shared" si="29"/>
        <v>0</v>
      </c>
      <c r="BH163" s="189">
        <f t="shared" si="30"/>
        <v>0</v>
      </c>
      <c r="BI163" s="189">
        <f t="shared" si="31"/>
        <v>0</v>
      </c>
      <c r="BJ163" s="3" t="s">
        <v>120</v>
      </c>
      <c r="BK163" s="189">
        <f t="shared" si="32"/>
        <v>0</v>
      </c>
      <c r="BL163" s="3" t="s">
        <v>119</v>
      </c>
      <c r="BM163" s="188" t="s">
        <v>286</v>
      </c>
    </row>
    <row r="164" spans="1:65" s="27" customFormat="1" ht="21" customHeight="1">
      <c r="A164" s="22"/>
      <c r="B164" s="175"/>
      <c r="C164" s="190" t="s">
        <v>287</v>
      </c>
      <c r="D164" s="190" t="s">
        <v>171</v>
      </c>
      <c r="E164" s="191" t="s">
        <v>288</v>
      </c>
      <c r="F164" s="192" t="s">
        <v>289</v>
      </c>
      <c r="G164" s="193" t="s">
        <v>195</v>
      </c>
      <c r="H164" s="194">
        <v>2</v>
      </c>
      <c r="I164" s="195"/>
      <c r="J164" s="196">
        <f t="shared" si="23"/>
        <v>0</v>
      </c>
      <c r="K164" s="197"/>
      <c r="L164" s="198"/>
      <c r="M164" s="199"/>
      <c r="N164" s="200" t="s">
        <v>40</v>
      </c>
      <c r="O164" s="60"/>
      <c r="P164" s="186">
        <f t="shared" si="24"/>
        <v>0</v>
      </c>
      <c r="Q164" s="186">
        <v>0.00194</v>
      </c>
      <c r="R164" s="186">
        <f t="shared" si="25"/>
        <v>0.00388</v>
      </c>
      <c r="S164" s="186">
        <v>0</v>
      </c>
      <c r="T164" s="187">
        <f t="shared" si="26"/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88" t="s">
        <v>145</v>
      </c>
      <c r="AT164" s="188" t="s">
        <v>171</v>
      </c>
      <c r="AU164" s="188" t="s">
        <v>120</v>
      </c>
      <c r="AY164" s="3" t="s">
        <v>113</v>
      </c>
      <c r="BE164" s="189">
        <f t="shared" si="27"/>
        <v>0</v>
      </c>
      <c r="BF164" s="189">
        <f t="shared" si="28"/>
        <v>0</v>
      </c>
      <c r="BG164" s="189">
        <f t="shared" si="29"/>
        <v>0</v>
      </c>
      <c r="BH164" s="189">
        <f t="shared" si="30"/>
        <v>0</v>
      </c>
      <c r="BI164" s="189">
        <f t="shared" si="31"/>
        <v>0</v>
      </c>
      <c r="BJ164" s="3" t="s">
        <v>120</v>
      </c>
      <c r="BK164" s="189">
        <f t="shared" si="32"/>
        <v>0</v>
      </c>
      <c r="BL164" s="3" t="s">
        <v>119</v>
      </c>
      <c r="BM164" s="188" t="s">
        <v>290</v>
      </c>
    </row>
    <row r="165" spans="1:65" s="27" customFormat="1" ht="14.25" customHeight="1">
      <c r="A165" s="22"/>
      <c r="B165" s="175"/>
      <c r="C165" s="176" t="s">
        <v>291</v>
      </c>
      <c r="D165" s="176" t="s">
        <v>115</v>
      </c>
      <c r="E165" s="177" t="s">
        <v>292</v>
      </c>
      <c r="F165" s="178" t="s">
        <v>293</v>
      </c>
      <c r="G165" s="179" t="s">
        <v>195</v>
      </c>
      <c r="H165" s="180">
        <v>2</v>
      </c>
      <c r="I165" s="181"/>
      <c r="J165" s="182">
        <f t="shared" si="23"/>
        <v>0</v>
      </c>
      <c r="K165" s="183"/>
      <c r="L165" s="23"/>
      <c r="M165" s="184"/>
      <c r="N165" s="185" t="s">
        <v>40</v>
      </c>
      <c r="O165" s="60"/>
      <c r="P165" s="186">
        <f t="shared" si="24"/>
        <v>0</v>
      </c>
      <c r="Q165" s="186">
        <v>8E-05</v>
      </c>
      <c r="R165" s="186">
        <f t="shared" si="25"/>
        <v>0.00016</v>
      </c>
      <c r="S165" s="186">
        <v>0</v>
      </c>
      <c r="T165" s="187">
        <f t="shared" si="26"/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88" t="s">
        <v>119</v>
      </c>
      <c r="AT165" s="188" t="s">
        <v>115</v>
      </c>
      <c r="AU165" s="188" t="s">
        <v>120</v>
      </c>
      <c r="AY165" s="3" t="s">
        <v>113</v>
      </c>
      <c r="BE165" s="189">
        <f t="shared" si="27"/>
        <v>0</v>
      </c>
      <c r="BF165" s="189">
        <f t="shared" si="28"/>
        <v>0</v>
      </c>
      <c r="BG165" s="189">
        <f t="shared" si="29"/>
        <v>0</v>
      </c>
      <c r="BH165" s="189">
        <f t="shared" si="30"/>
        <v>0</v>
      </c>
      <c r="BI165" s="189">
        <f t="shared" si="31"/>
        <v>0</v>
      </c>
      <c r="BJ165" s="3" t="s">
        <v>120</v>
      </c>
      <c r="BK165" s="189">
        <f t="shared" si="32"/>
        <v>0</v>
      </c>
      <c r="BL165" s="3" t="s">
        <v>119</v>
      </c>
      <c r="BM165" s="188" t="s">
        <v>294</v>
      </c>
    </row>
    <row r="166" spans="1:65" s="27" customFormat="1" ht="21" customHeight="1">
      <c r="A166" s="22"/>
      <c r="B166" s="175"/>
      <c r="C166" s="190" t="s">
        <v>295</v>
      </c>
      <c r="D166" s="190" t="s">
        <v>171</v>
      </c>
      <c r="E166" s="191" t="s">
        <v>296</v>
      </c>
      <c r="F166" s="192" t="s">
        <v>297</v>
      </c>
      <c r="G166" s="193" t="s">
        <v>195</v>
      </c>
      <c r="H166" s="194">
        <v>2</v>
      </c>
      <c r="I166" s="195"/>
      <c r="J166" s="196">
        <f t="shared" si="23"/>
        <v>0</v>
      </c>
      <c r="K166" s="197"/>
      <c r="L166" s="198"/>
      <c r="M166" s="199"/>
      <c r="N166" s="200" t="s">
        <v>40</v>
      </c>
      <c r="O166" s="60"/>
      <c r="P166" s="186">
        <f t="shared" si="24"/>
        <v>0</v>
      </c>
      <c r="Q166" s="186">
        <v>0.00266</v>
      </c>
      <c r="R166" s="186">
        <f t="shared" si="25"/>
        <v>0.00532</v>
      </c>
      <c r="S166" s="186">
        <v>0</v>
      </c>
      <c r="T166" s="187">
        <f t="shared" si="26"/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88" t="s">
        <v>145</v>
      </c>
      <c r="AT166" s="188" t="s">
        <v>171</v>
      </c>
      <c r="AU166" s="188" t="s">
        <v>120</v>
      </c>
      <c r="AY166" s="3" t="s">
        <v>113</v>
      </c>
      <c r="BE166" s="189">
        <f t="shared" si="27"/>
        <v>0</v>
      </c>
      <c r="BF166" s="189">
        <f t="shared" si="28"/>
        <v>0</v>
      </c>
      <c r="BG166" s="189">
        <f t="shared" si="29"/>
        <v>0</v>
      </c>
      <c r="BH166" s="189">
        <f t="shared" si="30"/>
        <v>0</v>
      </c>
      <c r="BI166" s="189">
        <f t="shared" si="31"/>
        <v>0</v>
      </c>
      <c r="BJ166" s="3" t="s">
        <v>120</v>
      </c>
      <c r="BK166" s="189">
        <f t="shared" si="32"/>
        <v>0</v>
      </c>
      <c r="BL166" s="3" t="s">
        <v>119</v>
      </c>
      <c r="BM166" s="188" t="s">
        <v>298</v>
      </c>
    </row>
    <row r="167" spans="1:65" s="27" customFormat="1" ht="14.25" customHeight="1">
      <c r="A167" s="22"/>
      <c r="B167" s="175"/>
      <c r="C167" s="176" t="s">
        <v>299</v>
      </c>
      <c r="D167" s="176" t="s">
        <v>115</v>
      </c>
      <c r="E167" s="177" t="s">
        <v>300</v>
      </c>
      <c r="F167" s="178" t="s">
        <v>301</v>
      </c>
      <c r="G167" s="179" t="s">
        <v>237</v>
      </c>
      <c r="H167" s="180">
        <v>47.5</v>
      </c>
      <c r="I167" s="181"/>
      <c r="J167" s="182">
        <f t="shared" si="23"/>
        <v>0</v>
      </c>
      <c r="K167" s="183"/>
      <c r="L167" s="23"/>
      <c r="M167" s="184"/>
      <c r="N167" s="185" t="s">
        <v>40</v>
      </c>
      <c r="O167" s="60"/>
      <c r="P167" s="186">
        <f t="shared" si="24"/>
        <v>0</v>
      </c>
      <c r="Q167" s="186">
        <v>0.01856</v>
      </c>
      <c r="R167" s="186">
        <f t="shared" si="25"/>
        <v>0.8816</v>
      </c>
      <c r="S167" s="186">
        <v>0</v>
      </c>
      <c r="T167" s="187">
        <f t="shared" si="26"/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88" t="s">
        <v>119</v>
      </c>
      <c r="AT167" s="188" t="s">
        <v>115</v>
      </c>
      <c r="AU167" s="188" t="s">
        <v>120</v>
      </c>
      <c r="AY167" s="3" t="s">
        <v>113</v>
      </c>
      <c r="BE167" s="189">
        <f t="shared" si="27"/>
        <v>0</v>
      </c>
      <c r="BF167" s="189">
        <f t="shared" si="28"/>
        <v>0</v>
      </c>
      <c r="BG167" s="189">
        <f t="shared" si="29"/>
        <v>0</v>
      </c>
      <c r="BH167" s="189">
        <f t="shared" si="30"/>
        <v>0</v>
      </c>
      <c r="BI167" s="189">
        <f t="shared" si="31"/>
        <v>0</v>
      </c>
      <c r="BJ167" s="3" t="s">
        <v>120</v>
      </c>
      <c r="BK167" s="189">
        <f t="shared" si="32"/>
        <v>0</v>
      </c>
      <c r="BL167" s="3" t="s">
        <v>119</v>
      </c>
      <c r="BM167" s="188" t="s">
        <v>302</v>
      </c>
    </row>
    <row r="168" spans="1:65" s="27" customFormat="1" ht="14.25" customHeight="1">
      <c r="A168" s="22"/>
      <c r="B168" s="175"/>
      <c r="C168" s="176" t="s">
        <v>303</v>
      </c>
      <c r="D168" s="176" t="s">
        <v>115</v>
      </c>
      <c r="E168" s="177" t="s">
        <v>304</v>
      </c>
      <c r="F168" s="178" t="s">
        <v>305</v>
      </c>
      <c r="G168" s="179" t="s">
        <v>237</v>
      </c>
      <c r="H168" s="180">
        <v>44.5</v>
      </c>
      <c r="I168" s="181"/>
      <c r="J168" s="182">
        <f t="shared" si="23"/>
        <v>0</v>
      </c>
      <c r="K168" s="183"/>
      <c r="L168" s="23"/>
      <c r="M168" s="184"/>
      <c r="N168" s="185" t="s">
        <v>40</v>
      </c>
      <c r="O168" s="60"/>
      <c r="P168" s="186">
        <f t="shared" si="24"/>
        <v>0</v>
      </c>
      <c r="Q168" s="186">
        <v>0</v>
      </c>
      <c r="R168" s="186">
        <f t="shared" si="25"/>
        <v>0</v>
      </c>
      <c r="S168" s="186">
        <v>0</v>
      </c>
      <c r="T168" s="187">
        <f t="shared" si="26"/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88" t="s">
        <v>119</v>
      </c>
      <c r="AT168" s="188" t="s">
        <v>115</v>
      </c>
      <c r="AU168" s="188" t="s">
        <v>120</v>
      </c>
      <c r="AY168" s="3" t="s">
        <v>113</v>
      </c>
      <c r="BE168" s="189">
        <f t="shared" si="27"/>
        <v>0</v>
      </c>
      <c r="BF168" s="189">
        <f t="shared" si="28"/>
        <v>0</v>
      </c>
      <c r="BG168" s="189">
        <f t="shared" si="29"/>
        <v>0</v>
      </c>
      <c r="BH168" s="189">
        <f t="shared" si="30"/>
        <v>0</v>
      </c>
      <c r="BI168" s="189">
        <f t="shared" si="31"/>
        <v>0</v>
      </c>
      <c r="BJ168" s="3" t="s">
        <v>120</v>
      </c>
      <c r="BK168" s="189">
        <f t="shared" si="32"/>
        <v>0</v>
      </c>
      <c r="BL168" s="3" t="s">
        <v>119</v>
      </c>
      <c r="BM168" s="188" t="s">
        <v>306</v>
      </c>
    </row>
    <row r="169" spans="1:65" s="27" customFormat="1" ht="14.25" customHeight="1">
      <c r="A169" s="22"/>
      <c r="B169" s="175"/>
      <c r="C169" s="176" t="s">
        <v>307</v>
      </c>
      <c r="D169" s="176" t="s">
        <v>115</v>
      </c>
      <c r="E169" s="177" t="s">
        <v>308</v>
      </c>
      <c r="F169" s="178" t="s">
        <v>309</v>
      </c>
      <c r="G169" s="179" t="s">
        <v>237</v>
      </c>
      <c r="H169" s="180">
        <v>3</v>
      </c>
      <c r="I169" s="181"/>
      <c r="J169" s="182">
        <f t="shared" si="23"/>
        <v>0</v>
      </c>
      <c r="K169" s="183"/>
      <c r="L169" s="23"/>
      <c r="M169" s="184"/>
      <c r="N169" s="185" t="s">
        <v>40</v>
      </c>
      <c r="O169" s="60"/>
      <c r="P169" s="186">
        <f t="shared" si="24"/>
        <v>0</v>
      </c>
      <c r="Q169" s="186">
        <v>0.05154</v>
      </c>
      <c r="R169" s="186">
        <f t="shared" si="25"/>
        <v>0.15462</v>
      </c>
      <c r="S169" s="186">
        <v>0</v>
      </c>
      <c r="T169" s="187">
        <f t="shared" si="26"/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88" t="s">
        <v>119</v>
      </c>
      <c r="AT169" s="188" t="s">
        <v>115</v>
      </c>
      <c r="AU169" s="188" t="s">
        <v>120</v>
      </c>
      <c r="AY169" s="3" t="s">
        <v>113</v>
      </c>
      <c r="BE169" s="189">
        <f t="shared" si="27"/>
        <v>0</v>
      </c>
      <c r="BF169" s="189">
        <f t="shared" si="28"/>
        <v>0</v>
      </c>
      <c r="BG169" s="189">
        <f t="shared" si="29"/>
        <v>0</v>
      </c>
      <c r="BH169" s="189">
        <f t="shared" si="30"/>
        <v>0</v>
      </c>
      <c r="BI169" s="189">
        <f t="shared" si="31"/>
        <v>0</v>
      </c>
      <c r="BJ169" s="3" t="s">
        <v>120</v>
      </c>
      <c r="BK169" s="189">
        <f t="shared" si="32"/>
        <v>0</v>
      </c>
      <c r="BL169" s="3" t="s">
        <v>119</v>
      </c>
      <c r="BM169" s="188" t="s">
        <v>310</v>
      </c>
    </row>
    <row r="170" spans="1:65" s="27" customFormat="1" ht="14.25" customHeight="1">
      <c r="A170" s="22"/>
      <c r="B170" s="175"/>
      <c r="C170" s="176" t="s">
        <v>311</v>
      </c>
      <c r="D170" s="176" t="s">
        <v>115</v>
      </c>
      <c r="E170" s="177" t="s">
        <v>312</v>
      </c>
      <c r="F170" s="178" t="s">
        <v>313</v>
      </c>
      <c r="G170" s="179" t="s">
        <v>195</v>
      </c>
      <c r="H170" s="180">
        <v>3</v>
      </c>
      <c r="I170" s="181"/>
      <c r="J170" s="182">
        <f t="shared" si="23"/>
        <v>0</v>
      </c>
      <c r="K170" s="183"/>
      <c r="L170" s="23"/>
      <c r="M170" s="184"/>
      <c r="N170" s="185" t="s">
        <v>40</v>
      </c>
      <c r="O170" s="60"/>
      <c r="P170" s="186">
        <f t="shared" si="24"/>
        <v>0</v>
      </c>
      <c r="Q170" s="186">
        <v>0.0033</v>
      </c>
      <c r="R170" s="186">
        <f t="shared" si="25"/>
        <v>0.009899999999999999</v>
      </c>
      <c r="S170" s="186">
        <v>0</v>
      </c>
      <c r="T170" s="187">
        <f t="shared" si="26"/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88" t="s">
        <v>119</v>
      </c>
      <c r="AT170" s="188" t="s">
        <v>115</v>
      </c>
      <c r="AU170" s="188" t="s">
        <v>120</v>
      </c>
      <c r="AY170" s="3" t="s">
        <v>113</v>
      </c>
      <c r="BE170" s="189">
        <f t="shared" si="27"/>
        <v>0</v>
      </c>
      <c r="BF170" s="189">
        <f t="shared" si="28"/>
        <v>0</v>
      </c>
      <c r="BG170" s="189">
        <f t="shared" si="29"/>
        <v>0</v>
      </c>
      <c r="BH170" s="189">
        <f t="shared" si="30"/>
        <v>0</v>
      </c>
      <c r="BI170" s="189">
        <f t="shared" si="31"/>
        <v>0</v>
      </c>
      <c r="BJ170" s="3" t="s">
        <v>120</v>
      </c>
      <c r="BK170" s="189">
        <f t="shared" si="32"/>
        <v>0</v>
      </c>
      <c r="BL170" s="3" t="s">
        <v>119</v>
      </c>
      <c r="BM170" s="188" t="s">
        <v>314</v>
      </c>
    </row>
    <row r="171" spans="1:65" s="27" customFormat="1" ht="32.25" customHeight="1">
      <c r="A171" s="22"/>
      <c r="B171" s="175"/>
      <c r="C171" s="190" t="s">
        <v>315</v>
      </c>
      <c r="D171" s="190" t="s">
        <v>171</v>
      </c>
      <c r="E171" s="191" t="s">
        <v>316</v>
      </c>
      <c r="F171" s="192" t="s">
        <v>317</v>
      </c>
      <c r="G171" s="193" t="s">
        <v>195</v>
      </c>
      <c r="H171" s="194">
        <v>1</v>
      </c>
      <c r="I171" s="195"/>
      <c r="J171" s="196">
        <f t="shared" si="23"/>
        <v>0</v>
      </c>
      <c r="K171" s="197"/>
      <c r="L171" s="198"/>
      <c r="M171" s="199"/>
      <c r="N171" s="200" t="s">
        <v>40</v>
      </c>
      <c r="O171" s="60"/>
      <c r="P171" s="186">
        <f t="shared" si="24"/>
        <v>0</v>
      </c>
      <c r="Q171" s="186">
        <v>1.87</v>
      </c>
      <c r="R171" s="186">
        <f t="shared" si="25"/>
        <v>1.87</v>
      </c>
      <c r="S171" s="186">
        <v>0</v>
      </c>
      <c r="T171" s="187">
        <f t="shared" si="26"/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88" t="s">
        <v>145</v>
      </c>
      <c r="AT171" s="188" t="s">
        <v>171</v>
      </c>
      <c r="AU171" s="188" t="s">
        <v>120</v>
      </c>
      <c r="AY171" s="3" t="s">
        <v>113</v>
      </c>
      <c r="BE171" s="189">
        <f t="shared" si="27"/>
        <v>0</v>
      </c>
      <c r="BF171" s="189">
        <f t="shared" si="28"/>
        <v>0</v>
      </c>
      <c r="BG171" s="189">
        <f t="shared" si="29"/>
        <v>0</v>
      </c>
      <c r="BH171" s="189">
        <f t="shared" si="30"/>
        <v>0</v>
      </c>
      <c r="BI171" s="189">
        <f t="shared" si="31"/>
        <v>0</v>
      </c>
      <c r="BJ171" s="3" t="s">
        <v>120</v>
      </c>
      <c r="BK171" s="189">
        <f t="shared" si="32"/>
        <v>0</v>
      </c>
      <c r="BL171" s="3" t="s">
        <v>119</v>
      </c>
      <c r="BM171" s="188" t="s">
        <v>318</v>
      </c>
    </row>
    <row r="172" spans="1:65" s="27" customFormat="1" ht="32.25" customHeight="1">
      <c r="A172" s="22"/>
      <c r="B172" s="175"/>
      <c r="C172" s="190" t="s">
        <v>319</v>
      </c>
      <c r="D172" s="190" t="s">
        <v>171</v>
      </c>
      <c r="E172" s="191" t="s">
        <v>320</v>
      </c>
      <c r="F172" s="192" t="s">
        <v>321</v>
      </c>
      <c r="G172" s="193" t="s">
        <v>195</v>
      </c>
      <c r="H172" s="194">
        <v>2</v>
      </c>
      <c r="I172" s="195"/>
      <c r="J172" s="196">
        <f t="shared" si="23"/>
        <v>0</v>
      </c>
      <c r="K172" s="197"/>
      <c r="L172" s="198"/>
      <c r="M172" s="199"/>
      <c r="N172" s="200" t="s">
        <v>40</v>
      </c>
      <c r="O172" s="60"/>
      <c r="P172" s="186">
        <f t="shared" si="24"/>
        <v>0</v>
      </c>
      <c r="Q172" s="186">
        <v>1.6</v>
      </c>
      <c r="R172" s="186">
        <f t="shared" si="25"/>
        <v>3.2</v>
      </c>
      <c r="S172" s="186">
        <v>0</v>
      </c>
      <c r="T172" s="187">
        <f t="shared" si="26"/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88" t="s">
        <v>145</v>
      </c>
      <c r="AT172" s="188" t="s">
        <v>171</v>
      </c>
      <c r="AU172" s="188" t="s">
        <v>120</v>
      </c>
      <c r="AY172" s="3" t="s">
        <v>113</v>
      </c>
      <c r="BE172" s="189">
        <f t="shared" si="27"/>
        <v>0</v>
      </c>
      <c r="BF172" s="189">
        <f t="shared" si="28"/>
        <v>0</v>
      </c>
      <c r="BG172" s="189">
        <f t="shared" si="29"/>
        <v>0</v>
      </c>
      <c r="BH172" s="189">
        <f t="shared" si="30"/>
        <v>0</v>
      </c>
      <c r="BI172" s="189">
        <f t="shared" si="31"/>
        <v>0</v>
      </c>
      <c r="BJ172" s="3" t="s">
        <v>120</v>
      </c>
      <c r="BK172" s="189">
        <f t="shared" si="32"/>
        <v>0</v>
      </c>
      <c r="BL172" s="3" t="s">
        <v>119</v>
      </c>
      <c r="BM172" s="188" t="s">
        <v>322</v>
      </c>
    </row>
    <row r="173" spans="1:65" s="27" customFormat="1" ht="32.25" customHeight="1">
      <c r="A173" s="22"/>
      <c r="B173" s="175"/>
      <c r="C173" s="190" t="s">
        <v>323</v>
      </c>
      <c r="D173" s="190" t="s">
        <v>171</v>
      </c>
      <c r="E173" s="191" t="s">
        <v>324</v>
      </c>
      <c r="F173" s="192" t="s">
        <v>325</v>
      </c>
      <c r="G173" s="193" t="s">
        <v>195</v>
      </c>
      <c r="H173" s="194">
        <v>2</v>
      </c>
      <c r="I173" s="195"/>
      <c r="J173" s="196">
        <f t="shared" si="23"/>
        <v>0</v>
      </c>
      <c r="K173" s="197"/>
      <c r="L173" s="198"/>
      <c r="M173" s="199"/>
      <c r="N173" s="200" t="s">
        <v>40</v>
      </c>
      <c r="O173" s="60"/>
      <c r="P173" s="186">
        <f t="shared" si="24"/>
        <v>0</v>
      </c>
      <c r="Q173" s="186">
        <v>0.185</v>
      </c>
      <c r="R173" s="186">
        <f t="shared" si="25"/>
        <v>0.37</v>
      </c>
      <c r="S173" s="186">
        <v>0</v>
      </c>
      <c r="T173" s="187">
        <f t="shared" si="26"/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88" t="s">
        <v>145</v>
      </c>
      <c r="AT173" s="188" t="s">
        <v>171</v>
      </c>
      <c r="AU173" s="188" t="s">
        <v>120</v>
      </c>
      <c r="AY173" s="3" t="s">
        <v>113</v>
      </c>
      <c r="BE173" s="189">
        <f t="shared" si="27"/>
        <v>0</v>
      </c>
      <c r="BF173" s="189">
        <f t="shared" si="28"/>
        <v>0</v>
      </c>
      <c r="BG173" s="189">
        <f t="shared" si="29"/>
        <v>0</v>
      </c>
      <c r="BH173" s="189">
        <f t="shared" si="30"/>
        <v>0</v>
      </c>
      <c r="BI173" s="189">
        <f t="shared" si="31"/>
        <v>0</v>
      </c>
      <c r="BJ173" s="3" t="s">
        <v>120</v>
      </c>
      <c r="BK173" s="189">
        <f t="shared" si="32"/>
        <v>0</v>
      </c>
      <c r="BL173" s="3" t="s">
        <v>119</v>
      </c>
      <c r="BM173" s="188" t="s">
        <v>326</v>
      </c>
    </row>
    <row r="174" spans="1:65" s="27" customFormat="1" ht="32.25" customHeight="1">
      <c r="A174" s="22"/>
      <c r="B174" s="175"/>
      <c r="C174" s="190" t="s">
        <v>327</v>
      </c>
      <c r="D174" s="190" t="s">
        <v>171</v>
      </c>
      <c r="E174" s="191" t="s">
        <v>328</v>
      </c>
      <c r="F174" s="192" t="s">
        <v>329</v>
      </c>
      <c r="G174" s="193" t="s">
        <v>195</v>
      </c>
      <c r="H174" s="194">
        <v>1</v>
      </c>
      <c r="I174" s="195"/>
      <c r="J174" s="196">
        <f t="shared" si="23"/>
        <v>0</v>
      </c>
      <c r="K174" s="197"/>
      <c r="L174" s="198"/>
      <c r="M174" s="199"/>
      <c r="N174" s="200" t="s">
        <v>40</v>
      </c>
      <c r="O174" s="60"/>
      <c r="P174" s="186">
        <f t="shared" si="24"/>
        <v>0</v>
      </c>
      <c r="Q174" s="186">
        <v>0.37</v>
      </c>
      <c r="R174" s="186">
        <f t="shared" si="25"/>
        <v>0.37</v>
      </c>
      <c r="S174" s="186">
        <v>0</v>
      </c>
      <c r="T174" s="187">
        <f t="shared" si="26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88" t="s">
        <v>145</v>
      </c>
      <c r="AT174" s="188" t="s">
        <v>171</v>
      </c>
      <c r="AU174" s="188" t="s">
        <v>120</v>
      </c>
      <c r="AY174" s="3" t="s">
        <v>113</v>
      </c>
      <c r="BE174" s="189">
        <f t="shared" si="27"/>
        <v>0</v>
      </c>
      <c r="BF174" s="189">
        <f t="shared" si="28"/>
        <v>0</v>
      </c>
      <c r="BG174" s="189">
        <f t="shared" si="29"/>
        <v>0</v>
      </c>
      <c r="BH174" s="189">
        <f t="shared" si="30"/>
        <v>0</v>
      </c>
      <c r="BI174" s="189">
        <f t="shared" si="31"/>
        <v>0</v>
      </c>
      <c r="BJ174" s="3" t="s">
        <v>120</v>
      </c>
      <c r="BK174" s="189">
        <f t="shared" si="32"/>
        <v>0</v>
      </c>
      <c r="BL174" s="3" t="s">
        <v>119</v>
      </c>
      <c r="BM174" s="188" t="s">
        <v>330</v>
      </c>
    </row>
    <row r="175" spans="1:65" s="27" customFormat="1" ht="32.25" customHeight="1">
      <c r="A175" s="22"/>
      <c r="B175" s="175"/>
      <c r="C175" s="190" t="s">
        <v>331</v>
      </c>
      <c r="D175" s="190" t="s">
        <v>171</v>
      </c>
      <c r="E175" s="191" t="s">
        <v>332</v>
      </c>
      <c r="F175" s="192" t="s">
        <v>333</v>
      </c>
      <c r="G175" s="193" t="s">
        <v>195</v>
      </c>
      <c r="H175" s="194">
        <v>3</v>
      </c>
      <c r="I175" s="195"/>
      <c r="J175" s="196">
        <f t="shared" si="23"/>
        <v>0</v>
      </c>
      <c r="K175" s="197"/>
      <c r="L175" s="198"/>
      <c r="M175" s="199"/>
      <c r="N175" s="200" t="s">
        <v>40</v>
      </c>
      <c r="O175" s="60"/>
      <c r="P175" s="186">
        <f t="shared" si="24"/>
        <v>0</v>
      </c>
      <c r="Q175" s="186">
        <v>0.49</v>
      </c>
      <c r="R175" s="186">
        <f t="shared" si="25"/>
        <v>1.47</v>
      </c>
      <c r="S175" s="186">
        <v>0</v>
      </c>
      <c r="T175" s="187">
        <f t="shared" si="26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88" t="s">
        <v>145</v>
      </c>
      <c r="AT175" s="188" t="s">
        <v>171</v>
      </c>
      <c r="AU175" s="188" t="s">
        <v>120</v>
      </c>
      <c r="AY175" s="3" t="s">
        <v>113</v>
      </c>
      <c r="BE175" s="189">
        <f t="shared" si="27"/>
        <v>0</v>
      </c>
      <c r="BF175" s="189">
        <f t="shared" si="28"/>
        <v>0</v>
      </c>
      <c r="BG175" s="189">
        <f t="shared" si="29"/>
        <v>0</v>
      </c>
      <c r="BH175" s="189">
        <f t="shared" si="30"/>
        <v>0</v>
      </c>
      <c r="BI175" s="189">
        <f t="shared" si="31"/>
        <v>0</v>
      </c>
      <c r="BJ175" s="3" t="s">
        <v>120</v>
      </c>
      <c r="BK175" s="189">
        <f t="shared" si="32"/>
        <v>0</v>
      </c>
      <c r="BL175" s="3" t="s">
        <v>119</v>
      </c>
      <c r="BM175" s="188" t="s">
        <v>334</v>
      </c>
    </row>
    <row r="176" spans="1:65" s="27" customFormat="1" ht="32.25" customHeight="1">
      <c r="A176" s="22"/>
      <c r="B176" s="175"/>
      <c r="C176" s="190" t="s">
        <v>335</v>
      </c>
      <c r="D176" s="190" t="s">
        <v>171</v>
      </c>
      <c r="E176" s="191" t="s">
        <v>336</v>
      </c>
      <c r="F176" s="192" t="s">
        <v>337</v>
      </c>
      <c r="G176" s="193" t="s">
        <v>195</v>
      </c>
      <c r="H176" s="194">
        <v>6</v>
      </c>
      <c r="I176" s="195"/>
      <c r="J176" s="196">
        <f t="shared" si="23"/>
        <v>0</v>
      </c>
      <c r="K176" s="197"/>
      <c r="L176" s="198"/>
      <c r="M176" s="199"/>
      <c r="N176" s="200" t="s">
        <v>40</v>
      </c>
      <c r="O176" s="60"/>
      <c r="P176" s="186">
        <f t="shared" si="24"/>
        <v>0</v>
      </c>
      <c r="Q176" s="186">
        <v>0.002</v>
      </c>
      <c r="R176" s="186">
        <f t="shared" si="25"/>
        <v>0.012</v>
      </c>
      <c r="S176" s="186">
        <v>0</v>
      </c>
      <c r="T176" s="187">
        <f t="shared" si="26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88" t="s">
        <v>145</v>
      </c>
      <c r="AT176" s="188" t="s">
        <v>171</v>
      </c>
      <c r="AU176" s="188" t="s">
        <v>120</v>
      </c>
      <c r="AY176" s="3" t="s">
        <v>113</v>
      </c>
      <c r="BE176" s="189">
        <f t="shared" si="27"/>
        <v>0</v>
      </c>
      <c r="BF176" s="189">
        <f t="shared" si="28"/>
        <v>0</v>
      </c>
      <c r="BG176" s="189">
        <f t="shared" si="29"/>
        <v>0</v>
      </c>
      <c r="BH176" s="189">
        <f t="shared" si="30"/>
        <v>0</v>
      </c>
      <c r="BI176" s="189">
        <f t="shared" si="31"/>
        <v>0</v>
      </c>
      <c r="BJ176" s="3" t="s">
        <v>120</v>
      </c>
      <c r="BK176" s="189">
        <f t="shared" si="32"/>
        <v>0</v>
      </c>
      <c r="BL176" s="3" t="s">
        <v>119</v>
      </c>
      <c r="BM176" s="188" t="s">
        <v>338</v>
      </c>
    </row>
    <row r="177" spans="1:65" s="27" customFormat="1" ht="14.25" customHeight="1">
      <c r="A177" s="22"/>
      <c r="B177" s="175"/>
      <c r="C177" s="176" t="s">
        <v>339</v>
      </c>
      <c r="D177" s="176" t="s">
        <v>115</v>
      </c>
      <c r="E177" s="177" t="s">
        <v>340</v>
      </c>
      <c r="F177" s="178" t="s">
        <v>341</v>
      </c>
      <c r="G177" s="179" t="s">
        <v>118</v>
      </c>
      <c r="H177" s="180">
        <v>14.4</v>
      </c>
      <c r="I177" s="181"/>
      <c r="J177" s="182">
        <f t="shared" si="23"/>
        <v>0</v>
      </c>
      <c r="K177" s="183"/>
      <c r="L177" s="23"/>
      <c r="M177" s="184"/>
      <c r="N177" s="185" t="s">
        <v>40</v>
      </c>
      <c r="O177" s="60"/>
      <c r="P177" s="186">
        <f t="shared" si="24"/>
        <v>0</v>
      </c>
      <c r="Q177" s="186">
        <v>0</v>
      </c>
      <c r="R177" s="186">
        <f t="shared" si="25"/>
        <v>0</v>
      </c>
      <c r="S177" s="186">
        <v>0</v>
      </c>
      <c r="T177" s="187">
        <f t="shared" si="26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88" t="s">
        <v>119</v>
      </c>
      <c r="AT177" s="188" t="s">
        <v>115</v>
      </c>
      <c r="AU177" s="188" t="s">
        <v>120</v>
      </c>
      <c r="AY177" s="3" t="s">
        <v>113</v>
      </c>
      <c r="BE177" s="189">
        <f t="shared" si="27"/>
        <v>0</v>
      </c>
      <c r="BF177" s="189">
        <f t="shared" si="28"/>
        <v>0</v>
      </c>
      <c r="BG177" s="189">
        <f t="shared" si="29"/>
        <v>0</v>
      </c>
      <c r="BH177" s="189">
        <f t="shared" si="30"/>
        <v>0</v>
      </c>
      <c r="BI177" s="189">
        <f t="shared" si="31"/>
        <v>0</v>
      </c>
      <c r="BJ177" s="3" t="s">
        <v>120</v>
      </c>
      <c r="BK177" s="189">
        <f t="shared" si="32"/>
        <v>0</v>
      </c>
      <c r="BL177" s="3" t="s">
        <v>119</v>
      </c>
      <c r="BM177" s="188" t="s">
        <v>342</v>
      </c>
    </row>
    <row r="178" spans="1:65" s="27" customFormat="1" ht="21" customHeight="1">
      <c r="A178" s="22"/>
      <c r="B178" s="175"/>
      <c r="C178" s="190" t="s">
        <v>343</v>
      </c>
      <c r="D178" s="190" t="s">
        <v>171</v>
      </c>
      <c r="E178" s="191" t="s">
        <v>344</v>
      </c>
      <c r="F178" s="192" t="s">
        <v>345</v>
      </c>
      <c r="G178" s="193" t="s">
        <v>195</v>
      </c>
      <c r="H178" s="194">
        <v>1</v>
      </c>
      <c r="I178" s="195"/>
      <c r="J178" s="196">
        <f t="shared" si="23"/>
        <v>0</v>
      </c>
      <c r="K178" s="197"/>
      <c r="L178" s="198"/>
      <c r="M178" s="199"/>
      <c r="N178" s="200" t="s">
        <v>40</v>
      </c>
      <c r="O178" s="60"/>
      <c r="P178" s="186">
        <f t="shared" si="24"/>
        <v>0</v>
      </c>
      <c r="Q178" s="186">
        <v>0</v>
      </c>
      <c r="R178" s="186">
        <f t="shared" si="25"/>
        <v>0</v>
      </c>
      <c r="S178" s="186">
        <v>0</v>
      </c>
      <c r="T178" s="187">
        <f t="shared" si="26"/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88" t="s">
        <v>145</v>
      </c>
      <c r="AT178" s="188" t="s">
        <v>171</v>
      </c>
      <c r="AU178" s="188" t="s">
        <v>120</v>
      </c>
      <c r="AY178" s="3" t="s">
        <v>113</v>
      </c>
      <c r="BE178" s="189">
        <f t="shared" si="27"/>
        <v>0</v>
      </c>
      <c r="BF178" s="189">
        <f t="shared" si="28"/>
        <v>0</v>
      </c>
      <c r="BG178" s="189">
        <f t="shared" si="29"/>
        <v>0</v>
      </c>
      <c r="BH178" s="189">
        <f t="shared" si="30"/>
        <v>0</v>
      </c>
      <c r="BI178" s="189">
        <f t="shared" si="31"/>
        <v>0</v>
      </c>
      <c r="BJ178" s="3" t="s">
        <v>120</v>
      </c>
      <c r="BK178" s="189">
        <f t="shared" si="32"/>
        <v>0</v>
      </c>
      <c r="BL178" s="3" t="s">
        <v>119</v>
      </c>
      <c r="BM178" s="188" t="s">
        <v>346</v>
      </c>
    </row>
    <row r="179" spans="1:65" s="27" customFormat="1" ht="14.25" customHeight="1">
      <c r="A179" s="22"/>
      <c r="B179" s="175"/>
      <c r="C179" s="190" t="s">
        <v>347</v>
      </c>
      <c r="D179" s="190" t="s">
        <v>171</v>
      </c>
      <c r="E179" s="191" t="s">
        <v>348</v>
      </c>
      <c r="F179" s="192" t="s">
        <v>349</v>
      </c>
      <c r="G179" s="193" t="s">
        <v>135</v>
      </c>
      <c r="H179" s="194">
        <v>60</v>
      </c>
      <c r="I179" s="195"/>
      <c r="J179" s="196">
        <f t="shared" si="23"/>
        <v>0</v>
      </c>
      <c r="K179" s="197"/>
      <c r="L179" s="198"/>
      <c r="M179" s="199"/>
      <c r="N179" s="200" t="s">
        <v>40</v>
      </c>
      <c r="O179" s="60"/>
      <c r="P179" s="186">
        <f t="shared" si="24"/>
        <v>0</v>
      </c>
      <c r="Q179" s="186">
        <v>0</v>
      </c>
      <c r="R179" s="186">
        <f t="shared" si="25"/>
        <v>0</v>
      </c>
      <c r="S179" s="186">
        <v>0</v>
      </c>
      <c r="T179" s="187">
        <f t="shared" si="26"/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88" t="s">
        <v>145</v>
      </c>
      <c r="AT179" s="188" t="s">
        <v>171</v>
      </c>
      <c r="AU179" s="188" t="s">
        <v>120</v>
      </c>
      <c r="AY179" s="3" t="s">
        <v>113</v>
      </c>
      <c r="BE179" s="189">
        <f t="shared" si="27"/>
        <v>0</v>
      </c>
      <c r="BF179" s="189">
        <f t="shared" si="28"/>
        <v>0</v>
      </c>
      <c r="BG179" s="189">
        <f t="shared" si="29"/>
        <v>0</v>
      </c>
      <c r="BH179" s="189">
        <f t="shared" si="30"/>
        <v>0</v>
      </c>
      <c r="BI179" s="189">
        <f t="shared" si="31"/>
        <v>0</v>
      </c>
      <c r="BJ179" s="3" t="s">
        <v>120</v>
      </c>
      <c r="BK179" s="189">
        <f t="shared" si="32"/>
        <v>0</v>
      </c>
      <c r="BL179" s="3" t="s">
        <v>119</v>
      </c>
      <c r="BM179" s="188" t="s">
        <v>350</v>
      </c>
    </row>
    <row r="180" spans="1:65" s="27" customFormat="1" ht="14.25" customHeight="1">
      <c r="A180" s="22"/>
      <c r="B180" s="175"/>
      <c r="C180" s="190" t="s">
        <v>351</v>
      </c>
      <c r="D180" s="190" t="s">
        <v>171</v>
      </c>
      <c r="E180" s="191" t="s">
        <v>352</v>
      </c>
      <c r="F180" s="192" t="s">
        <v>353</v>
      </c>
      <c r="G180" s="193" t="s">
        <v>354</v>
      </c>
      <c r="H180" s="194">
        <v>100</v>
      </c>
      <c r="I180" s="195"/>
      <c r="J180" s="196">
        <f t="shared" si="23"/>
        <v>0</v>
      </c>
      <c r="K180" s="197"/>
      <c r="L180" s="198"/>
      <c r="M180" s="199"/>
      <c r="N180" s="200" t="s">
        <v>40</v>
      </c>
      <c r="O180" s="60"/>
      <c r="P180" s="186">
        <f t="shared" si="24"/>
        <v>0</v>
      </c>
      <c r="Q180" s="186">
        <v>0</v>
      </c>
      <c r="R180" s="186">
        <f t="shared" si="25"/>
        <v>0</v>
      </c>
      <c r="S180" s="186">
        <v>0</v>
      </c>
      <c r="T180" s="187">
        <f t="shared" si="26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88" t="s">
        <v>145</v>
      </c>
      <c r="AT180" s="188" t="s">
        <v>171</v>
      </c>
      <c r="AU180" s="188" t="s">
        <v>120</v>
      </c>
      <c r="AY180" s="3" t="s">
        <v>113</v>
      </c>
      <c r="BE180" s="189">
        <f t="shared" si="27"/>
        <v>0</v>
      </c>
      <c r="BF180" s="189">
        <f t="shared" si="28"/>
        <v>0</v>
      </c>
      <c r="BG180" s="189">
        <f t="shared" si="29"/>
        <v>0</v>
      </c>
      <c r="BH180" s="189">
        <f t="shared" si="30"/>
        <v>0</v>
      </c>
      <c r="BI180" s="189">
        <f t="shared" si="31"/>
        <v>0</v>
      </c>
      <c r="BJ180" s="3" t="s">
        <v>120</v>
      </c>
      <c r="BK180" s="189">
        <f t="shared" si="32"/>
        <v>0</v>
      </c>
      <c r="BL180" s="3" t="s">
        <v>119</v>
      </c>
      <c r="BM180" s="188" t="s">
        <v>355</v>
      </c>
    </row>
    <row r="181" spans="1:65" s="27" customFormat="1" ht="21" customHeight="1">
      <c r="A181" s="22"/>
      <c r="B181" s="175"/>
      <c r="C181" s="176" t="s">
        <v>356</v>
      </c>
      <c r="D181" s="176" t="s">
        <v>115</v>
      </c>
      <c r="E181" s="177" t="s">
        <v>357</v>
      </c>
      <c r="F181" s="178" t="s">
        <v>358</v>
      </c>
      <c r="G181" s="179" t="s">
        <v>195</v>
      </c>
      <c r="H181" s="180">
        <v>3</v>
      </c>
      <c r="I181" s="181"/>
      <c r="J181" s="182">
        <f t="shared" si="23"/>
        <v>0</v>
      </c>
      <c r="K181" s="183"/>
      <c r="L181" s="23"/>
      <c r="M181" s="184"/>
      <c r="N181" s="185" t="s">
        <v>40</v>
      </c>
      <c r="O181" s="60"/>
      <c r="P181" s="186">
        <f t="shared" si="24"/>
        <v>0</v>
      </c>
      <c r="Q181" s="186">
        <v>0.0063</v>
      </c>
      <c r="R181" s="186">
        <f t="shared" si="25"/>
        <v>0.0189</v>
      </c>
      <c r="S181" s="186">
        <v>0</v>
      </c>
      <c r="T181" s="187">
        <f t="shared" si="26"/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88" t="s">
        <v>119</v>
      </c>
      <c r="AT181" s="188" t="s">
        <v>115</v>
      </c>
      <c r="AU181" s="188" t="s">
        <v>120</v>
      </c>
      <c r="AY181" s="3" t="s">
        <v>113</v>
      </c>
      <c r="BE181" s="189">
        <f t="shared" si="27"/>
        <v>0</v>
      </c>
      <c r="BF181" s="189">
        <f t="shared" si="28"/>
        <v>0</v>
      </c>
      <c r="BG181" s="189">
        <f t="shared" si="29"/>
        <v>0</v>
      </c>
      <c r="BH181" s="189">
        <f t="shared" si="30"/>
        <v>0</v>
      </c>
      <c r="BI181" s="189">
        <f t="shared" si="31"/>
        <v>0</v>
      </c>
      <c r="BJ181" s="3" t="s">
        <v>120</v>
      </c>
      <c r="BK181" s="189">
        <f t="shared" si="32"/>
        <v>0</v>
      </c>
      <c r="BL181" s="3" t="s">
        <v>119</v>
      </c>
      <c r="BM181" s="188" t="s">
        <v>359</v>
      </c>
    </row>
    <row r="182" spans="1:65" s="27" customFormat="1" ht="21" customHeight="1">
      <c r="A182" s="22"/>
      <c r="B182" s="175"/>
      <c r="C182" s="190" t="s">
        <v>360</v>
      </c>
      <c r="D182" s="190" t="s">
        <v>171</v>
      </c>
      <c r="E182" s="191" t="s">
        <v>361</v>
      </c>
      <c r="F182" s="192" t="s">
        <v>362</v>
      </c>
      <c r="G182" s="193" t="s">
        <v>195</v>
      </c>
      <c r="H182" s="194">
        <v>3</v>
      </c>
      <c r="I182" s="195"/>
      <c r="J182" s="196">
        <f t="shared" si="23"/>
        <v>0</v>
      </c>
      <c r="K182" s="197"/>
      <c r="L182" s="198"/>
      <c r="M182" s="199"/>
      <c r="N182" s="200" t="s">
        <v>40</v>
      </c>
      <c r="O182" s="60"/>
      <c r="P182" s="186">
        <f t="shared" si="24"/>
        <v>0</v>
      </c>
      <c r="Q182" s="186">
        <v>0.05</v>
      </c>
      <c r="R182" s="186">
        <f t="shared" si="25"/>
        <v>0.15000000000000002</v>
      </c>
      <c r="S182" s="186">
        <v>0</v>
      </c>
      <c r="T182" s="187">
        <f t="shared" si="26"/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88" t="s">
        <v>145</v>
      </c>
      <c r="AT182" s="188" t="s">
        <v>171</v>
      </c>
      <c r="AU182" s="188" t="s">
        <v>120</v>
      </c>
      <c r="AY182" s="3" t="s">
        <v>113</v>
      </c>
      <c r="BE182" s="189">
        <f t="shared" si="27"/>
        <v>0</v>
      </c>
      <c r="BF182" s="189">
        <f t="shared" si="28"/>
        <v>0</v>
      </c>
      <c r="BG182" s="189">
        <f t="shared" si="29"/>
        <v>0</v>
      </c>
      <c r="BH182" s="189">
        <f t="shared" si="30"/>
        <v>0</v>
      </c>
      <c r="BI182" s="189">
        <f t="shared" si="31"/>
        <v>0</v>
      </c>
      <c r="BJ182" s="3" t="s">
        <v>120</v>
      </c>
      <c r="BK182" s="189">
        <f t="shared" si="32"/>
        <v>0</v>
      </c>
      <c r="BL182" s="3" t="s">
        <v>119</v>
      </c>
      <c r="BM182" s="188" t="s">
        <v>363</v>
      </c>
    </row>
    <row r="183" spans="1:65" s="27" customFormat="1" ht="32.25" customHeight="1">
      <c r="A183" s="22"/>
      <c r="B183" s="175"/>
      <c r="C183" s="176" t="s">
        <v>364</v>
      </c>
      <c r="D183" s="176" t="s">
        <v>115</v>
      </c>
      <c r="E183" s="177" t="s">
        <v>365</v>
      </c>
      <c r="F183" s="178" t="s">
        <v>366</v>
      </c>
      <c r="G183" s="179" t="s">
        <v>118</v>
      </c>
      <c r="H183" s="180">
        <v>0.2</v>
      </c>
      <c r="I183" s="181"/>
      <c r="J183" s="182">
        <f t="shared" si="23"/>
        <v>0</v>
      </c>
      <c r="K183" s="183"/>
      <c r="L183" s="23"/>
      <c r="M183" s="184"/>
      <c r="N183" s="185" t="s">
        <v>40</v>
      </c>
      <c r="O183" s="60"/>
      <c r="P183" s="186">
        <f t="shared" si="24"/>
        <v>0</v>
      </c>
      <c r="Q183" s="186">
        <v>2.41572</v>
      </c>
      <c r="R183" s="186">
        <f t="shared" si="25"/>
        <v>0.483144</v>
      </c>
      <c r="S183" s="186">
        <v>0</v>
      </c>
      <c r="T183" s="187">
        <f t="shared" si="26"/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88" t="s">
        <v>119</v>
      </c>
      <c r="AT183" s="188" t="s">
        <v>115</v>
      </c>
      <c r="AU183" s="188" t="s">
        <v>120</v>
      </c>
      <c r="AY183" s="3" t="s">
        <v>113</v>
      </c>
      <c r="BE183" s="189">
        <f t="shared" si="27"/>
        <v>0</v>
      </c>
      <c r="BF183" s="189">
        <f t="shared" si="28"/>
        <v>0</v>
      </c>
      <c r="BG183" s="189">
        <f t="shared" si="29"/>
        <v>0</v>
      </c>
      <c r="BH183" s="189">
        <f t="shared" si="30"/>
        <v>0</v>
      </c>
      <c r="BI183" s="189">
        <f t="shared" si="31"/>
        <v>0</v>
      </c>
      <c r="BJ183" s="3" t="s">
        <v>120</v>
      </c>
      <c r="BK183" s="189">
        <f t="shared" si="32"/>
        <v>0</v>
      </c>
      <c r="BL183" s="3" t="s">
        <v>119</v>
      </c>
      <c r="BM183" s="188" t="s">
        <v>367</v>
      </c>
    </row>
    <row r="184" spans="2:63" s="161" customFormat="1" ht="22.5" customHeight="1">
      <c r="B184" s="162"/>
      <c r="D184" s="163" t="s">
        <v>73</v>
      </c>
      <c r="E184" s="173" t="s">
        <v>149</v>
      </c>
      <c r="F184" s="173" t="s">
        <v>368</v>
      </c>
      <c r="I184" s="165"/>
      <c r="J184" s="174">
        <f>BK184</f>
        <v>0</v>
      </c>
      <c r="L184" s="162"/>
      <c r="M184" s="167"/>
      <c r="N184" s="168"/>
      <c r="O184" s="168"/>
      <c r="P184" s="169">
        <f>SUM(P185:P194)</f>
        <v>0</v>
      </c>
      <c r="Q184" s="168"/>
      <c r="R184" s="169">
        <f>SUM(R185:R194)</f>
        <v>0.0117</v>
      </c>
      <c r="S184" s="168"/>
      <c r="T184" s="170">
        <f>SUM(T185:T194)</f>
        <v>0.0177</v>
      </c>
      <c r="AR184" s="163" t="s">
        <v>82</v>
      </c>
      <c r="AT184" s="171" t="s">
        <v>73</v>
      </c>
      <c r="AU184" s="171" t="s">
        <v>82</v>
      </c>
      <c r="AY184" s="163" t="s">
        <v>113</v>
      </c>
      <c r="BK184" s="172">
        <f>SUM(BK185:BK194)</f>
        <v>0</v>
      </c>
    </row>
    <row r="185" spans="1:65" s="27" customFormat="1" ht="32.25" customHeight="1">
      <c r="A185" s="22"/>
      <c r="B185" s="175"/>
      <c r="C185" s="176" t="s">
        <v>369</v>
      </c>
      <c r="D185" s="176" t="s">
        <v>115</v>
      </c>
      <c r="E185" s="177" t="s">
        <v>370</v>
      </c>
      <c r="F185" s="178" t="s">
        <v>371</v>
      </c>
      <c r="G185" s="179" t="s">
        <v>118</v>
      </c>
      <c r="H185" s="180">
        <v>6.04</v>
      </c>
      <c r="I185" s="181"/>
      <c r="J185" s="182">
        <f aca="true" t="shared" si="33" ref="J185:J194">ROUND(I185*H185,2)</f>
        <v>0</v>
      </c>
      <c r="K185" s="183"/>
      <c r="L185" s="23"/>
      <c r="M185" s="184"/>
      <c r="N185" s="185" t="s">
        <v>40</v>
      </c>
      <c r="O185" s="60"/>
      <c r="P185" s="186">
        <f aca="true" t="shared" si="34" ref="P185:P194">O185*H185</f>
        <v>0</v>
      </c>
      <c r="Q185" s="186">
        <v>0</v>
      </c>
      <c r="R185" s="186">
        <f aca="true" t="shared" si="35" ref="R185:R194">Q185*H185</f>
        <v>0</v>
      </c>
      <c r="S185" s="186">
        <v>0</v>
      </c>
      <c r="T185" s="187">
        <f aca="true" t="shared" si="36" ref="T185:T194">S185*H185</f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88" t="s">
        <v>119</v>
      </c>
      <c r="AT185" s="188" t="s">
        <v>115</v>
      </c>
      <c r="AU185" s="188" t="s">
        <v>120</v>
      </c>
      <c r="AY185" s="3" t="s">
        <v>113</v>
      </c>
      <c r="BE185" s="189">
        <f aca="true" t="shared" si="37" ref="BE185:BE194">IF(N185="základná",J185,0)</f>
        <v>0</v>
      </c>
      <c r="BF185" s="189">
        <f aca="true" t="shared" si="38" ref="BF185:BF194">IF(N185="znížená",J185,0)</f>
        <v>0</v>
      </c>
      <c r="BG185" s="189">
        <f aca="true" t="shared" si="39" ref="BG185:BG194">IF(N185="zákl. prenesená",J185,0)</f>
        <v>0</v>
      </c>
      <c r="BH185" s="189">
        <f aca="true" t="shared" si="40" ref="BH185:BH194">IF(N185="zníž. prenesená",J185,0)</f>
        <v>0</v>
      </c>
      <c r="BI185" s="189">
        <f aca="true" t="shared" si="41" ref="BI185:BI194">IF(N185="nulová",J185,0)</f>
        <v>0</v>
      </c>
      <c r="BJ185" s="3" t="s">
        <v>120</v>
      </c>
      <c r="BK185" s="189">
        <f aca="true" t="shared" si="42" ref="BK185:BK194">ROUND(I185*H185,2)</f>
        <v>0</v>
      </c>
      <c r="BL185" s="3" t="s">
        <v>119</v>
      </c>
      <c r="BM185" s="188" t="s">
        <v>372</v>
      </c>
    </row>
    <row r="186" spans="1:65" s="27" customFormat="1" ht="14.25" customHeight="1">
      <c r="A186" s="22"/>
      <c r="B186" s="175"/>
      <c r="C186" s="190" t="s">
        <v>373</v>
      </c>
      <c r="D186" s="190" t="s">
        <v>171</v>
      </c>
      <c r="E186" s="191" t="s">
        <v>374</v>
      </c>
      <c r="F186" s="192" t="s">
        <v>375</v>
      </c>
      <c r="G186" s="193" t="s">
        <v>118</v>
      </c>
      <c r="H186" s="194">
        <v>6.221</v>
      </c>
      <c r="I186" s="195"/>
      <c r="J186" s="196">
        <f t="shared" si="33"/>
        <v>0</v>
      </c>
      <c r="K186" s="197"/>
      <c r="L186" s="198"/>
      <c r="M186" s="199"/>
      <c r="N186" s="200" t="s">
        <v>40</v>
      </c>
      <c r="O186" s="60"/>
      <c r="P186" s="186">
        <f t="shared" si="34"/>
        <v>0</v>
      </c>
      <c r="Q186" s="186">
        <v>0</v>
      </c>
      <c r="R186" s="186">
        <f t="shared" si="35"/>
        <v>0</v>
      </c>
      <c r="S186" s="186">
        <v>0</v>
      </c>
      <c r="T186" s="187">
        <f t="shared" si="36"/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88" t="s">
        <v>145</v>
      </c>
      <c r="AT186" s="188" t="s">
        <v>171</v>
      </c>
      <c r="AU186" s="188" t="s">
        <v>120</v>
      </c>
      <c r="AY186" s="3" t="s">
        <v>113</v>
      </c>
      <c r="BE186" s="189">
        <f t="shared" si="37"/>
        <v>0</v>
      </c>
      <c r="BF186" s="189">
        <f t="shared" si="38"/>
        <v>0</v>
      </c>
      <c r="BG186" s="189">
        <f t="shared" si="39"/>
        <v>0</v>
      </c>
      <c r="BH186" s="189">
        <f t="shared" si="40"/>
        <v>0</v>
      </c>
      <c r="BI186" s="189">
        <f t="shared" si="41"/>
        <v>0</v>
      </c>
      <c r="BJ186" s="3" t="s">
        <v>120</v>
      </c>
      <c r="BK186" s="189">
        <f t="shared" si="42"/>
        <v>0</v>
      </c>
      <c r="BL186" s="3" t="s">
        <v>119</v>
      </c>
      <c r="BM186" s="188" t="s">
        <v>376</v>
      </c>
    </row>
    <row r="187" spans="1:65" s="27" customFormat="1" ht="32.25" customHeight="1">
      <c r="A187" s="22"/>
      <c r="B187" s="175"/>
      <c r="C187" s="176" t="s">
        <v>377</v>
      </c>
      <c r="D187" s="176" t="s">
        <v>115</v>
      </c>
      <c r="E187" s="177" t="s">
        <v>378</v>
      </c>
      <c r="F187" s="178" t="s">
        <v>379</v>
      </c>
      <c r="G187" s="179" t="s">
        <v>380</v>
      </c>
      <c r="H187" s="180">
        <v>15</v>
      </c>
      <c r="I187" s="181"/>
      <c r="J187" s="182">
        <f t="shared" si="33"/>
        <v>0</v>
      </c>
      <c r="K187" s="183"/>
      <c r="L187" s="23"/>
      <c r="M187" s="184"/>
      <c r="N187" s="185" t="s">
        <v>40</v>
      </c>
      <c r="O187" s="60"/>
      <c r="P187" s="186">
        <f t="shared" si="34"/>
        <v>0</v>
      </c>
      <c r="Q187" s="186">
        <v>0.00073</v>
      </c>
      <c r="R187" s="186">
        <f t="shared" si="35"/>
        <v>0.01095</v>
      </c>
      <c r="S187" s="186">
        <v>0.00118</v>
      </c>
      <c r="T187" s="187">
        <f t="shared" si="36"/>
        <v>0.0177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R187" s="188" t="s">
        <v>119</v>
      </c>
      <c r="AT187" s="188" t="s">
        <v>115</v>
      </c>
      <c r="AU187" s="188" t="s">
        <v>120</v>
      </c>
      <c r="AY187" s="3" t="s">
        <v>113</v>
      </c>
      <c r="BE187" s="189">
        <f t="shared" si="37"/>
        <v>0</v>
      </c>
      <c r="BF187" s="189">
        <f t="shared" si="38"/>
        <v>0</v>
      </c>
      <c r="BG187" s="189">
        <f t="shared" si="39"/>
        <v>0</v>
      </c>
      <c r="BH187" s="189">
        <f t="shared" si="40"/>
        <v>0</v>
      </c>
      <c r="BI187" s="189">
        <f t="shared" si="41"/>
        <v>0</v>
      </c>
      <c r="BJ187" s="3" t="s">
        <v>120</v>
      </c>
      <c r="BK187" s="189">
        <f t="shared" si="42"/>
        <v>0</v>
      </c>
      <c r="BL187" s="3" t="s">
        <v>119</v>
      </c>
      <c r="BM187" s="188" t="s">
        <v>381</v>
      </c>
    </row>
    <row r="188" spans="1:65" s="27" customFormat="1" ht="32.25" customHeight="1">
      <c r="A188" s="22"/>
      <c r="B188" s="175"/>
      <c r="C188" s="176" t="s">
        <v>382</v>
      </c>
      <c r="D188" s="176" t="s">
        <v>115</v>
      </c>
      <c r="E188" s="177" t="s">
        <v>383</v>
      </c>
      <c r="F188" s="178" t="s">
        <v>384</v>
      </c>
      <c r="G188" s="179" t="s">
        <v>385</v>
      </c>
      <c r="H188" s="180">
        <v>2</v>
      </c>
      <c r="I188" s="181"/>
      <c r="J188" s="182">
        <f t="shared" si="33"/>
        <v>0</v>
      </c>
      <c r="K188" s="183"/>
      <c r="L188" s="23"/>
      <c r="M188" s="184"/>
      <c r="N188" s="185" t="s">
        <v>40</v>
      </c>
      <c r="O188" s="60"/>
      <c r="P188" s="186">
        <f t="shared" si="34"/>
        <v>0</v>
      </c>
      <c r="Q188" s="186">
        <v>0</v>
      </c>
      <c r="R188" s="186">
        <f t="shared" si="35"/>
        <v>0</v>
      </c>
      <c r="S188" s="186">
        <v>0</v>
      </c>
      <c r="T188" s="187">
        <f t="shared" si="36"/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88" t="s">
        <v>119</v>
      </c>
      <c r="AT188" s="188" t="s">
        <v>115</v>
      </c>
      <c r="AU188" s="188" t="s">
        <v>120</v>
      </c>
      <c r="AY188" s="3" t="s">
        <v>113</v>
      </c>
      <c r="BE188" s="189">
        <f t="shared" si="37"/>
        <v>0</v>
      </c>
      <c r="BF188" s="189">
        <f t="shared" si="38"/>
        <v>0</v>
      </c>
      <c r="BG188" s="189">
        <f t="shared" si="39"/>
        <v>0</v>
      </c>
      <c r="BH188" s="189">
        <f t="shared" si="40"/>
        <v>0</v>
      </c>
      <c r="BI188" s="189">
        <f t="shared" si="41"/>
        <v>0</v>
      </c>
      <c r="BJ188" s="3" t="s">
        <v>120</v>
      </c>
      <c r="BK188" s="189">
        <f t="shared" si="42"/>
        <v>0</v>
      </c>
      <c r="BL188" s="3" t="s">
        <v>119</v>
      </c>
      <c r="BM188" s="188" t="s">
        <v>386</v>
      </c>
    </row>
    <row r="189" spans="1:65" s="27" customFormat="1" ht="14.25" customHeight="1">
      <c r="A189" s="22"/>
      <c r="B189" s="175"/>
      <c r="C189" s="190" t="s">
        <v>387</v>
      </c>
      <c r="D189" s="190" t="s">
        <v>171</v>
      </c>
      <c r="E189" s="191" t="s">
        <v>388</v>
      </c>
      <c r="F189" s="192" t="s">
        <v>389</v>
      </c>
      <c r="G189" s="193" t="s">
        <v>195</v>
      </c>
      <c r="H189" s="194">
        <v>1</v>
      </c>
      <c r="I189" s="195"/>
      <c r="J189" s="196">
        <f t="shared" si="33"/>
        <v>0</v>
      </c>
      <c r="K189" s="197"/>
      <c r="L189" s="198"/>
      <c r="M189" s="199"/>
      <c r="N189" s="200" t="s">
        <v>40</v>
      </c>
      <c r="O189" s="60"/>
      <c r="P189" s="186">
        <f t="shared" si="34"/>
        <v>0</v>
      </c>
      <c r="Q189" s="186">
        <v>0.00075</v>
      </c>
      <c r="R189" s="186">
        <f t="shared" si="35"/>
        <v>0.00075</v>
      </c>
      <c r="S189" s="186">
        <v>0</v>
      </c>
      <c r="T189" s="187">
        <f t="shared" si="36"/>
        <v>0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88" t="s">
        <v>145</v>
      </c>
      <c r="AT189" s="188" t="s">
        <v>171</v>
      </c>
      <c r="AU189" s="188" t="s">
        <v>120</v>
      </c>
      <c r="AY189" s="3" t="s">
        <v>113</v>
      </c>
      <c r="BE189" s="189">
        <f t="shared" si="37"/>
        <v>0</v>
      </c>
      <c r="BF189" s="189">
        <f t="shared" si="38"/>
        <v>0</v>
      </c>
      <c r="BG189" s="189">
        <f t="shared" si="39"/>
        <v>0</v>
      </c>
      <c r="BH189" s="189">
        <f t="shared" si="40"/>
        <v>0</v>
      </c>
      <c r="BI189" s="189">
        <f t="shared" si="41"/>
        <v>0</v>
      </c>
      <c r="BJ189" s="3" t="s">
        <v>120</v>
      </c>
      <c r="BK189" s="189">
        <f t="shared" si="42"/>
        <v>0</v>
      </c>
      <c r="BL189" s="3" t="s">
        <v>119</v>
      </c>
      <c r="BM189" s="188" t="s">
        <v>390</v>
      </c>
    </row>
    <row r="190" spans="1:65" s="27" customFormat="1" ht="21" customHeight="1">
      <c r="A190" s="22"/>
      <c r="B190" s="175"/>
      <c r="C190" s="176" t="s">
        <v>391</v>
      </c>
      <c r="D190" s="176" t="s">
        <v>115</v>
      </c>
      <c r="E190" s="177" t="s">
        <v>392</v>
      </c>
      <c r="F190" s="178" t="s">
        <v>393</v>
      </c>
      <c r="G190" s="179" t="s">
        <v>164</v>
      </c>
      <c r="H190" s="180">
        <v>0.018</v>
      </c>
      <c r="I190" s="181"/>
      <c r="J190" s="182">
        <f t="shared" si="33"/>
        <v>0</v>
      </c>
      <c r="K190" s="183"/>
      <c r="L190" s="23"/>
      <c r="M190" s="184"/>
      <c r="N190" s="185" t="s">
        <v>40</v>
      </c>
      <c r="O190" s="60"/>
      <c r="P190" s="186">
        <f t="shared" si="34"/>
        <v>0</v>
      </c>
      <c r="Q190" s="186">
        <v>0</v>
      </c>
      <c r="R190" s="186">
        <f t="shared" si="35"/>
        <v>0</v>
      </c>
      <c r="S190" s="186">
        <v>0</v>
      </c>
      <c r="T190" s="187">
        <f t="shared" si="36"/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88" t="s">
        <v>119</v>
      </c>
      <c r="AT190" s="188" t="s">
        <v>115</v>
      </c>
      <c r="AU190" s="188" t="s">
        <v>120</v>
      </c>
      <c r="AY190" s="3" t="s">
        <v>113</v>
      </c>
      <c r="BE190" s="189">
        <f t="shared" si="37"/>
        <v>0</v>
      </c>
      <c r="BF190" s="189">
        <f t="shared" si="38"/>
        <v>0</v>
      </c>
      <c r="BG190" s="189">
        <f t="shared" si="39"/>
        <v>0</v>
      </c>
      <c r="BH190" s="189">
        <f t="shared" si="40"/>
        <v>0</v>
      </c>
      <c r="BI190" s="189">
        <f t="shared" si="41"/>
        <v>0</v>
      </c>
      <c r="BJ190" s="3" t="s">
        <v>120</v>
      </c>
      <c r="BK190" s="189">
        <f t="shared" si="42"/>
        <v>0</v>
      </c>
      <c r="BL190" s="3" t="s">
        <v>119</v>
      </c>
      <c r="BM190" s="188" t="s">
        <v>394</v>
      </c>
    </row>
    <row r="191" spans="1:65" s="27" customFormat="1" ht="21" customHeight="1">
      <c r="A191" s="22"/>
      <c r="B191" s="175"/>
      <c r="C191" s="176" t="s">
        <v>395</v>
      </c>
      <c r="D191" s="176" t="s">
        <v>115</v>
      </c>
      <c r="E191" s="177" t="s">
        <v>396</v>
      </c>
      <c r="F191" s="178" t="s">
        <v>397</v>
      </c>
      <c r="G191" s="179" t="s">
        <v>164</v>
      </c>
      <c r="H191" s="180">
        <v>0.252</v>
      </c>
      <c r="I191" s="181"/>
      <c r="J191" s="182">
        <f t="shared" si="33"/>
        <v>0</v>
      </c>
      <c r="K191" s="183"/>
      <c r="L191" s="23"/>
      <c r="M191" s="184"/>
      <c r="N191" s="185" t="s">
        <v>40</v>
      </c>
      <c r="O191" s="60"/>
      <c r="P191" s="186">
        <f t="shared" si="34"/>
        <v>0</v>
      </c>
      <c r="Q191" s="186">
        <v>0</v>
      </c>
      <c r="R191" s="186">
        <f t="shared" si="35"/>
        <v>0</v>
      </c>
      <c r="S191" s="186">
        <v>0</v>
      </c>
      <c r="T191" s="187">
        <f t="shared" si="36"/>
        <v>0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R191" s="188" t="s">
        <v>119</v>
      </c>
      <c r="AT191" s="188" t="s">
        <v>115</v>
      </c>
      <c r="AU191" s="188" t="s">
        <v>120</v>
      </c>
      <c r="AY191" s="3" t="s">
        <v>113</v>
      </c>
      <c r="BE191" s="189">
        <f t="shared" si="37"/>
        <v>0</v>
      </c>
      <c r="BF191" s="189">
        <f t="shared" si="38"/>
        <v>0</v>
      </c>
      <c r="BG191" s="189">
        <f t="shared" si="39"/>
        <v>0</v>
      </c>
      <c r="BH191" s="189">
        <f t="shared" si="40"/>
        <v>0</v>
      </c>
      <c r="BI191" s="189">
        <f t="shared" si="41"/>
        <v>0</v>
      </c>
      <c r="BJ191" s="3" t="s">
        <v>120</v>
      </c>
      <c r="BK191" s="189">
        <f t="shared" si="42"/>
        <v>0</v>
      </c>
      <c r="BL191" s="3" t="s">
        <v>119</v>
      </c>
      <c r="BM191" s="188" t="s">
        <v>398</v>
      </c>
    </row>
    <row r="192" spans="1:65" s="27" customFormat="1" ht="21" customHeight="1">
      <c r="A192" s="22"/>
      <c r="B192" s="175"/>
      <c r="C192" s="176" t="s">
        <v>399</v>
      </c>
      <c r="D192" s="176" t="s">
        <v>115</v>
      </c>
      <c r="E192" s="177" t="s">
        <v>400</v>
      </c>
      <c r="F192" s="178" t="s">
        <v>401</v>
      </c>
      <c r="G192" s="179" t="s">
        <v>164</v>
      </c>
      <c r="H192" s="180">
        <v>0.018</v>
      </c>
      <c r="I192" s="181"/>
      <c r="J192" s="182">
        <f t="shared" si="33"/>
        <v>0</v>
      </c>
      <c r="K192" s="183"/>
      <c r="L192" s="23"/>
      <c r="M192" s="184"/>
      <c r="N192" s="185" t="s">
        <v>40</v>
      </c>
      <c r="O192" s="60"/>
      <c r="P192" s="186">
        <f t="shared" si="34"/>
        <v>0</v>
      </c>
      <c r="Q192" s="186">
        <v>0</v>
      </c>
      <c r="R192" s="186">
        <f t="shared" si="35"/>
        <v>0</v>
      </c>
      <c r="S192" s="186">
        <v>0</v>
      </c>
      <c r="T192" s="187">
        <f t="shared" si="36"/>
        <v>0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88" t="s">
        <v>119</v>
      </c>
      <c r="AT192" s="188" t="s">
        <v>115</v>
      </c>
      <c r="AU192" s="188" t="s">
        <v>120</v>
      </c>
      <c r="AY192" s="3" t="s">
        <v>113</v>
      </c>
      <c r="BE192" s="189">
        <f t="shared" si="37"/>
        <v>0</v>
      </c>
      <c r="BF192" s="189">
        <f t="shared" si="38"/>
        <v>0</v>
      </c>
      <c r="BG192" s="189">
        <f t="shared" si="39"/>
        <v>0</v>
      </c>
      <c r="BH192" s="189">
        <f t="shared" si="40"/>
        <v>0</v>
      </c>
      <c r="BI192" s="189">
        <f t="shared" si="41"/>
        <v>0</v>
      </c>
      <c r="BJ192" s="3" t="s">
        <v>120</v>
      </c>
      <c r="BK192" s="189">
        <f t="shared" si="42"/>
        <v>0</v>
      </c>
      <c r="BL192" s="3" t="s">
        <v>119</v>
      </c>
      <c r="BM192" s="188" t="s">
        <v>402</v>
      </c>
    </row>
    <row r="193" spans="1:65" s="27" customFormat="1" ht="21" customHeight="1">
      <c r="A193" s="22"/>
      <c r="B193" s="175"/>
      <c r="C193" s="176" t="s">
        <v>403</v>
      </c>
      <c r="D193" s="176" t="s">
        <v>115</v>
      </c>
      <c r="E193" s="177" t="s">
        <v>404</v>
      </c>
      <c r="F193" s="178" t="s">
        <v>405</v>
      </c>
      <c r="G193" s="179" t="s">
        <v>164</v>
      </c>
      <c r="H193" s="180">
        <v>0.144</v>
      </c>
      <c r="I193" s="181"/>
      <c r="J193" s="182">
        <f t="shared" si="33"/>
        <v>0</v>
      </c>
      <c r="K193" s="183"/>
      <c r="L193" s="23"/>
      <c r="M193" s="184"/>
      <c r="N193" s="185" t="s">
        <v>40</v>
      </c>
      <c r="O193" s="60"/>
      <c r="P193" s="186">
        <f t="shared" si="34"/>
        <v>0</v>
      </c>
      <c r="Q193" s="186">
        <v>0</v>
      </c>
      <c r="R193" s="186">
        <f t="shared" si="35"/>
        <v>0</v>
      </c>
      <c r="S193" s="186">
        <v>0</v>
      </c>
      <c r="T193" s="187">
        <f t="shared" si="36"/>
        <v>0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88" t="s">
        <v>119</v>
      </c>
      <c r="AT193" s="188" t="s">
        <v>115</v>
      </c>
      <c r="AU193" s="188" t="s">
        <v>120</v>
      </c>
      <c r="AY193" s="3" t="s">
        <v>113</v>
      </c>
      <c r="BE193" s="189">
        <f t="shared" si="37"/>
        <v>0</v>
      </c>
      <c r="BF193" s="189">
        <f t="shared" si="38"/>
        <v>0</v>
      </c>
      <c r="BG193" s="189">
        <f t="shared" si="39"/>
        <v>0</v>
      </c>
      <c r="BH193" s="189">
        <f t="shared" si="40"/>
        <v>0</v>
      </c>
      <c r="BI193" s="189">
        <f t="shared" si="41"/>
        <v>0</v>
      </c>
      <c r="BJ193" s="3" t="s">
        <v>120</v>
      </c>
      <c r="BK193" s="189">
        <f t="shared" si="42"/>
        <v>0</v>
      </c>
      <c r="BL193" s="3" t="s">
        <v>119</v>
      </c>
      <c r="BM193" s="188" t="s">
        <v>406</v>
      </c>
    </row>
    <row r="194" spans="1:65" s="27" customFormat="1" ht="21" customHeight="1">
      <c r="A194" s="22"/>
      <c r="B194" s="175"/>
      <c r="C194" s="176" t="s">
        <v>407</v>
      </c>
      <c r="D194" s="176" t="s">
        <v>115</v>
      </c>
      <c r="E194" s="177" t="s">
        <v>408</v>
      </c>
      <c r="F194" s="178" t="s">
        <v>409</v>
      </c>
      <c r="G194" s="179" t="s">
        <v>164</v>
      </c>
      <c r="H194" s="180">
        <v>0.018</v>
      </c>
      <c r="I194" s="181"/>
      <c r="J194" s="182">
        <f t="shared" si="33"/>
        <v>0</v>
      </c>
      <c r="K194" s="183"/>
      <c r="L194" s="23"/>
      <c r="M194" s="184"/>
      <c r="N194" s="185" t="s">
        <v>40</v>
      </c>
      <c r="O194" s="60"/>
      <c r="P194" s="186">
        <f t="shared" si="34"/>
        <v>0</v>
      </c>
      <c r="Q194" s="186">
        <v>0</v>
      </c>
      <c r="R194" s="186">
        <f t="shared" si="35"/>
        <v>0</v>
      </c>
      <c r="S194" s="186">
        <v>0</v>
      </c>
      <c r="T194" s="187">
        <f t="shared" si="36"/>
        <v>0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R194" s="188" t="s">
        <v>119</v>
      </c>
      <c r="AT194" s="188" t="s">
        <v>115</v>
      </c>
      <c r="AU194" s="188" t="s">
        <v>120</v>
      </c>
      <c r="AY194" s="3" t="s">
        <v>113</v>
      </c>
      <c r="BE194" s="189">
        <f t="shared" si="37"/>
        <v>0</v>
      </c>
      <c r="BF194" s="189">
        <f t="shared" si="38"/>
        <v>0</v>
      </c>
      <c r="BG194" s="189">
        <f t="shared" si="39"/>
        <v>0</v>
      </c>
      <c r="BH194" s="189">
        <f t="shared" si="40"/>
        <v>0</v>
      </c>
      <c r="BI194" s="189">
        <f t="shared" si="41"/>
        <v>0</v>
      </c>
      <c r="BJ194" s="3" t="s">
        <v>120</v>
      </c>
      <c r="BK194" s="189">
        <f t="shared" si="42"/>
        <v>0</v>
      </c>
      <c r="BL194" s="3" t="s">
        <v>119</v>
      </c>
      <c r="BM194" s="188" t="s">
        <v>410</v>
      </c>
    </row>
    <row r="195" spans="2:63" s="161" customFormat="1" ht="22.5" customHeight="1">
      <c r="B195" s="162"/>
      <c r="D195" s="163" t="s">
        <v>73</v>
      </c>
      <c r="E195" s="173" t="s">
        <v>411</v>
      </c>
      <c r="F195" s="173" t="s">
        <v>412</v>
      </c>
      <c r="I195" s="165"/>
      <c r="J195" s="174">
        <f>BK195</f>
        <v>0</v>
      </c>
      <c r="L195" s="162"/>
      <c r="M195" s="167"/>
      <c r="N195" s="168"/>
      <c r="O195" s="168"/>
      <c r="P195" s="169">
        <f>P196</f>
        <v>0</v>
      </c>
      <c r="Q195" s="168"/>
      <c r="R195" s="169">
        <f>R196</f>
        <v>0</v>
      </c>
      <c r="S195" s="168"/>
      <c r="T195" s="170">
        <f>T196</f>
        <v>0</v>
      </c>
      <c r="AR195" s="163" t="s">
        <v>82</v>
      </c>
      <c r="AT195" s="171" t="s">
        <v>73</v>
      </c>
      <c r="AU195" s="171" t="s">
        <v>82</v>
      </c>
      <c r="AY195" s="163" t="s">
        <v>113</v>
      </c>
      <c r="BK195" s="172">
        <f>BK196</f>
        <v>0</v>
      </c>
    </row>
    <row r="196" spans="1:65" s="27" customFormat="1" ht="32.25" customHeight="1">
      <c r="A196" s="22"/>
      <c r="B196" s="175"/>
      <c r="C196" s="176" t="s">
        <v>413</v>
      </c>
      <c r="D196" s="176" t="s">
        <v>115</v>
      </c>
      <c r="E196" s="177" t="s">
        <v>414</v>
      </c>
      <c r="F196" s="178" t="s">
        <v>415</v>
      </c>
      <c r="G196" s="179" t="s">
        <v>164</v>
      </c>
      <c r="H196" s="180">
        <v>195.272</v>
      </c>
      <c r="I196" s="181"/>
      <c r="J196" s="182">
        <f>ROUND(I196*H196,2)</f>
        <v>0</v>
      </c>
      <c r="K196" s="183"/>
      <c r="L196" s="23"/>
      <c r="M196" s="201"/>
      <c r="N196" s="202" t="s">
        <v>40</v>
      </c>
      <c r="O196" s="203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88" t="s">
        <v>119</v>
      </c>
      <c r="AT196" s="188" t="s">
        <v>115</v>
      </c>
      <c r="AU196" s="188" t="s">
        <v>120</v>
      </c>
      <c r="AY196" s="3" t="s">
        <v>113</v>
      </c>
      <c r="BE196" s="189">
        <f>IF(N196="základná",J196,0)</f>
        <v>0</v>
      </c>
      <c r="BF196" s="189">
        <f>IF(N196="znížená",J196,0)</f>
        <v>0</v>
      </c>
      <c r="BG196" s="189">
        <f>IF(N196="zákl. prenesená",J196,0)</f>
        <v>0</v>
      </c>
      <c r="BH196" s="189">
        <f>IF(N196="zníž. prenesená",J196,0)</f>
        <v>0</v>
      </c>
      <c r="BI196" s="189">
        <f>IF(N196="nulová",J196,0)</f>
        <v>0</v>
      </c>
      <c r="BJ196" s="3" t="s">
        <v>120</v>
      </c>
      <c r="BK196" s="189">
        <f>ROUND(I196*H196,2)</f>
        <v>0</v>
      </c>
      <c r="BL196" s="3" t="s">
        <v>119</v>
      </c>
      <c r="BM196" s="188" t="s">
        <v>416</v>
      </c>
    </row>
    <row r="197" spans="1:31" s="27" customFormat="1" ht="6.75" customHeight="1">
      <c r="A197" s="22"/>
      <c r="B197" s="44"/>
      <c r="C197" s="45"/>
      <c r="D197" s="45"/>
      <c r="E197" s="45"/>
      <c r="F197" s="45"/>
      <c r="G197" s="45"/>
      <c r="H197" s="45"/>
      <c r="I197" s="130"/>
      <c r="J197" s="45"/>
      <c r="K197" s="45"/>
      <c r="L197" s="23"/>
      <c r="M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</sheetData>
  <sheetProtection selectLockedCells="1" selectUnlockedCells="1"/>
  <autoFilter ref="C116:K196"/>
  <mergeCells count="9">
    <mergeCell ref="L2:V2"/>
    <mergeCell ref="E7:H7"/>
    <mergeCell ref="E9:H9"/>
    <mergeCell ref="E18:H18"/>
    <mergeCell ref="E27:H27"/>
    <mergeCell ref="E79:H79"/>
    <mergeCell ref="E81:H81"/>
    <mergeCell ref="E107:H107"/>
    <mergeCell ref="E109:H109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Holeš</dc:creator>
  <cp:keywords/>
  <dc:description/>
  <cp:lastModifiedBy/>
  <dcterms:created xsi:type="dcterms:W3CDTF">2019-11-20T05:28:35Z</dcterms:created>
  <dcterms:modified xsi:type="dcterms:W3CDTF">2019-11-20T07:04:38Z</dcterms:modified>
  <cp:category/>
  <cp:version/>
  <cp:contentType/>
  <cp:contentStatus/>
  <cp:revision>2</cp:revision>
</cp:coreProperties>
</file>