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_skoroszyt"/>
  <mc:AlternateContent xmlns:mc="http://schemas.openxmlformats.org/markup-compatibility/2006">
    <mc:Choice Requires="x15">
      <x15ac:absPath xmlns:x15ac="http://schemas.microsoft.com/office/spreadsheetml/2010/11/ac" url="C:\Users\przemyslaw.hermann\Desktop\Na JOSEPHINE UL 2021\Załącznik 2 - Kosztorys Ofertowy\"/>
    </mc:Choice>
  </mc:AlternateContent>
  <bookViews>
    <workbookView xWindow="0" yWindow="0" windowWidth="23040" windowHeight="8490"/>
  </bookViews>
  <sheets>
    <sheet name="pakiet ...." sheetId="13" r:id="rId1"/>
  </sheets>
  <definedNames>
    <definedName name="_xlnm.Print_Area" localSheetId="0">'pakiet ....'!$A$1:$K$95</definedName>
    <definedName name="_xlnm.Print_Titles" localSheetId="0">'pakiet ....'!$16:$16</definedName>
  </definedNames>
  <calcPr calcId="152511"/>
</workbook>
</file>

<file path=xl/calcChain.xml><?xml version="1.0" encoding="utf-8"?>
<calcChain xmlns="http://schemas.openxmlformats.org/spreadsheetml/2006/main">
  <c r="M86" i="13" l="1"/>
  <c r="N88" i="13" l="1"/>
  <c r="M88" i="13"/>
  <c r="K88" i="13"/>
  <c r="J88" i="13"/>
  <c r="H88" i="13"/>
  <c r="N87" i="13"/>
  <c r="M87" i="13"/>
  <c r="K87" i="13"/>
  <c r="J87" i="13"/>
  <c r="H87" i="13"/>
  <c r="N86" i="13"/>
  <c r="K86" i="13"/>
  <c r="J86" i="13"/>
  <c r="H86" i="13"/>
  <c r="N85" i="13"/>
  <c r="M85" i="13"/>
  <c r="K85" i="13"/>
  <c r="J85" i="13"/>
  <c r="H85" i="13"/>
  <c r="N84" i="13"/>
  <c r="M84" i="13"/>
  <c r="K84" i="13"/>
  <c r="J84" i="13"/>
  <c r="H84" i="13"/>
  <c r="N82" i="13"/>
  <c r="M82" i="13"/>
  <c r="K82" i="13"/>
  <c r="J82" i="13"/>
  <c r="H82" i="13"/>
  <c r="N81" i="13"/>
  <c r="M81" i="13"/>
  <c r="K81" i="13"/>
  <c r="J81" i="13"/>
  <c r="H81" i="13"/>
  <c r="N79" i="13"/>
  <c r="M79" i="13"/>
  <c r="K79" i="13"/>
  <c r="J79" i="13"/>
  <c r="H79" i="13"/>
  <c r="N78" i="13"/>
  <c r="M78" i="13"/>
  <c r="K78" i="13"/>
  <c r="J78" i="13"/>
  <c r="H78" i="13"/>
  <c r="N76" i="13"/>
  <c r="M76" i="13"/>
  <c r="K76" i="13"/>
  <c r="J76" i="13"/>
  <c r="H76" i="13"/>
  <c r="N74" i="13"/>
  <c r="M74" i="13"/>
  <c r="K74" i="13"/>
  <c r="J74" i="13"/>
  <c r="H74" i="13"/>
  <c r="N72" i="13"/>
  <c r="M72" i="13"/>
  <c r="K72" i="13"/>
  <c r="J72" i="13"/>
  <c r="H72" i="13"/>
  <c r="N70" i="13"/>
  <c r="M70" i="13"/>
  <c r="K70" i="13"/>
  <c r="J70" i="13"/>
  <c r="H70" i="13"/>
  <c r="N68" i="13"/>
  <c r="M68" i="13"/>
  <c r="K68" i="13"/>
  <c r="J68" i="13"/>
  <c r="H68" i="13"/>
  <c r="N66" i="13"/>
  <c r="M66" i="13"/>
  <c r="K66" i="13"/>
  <c r="J66" i="13"/>
  <c r="H66" i="13"/>
  <c r="N65" i="13"/>
  <c r="M65" i="13"/>
  <c r="K65" i="13"/>
  <c r="J65" i="13"/>
  <c r="H65" i="13"/>
  <c r="N64" i="13"/>
  <c r="M64" i="13"/>
  <c r="K64" i="13"/>
  <c r="J64" i="13"/>
  <c r="H64" i="13"/>
  <c r="N63" i="13"/>
  <c r="M63" i="13"/>
  <c r="K63" i="13"/>
  <c r="J63" i="13"/>
  <c r="H63" i="13"/>
  <c r="N62" i="13"/>
  <c r="M62" i="13"/>
  <c r="K62" i="13"/>
  <c r="J62" i="13"/>
  <c r="H62" i="13"/>
  <c r="N61" i="13"/>
  <c r="M61" i="13"/>
  <c r="K61" i="13"/>
  <c r="J61" i="13"/>
  <c r="H61" i="13"/>
  <c r="N60" i="13"/>
  <c r="M60" i="13"/>
  <c r="K60" i="13"/>
  <c r="J60" i="13"/>
  <c r="H60" i="13"/>
  <c r="N59" i="13"/>
  <c r="M59" i="13"/>
  <c r="K59" i="13"/>
  <c r="J59" i="13"/>
  <c r="H59" i="13"/>
  <c r="N58" i="13"/>
  <c r="M58" i="13"/>
  <c r="K58" i="13"/>
  <c r="J58" i="13"/>
  <c r="H58" i="13"/>
  <c r="H57" i="13"/>
  <c r="N56" i="13"/>
  <c r="M56" i="13"/>
  <c r="K56" i="13"/>
  <c r="J56" i="13"/>
  <c r="H56" i="13"/>
  <c r="N55" i="13"/>
  <c r="M55" i="13"/>
  <c r="K55" i="13"/>
  <c r="J55" i="13"/>
  <c r="H55" i="13"/>
  <c r="N54" i="13"/>
  <c r="M54" i="13"/>
  <c r="K54" i="13"/>
  <c r="J54" i="13"/>
  <c r="H54" i="13"/>
  <c r="N53" i="13"/>
  <c r="M53" i="13"/>
  <c r="K53" i="13"/>
  <c r="J53" i="13"/>
  <c r="H53" i="13"/>
  <c r="N52" i="13"/>
  <c r="M52" i="13"/>
  <c r="K52" i="13"/>
  <c r="J52" i="13"/>
  <c r="H52" i="13"/>
  <c r="N51" i="13"/>
  <c r="M51" i="13"/>
  <c r="K51" i="13"/>
  <c r="J51" i="13"/>
  <c r="H51" i="13"/>
  <c r="N50" i="13"/>
  <c r="M50" i="13"/>
  <c r="K50" i="13"/>
  <c r="J50" i="13"/>
  <c r="H50" i="13"/>
  <c r="N49" i="13"/>
  <c r="M49" i="13"/>
  <c r="K49" i="13"/>
  <c r="J49" i="13"/>
  <c r="H49" i="13"/>
  <c r="N48" i="13"/>
  <c r="M48" i="13"/>
  <c r="K48" i="13"/>
  <c r="J48" i="13"/>
  <c r="H48" i="13"/>
  <c r="H46" i="13"/>
  <c r="N45" i="13"/>
  <c r="M45" i="13"/>
  <c r="K45" i="13"/>
  <c r="J45" i="13"/>
  <c r="H45" i="13"/>
  <c r="H44" i="13"/>
  <c r="N43" i="13"/>
  <c r="M43" i="13"/>
  <c r="K43" i="13"/>
  <c r="J43" i="13"/>
  <c r="H43" i="13"/>
  <c r="N42" i="13"/>
  <c r="M42" i="13"/>
  <c r="K42" i="13"/>
  <c r="J42" i="13"/>
  <c r="H42" i="13"/>
  <c r="N41" i="13"/>
  <c r="M41" i="13"/>
  <c r="K41" i="13"/>
  <c r="J41" i="13"/>
  <c r="H41" i="13"/>
  <c r="H40" i="13"/>
  <c r="H39" i="13"/>
  <c r="N38" i="13"/>
  <c r="M38" i="13"/>
  <c r="K38" i="13"/>
  <c r="J38" i="13"/>
  <c r="H38" i="13"/>
  <c r="H37" i="13"/>
  <c r="N36" i="13"/>
  <c r="M36" i="13"/>
  <c r="K36" i="13"/>
  <c r="J36" i="13"/>
  <c r="H36" i="13"/>
  <c r="N35" i="13"/>
  <c r="M35" i="13"/>
  <c r="K35" i="13"/>
  <c r="J35" i="13"/>
  <c r="H35" i="13"/>
  <c r="M34" i="13"/>
  <c r="N34" i="13" s="1"/>
  <c r="N89" i="13" s="1"/>
  <c r="D96" i="13" s="1"/>
  <c r="H34" i="13"/>
  <c r="D91" i="13" s="1"/>
  <c r="H33" i="13"/>
  <c r="H32" i="13"/>
  <c r="N31" i="13"/>
  <c r="M31" i="13"/>
  <c r="K31" i="13"/>
  <c r="J31" i="13"/>
  <c r="H31" i="13"/>
  <c r="N30" i="13"/>
  <c r="M30" i="13"/>
  <c r="K30" i="13"/>
  <c r="J30" i="13"/>
  <c r="H30" i="13"/>
  <c r="H29" i="13"/>
  <c r="N28" i="13"/>
  <c r="M28" i="13"/>
  <c r="K28" i="13"/>
  <c r="J28" i="13"/>
  <c r="H28" i="13"/>
  <c r="N27" i="13"/>
  <c r="M27" i="13"/>
  <c r="K27" i="13"/>
  <c r="J27" i="13"/>
  <c r="H27" i="13"/>
  <c r="J26" i="13"/>
  <c r="H26" i="13"/>
  <c r="J25" i="13"/>
  <c r="H25" i="13"/>
  <c r="J24" i="13"/>
  <c r="H24" i="13"/>
  <c r="J23" i="13"/>
  <c r="H23" i="13"/>
  <c r="N22" i="13"/>
  <c r="M22" i="13"/>
  <c r="K22" i="13"/>
  <c r="J22" i="13"/>
  <c r="H22" i="13"/>
  <c r="N21" i="13"/>
  <c r="M21" i="13"/>
  <c r="K21" i="13"/>
  <c r="J21" i="13"/>
  <c r="H21" i="13"/>
  <c r="N20" i="13"/>
  <c r="M20" i="13"/>
  <c r="K20" i="13"/>
  <c r="J20" i="13"/>
  <c r="H20" i="13"/>
  <c r="M19" i="13"/>
  <c r="N18" i="13"/>
  <c r="M18" i="13"/>
  <c r="K18" i="13"/>
  <c r="J18" i="13"/>
  <c r="H18" i="13"/>
  <c r="J34" i="13" l="1"/>
  <c r="K34" i="13"/>
  <c r="D92" i="13" s="1"/>
</calcChain>
</file>

<file path=xl/sharedStrings.xml><?xml version="1.0" encoding="utf-8"?>
<sst xmlns="http://schemas.openxmlformats.org/spreadsheetml/2006/main" count="259" uniqueCount="199">
  <si>
    <t>Skarb Państwa -</t>
  </si>
  <si>
    <t xml:space="preserve">Państwowe Gospodarstwo Leśne Lasy Państwowe
</t>
  </si>
  <si>
    <t xml:space="preserve">L.p.
</t>
  </si>
  <si>
    <t xml:space="preserve">Pozycja w standardzie RDLP
</t>
  </si>
  <si>
    <t xml:space="preserve">Czynność - opis prac
</t>
  </si>
  <si>
    <t xml:space="preserve">Jedn.
</t>
  </si>
  <si>
    <t xml:space="preserve">Ilość
</t>
  </si>
  <si>
    <t xml:space="preserve">Cena jednostkowa netto w PLN
</t>
  </si>
  <si>
    <t xml:space="preserve">Wartość całkowita netto w PLN
</t>
  </si>
  <si>
    <t xml:space="preserve">Stawka VAT
</t>
  </si>
  <si>
    <t xml:space="preserve">Wartość VAT w PLN
</t>
  </si>
  <si>
    <t xml:space="preserve">Wartość całkowita brutto w PLN
</t>
  </si>
  <si>
    <t xml:space="preserve">PORZ&gt;100
</t>
  </si>
  <si>
    <t>Oczyszczanie zrębów i halizn z krzewów, jeżyn, malin itp. poprzez wycinanie i wynoszenie - dla 100% pokrycia powierzchni</t>
  </si>
  <si>
    <t xml:space="preserve">HA
</t>
  </si>
  <si>
    <t>WPOD-31N    WPOD-32N    WPOD-33N    WPOD-61N    WPOD-62N    WPOD-63N    WPOD&gt;61N    WPOD&gt;62N    WPOD&gt;63N</t>
  </si>
  <si>
    <t>Wycinanie podszytów i podrostów (wys.  do 1 m; od 1 do 2 m;  powyżej 2 m) w cięciach rębnych, wycinanie, znoszenie i układanie w stosy niewymiarowe z pozostawieniem na powierzchni (teren równy lub falisty) – przy pokryciu pow. odpowiednio: do 30% (…-31N; …-32N; …-33N), 31-60% (…-61N; …-62N; …-63N) i pow. 60% (…&gt;61N; …&gt;62N; …&gt;63N)</t>
  </si>
  <si>
    <t>HA</t>
  </si>
  <si>
    <t>M3P</t>
  </si>
  <si>
    <t xml:space="preserve">KMTR
</t>
  </si>
  <si>
    <t>WYK-TAL40    WYK-TAL60    WYK-PL12    WYK-TALOK    POP-TAL</t>
  </si>
  <si>
    <t>Zdarcie pokrywy na talerzach 40cm x 40cm</t>
  </si>
  <si>
    <t xml:space="preserve">TSZT
</t>
  </si>
  <si>
    <t>PRZ-TALSA</t>
  </si>
  <si>
    <t>Przekopanie gleby na talerzach w miejscu sadzenia</t>
  </si>
  <si>
    <t xml:space="preserve">WYK-PASCZ
</t>
  </si>
  <si>
    <t>Wyorywanie bruzd pługiem leśnym typu LPZ na powierzchni powyżej 0,50 ha</t>
  </si>
  <si>
    <t xml:space="preserve">WYK-PA5CZ
</t>
  </si>
  <si>
    <t>Wyorywanie bruzd pługiem leśnym typu LPZ  na pow. do 0,5ha (np. gniazda)</t>
  </si>
  <si>
    <t xml:space="preserve">WYK-PASCP
</t>
  </si>
  <si>
    <t>Wyorywanie bruzd pługiem leśnym typu LPZ  pod okapem</t>
  </si>
  <si>
    <t xml:space="preserve">WYK-POGCZ
</t>
  </si>
  <si>
    <t>Wyorywanie bruzd pługiem leśnym typu LPZ  z pogłębiaczem na powierzchni powyżej 0,50 ha</t>
  </si>
  <si>
    <t xml:space="preserve">WYK-PA5GZ
</t>
  </si>
  <si>
    <t>Wyorywanie bruzd pługiem leśnym typu LPZ  z pogłębiaczem na pow. do 0,5 ha (np. gniazda)</t>
  </si>
  <si>
    <t xml:space="preserve">SADZ-1M
</t>
  </si>
  <si>
    <t xml:space="preserve">Sadzenie 1 latek w jamkę
</t>
  </si>
  <si>
    <t xml:space="preserve">SADZ-WM
</t>
  </si>
  <si>
    <t>Sadzenie wielolatek w jamkę</t>
  </si>
  <si>
    <t xml:space="preserve">SADZ-WB
</t>
  </si>
  <si>
    <t>Sadzenie wielolatek z bryłką w jamkę</t>
  </si>
  <si>
    <t>TSZT</t>
  </si>
  <si>
    <t>8%</t>
  </si>
  <si>
    <t>SADZ-W+D</t>
  </si>
  <si>
    <t>Sadzenie wielolatek z wykopaniem dołków</t>
  </si>
  <si>
    <t xml:space="preserve">POPR-WM
</t>
  </si>
  <si>
    <t>Sadzenie wielolatek w jamkę w poprawkach i uzupełnieniach</t>
  </si>
  <si>
    <t xml:space="preserve">POPR-WB
</t>
  </si>
  <si>
    <t>Sadzenie wielolatek w jamkę z bryłką w poprawkach i uzupełnieniach</t>
  </si>
  <si>
    <t>POPR-1M</t>
  </si>
  <si>
    <t>Sadzenie jednolatek w jamkę w poprawkach</t>
  </si>
  <si>
    <t xml:space="preserve">TRAN-SAD8
</t>
  </si>
  <si>
    <t xml:space="preserve">Dowóz sadzonek
</t>
  </si>
  <si>
    <t>H</t>
  </si>
  <si>
    <t>KOP-ROW</t>
  </si>
  <si>
    <t>Wykopy ziemne o różnych przekrojach</t>
  </si>
  <si>
    <t>M3</t>
  </si>
  <si>
    <t xml:space="preserve">MOT-TAL
</t>
  </si>
  <si>
    <t>Zniszczenie chwastów (zmotyczenie) wokół sadzonek na talerzach</t>
  </si>
  <si>
    <t xml:space="preserve">MOT-PLANT
</t>
  </si>
  <si>
    <t>Zmotyczenie pokrywy wokół drzewek (plantacje)</t>
  </si>
  <si>
    <t xml:space="preserve">KOSZ-CHN
</t>
  </si>
  <si>
    <t>Wykaszanie chwastów w uprawach, również usuwanie nalotów w uprawach pochodnych</t>
  </si>
  <si>
    <t xml:space="preserve">KOSZ-CHNS
</t>
  </si>
  <si>
    <t>Wykaszanie chwastów sierpem w uprawach, również usuwanie nalotów w uprawach pochodnych</t>
  </si>
  <si>
    <t xml:space="preserve">WYDEPT
</t>
  </si>
  <si>
    <t>Wydeptywanie chwastów wokół sadzonek</t>
  </si>
  <si>
    <t xml:space="preserve">CW-SZTIL
</t>
  </si>
  <si>
    <t xml:space="preserve">Czyszczenia wczesne w uprawach z sadzenia i siewów sztucznych iglastych lub liściastych
</t>
  </si>
  <si>
    <t>PODK-FORM</t>
  </si>
  <si>
    <t xml:space="preserve">Podkrzesywanie i formowanie drzewek
</t>
  </si>
  <si>
    <t>CP-SZTIL1</t>
  </si>
  <si>
    <t>Czyszczenia późne w młodnikach iglastych lub liściastych z sadzenia zabieg I</t>
  </si>
  <si>
    <t xml:space="preserve">CP-SZTIL2
</t>
  </si>
  <si>
    <t xml:space="preserve">Czyszczenia późne w młodnikach iglastych lub liściastych z sadzenia zabieg II
</t>
  </si>
  <si>
    <t xml:space="preserve">CP-SZTM1
</t>
  </si>
  <si>
    <t xml:space="preserve">Czyszczenia późne w młodnikach wielogatunkowych z sadzenia zabieg I
</t>
  </si>
  <si>
    <t xml:space="preserve">CP-SZTM2
</t>
  </si>
  <si>
    <t>Czyszczenia późne w młodnikach wielogatunkowych z sadzenia zabieg II</t>
  </si>
  <si>
    <t xml:space="preserve">ZAB-REPEL
</t>
  </si>
  <si>
    <t xml:space="preserve">Zabezpieczenie upraw przed zwierzyną przy użyciu repelentów
</t>
  </si>
  <si>
    <t xml:space="preserve">ZAB-SIAT
</t>
  </si>
  <si>
    <t xml:space="preserve">Indywidualne zabezpieczanie siatką
</t>
  </si>
  <si>
    <t xml:space="preserve">SZT
</t>
  </si>
  <si>
    <t xml:space="preserve">PUŁ-RYJ
</t>
  </si>
  <si>
    <t xml:space="preserve">Wykładanie (wykopanie) pułapek na ryjkowce
</t>
  </si>
  <si>
    <t xml:space="preserve">GRODZ-SN
</t>
  </si>
  <si>
    <t xml:space="preserve">Grodzenie upraw przed zwierzyną siatką nową
</t>
  </si>
  <si>
    <t xml:space="preserve">HM
</t>
  </si>
  <si>
    <t xml:space="preserve">GRODZ-SR
</t>
  </si>
  <si>
    <t xml:space="preserve">Grodzenie upraw przed zwierzyną siatką rozbiórkową
</t>
  </si>
  <si>
    <t>WYK-SLUPL</t>
  </si>
  <si>
    <t xml:space="preserve">Przygotowanie słupków liściastych
</t>
  </si>
  <si>
    <t xml:space="preserve">GRODZ-DEM
</t>
  </si>
  <si>
    <t xml:space="preserve">Demontaż (likwidacja) ogrodzeń
</t>
  </si>
  <si>
    <t>HM</t>
  </si>
  <si>
    <t xml:space="preserve">KONS-OGR
</t>
  </si>
  <si>
    <t xml:space="preserve">Naprawa (konserwacja) ogrodzeń upraw leśnych
</t>
  </si>
  <si>
    <t xml:space="preserve">KOR-PSO
</t>
  </si>
  <si>
    <t xml:space="preserve">Korowanie pułapek i niszczenie kory -sosna
</t>
  </si>
  <si>
    <t xml:space="preserve">KOR-PŚW
</t>
  </si>
  <si>
    <t xml:space="preserve">Korowanie pułapek i niszczenie kory
 - świerk
</t>
  </si>
  <si>
    <t xml:space="preserve">NAPR-BUD
</t>
  </si>
  <si>
    <t xml:space="preserve">Naprawa starych budek lęgowych i schronów dla nietoperzy
</t>
  </si>
  <si>
    <t xml:space="preserve">CZYSZ-BUD
</t>
  </si>
  <si>
    <t>Czyszczenie budek lęgowych i schronów dla nietoperzy</t>
  </si>
  <si>
    <t xml:space="preserve">KONTR-RYJ
</t>
  </si>
  <si>
    <t>Kontrola i utrzymanie pułapek w sprawności, wybieranie i usuwanie ryjkowców</t>
  </si>
  <si>
    <t xml:space="preserve">KOR-NIŻ
</t>
  </si>
  <si>
    <t>Zbiór i niszczenie zasiedlonej kory</t>
  </si>
  <si>
    <t xml:space="preserve">M3P
</t>
  </si>
  <si>
    <t xml:space="preserve">PORZ-SPAL
</t>
  </si>
  <si>
    <t xml:space="preserve">Spalanie gałęzi ułożonych w stosy
</t>
  </si>
  <si>
    <t xml:space="preserve">M3P 
</t>
  </si>
  <si>
    <t>ZD-SO</t>
  </si>
  <si>
    <t>Zrębkowanie drobnicy SO</t>
  </si>
  <si>
    <t>ZD-ŚW</t>
  </si>
  <si>
    <t>Zrębkowanie drobnicy ŚW</t>
  </si>
  <si>
    <t>UDSN-SO</t>
  </si>
  <si>
    <t>Układanie drobnicy w stosy niewymiarowe celem zrębkowania SO</t>
  </si>
  <si>
    <t>UDSN-ŚW</t>
  </si>
  <si>
    <t>Układanie drobnicy w stosy niewymiarowe celem zrębkowania ŚW</t>
  </si>
  <si>
    <t xml:space="preserve">Całkowity wyrób drewna pilarką
</t>
  </si>
  <si>
    <t xml:space="preserve">M3
</t>
  </si>
  <si>
    <t xml:space="preserve">CWDPN
CWDPG
</t>
  </si>
  <si>
    <t xml:space="preserve">CWDPN 
CWDPG
</t>
  </si>
  <si>
    <t xml:space="preserve">Zrywka drewna
</t>
  </si>
  <si>
    <t xml:space="preserve">ZRYWKA
</t>
  </si>
  <si>
    <t>PORZ-PAS</t>
  </si>
  <si>
    <t>Przeciwpożarowe porządkowanie terenów – po zabiegach gospodarczych na szerokości pasa 30 m</t>
  </si>
  <si>
    <t>PORZ-PBZH</t>
  </si>
  <si>
    <t>Przeciwpożarowe porządkowanie terenów – bez zabiegów gospodarczych na szerokości pasa 30 m</t>
  </si>
  <si>
    <t>N-ZSGDNSO</t>
  </si>
  <si>
    <t>Zbiór szyszek z gospodarczych drzewostanów nasiennych sosnowych</t>
  </si>
  <si>
    <t>KG</t>
  </si>
  <si>
    <t>ZB-NASDB</t>
  </si>
  <si>
    <t>Zbiór nasion dęba</t>
  </si>
  <si>
    <t>PORZ-STOS; PORZ-ROZDR</t>
  </si>
  <si>
    <t>Wynoszenie i układanie pozostałości w stosy niewymiarowe</t>
  </si>
  <si>
    <t>GODZ RH8</t>
  </si>
  <si>
    <t xml:space="preserve">Prace wykonywane ręcznie </t>
  </si>
  <si>
    <t xml:space="preserve">GODZ RH23 </t>
  </si>
  <si>
    <t>GODZ MH8</t>
  </si>
  <si>
    <t xml:space="preserve">Prace wykonywane ciągnikiem </t>
  </si>
  <si>
    <t>GODZ MH23</t>
  </si>
  <si>
    <t>Cena łączna netto w PLN</t>
  </si>
  <si>
    <t>Cena łączna brutto w PLN</t>
  </si>
  <si>
    <t>Załącznik nr 2 do SIWZ</t>
  </si>
  <si>
    <t>(Nazwa i adres wykonawcy)</t>
  </si>
  <si>
    <t xml:space="preserve">KOSZTORYS OFERTOWY
</t>
  </si>
  <si>
    <t>I.1.1                                                          I.1.3</t>
  </si>
  <si>
    <t>I.2.2</t>
  </si>
  <si>
    <t>I.2.4</t>
  </si>
  <si>
    <t>I.3.1                                             I.3.2</t>
  </si>
  <si>
    <t>I.4.2</t>
  </si>
  <si>
    <t>I.4.12</t>
  </si>
  <si>
    <t>I.4.6</t>
  </si>
  <si>
    <t>I.4.8</t>
  </si>
  <si>
    <t>I.5.1</t>
  </si>
  <si>
    <t>I.5.2                                          I.5.5</t>
  </si>
  <si>
    <t>I.5.6</t>
  </si>
  <si>
    <t>I.5.7</t>
  </si>
  <si>
    <t>I.6.1</t>
  </si>
  <si>
    <t>II.1.1</t>
  </si>
  <si>
    <t>II.4.1</t>
  </si>
  <si>
    <t>II.6.1</t>
  </si>
  <si>
    <t>II.10.1</t>
  </si>
  <si>
    <t>II.10.2</t>
  </si>
  <si>
    <t>II.11.1</t>
  </si>
  <si>
    <t>II.11.2</t>
  </si>
  <si>
    <t>II.5.2</t>
  </si>
  <si>
    <t>II.13.2</t>
  </si>
  <si>
    <t>II.13.3</t>
  </si>
  <si>
    <t>II.14.4</t>
  </si>
  <si>
    <t>II.14.8</t>
  </si>
  <si>
    <t>II.12.1</t>
  </si>
  <si>
    <t>II.12.2</t>
  </si>
  <si>
    <t>III.1</t>
  </si>
  <si>
    <t>III.2.1</t>
  </si>
  <si>
    <t>IV.1.1</t>
  </si>
  <si>
    <t>IV.1.2</t>
  </si>
  <si>
    <t>VIII.1.1</t>
  </si>
  <si>
    <t>VIII.1.3</t>
  </si>
  <si>
    <t>I.1.5                                    II.12.1</t>
  </si>
  <si>
    <t>Nadleśnictwo Lutówko</t>
  </si>
  <si>
    <t>Lutówko 18; 89-407 Lutówko</t>
  </si>
  <si>
    <t>Odpowiadając na ogłoszenie o przetargu nieograniczonym na „Wykonywanie usług z zakresu gospodarki leśnej na terenie Nadleśnictwa Lutówko w roku 2021 składamy niniejszym ofertę na Pakiet 7 tego zamówienia i oferujemy następujące ceny jednostkowe za usługi wchodzące w skład tej części zamówienia:</t>
  </si>
  <si>
    <t>11</t>
  </si>
  <si>
    <t>25</t>
  </si>
  <si>
    <t>Hodowla lasu</t>
  </si>
  <si>
    <t>Ochrona lasu</t>
  </si>
  <si>
    <t>Trzebieże późne i cięcia sanitarno–selekcyjne, CSS, CSSK, TPN, TPNK, TPP, TPPK</t>
  </si>
  <si>
    <t xml:space="preserve">Trzebieże wczesne i czyszczenia późne, CP-P, CP-PK, TWN, TWNK, TWP, TWPK </t>
  </si>
  <si>
    <t xml:space="preserve">Cięcia przygodne i pozostałe, DRZEW, DRZEWK, PŁAZ, PŁAZK, PR, PRK, PRZEST, PRZESTK, PTP, PTPK, PTW, PTWK, UPRZPOZ, UPRZPOZK, ZADRZEW </t>
  </si>
  <si>
    <t xml:space="preserve">Zrywka drewna </t>
  </si>
  <si>
    <t>Ochrona przeciwpożarowa</t>
  </si>
  <si>
    <t>Nasiennictwo</t>
  </si>
  <si>
    <t xml:space="preserve">Pozostałe prace </t>
  </si>
  <si>
    <t xml:space="preserve">Pozostałe cięcia rębne – realizowane w ramach rębni
IIA, IIAK, IIAU, IIAUK, IIB, IIBK, IIBU, IIBUK, IIC, IICK, IICU, IICUK, IID, IIDK, IIDU, IIDUK, IIIA, IIIAK, IIIAU, IIIAUK IIIB, IIIBK, IIIBU, IIIBUK, IVA, IVAK, IVAU, IVAUK, IVB, IVBK, IVBU, IVBUK, IVC, IVCK, IVCU, IVCUK, IVD, IVDK, IVDU, IVDUK, V, VK, IIAS, IIAUS, IIBS, IIBUS, IICS, IICUS, IIDS, IIDUS, IIIAS, IIIAUS, IIIBS, IIIBUS, IVAS, IVAUS, IVBS, IVBUS, IVCS, IVCUS, IVDS, IVDUS, VS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</si>
</sst>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zł&quot;_-;\-* #,##0.00\ &quot;zł&quot;_-;_-* &quot;-&quot;??\ &quot;zł&quot;_-;_-@_-"/>
  </numFmts>
  <fonts count="21" x14ac:knownFonts="1">
    <font>
      <sz val="10"/>
      <color rgb="FF000000"/>
      <name val="Arial"/>
    </font>
    <font>
      <sz val="9"/>
      <color rgb="FF333333"/>
      <name val="Arial"/>
      <family val="2"/>
      <charset val="238"/>
    </font>
    <font>
      <b/>
      <sz val="10"/>
      <color rgb="FF333333"/>
      <name val="Times New Roman"/>
      <family val="1"/>
      <charset val="238"/>
    </font>
    <font>
      <sz val="9"/>
      <color rgb="FF333333"/>
      <name val="Times New Roman"/>
      <family val="1"/>
      <charset val="238"/>
    </font>
    <font>
      <sz val="10"/>
      <color rgb="FF333333"/>
      <name val="Times New Roman"/>
      <family val="1"/>
      <charset val="238"/>
    </font>
    <font>
      <b/>
      <i/>
      <sz val="12"/>
      <color rgb="FF333333"/>
      <name val="Times New Roman"/>
      <family val="1"/>
      <charset val="238"/>
    </font>
    <font>
      <sz val="12"/>
      <color rgb="FF333333"/>
      <name val="Arial"/>
      <family val="2"/>
      <charset val="238"/>
    </font>
    <font>
      <sz val="10"/>
      <color rgb="FF000000"/>
      <name val="Arial"/>
      <family val="2"/>
      <charset val="238"/>
    </font>
    <font>
      <sz val="12"/>
      <color rgb="FF333333"/>
      <name val="Times New Roman"/>
      <family val="1"/>
      <charset val="238"/>
    </font>
    <font>
      <b/>
      <sz val="12"/>
      <color rgb="FF333333"/>
      <name val="Times New Roman"/>
      <family val="1"/>
      <charset val="238"/>
    </font>
    <font>
      <sz val="14"/>
      <color rgb="FF333333"/>
      <name val="Times New Roman"/>
      <family val="1"/>
      <charset val="238"/>
    </font>
    <font>
      <b/>
      <sz val="18"/>
      <color rgb="FF333333"/>
      <name val="Times New Roman"/>
      <family val="1"/>
      <charset val="238"/>
    </font>
    <font>
      <b/>
      <sz val="11"/>
      <color rgb="FF333333"/>
      <name val="Times New Roman"/>
      <family val="1"/>
      <charset val="238"/>
    </font>
    <font>
      <b/>
      <sz val="10"/>
      <color rgb="FF333333"/>
      <name val="Times New Roman"/>
      <family val="1"/>
      <charset val="238"/>
    </font>
    <font>
      <b/>
      <sz val="14"/>
      <color rgb="FF333333"/>
      <name val="Arial"/>
      <family val="2"/>
      <charset val="238"/>
    </font>
    <font>
      <b/>
      <sz val="14"/>
      <color rgb="FF333333"/>
      <name val="Times New Roman"/>
      <family val="1"/>
      <charset val="238"/>
    </font>
    <font>
      <b/>
      <sz val="14"/>
      <color rgb="FF000000"/>
      <name val="Arial"/>
      <family val="2"/>
      <charset val="238"/>
    </font>
    <font>
      <sz val="12"/>
      <color theme="0"/>
      <name val="Times New Roman"/>
      <family val="1"/>
      <charset val="238"/>
    </font>
    <font>
      <b/>
      <sz val="10"/>
      <name val="Times New Roman"/>
      <family val="1"/>
      <charset val="238"/>
    </font>
    <font>
      <sz val="22"/>
      <color rgb="FFFF0000"/>
      <name val="Arial"/>
      <family val="2"/>
      <charset val="238"/>
    </font>
    <font>
      <b/>
      <sz val="12"/>
      <name val="Times New Roman"/>
      <family val="1"/>
      <charset val="238"/>
    </font>
  </fonts>
  <fills count="6">
    <fill>
      <patternFill patternType="none"/>
    </fill>
    <fill>
      <patternFill patternType="gray125"/>
    </fill>
    <fill>
      <patternFill patternType="solid">
        <fgColor rgb="FFFFFFFF"/>
        <bgColor rgb="FFFFFFFF"/>
      </patternFill>
    </fill>
    <fill>
      <patternFill patternType="solid">
        <fgColor theme="0" tint="-4.9989318521683403E-2"/>
        <bgColor rgb="FFFFFFFF"/>
      </patternFill>
    </fill>
    <fill>
      <patternFill patternType="solid">
        <fgColor theme="0"/>
        <bgColor rgb="FFFFFFFF"/>
      </patternFill>
    </fill>
    <fill>
      <patternFill patternType="solid">
        <fgColor theme="0" tint="-4.9989318521683403E-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s>
  <cellStyleXfs count="3">
    <xf numFmtId="0" fontId="0" fillId="0" borderId="0"/>
    <xf numFmtId="44" fontId="7" fillId="0" borderId="0" applyFont="0" applyFill="0" applyBorder="0" applyAlignment="0" applyProtection="0"/>
    <xf numFmtId="9" fontId="7" fillId="0" borderId="0" applyFont="0" applyFill="0" applyBorder="0" applyAlignment="0" applyProtection="0"/>
  </cellStyleXfs>
  <cellXfs count="190">
    <xf numFmtId="0" fontId="0" fillId="0" borderId="0" xfId="0"/>
    <xf numFmtId="0" fontId="1" fillId="2" borderId="0" xfId="0" applyFont="1" applyFill="1" applyAlignment="1">
      <alignment horizontal="left"/>
    </xf>
    <xf numFmtId="49" fontId="5" fillId="2" borderId="0" xfId="0" applyNumberFormat="1" applyFont="1" applyFill="1" applyBorder="1" applyAlignment="1">
      <alignment horizontal="center" vertical="center"/>
    </xf>
    <xf numFmtId="49" fontId="4" fillId="2" borderId="0" xfId="0" applyNumberFormat="1" applyFont="1" applyFill="1" applyBorder="1" applyAlignment="1">
      <alignment horizontal="center" vertical="center"/>
    </xf>
    <xf numFmtId="49" fontId="5" fillId="2" borderId="0" xfId="0" applyNumberFormat="1" applyFont="1" applyFill="1" applyBorder="1" applyAlignment="1">
      <alignment vertical="center"/>
    </xf>
    <xf numFmtId="49" fontId="4" fillId="2" borderId="0" xfId="0" applyNumberFormat="1" applyFont="1" applyFill="1" applyBorder="1" applyAlignment="1">
      <alignment vertical="center"/>
    </xf>
    <xf numFmtId="49" fontId="2" fillId="2" borderId="0" xfId="0" applyNumberFormat="1" applyFont="1" applyFill="1" applyAlignment="1">
      <alignment vertical="center"/>
    </xf>
    <xf numFmtId="49" fontId="2" fillId="2" borderId="0" xfId="0" applyNumberFormat="1" applyFont="1" applyFill="1" applyBorder="1" applyAlignment="1"/>
    <xf numFmtId="49" fontId="6" fillId="2" borderId="0" xfId="0" applyNumberFormat="1" applyFont="1" applyFill="1" applyAlignment="1">
      <alignment vertical="center" wrapText="1"/>
    </xf>
    <xf numFmtId="0" fontId="3" fillId="2" borderId="7" xfId="0" applyFont="1" applyFill="1" applyBorder="1" applyAlignment="1">
      <alignment vertical="center" wrapText="1"/>
    </xf>
    <xf numFmtId="49" fontId="3" fillId="2" borderId="8" xfId="0" applyNumberFormat="1" applyFont="1" applyFill="1" applyBorder="1" applyAlignment="1">
      <alignment vertical="center" wrapText="1"/>
    </xf>
    <xf numFmtId="0" fontId="3" fillId="2" borderId="8" xfId="0" applyFont="1" applyFill="1" applyBorder="1" applyAlignment="1">
      <alignment vertical="center" wrapText="1"/>
    </xf>
    <xf numFmtId="49" fontId="3" fillId="2" borderId="9" xfId="0" applyNumberFormat="1" applyFont="1" applyFill="1" applyBorder="1" applyAlignment="1">
      <alignment vertical="center" wrapText="1"/>
    </xf>
    <xf numFmtId="49" fontId="3" fillId="2" borderId="15" xfId="0" applyNumberFormat="1" applyFont="1" applyFill="1" applyBorder="1" applyAlignment="1">
      <alignment vertical="center" wrapText="1"/>
    </xf>
    <xf numFmtId="49" fontId="3" fillId="2" borderId="9" xfId="0" applyNumberFormat="1" applyFont="1" applyFill="1" applyBorder="1" applyAlignment="1">
      <alignment horizontal="center" vertical="center"/>
    </xf>
    <xf numFmtId="0" fontId="1" fillId="2" borderId="0" xfId="0" applyFont="1" applyFill="1" applyAlignment="1">
      <alignment horizontal="center" vertical="center"/>
    </xf>
    <xf numFmtId="0" fontId="3" fillId="2" borderId="7" xfId="0" applyFont="1" applyFill="1" applyBorder="1" applyAlignment="1">
      <alignment horizontal="center" vertical="center" wrapText="1"/>
    </xf>
    <xf numFmtId="49" fontId="3" fillId="2" borderId="8" xfId="0" applyNumberFormat="1" applyFont="1" applyFill="1" applyBorder="1" applyAlignment="1">
      <alignment horizontal="center" vertical="center" wrapText="1"/>
    </xf>
    <xf numFmtId="49" fontId="3" fillId="2" borderId="9" xfId="0" applyNumberFormat="1" applyFont="1" applyFill="1" applyBorder="1" applyAlignment="1">
      <alignment horizontal="center" vertical="center" wrapText="1"/>
    </xf>
    <xf numFmtId="0" fontId="0" fillId="0" borderId="0" xfId="0" applyAlignment="1">
      <alignment horizontal="center" vertical="center"/>
    </xf>
    <xf numFmtId="0" fontId="9" fillId="3" borderId="2"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1" fillId="2" borderId="0" xfId="0" applyFont="1" applyFill="1" applyBorder="1" applyAlignment="1">
      <alignment horizontal="left"/>
    </xf>
    <xf numFmtId="4" fontId="8" fillId="2" borderId="12" xfId="0" applyNumberFormat="1" applyFont="1" applyFill="1" applyBorder="1" applyAlignment="1">
      <alignment horizontal="right" vertical="center"/>
    </xf>
    <xf numFmtId="4" fontId="8" fillId="2" borderId="8" xfId="0" applyNumberFormat="1" applyFont="1" applyFill="1" applyBorder="1" applyAlignment="1" applyProtection="1">
      <alignment horizontal="right" vertical="center"/>
      <protection locked="0"/>
    </xf>
    <xf numFmtId="4" fontId="17" fillId="2" borderId="8" xfId="0" applyNumberFormat="1" applyFont="1" applyFill="1" applyBorder="1" applyAlignment="1" applyProtection="1">
      <alignment horizontal="right" vertical="center"/>
    </xf>
    <xf numFmtId="4" fontId="17" fillId="2" borderId="8" xfId="0" applyNumberFormat="1" applyFont="1" applyFill="1" applyBorder="1" applyAlignment="1">
      <alignment vertical="center"/>
    </xf>
    <xf numFmtId="4" fontId="17" fillId="2" borderId="23" xfId="0" applyNumberFormat="1" applyFont="1" applyFill="1" applyBorder="1" applyAlignment="1">
      <alignment vertical="center"/>
    </xf>
    <xf numFmtId="4" fontId="8" fillId="2" borderId="9" xfId="0" applyNumberFormat="1" applyFont="1" applyFill="1" applyBorder="1" applyAlignment="1" applyProtection="1">
      <alignment horizontal="right" vertical="center"/>
      <protection locked="0"/>
    </xf>
    <xf numFmtId="4" fontId="17" fillId="2" borderId="9" xfId="0" applyNumberFormat="1" applyFont="1" applyFill="1" applyBorder="1" applyAlignment="1" applyProtection="1">
      <alignment horizontal="right" vertical="center"/>
    </xf>
    <xf numFmtId="49" fontId="15" fillId="2" borderId="0" xfId="0" applyNumberFormat="1" applyFont="1" applyFill="1" applyBorder="1" applyAlignment="1">
      <alignment horizontal="left"/>
    </xf>
    <xf numFmtId="4" fontId="17" fillId="4" borderId="8" xfId="0" applyNumberFormat="1" applyFont="1" applyFill="1" applyBorder="1" applyAlignment="1">
      <alignment vertical="center"/>
    </xf>
    <xf numFmtId="4" fontId="17" fillId="4" borderId="23" xfId="0" applyNumberFormat="1" applyFont="1" applyFill="1" applyBorder="1" applyAlignment="1">
      <alignment vertical="center"/>
    </xf>
    <xf numFmtId="0" fontId="18" fillId="0" borderId="12" xfId="0" applyFont="1" applyFill="1" applyBorder="1" applyAlignment="1">
      <alignment horizontal="center" vertical="center"/>
    </xf>
    <xf numFmtId="0" fontId="18" fillId="0" borderId="13" xfId="0" applyFont="1" applyFill="1" applyBorder="1" applyAlignment="1">
      <alignment horizontal="center" vertical="center"/>
    </xf>
    <xf numFmtId="4" fontId="8" fillId="2" borderId="22" xfId="0" applyNumberFormat="1" applyFont="1" applyFill="1" applyBorder="1" applyAlignment="1">
      <alignment horizontal="right" vertical="center"/>
    </xf>
    <xf numFmtId="4" fontId="8" fillId="2" borderId="28" xfId="0" applyNumberFormat="1" applyFont="1" applyFill="1" applyBorder="1" applyAlignment="1">
      <alignment horizontal="right" vertical="center"/>
    </xf>
    <xf numFmtId="4" fontId="17" fillId="4" borderId="9" xfId="0" applyNumberFormat="1" applyFont="1" applyFill="1" applyBorder="1" applyAlignment="1">
      <alignment vertical="center"/>
    </xf>
    <xf numFmtId="4" fontId="17" fillId="4" borderId="29" xfId="0" applyNumberFormat="1" applyFont="1" applyFill="1" applyBorder="1" applyAlignment="1">
      <alignment vertical="center"/>
    </xf>
    <xf numFmtId="4" fontId="13" fillId="2" borderId="1" xfId="0" applyNumberFormat="1" applyFont="1" applyFill="1" applyBorder="1" applyAlignment="1">
      <alignment horizontal="center"/>
    </xf>
    <xf numFmtId="0" fontId="14" fillId="2" borderId="0" xfId="0" applyFont="1" applyFill="1" applyBorder="1" applyAlignment="1">
      <alignment horizontal="left"/>
    </xf>
    <xf numFmtId="49" fontId="15" fillId="2" borderId="0" xfId="0" applyNumberFormat="1" applyFont="1" applyFill="1" applyBorder="1" applyAlignment="1">
      <alignment horizontal="left" vertical="center"/>
    </xf>
    <xf numFmtId="4" fontId="15" fillId="2" borderId="0" xfId="1" applyNumberFormat="1" applyFont="1" applyFill="1" applyBorder="1" applyAlignment="1" applyProtection="1">
      <alignment horizontal="left" vertical="center"/>
      <protection locked="0"/>
    </xf>
    <xf numFmtId="0" fontId="16" fillId="0" borderId="0" xfId="0" applyFont="1" applyBorder="1" applyAlignment="1">
      <alignment horizontal="left"/>
    </xf>
    <xf numFmtId="0" fontId="15" fillId="0" borderId="0" xfId="0" applyFont="1" applyFill="1" applyBorder="1" applyAlignment="1">
      <alignment horizontal="left" vertical="center" wrapText="1"/>
    </xf>
    <xf numFmtId="4" fontId="15" fillId="2" borderId="0" xfId="1" applyNumberFormat="1" applyFont="1" applyFill="1" applyBorder="1" applyAlignment="1" applyProtection="1">
      <alignment vertical="center"/>
      <protection locked="0"/>
    </xf>
    <xf numFmtId="4" fontId="14" fillId="2" borderId="0" xfId="0" applyNumberFormat="1" applyFont="1" applyFill="1" applyBorder="1" applyAlignment="1">
      <alignment horizontal="left"/>
    </xf>
    <xf numFmtId="0" fontId="19" fillId="0" borderId="0" xfId="0" applyFont="1"/>
    <xf numFmtId="0" fontId="14" fillId="2" borderId="0" xfId="0" applyFont="1" applyFill="1" applyBorder="1" applyAlignment="1" applyProtection="1">
      <alignment horizontal="left"/>
    </xf>
    <xf numFmtId="49" fontId="15" fillId="2" borderId="0" xfId="0" applyNumberFormat="1" applyFont="1" applyFill="1" applyBorder="1" applyAlignment="1" applyProtection="1">
      <alignment horizontal="left" vertical="center"/>
    </xf>
    <xf numFmtId="0" fontId="15" fillId="0" borderId="0" xfId="0" applyFont="1" applyFill="1" applyBorder="1" applyAlignment="1" applyProtection="1">
      <alignment horizontal="left" vertical="center" wrapText="1"/>
    </xf>
    <xf numFmtId="4" fontId="15" fillId="2" borderId="0" xfId="1" applyNumberFormat="1" applyFont="1" applyFill="1" applyBorder="1" applyAlignment="1" applyProtection="1">
      <alignment horizontal="left" vertical="center"/>
    </xf>
    <xf numFmtId="49" fontId="15" fillId="2" borderId="0" xfId="0" applyNumberFormat="1" applyFont="1" applyFill="1" applyBorder="1" applyAlignment="1" applyProtection="1">
      <alignment horizontal="left"/>
    </xf>
    <xf numFmtId="0" fontId="16" fillId="0" borderId="0" xfId="0" applyFont="1" applyBorder="1" applyAlignment="1" applyProtection="1">
      <alignment horizontal="left"/>
    </xf>
    <xf numFmtId="0" fontId="18" fillId="0" borderId="1" xfId="0" applyFont="1" applyFill="1" applyBorder="1" applyAlignment="1">
      <alignment horizontal="center" vertical="center"/>
    </xf>
    <xf numFmtId="9" fontId="8" fillId="3" borderId="8" xfId="0" applyNumberFormat="1" applyFont="1" applyFill="1" applyBorder="1" applyAlignment="1" applyProtection="1">
      <alignment horizontal="center" vertical="center"/>
      <protection locked="0"/>
    </xf>
    <xf numFmtId="9" fontId="8" fillId="3" borderId="8" xfId="2" applyNumberFormat="1" applyFont="1" applyFill="1" applyBorder="1" applyAlignment="1" applyProtection="1">
      <alignment horizontal="center" vertical="center"/>
      <protection locked="0"/>
    </xf>
    <xf numFmtId="9" fontId="8" fillId="3" borderId="9" xfId="2" applyNumberFormat="1" applyFont="1" applyFill="1" applyBorder="1" applyAlignment="1" applyProtection="1">
      <alignment horizontal="center" vertical="center"/>
      <protection locked="0"/>
    </xf>
    <xf numFmtId="49" fontId="3" fillId="2" borderId="8" xfId="0" applyNumberFormat="1" applyFont="1" applyFill="1" applyBorder="1" applyAlignment="1">
      <alignment horizontal="center" vertical="center"/>
    </xf>
    <xf numFmtId="0" fontId="3" fillId="2" borderId="8" xfId="0" applyFont="1" applyFill="1" applyBorder="1" applyAlignment="1">
      <alignment horizontal="center" vertical="center" wrapText="1"/>
    </xf>
    <xf numFmtId="0" fontId="18" fillId="0" borderId="8" xfId="0" applyFont="1" applyFill="1" applyBorder="1" applyAlignment="1">
      <alignment horizontal="center" vertical="center"/>
    </xf>
    <xf numFmtId="0" fontId="18" fillId="0" borderId="8" xfId="0" applyFont="1" applyFill="1" applyBorder="1" applyAlignment="1">
      <alignment horizontal="center" vertical="center" wrapText="1"/>
    </xf>
    <xf numFmtId="0" fontId="18" fillId="0" borderId="12" xfId="0" applyFont="1" applyFill="1" applyBorder="1" applyAlignment="1">
      <alignment horizontal="center" vertical="center" wrapText="1"/>
    </xf>
    <xf numFmtId="0" fontId="3" fillId="2" borderId="8" xfId="0" applyFont="1" applyFill="1" applyBorder="1" applyAlignment="1">
      <alignment horizontal="center" vertical="center" wrapText="1"/>
    </xf>
    <xf numFmtId="4" fontId="8" fillId="2" borderId="18" xfId="0" applyNumberFormat="1" applyFont="1" applyFill="1" applyBorder="1" applyAlignment="1">
      <alignment horizontal="right" vertical="center"/>
    </xf>
    <xf numFmtId="4" fontId="8" fillId="2" borderId="21" xfId="0" applyNumberFormat="1" applyFont="1" applyFill="1" applyBorder="1" applyAlignment="1">
      <alignment horizontal="right" vertical="center"/>
    </xf>
    <xf numFmtId="4" fontId="8" fillId="2" borderId="16" xfId="0" applyNumberFormat="1" applyFont="1" applyFill="1" applyBorder="1" applyAlignment="1" applyProtection="1">
      <alignment horizontal="right" vertical="center"/>
      <protection locked="0"/>
    </xf>
    <xf numFmtId="4" fontId="8" fillId="2" borderId="7" xfId="0" applyNumberFormat="1" applyFont="1" applyFill="1" applyBorder="1" applyAlignment="1" applyProtection="1">
      <alignment horizontal="right" vertical="center"/>
      <protection locked="0"/>
    </xf>
    <xf numFmtId="4" fontId="17" fillId="2" borderId="16" xfId="0" applyNumberFormat="1" applyFont="1" applyFill="1" applyBorder="1" applyAlignment="1" applyProtection="1">
      <alignment horizontal="right" vertical="center"/>
    </xf>
    <xf numFmtId="4" fontId="17" fillId="2" borderId="7" xfId="0" applyNumberFormat="1" applyFont="1" applyFill="1" applyBorder="1" applyAlignment="1" applyProtection="1">
      <alignment horizontal="right" vertical="center"/>
    </xf>
    <xf numFmtId="9" fontId="8" fillId="3" borderId="16" xfId="0" applyNumberFormat="1" applyFont="1" applyFill="1" applyBorder="1" applyAlignment="1" applyProtection="1">
      <alignment horizontal="center" vertical="center"/>
      <protection locked="0"/>
    </xf>
    <xf numFmtId="9" fontId="8" fillId="3" borderId="7" xfId="0" applyNumberFormat="1" applyFont="1" applyFill="1" applyBorder="1" applyAlignment="1" applyProtection="1">
      <alignment horizontal="center" vertical="center"/>
      <protection locked="0"/>
    </xf>
    <xf numFmtId="4" fontId="17" fillId="2" borderId="16" xfId="0" applyNumberFormat="1" applyFont="1" applyFill="1" applyBorder="1" applyAlignment="1">
      <alignment vertical="center"/>
    </xf>
    <xf numFmtId="4" fontId="17" fillId="2" borderId="7" xfId="0" applyNumberFormat="1" applyFont="1" applyFill="1" applyBorder="1" applyAlignment="1">
      <alignment vertical="center"/>
    </xf>
    <xf numFmtId="4" fontId="17" fillId="2" borderId="26" xfId="0" applyNumberFormat="1" applyFont="1" applyFill="1" applyBorder="1" applyAlignment="1">
      <alignment vertical="center"/>
    </xf>
    <xf numFmtId="4" fontId="17" fillId="2" borderId="25" xfId="0" applyNumberFormat="1" applyFont="1" applyFill="1" applyBorder="1" applyAlignment="1">
      <alignment vertical="center"/>
    </xf>
    <xf numFmtId="4" fontId="15" fillId="2" borderId="0" xfId="1" applyNumberFormat="1" applyFont="1" applyFill="1" applyBorder="1" applyAlignment="1" applyProtection="1">
      <alignment horizontal="left" vertical="center"/>
    </xf>
    <xf numFmtId="4" fontId="8" fillId="2" borderId="17" xfId="0" applyNumberFormat="1" applyFont="1" applyFill="1" applyBorder="1" applyAlignment="1" applyProtection="1">
      <alignment horizontal="right" vertical="center"/>
      <protection locked="0"/>
    </xf>
    <xf numFmtId="4" fontId="17" fillId="2" borderId="17" xfId="0" applyNumberFormat="1" applyFont="1" applyFill="1" applyBorder="1" applyAlignment="1" applyProtection="1">
      <alignment horizontal="right" vertical="center"/>
    </xf>
    <xf numFmtId="9" fontId="8" fillId="3" borderId="17" xfId="0" applyNumberFormat="1" applyFont="1" applyFill="1" applyBorder="1" applyAlignment="1" applyProtection="1">
      <alignment horizontal="center" vertical="center"/>
      <protection locked="0"/>
    </xf>
    <xf numFmtId="0" fontId="18" fillId="0" borderId="7" xfId="0" applyFont="1" applyFill="1" applyBorder="1" applyAlignment="1">
      <alignment horizontal="center" vertical="center"/>
    </xf>
    <xf numFmtId="0" fontId="18" fillId="0" borderId="8" xfId="0" applyFont="1" applyFill="1" applyBorder="1" applyAlignment="1">
      <alignment horizontal="center" vertical="center"/>
    </xf>
    <xf numFmtId="4" fontId="15" fillId="2" borderId="0" xfId="1" applyNumberFormat="1" applyFont="1" applyFill="1" applyBorder="1" applyAlignment="1" applyProtection="1">
      <alignment horizontal="center" vertical="center"/>
      <protection locked="0"/>
    </xf>
    <xf numFmtId="49" fontId="3" fillId="2" borderId="8" xfId="0" applyNumberFormat="1" applyFont="1" applyFill="1" applyBorder="1" applyAlignment="1">
      <alignment horizontal="center" vertical="center"/>
    </xf>
    <xf numFmtId="0" fontId="18" fillId="0" borderId="9" xfId="0" applyFont="1" applyFill="1" applyBorder="1" applyAlignment="1">
      <alignment horizontal="center" vertical="center"/>
    </xf>
    <xf numFmtId="4" fontId="8" fillId="2" borderId="11" xfId="0" applyNumberFormat="1" applyFont="1" applyFill="1" applyBorder="1" applyAlignment="1">
      <alignment horizontal="right" vertical="center"/>
    </xf>
    <xf numFmtId="49" fontId="3" fillId="2" borderId="7" xfId="0" applyNumberFormat="1" applyFont="1" applyFill="1" applyBorder="1" applyAlignment="1">
      <alignment horizontal="center" vertical="center"/>
    </xf>
    <xf numFmtId="49" fontId="3" fillId="2" borderId="7" xfId="0" applyNumberFormat="1" applyFont="1" applyFill="1" applyBorder="1" applyAlignment="1">
      <alignment vertical="center" wrapText="1"/>
    </xf>
    <xf numFmtId="49" fontId="3" fillId="2" borderId="7" xfId="0" applyNumberFormat="1" applyFont="1" applyFill="1" applyBorder="1" applyAlignment="1">
      <alignment horizontal="center" vertical="center" wrapText="1"/>
    </xf>
    <xf numFmtId="0" fontId="3" fillId="2" borderId="16" xfId="0" applyFont="1" applyFill="1" applyBorder="1" applyAlignment="1">
      <alignment horizontal="center" vertical="center" wrapText="1"/>
    </xf>
    <xf numFmtId="49" fontId="3" fillId="2" borderId="16" xfId="0" applyNumberFormat="1" applyFont="1" applyFill="1" applyBorder="1" applyAlignment="1">
      <alignment vertical="center" wrapText="1"/>
    </xf>
    <xf numFmtId="0" fontId="18" fillId="0" borderId="37" xfId="0" applyFont="1" applyFill="1" applyBorder="1" applyAlignment="1">
      <alignment horizontal="center" vertical="center"/>
    </xf>
    <xf numFmtId="0" fontId="18" fillId="0" borderId="15" xfId="0" applyFont="1" applyFill="1" applyBorder="1" applyAlignment="1">
      <alignment horizontal="center" vertical="center"/>
    </xf>
    <xf numFmtId="0" fontId="18" fillId="0" borderId="38" xfId="0" applyFont="1" applyFill="1" applyBorder="1" applyAlignment="1">
      <alignment horizontal="center" vertical="center" wrapText="1"/>
    </xf>
    <xf numFmtId="49" fontId="3" fillId="2" borderId="15" xfId="0" applyNumberFormat="1" applyFont="1" applyFill="1" applyBorder="1" applyAlignment="1">
      <alignment horizontal="center" vertical="center" wrapText="1"/>
    </xf>
    <xf numFmtId="49" fontId="3" fillId="2" borderId="15" xfId="0" applyNumberFormat="1" applyFont="1" applyFill="1" applyBorder="1" applyAlignment="1">
      <alignment horizontal="center" vertical="center"/>
    </xf>
    <xf numFmtId="4" fontId="8" fillId="2" borderId="39" xfId="0" applyNumberFormat="1" applyFont="1" applyFill="1" applyBorder="1" applyAlignment="1">
      <alignment horizontal="right" vertical="center"/>
    </xf>
    <xf numFmtId="4" fontId="8" fillId="2" borderId="15" xfId="0" applyNumberFormat="1" applyFont="1" applyFill="1" applyBorder="1" applyAlignment="1" applyProtection="1">
      <alignment horizontal="right" vertical="center"/>
      <protection locked="0"/>
    </xf>
    <xf numFmtId="4" fontId="17" fillId="2" borderId="15" xfId="0" applyNumberFormat="1" applyFont="1" applyFill="1" applyBorder="1" applyAlignment="1" applyProtection="1">
      <alignment horizontal="right" vertical="center"/>
    </xf>
    <xf numFmtId="9" fontId="8" fillId="3" borderId="15" xfId="2" applyNumberFormat="1" applyFont="1" applyFill="1" applyBorder="1" applyAlignment="1" applyProtection="1">
      <alignment horizontal="center" vertical="center"/>
      <protection locked="0"/>
    </xf>
    <xf numFmtId="4" fontId="17" fillId="4" borderId="15" xfId="0" applyNumberFormat="1" applyFont="1" applyFill="1" applyBorder="1" applyAlignment="1">
      <alignment vertical="center"/>
    </xf>
    <xf numFmtId="4" fontId="17" fillId="4" borderId="40" xfId="0" applyNumberFormat="1" applyFont="1" applyFill="1" applyBorder="1" applyAlignment="1">
      <alignment vertical="center"/>
    </xf>
    <xf numFmtId="0" fontId="18" fillId="0" borderId="16" xfId="0" applyFont="1" applyFill="1" applyBorder="1" applyAlignment="1">
      <alignment horizontal="center" vertical="center"/>
    </xf>
    <xf numFmtId="0" fontId="18" fillId="0" borderId="41" xfId="0" applyFont="1" applyFill="1" applyBorder="1" applyAlignment="1">
      <alignment horizontal="center" vertical="center"/>
    </xf>
    <xf numFmtId="49" fontId="3" fillId="2" borderId="16" xfId="0" applyNumberFormat="1" applyFont="1" applyFill="1" applyBorder="1" applyAlignment="1">
      <alignment horizontal="center" vertical="center" wrapText="1"/>
    </xf>
    <xf numFmtId="49" fontId="3" fillId="2" borderId="16" xfId="0" applyNumberFormat="1" applyFont="1" applyFill="1" applyBorder="1" applyAlignment="1">
      <alignment horizontal="center" vertical="center"/>
    </xf>
    <xf numFmtId="9" fontId="8" fillId="3" borderId="16" xfId="2" applyNumberFormat="1" applyFont="1" applyFill="1" applyBorder="1" applyAlignment="1" applyProtection="1">
      <alignment horizontal="center" vertical="center"/>
      <protection locked="0"/>
    </xf>
    <xf numFmtId="4" fontId="17" fillId="4" borderId="16" xfId="0" applyNumberFormat="1" applyFont="1" applyFill="1" applyBorder="1" applyAlignment="1">
      <alignment vertical="center"/>
    </xf>
    <xf numFmtId="4" fontId="17" fillId="4" borderId="26" xfId="0" applyNumberFormat="1" applyFont="1" applyFill="1" applyBorder="1" applyAlignment="1">
      <alignment vertical="center"/>
    </xf>
    <xf numFmtId="0" fontId="18" fillId="0" borderId="42" xfId="0" applyFont="1" applyFill="1" applyBorder="1" applyAlignment="1">
      <alignment horizontal="center" vertical="center"/>
    </xf>
    <xf numFmtId="0" fontId="3" fillId="2" borderId="17" xfId="0" applyFont="1" applyFill="1" applyBorder="1" applyAlignment="1">
      <alignment horizontal="center" vertical="center" wrapText="1"/>
    </xf>
    <xf numFmtId="0" fontId="3" fillId="2" borderId="17" xfId="0" applyFont="1" applyFill="1" applyBorder="1" applyAlignment="1">
      <alignment vertical="center" wrapText="1"/>
    </xf>
    <xf numFmtId="4" fontId="8" fillId="2" borderId="24" xfId="0" applyNumberFormat="1" applyFont="1" applyFill="1" applyBorder="1" applyAlignment="1">
      <alignment horizontal="right" vertical="center"/>
    </xf>
    <xf numFmtId="9" fontId="8" fillId="3" borderId="7" xfId="2" applyNumberFormat="1" applyFont="1" applyFill="1" applyBorder="1" applyAlignment="1" applyProtection="1">
      <alignment horizontal="center" vertical="center"/>
      <protection locked="0"/>
    </xf>
    <xf numFmtId="4" fontId="17" fillId="4" borderId="7" xfId="0" applyNumberFormat="1" applyFont="1" applyFill="1" applyBorder="1" applyAlignment="1">
      <alignment vertical="center"/>
    </xf>
    <xf numFmtId="4" fontId="17" fillId="4" borderId="25" xfId="0" applyNumberFormat="1" applyFont="1" applyFill="1" applyBorder="1" applyAlignment="1">
      <alignment vertical="center"/>
    </xf>
    <xf numFmtId="49" fontId="18" fillId="0" borderId="0" xfId="0" applyNumberFormat="1" applyFont="1" applyFill="1" applyBorder="1" applyAlignment="1">
      <alignment horizontal="center" vertical="center"/>
    </xf>
    <xf numFmtId="0" fontId="18" fillId="0" borderId="17" xfId="0" applyFont="1" applyFill="1" applyBorder="1" applyAlignment="1">
      <alignment horizontal="center" vertical="center"/>
    </xf>
    <xf numFmtId="0" fontId="18" fillId="0" borderId="43" xfId="0" applyFont="1" applyFill="1" applyBorder="1" applyAlignment="1">
      <alignment horizontal="center" vertical="center"/>
    </xf>
    <xf numFmtId="4" fontId="8" fillId="2" borderId="0" xfId="0" applyNumberFormat="1" applyFont="1" applyFill="1" applyBorder="1" applyAlignment="1">
      <alignment horizontal="right" vertical="center"/>
    </xf>
    <xf numFmtId="4" fontId="17" fillId="4" borderId="17" xfId="0" applyNumberFormat="1" applyFont="1" applyFill="1" applyBorder="1" applyAlignment="1">
      <alignment vertical="center"/>
    </xf>
    <xf numFmtId="4" fontId="17" fillId="4" borderId="27" xfId="0" applyNumberFormat="1" applyFont="1" applyFill="1" applyBorder="1" applyAlignment="1">
      <alignment vertical="center"/>
    </xf>
    <xf numFmtId="0" fontId="9" fillId="3" borderId="14"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3" borderId="36" xfId="0" applyFont="1" applyFill="1" applyBorder="1" applyAlignment="1">
      <alignment horizontal="center" vertical="center" wrapText="1"/>
    </xf>
    <xf numFmtId="0" fontId="20" fillId="5" borderId="14" xfId="0" applyFont="1" applyFill="1" applyBorder="1" applyAlignment="1">
      <alignment horizontal="center" vertical="center"/>
    </xf>
    <xf numFmtId="0" fontId="20" fillId="5" borderId="10" xfId="0" applyFont="1" applyFill="1" applyBorder="1" applyAlignment="1">
      <alignment horizontal="center" vertical="center"/>
    </xf>
    <xf numFmtId="0" fontId="20" fillId="5" borderId="36" xfId="0" applyFont="1" applyFill="1" applyBorder="1" applyAlignment="1">
      <alignment horizontal="center" vertical="center"/>
    </xf>
    <xf numFmtId="0" fontId="20" fillId="5" borderId="14" xfId="0" applyFont="1" applyFill="1" applyBorder="1" applyAlignment="1">
      <alignment horizontal="center" vertical="center" wrapText="1"/>
    </xf>
    <xf numFmtId="0" fontId="20" fillId="5" borderId="10" xfId="0" applyFont="1" applyFill="1" applyBorder="1" applyAlignment="1">
      <alignment horizontal="center" vertical="center" wrapText="1"/>
    </xf>
    <xf numFmtId="0" fontId="20" fillId="5" borderId="36" xfId="0" applyFont="1" applyFill="1" applyBorder="1" applyAlignment="1">
      <alignment horizontal="center" vertical="center" wrapText="1"/>
    </xf>
    <xf numFmtId="49" fontId="2" fillId="2" borderId="31" xfId="0" applyNumberFormat="1" applyFont="1" applyFill="1" applyBorder="1" applyAlignment="1" applyProtection="1">
      <alignment horizontal="center"/>
      <protection locked="0"/>
    </xf>
    <xf numFmtId="49" fontId="2" fillId="2" borderId="24" xfId="0" applyNumberFormat="1" applyFont="1" applyFill="1" applyBorder="1" applyAlignment="1" applyProtection="1">
      <alignment horizontal="center"/>
      <protection locked="0"/>
    </xf>
    <xf numFmtId="49" fontId="2" fillId="2" borderId="19" xfId="0" applyNumberFormat="1" applyFont="1" applyFill="1" applyBorder="1" applyAlignment="1" applyProtection="1">
      <alignment horizontal="center"/>
      <protection locked="0"/>
    </xf>
    <xf numFmtId="49" fontId="2" fillId="2" borderId="32" xfId="0" applyNumberFormat="1" applyFont="1" applyFill="1" applyBorder="1" applyAlignment="1" applyProtection="1">
      <alignment horizontal="center"/>
      <protection locked="0"/>
    </xf>
    <xf numFmtId="49" fontId="2" fillId="2" borderId="0" xfId="0" applyNumberFormat="1" applyFont="1" applyFill="1" applyBorder="1" applyAlignment="1" applyProtection="1">
      <alignment horizontal="center"/>
      <protection locked="0"/>
    </xf>
    <xf numFmtId="49" fontId="2" fillId="2" borderId="33" xfId="0" applyNumberFormat="1" applyFont="1" applyFill="1" applyBorder="1" applyAlignment="1" applyProtection="1">
      <alignment horizontal="center"/>
      <protection locked="0"/>
    </xf>
    <xf numFmtId="49" fontId="2" fillId="2" borderId="34" xfId="0" applyNumberFormat="1" applyFont="1" applyFill="1" applyBorder="1" applyAlignment="1" applyProtection="1">
      <alignment horizontal="center"/>
      <protection locked="0"/>
    </xf>
    <xf numFmtId="49" fontId="2" fillId="2" borderId="11" xfId="0" applyNumberFormat="1" applyFont="1" applyFill="1" applyBorder="1" applyAlignment="1" applyProtection="1">
      <alignment horizontal="center"/>
      <protection locked="0"/>
    </xf>
    <xf numFmtId="49" fontId="2" fillId="2" borderId="35" xfId="0" applyNumberFormat="1" applyFont="1" applyFill="1" applyBorder="1" applyAlignment="1" applyProtection="1">
      <alignment horizontal="center"/>
      <protection locked="0"/>
    </xf>
    <xf numFmtId="49" fontId="5" fillId="2" borderId="30" xfId="0" applyNumberFormat="1" applyFont="1" applyFill="1" applyBorder="1" applyAlignment="1" applyProtection="1">
      <alignment horizontal="left" vertical="center"/>
      <protection locked="0"/>
    </xf>
    <xf numFmtId="49" fontId="5" fillId="2" borderId="12" xfId="0" applyNumberFormat="1" applyFont="1" applyFill="1" applyBorder="1" applyAlignment="1" applyProtection="1">
      <alignment horizontal="left" vertical="center"/>
      <protection locked="0"/>
    </xf>
    <xf numFmtId="49" fontId="5" fillId="2" borderId="6" xfId="0" applyNumberFormat="1" applyFont="1" applyFill="1" applyBorder="1" applyAlignment="1" applyProtection="1">
      <alignment horizontal="left" vertical="center"/>
      <protection locked="0"/>
    </xf>
    <xf numFmtId="49" fontId="4" fillId="2" borderId="0" xfId="0" applyNumberFormat="1" applyFont="1" applyFill="1" applyBorder="1" applyAlignment="1">
      <alignment horizontal="center" vertical="center"/>
    </xf>
    <xf numFmtId="0" fontId="11" fillId="2" borderId="0" xfId="0" applyFont="1" applyFill="1" applyAlignment="1">
      <alignment horizontal="center" vertical="top" wrapText="1"/>
    </xf>
    <xf numFmtId="49" fontId="12" fillId="2" borderId="0" xfId="0" applyNumberFormat="1" applyFont="1" applyFill="1" applyAlignment="1">
      <alignment horizontal="center" vertical="center"/>
    </xf>
    <xf numFmtId="0" fontId="10" fillId="2" borderId="0" xfId="0" applyFont="1" applyFill="1" applyAlignment="1">
      <alignment horizontal="center" vertical="center" wrapText="1"/>
    </xf>
    <xf numFmtId="0" fontId="9" fillId="3" borderId="5"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12" xfId="0" applyFont="1" applyFill="1" applyBorder="1" applyAlignment="1">
      <alignment horizontal="center" vertical="center" wrapText="1"/>
    </xf>
    <xf numFmtId="0" fontId="3" fillId="2" borderId="8" xfId="0" applyFont="1" applyFill="1" applyBorder="1" applyAlignment="1">
      <alignment horizontal="center" vertical="center" wrapText="1"/>
    </xf>
    <xf numFmtId="4" fontId="8" fillId="2" borderId="18" xfId="0" applyNumberFormat="1" applyFont="1" applyFill="1" applyBorder="1" applyAlignment="1">
      <alignment horizontal="right" vertical="center"/>
    </xf>
    <xf numFmtId="4" fontId="8" fillId="2" borderId="21" xfId="0" applyNumberFormat="1" applyFont="1" applyFill="1" applyBorder="1" applyAlignment="1">
      <alignment horizontal="right" vertical="center"/>
    </xf>
    <xf numFmtId="4" fontId="8" fillId="2" borderId="16" xfId="0" applyNumberFormat="1" applyFont="1" applyFill="1" applyBorder="1" applyAlignment="1" applyProtection="1">
      <alignment horizontal="right" vertical="center"/>
      <protection locked="0"/>
    </xf>
    <xf numFmtId="4" fontId="8" fillId="2" borderId="7" xfId="0" applyNumberFormat="1" applyFont="1" applyFill="1" applyBorder="1" applyAlignment="1" applyProtection="1">
      <alignment horizontal="right" vertical="center"/>
      <protection locked="0"/>
    </xf>
    <xf numFmtId="4" fontId="17" fillId="2" borderId="16" xfId="0" applyNumberFormat="1" applyFont="1" applyFill="1" applyBorder="1" applyAlignment="1" applyProtection="1">
      <alignment horizontal="right" vertical="center"/>
    </xf>
    <xf numFmtId="4" fontId="17" fillId="2" borderId="7" xfId="0" applyNumberFormat="1" applyFont="1" applyFill="1" applyBorder="1" applyAlignment="1" applyProtection="1">
      <alignment horizontal="right" vertical="center"/>
    </xf>
    <xf numFmtId="9" fontId="8" fillId="3" borderId="16" xfId="0" applyNumberFormat="1" applyFont="1" applyFill="1" applyBorder="1" applyAlignment="1" applyProtection="1">
      <alignment horizontal="center" vertical="center"/>
      <protection locked="0"/>
    </xf>
    <xf numFmtId="9" fontId="8" fillId="3" borderId="7" xfId="0" applyNumberFormat="1" applyFont="1" applyFill="1" applyBorder="1" applyAlignment="1" applyProtection="1">
      <alignment horizontal="center" vertical="center"/>
      <protection locked="0"/>
    </xf>
    <xf numFmtId="4" fontId="17" fillId="2" borderId="16" xfId="0" applyNumberFormat="1" applyFont="1" applyFill="1" applyBorder="1" applyAlignment="1">
      <alignment vertical="center"/>
    </xf>
    <xf numFmtId="4" fontId="17" fillId="2" borderId="7" xfId="0" applyNumberFormat="1" applyFont="1" applyFill="1" applyBorder="1" applyAlignment="1">
      <alignment vertical="center"/>
    </xf>
    <xf numFmtId="4" fontId="17" fillId="2" borderId="26" xfId="0" applyNumberFormat="1" applyFont="1" applyFill="1" applyBorder="1" applyAlignment="1">
      <alignment vertical="center"/>
    </xf>
    <xf numFmtId="4" fontId="17" fillId="2" borderId="25" xfId="0" applyNumberFormat="1" applyFont="1" applyFill="1" applyBorder="1" applyAlignment="1">
      <alignment vertical="center"/>
    </xf>
    <xf numFmtId="49" fontId="18" fillId="0" borderId="8" xfId="0" applyNumberFormat="1" applyFont="1" applyFill="1" applyBorder="1" applyAlignment="1">
      <alignment horizontal="center" vertical="center"/>
    </xf>
    <xf numFmtId="4" fontId="15" fillId="2" borderId="0" xfId="1" applyNumberFormat="1" applyFont="1" applyFill="1" applyBorder="1" applyAlignment="1" applyProtection="1">
      <alignment horizontal="left" vertical="center"/>
    </xf>
    <xf numFmtId="4" fontId="8" fillId="2" borderId="20" xfId="0" applyNumberFormat="1" applyFont="1" applyFill="1" applyBorder="1" applyAlignment="1">
      <alignment horizontal="right" vertical="center"/>
    </xf>
    <xf numFmtId="4" fontId="8" fillId="2" borderId="17" xfId="0" applyNumberFormat="1" applyFont="1" applyFill="1" applyBorder="1" applyAlignment="1" applyProtection="1">
      <alignment horizontal="right" vertical="center"/>
      <protection locked="0"/>
    </xf>
    <xf numFmtId="4" fontId="17" fillId="2" borderId="17" xfId="0" applyNumberFormat="1" applyFont="1" applyFill="1" applyBorder="1" applyAlignment="1" applyProtection="1">
      <alignment horizontal="right" vertical="center"/>
    </xf>
    <xf numFmtId="9" fontId="8" fillId="3" borderId="17" xfId="0" applyNumberFormat="1" applyFont="1" applyFill="1" applyBorder="1" applyAlignment="1" applyProtection="1">
      <alignment horizontal="center" vertical="center"/>
      <protection locked="0"/>
    </xf>
    <xf numFmtId="4" fontId="17" fillId="2" borderId="16" xfId="0" applyNumberFormat="1" applyFont="1" applyFill="1" applyBorder="1" applyAlignment="1" applyProtection="1">
      <alignment vertical="center"/>
    </xf>
    <xf numFmtId="4" fontId="17" fillId="2" borderId="17" xfId="0" applyNumberFormat="1" applyFont="1" applyFill="1" applyBorder="1" applyAlignment="1" applyProtection="1">
      <alignment vertical="center"/>
    </xf>
    <xf numFmtId="4" fontId="17" fillId="2" borderId="7" xfId="0" applyNumberFormat="1" applyFont="1" applyFill="1" applyBorder="1" applyAlignment="1" applyProtection="1">
      <alignment vertical="center"/>
    </xf>
    <xf numFmtId="4" fontId="17" fillId="2" borderId="27" xfId="0" applyNumberFormat="1" applyFont="1" applyFill="1" applyBorder="1" applyAlignment="1">
      <alignment vertical="center"/>
    </xf>
    <xf numFmtId="0" fontId="18" fillId="0" borderId="7"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11" xfId="0" applyFont="1" applyFill="1" applyBorder="1" applyAlignment="1">
      <alignment horizontal="center" vertical="center" wrapText="1"/>
    </xf>
    <xf numFmtId="0" fontId="3" fillId="2" borderId="7" xfId="0" applyFont="1" applyFill="1" applyBorder="1" applyAlignment="1">
      <alignment horizontal="center" vertical="center" wrapText="1"/>
    </xf>
    <xf numFmtId="4" fontId="8" fillId="2" borderId="17" xfId="1" applyNumberFormat="1" applyFont="1" applyFill="1" applyBorder="1" applyAlignment="1" applyProtection="1">
      <alignment horizontal="right" vertical="center"/>
      <protection locked="0"/>
    </xf>
    <xf numFmtId="4" fontId="8" fillId="2" borderId="7" xfId="1" applyNumberFormat="1" applyFont="1" applyFill="1" applyBorder="1" applyAlignment="1" applyProtection="1">
      <alignment horizontal="right" vertical="center"/>
      <protection locked="0"/>
    </xf>
    <xf numFmtId="4" fontId="17" fillId="2" borderId="17" xfId="0" applyNumberFormat="1" applyFont="1" applyFill="1" applyBorder="1" applyAlignment="1">
      <alignment vertical="center"/>
    </xf>
    <xf numFmtId="4" fontId="15" fillId="2" borderId="0" xfId="1" applyNumberFormat="1" applyFont="1" applyFill="1" applyBorder="1" applyAlignment="1" applyProtection="1">
      <alignment horizontal="center" vertical="center"/>
    </xf>
    <xf numFmtId="4" fontId="15" fillId="2" borderId="0" xfId="1" applyNumberFormat="1" applyFont="1" applyFill="1" applyBorder="1" applyAlignment="1" applyProtection="1">
      <alignment horizontal="center" vertical="center"/>
      <protection locked="0"/>
    </xf>
    <xf numFmtId="49" fontId="2" fillId="2" borderId="1" xfId="0" applyNumberFormat="1" applyFont="1" applyFill="1" applyBorder="1" applyAlignment="1">
      <alignment horizontal="center"/>
    </xf>
    <xf numFmtId="49" fontId="18" fillId="0" borderId="12" xfId="0" applyNumberFormat="1" applyFont="1" applyFill="1" applyBorder="1" applyAlignment="1">
      <alignment horizontal="center" vertical="center"/>
    </xf>
    <xf numFmtId="49" fontId="3" fillId="2" borderId="8" xfId="0" applyNumberFormat="1" applyFont="1" applyFill="1" applyBorder="1" applyAlignment="1">
      <alignment horizontal="center" vertical="center"/>
    </xf>
    <xf numFmtId="0" fontId="18" fillId="0" borderId="16" xfId="0" applyFont="1" applyFill="1" applyBorder="1" applyAlignment="1">
      <alignment horizontal="center" vertical="center" wrapText="1"/>
    </xf>
    <xf numFmtId="0" fontId="18" fillId="0" borderId="24" xfId="0" applyFont="1" applyFill="1" applyBorder="1" applyAlignment="1">
      <alignment horizontal="center" vertical="center" wrapText="1"/>
    </xf>
    <xf numFmtId="0" fontId="3" fillId="2" borderId="16" xfId="0" applyFont="1" applyFill="1" applyBorder="1" applyAlignment="1">
      <alignment horizontal="center" vertical="center" wrapText="1"/>
    </xf>
  </cellXfs>
  <cellStyles count="3">
    <cellStyle name="Normalny" xfId="0" builtinId="0"/>
    <cellStyle name="Procentowy" xfId="2" builtinId="5"/>
    <cellStyle name="Walutowy" xfId="1" builtinId="4"/>
  </cellStyles>
  <dxfs count="32">
    <dxf>
      <font>
        <color rgb="FF9C0006"/>
      </font>
      <fill>
        <patternFill>
          <bgColor rgb="FFFFC7CE"/>
        </patternFill>
      </fill>
    </dxf>
    <dxf>
      <font>
        <color theme="1"/>
      </font>
      <fill>
        <patternFill>
          <bgColor theme="0"/>
        </patternFill>
      </fill>
    </dxf>
    <dxf>
      <font>
        <color theme="1"/>
      </font>
      <fill>
        <patternFill patternType="none">
          <bgColor auto="1"/>
        </patternFill>
      </fill>
    </dxf>
    <dxf>
      <font>
        <color theme="1"/>
      </font>
      <fill>
        <patternFill patternType="none">
          <bgColor auto="1"/>
        </patternFill>
      </fill>
    </dxf>
    <dxf>
      <font>
        <color theme="1"/>
      </font>
      <fill>
        <patternFill>
          <bgColor theme="0"/>
        </patternFill>
      </fill>
    </dxf>
    <dxf>
      <font>
        <color theme="1"/>
      </font>
      <fill>
        <patternFill patternType="none">
          <bgColor auto="1"/>
        </patternFill>
      </fill>
    </dxf>
    <dxf>
      <font>
        <color theme="1"/>
      </font>
      <fill>
        <patternFill patternType="none">
          <bgColor auto="1"/>
        </patternFill>
      </fill>
    </dxf>
    <dxf>
      <font>
        <color theme="1"/>
      </font>
      <fill>
        <patternFill>
          <bgColor theme="0"/>
        </patternFill>
      </fill>
    </dxf>
    <dxf>
      <font>
        <color theme="1"/>
      </font>
      <fill>
        <patternFill patternType="none">
          <bgColor auto="1"/>
        </patternFill>
      </fill>
    </dxf>
    <dxf>
      <font>
        <color theme="1"/>
      </font>
      <fill>
        <patternFill patternType="none">
          <bgColor auto="1"/>
        </patternFill>
      </fill>
    </dxf>
    <dxf>
      <font>
        <color theme="1"/>
      </font>
      <fill>
        <patternFill>
          <bgColor theme="0"/>
        </patternFill>
      </fill>
    </dxf>
    <dxf>
      <font>
        <color theme="1"/>
      </font>
      <fill>
        <patternFill patternType="none">
          <bgColor auto="1"/>
        </patternFill>
      </fill>
    </dxf>
    <dxf>
      <font>
        <color theme="1"/>
      </font>
      <fill>
        <patternFill patternType="none">
          <bgColor auto="1"/>
        </patternFill>
      </fill>
    </dxf>
    <dxf>
      <font>
        <color theme="1"/>
      </font>
      <fill>
        <patternFill>
          <bgColor theme="0"/>
        </patternFill>
      </fill>
    </dxf>
    <dxf>
      <font>
        <color theme="1"/>
      </font>
      <fill>
        <patternFill patternType="none">
          <bgColor auto="1"/>
        </patternFill>
      </fill>
    </dxf>
    <dxf>
      <font>
        <color theme="1"/>
      </font>
      <fill>
        <patternFill patternType="none">
          <bgColor auto="1"/>
        </patternFill>
      </fill>
    </dxf>
    <dxf>
      <font>
        <color theme="1"/>
      </font>
      <fill>
        <patternFill>
          <bgColor theme="0"/>
        </patternFill>
      </fill>
    </dxf>
    <dxf>
      <font>
        <color theme="0"/>
      </font>
      <fill>
        <patternFill patternType="none">
          <bgColor auto="1"/>
        </patternFill>
      </fill>
    </dxf>
    <dxf>
      <font>
        <color theme="1"/>
      </font>
      <fill>
        <patternFill>
          <bgColor rgb="FFFF0000"/>
        </patternFill>
      </fill>
    </dxf>
    <dxf>
      <font>
        <color theme="0"/>
      </font>
      <fill>
        <patternFill patternType="none">
          <bgColor auto="1"/>
        </patternFill>
      </fill>
    </dxf>
    <dxf>
      <font>
        <color theme="1"/>
      </font>
      <fill>
        <patternFill>
          <bgColor rgb="FFFF0000"/>
        </patternFill>
      </fill>
    </dxf>
    <dxf>
      <font>
        <color theme="0"/>
      </font>
      <fill>
        <patternFill patternType="none">
          <bgColor auto="1"/>
        </patternFill>
      </fill>
    </dxf>
    <dxf>
      <font>
        <color theme="1"/>
      </font>
      <fill>
        <patternFill>
          <bgColor rgb="FFFF0000"/>
        </patternFill>
      </fill>
    </dxf>
    <dxf>
      <font>
        <color theme="0"/>
      </font>
      <fill>
        <patternFill patternType="none">
          <bgColor auto="1"/>
        </patternFill>
      </fill>
    </dxf>
    <dxf>
      <font>
        <color theme="1"/>
      </font>
      <fill>
        <patternFill>
          <bgColor rgb="FFFF0000"/>
        </patternFill>
      </fill>
    </dxf>
    <dxf>
      <font>
        <color theme="0"/>
      </font>
      <fill>
        <patternFill>
          <bgColor theme="0"/>
        </patternFill>
      </fill>
    </dxf>
    <dxf>
      <font>
        <color theme="1"/>
      </font>
      <fill>
        <patternFill>
          <bgColor rgb="FFFF0000"/>
        </patternFill>
      </fill>
    </dxf>
    <dxf>
      <font>
        <color theme="0"/>
      </font>
      <fill>
        <patternFill>
          <bgColor theme="0"/>
        </patternFill>
      </fill>
    </dxf>
    <dxf>
      <font>
        <color theme="1"/>
      </font>
      <fill>
        <patternFill>
          <bgColor rgb="FFFF0000"/>
        </patternFill>
      </fill>
    </dxf>
    <dxf>
      <font>
        <color theme="0"/>
      </font>
      <fill>
        <patternFill patternType="none">
          <bgColor auto="1"/>
        </patternFill>
      </fill>
    </dxf>
    <dxf>
      <font>
        <color theme="1"/>
      </font>
      <fill>
        <patternFill>
          <bgColor rgb="FFFF0000"/>
        </patternFill>
      </fill>
    </dxf>
    <dxf>
      <font>
        <color theme="1"/>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C96"/>
  <sheetViews>
    <sheetView tabSelected="1" topLeftCell="A7" zoomScale="85" zoomScaleNormal="85" workbookViewId="0">
      <selection activeCell="G20" sqref="G20"/>
    </sheetView>
  </sheetViews>
  <sheetFormatPr defaultColWidth="0" defaultRowHeight="18" x14ac:dyDescent="0.25"/>
  <cols>
    <col min="1" max="1" width="6.5703125" customWidth="1"/>
    <col min="2" max="2" width="22.28515625" customWidth="1"/>
    <col min="3" max="3" width="13.140625" style="19" customWidth="1"/>
    <col min="4" max="4" width="41" customWidth="1"/>
    <col min="5" max="5" width="6.28515625" bestFit="1" customWidth="1"/>
    <col min="6" max="6" width="10.5703125" bestFit="1" customWidth="1"/>
    <col min="7" max="7" width="20.28515625" customWidth="1"/>
    <col min="8" max="8" width="22.5703125" customWidth="1"/>
    <col min="9" max="9" width="10.85546875" bestFit="1" customWidth="1"/>
    <col min="10" max="10" width="12.5703125" customWidth="1"/>
    <col min="11" max="11" width="19.85546875" customWidth="1"/>
    <col min="12" max="12" width="4.7109375" customWidth="1"/>
    <col min="13" max="13" width="20.28515625" style="55" customWidth="1"/>
    <col min="14" max="14" width="20.28515625" style="45" hidden="1"/>
    <col min="15" max="16383" width="9.140625" hidden="1"/>
    <col min="16384" max="16384" width="6.42578125" hidden="1"/>
  </cols>
  <sheetData>
    <row r="1" spans="1:14" s="1" customFormat="1" ht="21.95" customHeight="1" x14ac:dyDescent="0.25">
      <c r="C1" s="15"/>
      <c r="M1" s="50"/>
      <c r="N1" s="42"/>
    </row>
    <row r="2" spans="1:14" s="1" customFormat="1" ht="31.5" customHeight="1" x14ac:dyDescent="0.2">
      <c r="B2" s="4"/>
      <c r="C2" s="2"/>
      <c r="E2" s="6"/>
      <c r="F2" s="6"/>
      <c r="G2" s="6"/>
      <c r="H2" s="6"/>
      <c r="K2" s="6" t="s">
        <v>147</v>
      </c>
      <c r="M2" s="51"/>
      <c r="N2" s="43"/>
    </row>
    <row r="3" spans="1:14" s="1" customFormat="1" ht="23.45" customHeight="1" x14ac:dyDescent="0.25">
      <c r="A3" s="142"/>
      <c r="B3" s="143"/>
      <c r="C3" s="143"/>
      <c r="D3" s="143"/>
      <c r="E3" s="143"/>
      <c r="F3" s="143"/>
      <c r="G3" s="143"/>
      <c r="H3" s="143"/>
      <c r="I3" s="143"/>
      <c r="J3" s="144"/>
      <c r="M3" s="50"/>
      <c r="N3" s="42"/>
    </row>
    <row r="4" spans="1:14" s="1" customFormat="1" ht="9.6" customHeight="1" x14ac:dyDescent="0.25">
      <c r="A4" s="145" t="s">
        <v>148</v>
      </c>
      <c r="B4" s="145"/>
      <c r="C4" s="145"/>
      <c r="D4" s="145"/>
      <c r="E4" s="145"/>
      <c r="M4" s="50"/>
      <c r="N4" s="42"/>
    </row>
    <row r="5" spans="1:14" s="1" customFormat="1" ht="8.4499999999999993" customHeight="1" x14ac:dyDescent="0.2">
      <c r="B5" s="5"/>
      <c r="C5" s="3"/>
      <c r="E5" s="6"/>
      <c r="F5" s="6"/>
      <c r="G5" s="6"/>
      <c r="H5" s="6"/>
      <c r="M5" s="51"/>
      <c r="N5" s="43"/>
    </row>
    <row r="6" spans="1:14" s="1" customFormat="1" ht="21.95" customHeight="1" x14ac:dyDescent="0.2">
      <c r="C6" s="15"/>
      <c r="E6" s="6"/>
      <c r="F6" s="6"/>
      <c r="G6" s="6"/>
      <c r="H6" s="6"/>
      <c r="M6" s="51"/>
      <c r="N6" s="43"/>
    </row>
    <row r="7" spans="1:14" s="1" customFormat="1" ht="12.75" customHeight="1" x14ac:dyDescent="0.25">
      <c r="C7" s="15"/>
      <c r="M7" s="50"/>
      <c r="N7" s="42"/>
    </row>
    <row r="8" spans="1:14" s="1" customFormat="1" ht="33" customHeight="1" x14ac:dyDescent="0.25">
      <c r="A8" s="146" t="s">
        <v>149</v>
      </c>
      <c r="B8" s="146"/>
      <c r="C8" s="146"/>
      <c r="D8" s="146"/>
      <c r="E8" s="146"/>
      <c r="F8" s="146"/>
      <c r="G8" s="146"/>
      <c r="H8" s="146"/>
      <c r="I8" s="146"/>
      <c r="J8" s="146"/>
      <c r="K8" s="146"/>
      <c r="M8" s="50"/>
      <c r="N8" s="42"/>
    </row>
    <row r="9" spans="1:14" s="1" customFormat="1" ht="13.35" customHeight="1" x14ac:dyDescent="0.25">
      <c r="C9" s="15"/>
      <c r="M9" s="50"/>
      <c r="N9" s="42"/>
    </row>
    <row r="10" spans="1:14" s="1" customFormat="1" ht="24" customHeight="1" x14ac:dyDescent="0.25">
      <c r="A10" s="147" t="s">
        <v>0</v>
      </c>
      <c r="B10" s="147"/>
      <c r="C10" s="147"/>
      <c r="D10" s="147"/>
      <c r="M10" s="50"/>
      <c r="N10" s="42"/>
    </row>
    <row r="11" spans="1:14" s="1" customFormat="1" ht="21.4" customHeight="1" x14ac:dyDescent="0.25">
      <c r="A11" s="147" t="s">
        <v>1</v>
      </c>
      <c r="B11" s="147"/>
      <c r="C11" s="147"/>
      <c r="D11" s="147"/>
      <c r="M11" s="50"/>
      <c r="N11" s="42"/>
    </row>
    <row r="12" spans="1:14" s="1" customFormat="1" ht="21.4" customHeight="1" x14ac:dyDescent="0.25">
      <c r="A12" s="147" t="s">
        <v>184</v>
      </c>
      <c r="B12" s="147"/>
      <c r="C12" s="147"/>
      <c r="D12" s="147"/>
      <c r="M12" s="50"/>
      <c r="N12" s="42"/>
    </row>
    <row r="13" spans="1:14" s="1" customFormat="1" ht="21.4" customHeight="1" x14ac:dyDescent="0.25">
      <c r="A13" s="147" t="s">
        <v>185</v>
      </c>
      <c r="B13" s="147"/>
      <c r="C13" s="147"/>
      <c r="D13" s="147"/>
      <c r="M13" s="50"/>
      <c r="N13" s="42"/>
    </row>
    <row r="14" spans="1:14" s="1" customFormat="1" ht="48" customHeight="1" x14ac:dyDescent="0.25">
      <c r="A14" s="148" t="s">
        <v>186</v>
      </c>
      <c r="B14" s="148"/>
      <c r="C14" s="148"/>
      <c r="D14" s="148"/>
      <c r="E14" s="148"/>
      <c r="F14" s="148"/>
      <c r="G14" s="148"/>
      <c r="H14" s="148"/>
      <c r="I14" s="148"/>
      <c r="J14" s="148"/>
      <c r="K14" s="148"/>
      <c r="M14" s="50"/>
      <c r="N14" s="42"/>
    </row>
    <row r="15" spans="1:14" s="1" customFormat="1" ht="21" customHeight="1" thickBot="1" x14ac:dyDescent="0.3">
      <c r="C15" s="15"/>
      <c r="M15" s="50"/>
      <c r="N15" s="42"/>
    </row>
    <row r="16" spans="1:14" s="1" customFormat="1" ht="62.45" customHeight="1" thickBot="1" x14ac:dyDescent="0.25">
      <c r="A16" s="20" t="s">
        <v>2</v>
      </c>
      <c r="B16" s="21" t="s">
        <v>3</v>
      </c>
      <c r="C16" s="124" t="s">
        <v>4</v>
      </c>
      <c r="D16" s="149"/>
      <c r="E16" s="22" t="s">
        <v>5</v>
      </c>
      <c r="F16" s="22" t="s">
        <v>6</v>
      </c>
      <c r="G16" s="22" t="s">
        <v>7</v>
      </c>
      <c r="H16" s="22" t="s">
        <v>8</v>
      </c>
      <c r="I16" s="22" t="s">
        <v>9</v>
      </c>
      <c r="J16" s="22" t="s">
        <v>10</v>
      </c>
      <c r="K16" s="23" t="s">
        <v>11</v>
      </c>
      <c r="M16" s="52"/>
      <c r="N16" s="46"/>
    </row>
    <row r="17" spans="1:14" s="1" customFormat="1" ht="43.5" customHeight="1" thickBot="1" x14ac:dyDescent="0.25">
      <c r="A17" s="124" t="s">
        <v>189</v>
      </c>
      <c r="B17" s="125"/>
      <c r="C17" s="125"/>
      <c r="D17" s="125"/>
      <c r="E17" s="125"/>
      <c r="F17" s="125"/>
      <c r="G17" s="125"/>
      <c r="H17" s="125"/>
      <c r="I17" s="125"/>
      <c r="J17" s="125"/>
      <c r="K17" s="126"/>
      <c r="M17" s="52"/>
      <c r="N17" s="46"/>
    </row>
    <row r="18" spans="1:14" s="1" customFormat="1" ht="36" x14ac:dyDescent="0.2">
      <c r="A18" s="175">
        <v>1</v>
      </c>
      <c r="B18" s="177" t="s">
        <v>150</v>
      </c>
      <c r="C18" s="16" t="s">
        <v>12</v>
      </c>
      <c r="D18" s="89" t="s">
        <v>13</v>
      </c>
      <c r="E18" s="178" t="s">
        <v>14</v>
      </c>
      <c r="F18" s="167">
        <v>13.64</v>
      </c>
      <c r="G18" s="179"/>
      <c r="H18" s="169">
        <f>ROUND(F18*G18,2)</f>
        <v>0</v>
      </c>
      <c r="I18" s="170">
        <v>0.08</v>
      </c>
      <c r="J18" s="181">
        <f>ROUND(H18*I18,2)</f>
        <v>0</v>
      </c>
      <c r="K18" s="174">
        <f>ROUND(H18+J18,2)</f>
        <v>0</v>
      </c>
      <c r="M18" s="166" t="str">
        <f>IF(AND(F18&gt;0,OR(ISBLANK(G18),G18=0)),"podaj stawkę!",IF(AND(ISBLANK(F18),G18&gt;0),"usuń stawkę","OK"))</f>
        <v>podaj stawkę!</v>
      </c>
      <c r="N18" s="183">
        <f>IF(M18&lt;&gt;"OK",1,0)</f>
        <v>1</v>
      </c>
    </row>
    <row r="19" spans="1:14" s="1" customFormat="1" ht="108" x14ac:dyDescent="0.2">
      <c r="A19" s="176"/>
      <c r="B19" s="151"/>
      <c r="C19" s="17" t="s">
        <v>15</v>
      </c>
      <c r="D19" s="11" t="s">
        <v>16</v>
      </c>
      <c r="E19" s="152"/>
      <c r="F19" s="154"/>
      <c r="G19" s="180"/>
      <c r="H19" s="158"/>
      <c r="I19" s="160"/>
      <c r="J19" s="162"/>
      <c r="K19" s="164"/>
      <c r="M19" s="166" t="str">
        <f>IF(AND(F19&gt;0,OR(ISBLANK(G19),G19=0)),"podaj stawkę!",IF(AND(ISBLANK(F19),G19&gt;0),"usuń stawkę",""))</f>
        <v/>
      </c>
      <c r="N19" s="183"/>
    </row>
    <row r="20" spans="1:14" s="1" customFormat="1" ht="60" x14ac:dyDescent="0.2">
      <c r="A20" s="62">
        <v>2</v>
      </c>
      <c r="B20" s="35" t="s">
        <v>151</v>
      </c>
      <c r="C20" s="61" t="s">
        <v>20</v>
      </c>
      <c r="D20" s="10" t="s">
        <v>21</v>
      </c>
      <c r="E20" s="61" t="s">
        <v>22</v>
      </c>
      <c r="F20" s="25">
        <v>15.01</v>
      </c>
      <c r="G20" s="26"/>
      <c r="H20" s="27">
        <f t="shared" ref="H20:H40" si="0">ROUND(F20*G20,2)</f>
        <v>0</v>
      </c>
      <c r="I20" s="57">
        <v>0.08</v>
      </c>
      <c r="J20" s="28">
        <f t="shared" ref="J20:J38" si="1">ROUND(H20*I20,2)</f>
        <v>0</v>
      </c>
      <c r="K20" s="29">
        <f t="shared" ref="K20:K38" si="2">ROUND(H20+J20,2)</f>
        <v>0</v>
      </c>
      <c r="M20" s="53" t="str">
        <f t="shared" ref="M20:M38" si="3">IF(AND(F20&gt;0,OR(ISBLANK(G20),G20=0)),"podaj stawkę!",IF(AND(ISBLANK(F20),G20&gt;0),"usuń stawkę","OK"))</f>
        <v>podaj stawkę!</v>
      </c>
      <c r="N20" s="44">
        <f t="shared" ref="N20:N38" si="4">IF(M20&lt;&gt;"OK",1,0)</f>
        <v>1</v>
      </c>
    </row>
    <row r="21" spans="1:14" s="1" customFormat="1" ht="24" x14ac:dyDescent="0.2">
      <c r="A21" s="62">
        <v>3</v>
      </c>
      <c r="B21" s="35" t="s">
        <v>152</v>
      </c>
      <c r="C21" s="61" t="s">
        <v>23</v>
      </c>
      <c r="D21" s="10" t="s">
        <v>24</v>
      </c>
      <c r="E21" s="61" t="s">
        <v>22</v>
      </c>
      <c r="F21" s="25">
        <v>7.81</v>
      </c>
      <c r="G21" s="26"/>
      <c r="H21" s="27">
        <f t="shared" si="0"/>
        <v>0</v>
      </c>
      <c r="I21" s="57">
        <v>0.08</v>
      </c>
      <c r="J21" s="28">
        <f t="shared" si="1"/>
        <v>0</v>
      </c>
      <c r="K21" s="29">
        <f t="shared" si="2"/>
        <v>0</v>
      </c>
      <c r="M21" s="53" t="str">
        <f t="shared" si="3"/>
        <v>podaj stawkę!</v>
      </c>
      <c r="N21" s="44">
        <f t="shared" si="4"/>
        <v>1</v>
      </c>
    </row>
    <row r="22" spans="1:14" s="1" customFormat="1" ht="24" x14ac:dyDescent="0.2">
      <c r="A22" s="150">
        <v>4</v>
      </c>
      <c r="B22" s="151" t="s">
        <v>153</v>
      </c>
      <c r="C22" s="61" t="s">
        <v>25</v>
      </c>
      <c r="D22" s="10" t="s">
        <v>26</v>
      </c>
      <c r="E22" s="152" t="s">
        <v>19</v>
      </c>
      <c r="F22" s="153">
        <v>3.2</v>
      </c>
      <c r="G22" s="155"/>
      <c r="H22" s="157">
        <f t="shared" si="0"/>
        <v>0</v>
      </c>
      <c r="I22" s="159">
        <v>0.08</v>
      </c>
      <c r="J22" s="171">
        <f t="shared" si="1"/>
        <v>0</v>
      </c>
      <c r="K22" s="163">
        <f t="shared" si="2"/>
        <v>0</v>
      </c>
      <c r="M22" s="166" t="str">
        <f t="shared" si="3"/>
        <v>podaj stawkę!</v>
      </c>
      <c r="N22" s="183">
        <f t="shared" si="4"/>
        <v>1</v>
      </c>
    </row>
    <row r="23" spans="1:14" s="1" customFormat="1" ht="24" x14ac:dyDescent="0.2">
      <c r="A23" s="150"/>
      <c r="B23" s="151"/>
      <c r="C23" s="61" t="s">
        <v>27</v>
      </c>
      <c r="D23" s="10" t="s">
        <v>28</v>
      </c>
      <c r="E23" s="152"/>
      <c r="F23" s="167"/>
      <c r="G23" s="168"/>
      <c r="H23" s="169">
        <f t="shared" si="0"/>
        <v>0</v>
      </c>
      <c r="I23" s="170"/>
      <c r="J23" s="172">
        <f t="shared" si="1"/>
        <v>0</v>
      </c>
      <c r="K23" s="174"/>
      <c r="M23" s="166"/>
      <c r="N23" s="183"/>
    </row>
    <row r="24" spans="1:14" s="1" customFormat="1" ht="24" x14ac:dyDescent="0.2">
      <c r="A24" s="150"/>
      <c r="B24" s="151"/>
      <c r="C24" s="61" t="s">
        <v>29</v>
      </c>
      <c r="D24" s="10" t="s">
        <v>30</v>
      </c>
      <c r="E24" s="152"/>
      <c r="F24" s="167"/>
      <c r="G24" s="168"/>
      <c r="H24" s="169">
        <f t="shared" si="0"/>
        <v>0</v>
      </c>
      <c r="I24" s="170"/>
      <c r="J24" s="172">
        <f t="shared" si="1"/>
        <v>0</v>
      </c>
      <c r="K24" s="174"/>
      <c r="M24" s="166"/>
      <c r="N24" s="183"/>
    </row>
    <row r="25" spans="1:14" s="1" customFormat="1" ht="24" x14ac:dyDescent="0.2">
      <c r="A25" s="150"/>
      <c r="B25" s="151"/>
      <c r="C25" s="61" t="s">
        <v>31</v>
      </c>
      <c r="D25" s="10" t="s">
        <v>32</v>
      </c>
      <c r="E25" s="152"/>
      <c r="F25" s="167"/>
      <c r="G25" s="168"/>
      <c r="H25" s="169">
        <f t="shared" si="0"/>
        <v>0</v>
      </c>
      <c r="I25" s="170"/>
      <c r="J25" s="172">
        <f t="shared" si="1"/>
        <v>0</v>
      </c>
      <c r="K25" s="174"/>
      <c r="M25" s="166"/>
      <c r="N25" s="183"/>
    </row>
    <row r="26" spans="1:14" s="1" customFormat="1" ht="24" x14ac:dyDescent="0.2">
      <c r="A26" s="150"/>
      <c r="B26" s="151"/>
      <c r="C26" s="61" t="s">
        <v>33</v>
      </c>
      <c r="D26" s="10" t="s">
        <v>34</v>
      </c>
      <c r="E26" s="152"/>
      <c r="F26" s="154"/>
      <c r="G26" s="156"/>
      <c r="H26" s="158">
        <f t="shared" si="0"/>
        <v>0</v>
      </c>
      <c r="I26" s="160"/>
      <c r="J26" s="173">
        <f t="shared" si="1"/>
        <v>0</v>
      </c>
      <c r="K26" s="164"/>
      <c r="M26" s="166"/>
      <c r="N26" s="183"/>
    </row>
    <row r="27" spans="1:14" s="1" customFormat="1" ht="24" x14ac:dyDescent="0.2">
      <c r="A27" s="62">
        <v>5</v>
      </c>
      <c r="B27" s="56" t="s">
        <v>154</v>
      </c>
      <c r="C27" s="61" t="s">
        <v>35</v>
      </c>
      <c r="D27" s="11" t="s">
        <v>36</v>
      </c>
      <c r="E27" s="61" t="s">
        <v>22</v>
      </c>
      <c r="F27" s="25">
        <v>0.27</v>
      </c>
      <c r="G27" s="26"/>
      <c r="H27" s="27">
        <f t="shared" si="0"/>
        <v>0</v>
      </c>
      <c r="I27" s="57">
        <v>0.08</v>
      </c>
      <c r="J27" s="28">
        <f t="shared" si="1"/>
        <v>0</v>
      </c>
      <c r="K27" s="29">
        <f t="shared" si="2"/>
        <v>0</v>
      </c>
      <c r="M27" s="53" t="str">
        <f t="shared" si="3"/>
        <v>podaj stawkę!</v>
      </c>
      <c r="N27" s="44">
        <f t="shared" si="4"/>
        <v>1</v>
      </c>
    </row>
    <row r="28" spans="1:14" s="1" customFormat="1" ht="24" x14ac:dyDescent="0.2">
      <c r="A28" s="150">
        <v>6</v>
      </c>
      <c r="B28" s="151" t="s">
        <v>154</v>
      </c>
      <c r="C28" s="61" t="s">
        <v>37</v>
      </c>
      <c r="D28" s="10" t="s">
        <v>38</v>
      </c>
      <c r="E28" s="152" t="s">
        <v>22</v>
      </c>
      <c r="F28" s="153">
        <v>59.22</v>
      </c>
      <c r="G28" s="155"/>
      <c r="H28" s="157">
        <f t="shared" si="0"/>
        <v>0</v>
      </c>
      <c r="I28" s="159">
        <v>0.08</v>
      </c>
      <c r="J28" s="161">
        <f t="shared" si="1"/>
        <v>0</v>
      </c>
      <c r="K28" s="163">
        <f t="shared" si="2"/>
        <v>0</v>
      </c>
      <c r="M28" s="166" t="str">
        <f t="shared" si="3"/>
        <v>podaj stawkę!</v>
      </c>
      <c r="N28" s="183">
        <f t="shared" si="4"/>
        <v>1</v>
      </c>
    </row>
    <row r="29" spans="1:14" s="1" customFormat="1" ht="24" x14ac:dyDescent="0.2">
      <c r="A29" s="150"/>
      <c r="B29" s="151"/>
      <c r="C29" s="61" t="s">
        <v>39</v>
      </c>
      <c r="D29" s="10" t="s">
        <v>40</v>
      </c>
      <c r="E29" s="152"/>
      <c r="F29" s="154"/>
      <c r="G29" s="156"/>
      <c r="H29" s="158">
        <f t="shared" si="0"/>
        <v>0</v>
      </c>
      <c r="I29" s="160"/>
      <c r="J29" s="162"/>
      <c r="K29" s="164"/>
      <c r="M29" s="166"/>
      <c r="N29" s="183"/>
    </row>
    <row r="30" spans="1:14" s="1" customFormat="1" ht="24.75" customHeight="1" x14ac:dyDescent="0.2">
      <c r="A30" s="62">
        <v>7</v>
      </c>
      <c r="B30" s="56" t="s">
        <v>155</v>
      </c>
      <c r="C30" s="60" t="s">
        <v>43</v>
      </c>
      <c r="D30" s="10" t="s">
        <v>44</v>
      </c>
      <c r="E30" s="60" t="s">
        <v>41</v>
      </c>
      <c r="F30" s="25">
        <v>0.24</v>
      </c>
      <c r="G30" s="26"/>
      <c r="H30" s="27">
        <f t="shared" si="0"/>
        <v>0</v>
      </c>
      <c r="I30" s="57" t="s">
        <v>42</v>
      </c>
      <c r="J30" s="28">
        <f t="shared" si="1"/>
        <v>0</v>
      </c>
      <c r="K30" s="29">
        <f t="shared" si="2"/>
        <v>0</v>
      </c>
      <c r="M30" s="53" t="str">
        <f t="shared" si="3"/>
        <v>podaj stawkę!</v>
      </c>
      <c r="N30" s="44">
        <f t="shared" si="4"/>
        <v>1</v>
      </c>
    </row>
    <row r="31" spans="1:14" s="1" customFormat="1" ht="24" x14ac:dyDescent="0.2">
      <c r="A31" s="150">
        <v>8</v>
      </c>
      <c r="B31" s="151" t="s">
        <v>154</v>
      </c>
      <c r="C31" s="61" t="s">
        <v>45</v>
      </c>
      <c r="D31" s="10" t="s">
        <v>46</v>
      </c>
      <c r="E31" s="152" t="s">
        <v>22</v>
      </c>
      <c r="F31" s="153">
        <v>9.11</v>
      </c>
      <c r="G31" s="155"/>
      <c r="H31" s="157">
        <f t="shared" si="0"/>
        <v>0</v>
      </c>
      <c r="I31" s="159">
        <v>0.08</v>
      </c>
      <c r="J31" s="161">
        <f t="shared" si="1"/>
        <v>0</v>
      </c>
      <c r="K31" s="163">
        <f t="shared" si="2"/>
        <v>0</v>
      </c>
      <c r="M31" s="166" t="str">
        <f t="shared" si="3"/>
        <v>podaj stawkę!</v>
      </c>
      <c r="N31" s="183">
        <f t="shared" si="4"/>
        <v>1</v>
      </c>
    </row>
    <row r="32" spans="1:14" s="1" customFormat="1" ht="24" x14ac:dyDescent="0.2">
      <c r="A32" s="150"/>
      <c r="B32" s="151"/>
      <c r="C32" s="61" t="s">
        <v>47</v>
      </c>
      <c r="D32" s="10" t="s">
        <v>48</v>
      </c>
      <c r="E32" s="152"/>
      <c r="F32" s="167"/>
      <c r="G32" s="168"/>
      <c r="H32" s="169">
        <f t="shared" si="0"/>
        <v>0</v>
      </c>
      <c r="I32" s="170"/>
      <c r="J32" s="181"/>
      <c r="K32" s="174"/>
      <c r="M32" s="166"/>
      <c r="N32" s="183"/>
    </row>
    <row r="33" spans="1:14" s="1" customFormat="1" ht="13.5" customHeight="1" x14ac:dyDescent="0.2">
      <c r="A33" s="150"/>
      <c r="B33" s="151"/>
      <c r="C33" s="60" t="s">
        <v>49</v>
      </c>
      <c r="D33" s="10" t="s">
        <v>50</v>
      </c>
      <c r="E33" s="152"/>
      <c r="F33" s="154"/>
      <c r="G33" s="156"/>
      <c r="H33" s="158">
        <f t="shared" si="0"/>
        <v>0</v>
      </c>
      <c r="I33" s="160"/>
      <c r="J33" s="162"/>
      <c r="K33" s="164"/>
      <c r="M33" s="166"/>
      <c r="N33" s="183"/>
    </row>
    <row r="34" spans="1:14" s="1" customFormat="1" ht="24" x14ac:dyDescent="0.2">
      <c r="A34" s="62">
        <v>9</v>
      </c>
      <c r="B34" s="56" t="s">
        <v>156</v>
      </c>
      <c r="C34" s="61" t="s">
        <v>51</v>
      </c>
      <c r="D34" s="11" t="s">
        <v>52</v>
      </c>
      <c r="E34" s="61" t="s">
        <v>22</v>
      </c>
      <c r="F34" s="25">
        <v>68.84</v>
      </c>
      <c r="G34" s="26"/>
      <c r="H34" s="27">
        <f t="shared" si="0"/>
        <v>0</v>
      </c>
      <c r="I34" s="57">
        <v>0.08</v>
      </c>
      <c r="J34" s="28">
        <f t="shared" si="1"/>
        <v>0</v>
      </c>
      <c r="K34" s="29">
        <f t="shared" si="2"/>
        <v>0</v>
      </c>
      <c r="M34" s="53" t="str">
        <f t="shared" si="3"/>
        <v>podaj stawkę!</v>
      </c>
      <c r="N34" s="44">
        <f t="shared" si="4"/>
        <v>1</v>
      </c>
    </row>
    <row r="35" spans="1:14" s="1" customFormat="1" ht="18.75" x14ac:dyDescent="0.2">
      <c r="A35" s="62">
        <v>10</v>
      </c>
      <c r="B35" s="56" t="s">
        <v>157</v>
      </c>
      <c r="C35" s="60" t="s">
        <v>54</v>
      </c>
      <c r="D35" s="10" t="s">
        <v>55</v>
      </c>
      <c r="E35" s="60" t="s">
        <v>56</v>
      </c>
      <c r="F35" s="25">
        <v>84</v>
      </c>
      <c r="G35" s="26"/>
      <c r="H35" s="27">
        <f t="shared" si="0"/>
        <v>0</v>
      </c>
      <c r="I35" s="57" t="s">
        <v>42</v>
      </c>
      <c r="J35" s="28">
        <f t="shared" si="1"/>
        <v>0</v>
      </c>
      <c r="K35" s="29">
        <f t="shared" si="2"/>
        <v>0</v>
      </c>
      <c r="M35" s="53" t="str">
        <f t="shared" si="3"/>
        <v>podaj stawkę!</v>
      </c>
      <c r="N35" s="44">
        <f t="shared" si="4"/>
        <v>1</v>
      </c>
    </row>
    <row r="36" spans="1:14" s="1" customFormat="1" ht="24" x14ac:dyDescent="0.2">
      <c r="A36" s="165" t="s">
        <v>187</v>
      </c>
      <c r="B36" s="151" t="s">
        <v>158</v>
      </c>
      <c r="C36" s="61" t="s">
        <v>57</v>
      </c>
      <c r="D36" s="10" t="s">
        <v>58</v>
      </c>
      <c r="E36" s="152" t="s">
        <v>22</v>
      </c>
      <c r="F36" s="153">
        <v>1.92</v>
      </c>
      <c r="G36" s="155"/>
      <c r="H36" s="157">
        <f t="shared" si="0"/>
        <v>0</v>
      </c>
      <c r="I36" s="159">
        <v>0.08</v>
      </c>
      <c r="J36" s="161">
        <f t="shared" si="1"/>
        <v>0</v>
      </c>
      <c r="K36" s="163">
        <f t="shared" si="2"/>
        <v>0</v>
      </c>
      <c r="M36" s="182" t="str">
        <f t="shared" si="3"/>
        <v>podaj stawkę!</v>
      </c>
      <c r="N36" s="47">
        <f>IF(M36&lt;&gt;"OK",1,0)</f>
        <v>1</v>
      </c>
    </row>
    <row r="37" spans="1:14" s="1" customFormat="1" ht="24" x14ac:dyDescent="0.2">
      <c r="A37" s="165"/>
      <c r="B37" s="151"/>
      <c r="C37" s="61" t="s">
        <v>59</v>
      </c>
      <c r="D37" s="10" t="s">
        <v>60</v>
      </c>
      <c r="E37" s="152"/>
      <c r="F37" s="154"/>
      <c r="G37" s="156"/>
      <c r="H37" s="158">
        <f t="shared" si="0"/>
        <v>0</v>
      </c>
      <c r="I37" s="160"/>
      <c r="J37" s="162"/>
      <c r="K37" s="164"/>
      <c r="M37" s="182"/>
      <c r="N37" s="47"/>
    </row>
    <row r="38" spans="1:14" s="1" customFormat="1" ht="24" x14ac:dyDescent="0.2">
      <c r="A38" s="150">
        <v>12</v>
      </c>
      <c r="B38" s="151" t="s">
        <v>159</v>
      </c>
      <c r="C38" s="61" t="s">
        <v>61</v>
      </c>
      <c r="D38" s="10" t="s">
        <v>62</v>
      </c>
      <c r="E38" s="152" t="s">
        <v>14</v>
      </c>
      <c r="F38" s="153">
        <v>32.549999999999997</v>
      </c>
      <c r="G38" s="155"/>
      <c r="H38" s="157">
        <f t="shared" si="0"/>
        <v>0</v>
      </c>
      <c r="I38" s="159">
        <v>0.08</v>
      </c>
      <c r="J38" s="161">
        <f t="shared" si="1"/>
        <v>0</v>
      </c>
      <c r="K38" s="163">
        <f t="shared" si="2"/>
        <v>0</v>
      </c>
      <c r="M38" s="166" t="str">
        <f t="shared" si="3"/>
        <v>podaj stawkę!</v>
      </c>
      <c r="N38" s="183">
        <f t="shared" si="4"/>
        <v>1</v>
      </c>
    </row>
    <row r="39" spans="1:14" s="1" customFormat="1" ht="36" customHeight="1" x14ac:dyDescent="0.2">
      <c r="A39" s="150"/>
      <c r="B39" s="151"/>
      <c r="C39" s="61" t="s">
        <v>63</v>
      </c>
      <c r="D39" s="10" t="s">
        <v>64</v>
      </c>
      <c r="E39" s="152"/>
      <c r="F39" s="167"/>
      <c r="G39" s="168"/>
      <c r="H39" s="169">
        <f t="shared" si="0"/>
        <v>0</v>
      </c>
      <c r="I39" s="170"/>
      <c r="J39" s="181"/>
      <c r="K39" s="174"/>
      <c r="M39" s="166"/>
      <c r="N39" s="183"/>
    </row>
    <row r="40" spans="1:14" s="1" customFormat="1" ht="24" x14ac:dyDescent="0.2">
      <c r="A40" s="150"/>
      <c r="B40" s="151"/>
      <c r="C40" s="61" t="s">
        <v>65</v>
      </c>
      <c r="D40" s="10" t="s">
        <v>66</v>
      </c>
      <c r="E40" s="152"/>
      <c r="F40" s="154"/>
      <c r="G40" s="156"/>
      <c r="H40" s="158">
        <f t="shared" si="0"/>
        <v>0</v>
      </c>
      <c r="I40" s="160"/>
      <c r="J40" s="162"/>
      <c r="K40" s="164"/>
      <c r="M40" s="166"/>
      <c r="N40" s="183"/>
    </row>
    <row r="41" spans="1:14" s="1" customFormat="1" ht="36" x14ac:dyDescent="0.2">
      <c r="A41" s="62">
        <v>13</v>
      </c>
      <c r="B41" s="56" t="s">
        <v>160</v>
      </c>
      <c r="C41" s="61" t="s">
        <v>67</v>
      </c>
      <c r="D41" s="11" t="s">
        <v>68</v>
      </c>
      <c r="E41" s="61" t="s">
        <v>14</v>
      </c>
      <c r="F41" s="25">
        <v>8.9600000000000009</v>
      </c>
      <c r="G41" s="26"/>
      <c r="H41" s="27">
        <f t="shared" ref="H41:H66" si="5">ROUND(F41*G41,2)</f>
        <v>0</v>
      </c>
      <c r="I41" s="57">
        <v>0.08</v>
      </c>
      <c r="J41" s="28">
        <f t="shared" ref="J41:J66" si="6">ROUND(H41*I41,2)</f>
        <v>0</v>
      </c>
      <c r="K41" s="29">
        <f t="shared" ref="K41:K66" si="7">ROUND(H41+J41,2)</f>
        <v>0</v>
      </c>
      <c r="M41" s="53" t="str">
        <f t="shared" ref="M41:M66" si="8">IF(AND(F41&gt;0,OR(ISBLANK(G41),G41=0)),"podaj stawkę!",IF(AND(ISBLANK(F41),G41&gt;0),"usuń stawkę","OK"))</f>
        <v>podaj stawkę!</v>
      </c>
      <c r="N41" s="44">
        <f t="shared" ref="N41:N66" si="9">IF(M41&lt;&gt;"OK",1,0)</f>
        <v>1</v>
      </c>
    </row>
    <row r="42" spans="1:14" s="1" customFormat="1" ht="24" x14ac:dyDescent="0.2">
      <c r="A42" s="62">
        <v>14</v>
      </c>
      <c r="B42" s="56" t="s">
        <v>161</v>
      </c>
      <c r="C42" s="60" t="s">
        <v>69</v>
      </c>
      <c r="D42" s="11" t="s">
        <v>70</v>
      </c>
      <c r="E42" s="61" t="s">
        <v>22</v>
      </c>
      <c r="F42" s="25">
        <v>5.83</v>
      </c>
      <c r="G42" s="26"/>
      <c r="H42" s="27">
        <f t="shared" si="5"/>
        <v>0</v>
      </c>
      <c r="I42" s="57">
        <v>0.08</v>
      </c>
      <c r="J42" s="28">
        <f t="shared" si="6"/>
        <v>0</v>
      </c>
      <c r="K42" s="29">
        <f t="shared" si="7"/>
        <v>0</v>
      </c>
      <c r="M42" s="53" t="str">
        <f t="shared" si="8"/>
        <v>podaj stawkę!</v>
      </c>
      <c r="N42" s="44">
        <f t="shared" si="9"/>
        <v>1</v>
      </c>
    </row>
    <row r="43" spans="1:14" s="1" customFormat="1" ht="24" x14ac:dyDescent="0.2">
      <c r="A43" s="150">
        <v>15</v>
      </c>
      <c r="B43" s="151" t="s">
        <v>162</v>
      </c>
      <c r="C43" s="60" t="s">
        <v>71</v>
      </c>
      <c r="D43" s="10" t="s">
        <v>72</v>
      </c>
      <c r="E43" s="152" t="s">
        <v>14</v>
      </c>
      <c r="F43" s="153">
        <v>26.31</v>
      </c>
      <c r="G43" s="155"/>
      <c r="H43" s="157">
        <f t="shared" si="5"/>
        <v>0</v>
      </c>
      <c r="I43" s="159">
        <v>0.08</v>
      </c>
      <c r="J43" s="161">
        <f t="shared" si="6"/>
        <v>0</v>
      </c>
      <c r="K43" s="163">
        <f t="shared" si="7"/>
        <v>0</v>
      </c>
      <c r="M43" s="166" t="str">
        <f t="shared" si="8"/>
        <v>podaj stawkę!</v>
      </c>
      <c r="N43" s="183">
        <f t="shared" si="9"/>
        <v>1</v>
      </c>
    </row>
    <row r="44" spans="1:14" s="1" customFormat="1" ht="36" x14ac:dyDescent="0.2">
      <c r="A44" s="150"/>
      <c r="B44" s="151"/>
      <c r="C44" s="61" t="s">
        <v>73</v>
      </c>
      <c r="D44" s="11" t="s">
        <v>74</v>
      </c>
      <c r="E44" s="152"/>
      <c r="F44" s="154"/>
      <c r="G44" s="156"/>
      <c r="H44" s="158">
        <f t="shared" si="5"/>
        <v>0</v>
      </c>
      <c r="I44" s="160"/>
      <c r="J44" s="162"/>
      <c r="K44" s="164"/>
      <c r="M44" s="166"/>
      <c r="N44" s="183"/>
    </row>
    <row r="45" spans="1:14" s="1" customFormat="1" ht="36" x14ac:dyDescent="0.2">
      <c r="A45" s="150">
        <v>16</v>
      </c>
      <c r="B45" s="151" t="s">
        <v>162</v>
      </c>
      <c r="C45" s="61" t="s">
        <v>75</v>
      </c>
      <c r="D45" s="11" t="s">
        <v>76</v>
      </c>
      <c r="E45" s="152" t="s">
        <v>14</v>
      </c>
      <c r="F45" s="153">
        <v>3.44</v>
      </c>
      <c r="G45" s="155"/>
      <c r="H45" s="157">
        <f t="shared" si="5"/>
        <v>0</v>
      </c>
      <c r="I45" s="159">
        <v>0.08</v>
      </c>
      <c r="J45" s="161">
        <f t="shared" si="6"/>
        <v>0</v>
      </c>
      <c r="K45" s="163">
        <f t="shared" si="7"/>
        <v>0</v>
      </c>
      <c r="M45" s="166" t="str">
        <f t="shared" si="8"/>
        <v>podaj stawkę!</v>
      </c>
      <c r="N45" s="183">
        <f t="shared" si="9"/>
        <v>1</v>
      </c>
    </row>
    <row r="46" spans="1:14" s="1" customFormat="1" ht="24.75" thickBot="1" x14ac:dyDescent="0.25">
      <c r="A46" s="187"/>
      <c r="B46" s="188"/>
      <c r="C46" s="91" t="s">
        <v>77</v>
      </c>
      <c r="D46" s="92" t="s">
        <v>78</v>
      </c>
      <c r="E46" s="189"/>
      <c r="F46" s="167"/>
      <c r="G46" s="168"/>
      <c r="H46" s="169">
        <f t="shared" si="5"/>
        <v>0</v>
      </c>
      <c r="I46" s="170"/>
      <c r="J46" s="181"/>
      <c r="K46" s="174"/>
      <c r="M46" s="166"/>
      <c r="N46" s="183"/>
    </row>
    <row r="47" spans="1:14" s="1" customFormat="1" ht="36" customHeight="1" thickBot="1" x14ac:dyDescent="0.25">
      <c r="A47" s="130" t="s">
        <v>190</v>
      </c>
      <c r="B47" s="131"/>
      <c r="C47" s="131"/>
      <c r="D47" s="131"/>
      <c r="E47" s="131"/>
      <c r="F47" s="131"/>
      <c r="G47" s="131"/>
      <c r="H47" s="131"/>
      <c r="I47" s="131"/>
      <c r="J47" s="131"/>
      <c r="K47" s="132"/>
      <c r="M47" s="78"/>
      <c r="N47" s="84"/>
    </row>
    <row r="48" spans="1:14" s="1" customFormat="1" ht="36" x14ac:dyDescent="0.2">
      <c r="A48" s="82">
        <v>17</v>
      </c>
      <c r="B48" s="93" t="s">
        <v>163</v>
      </c>
      <c r="C48" s="16" t="s">
        <v>79</v>
      </c>
      <c r="D48" s="9" t="s">
        <v>80</v>
      </c>
      <c r="E48" s="16" t="s">
        <v>14</v>
      </c>
      <c r="F48" s="87">
        <v>7.0000000000000007E-2</v>
      </c>
      <c r="G48" s="69"/>
      <c r="H48" s="71">
        <f t="shared" si="5"/>
        <v>0</v>
      </c>
      <c r="I48" s="73">
        <v>0.08</v>
      </c>
      <c r="J48" s="75">
        <f t="shared" si="6"/>
        <v>0</v>
      </c>
      <c r="K48" s="77">
        <f t="shared" si="7"/>
        <v>0</v>
      </c>
      <c r="M48" s="53" t="str">
        <f t="shared" si="8"/>
        <v>podaj stawkę!</v>
      </c>
      <c r="N48" s="44">
        <f t="shared" si="9"/>
        <v>1</v>
      </c>
    </row>
    <row r="49" spans="1:14" s="1" customFormat="1" ht="24" x14ac:dyDescent="0.2">
      <c r="A49" s="83">
        <v>18</v>
      </c>
      <c r="B49" s="56" t="s">
        <v>164</v>
      </c>
      <c r="C49" s="65" t="s">
        <v>81</v>
      </c>
      <c r="D49" s="11" t="s">
        <v>82</v>
      </c>
      <c r="E49" s="65" t="s">
        <v>83</v>
      </c>
      <c r="F49" s="25">
        <v>125</v>
      </c>
      <c r="G49" s="26"/>
      <c r="H49" s="27">
        <f t="shared" si="5"/>
        <v>0</v>
      </c>
      <c r="I49" s="57">
        <v>0.08</v>
      </c>
      <c r="J49" s="28">
        <f t="shared" si="6"/>
        <v>0</v>
      </c>
      <c r="K49" s="29">
        <f t="shared" si="7"/>
        <v>0</v>
      </c>
      <c r="M49" s="53" t="str">
        <f t="shared" si="8"/>
        <v>podaj stawkę!</v>
      </c>
      <c r="N49" s="44">
        <f t="shared" si="9"/>
        <v>1</v>
      </c>
    </row>
    <row r="50" spans="1:14" s="1" customFormat="1" ht="24" x14ac:dyDescent="0.2">
      <c r="A50" s="83">
        <v>19</v>
      </c>
      <c r="B50" s="56" t="s">
        <v>165</v>
      </c>
      <c r="C50" s="65" t="s">
        <v>84</v>
      </c>
      <c r="D50" s="11" t="s">
        <v>85</v>
      </c>
      <c r="E50" s="65" t="s">
        <v>83</v>
      </c>
      <c r="F50" s="25">
        <v>40</v>
      </c>
      <c r="G50" s="26"/>
      <c r="H50" s="27">
        <f t="shared" si="5"/>
        <v>0</v>
      </c>
      <c r="I50" s="57">
        <v>0.08</v>
      </c>
      <c r="J50" s="28">
        <f t="shared" si="6"/>
        <v>0</v>
      </c>
      <c r="K50" s="29">
        <f t="shared" si="7"/>
        <v>0</v>
      </c>
      <c r="M50" s="53" t="str">
        <f t="shared" si="8"/>
        <v>podaj stawkę!</v>
      </c>
      <c r="N50" s="44">
        <f t="shared" si="9"/>
        <v>1</v>
      </c>
    </row>
    <row r="51" spans="1:14" s="1" customFormat="1" ht="24" x14ac:dyDescent="0.2">
      <c r="A51" s="83">
        <v>20</v>
      </c>
      <c r="B51" s="56" t="s">
        <v>166</v>
      </c>
      <c r="C51" s="65" t="s">
        <v>86</v>
      </c>
      <c r="D51" s="11" t="s">
        <v>87</v>
      </c>
      <c r="E51" s="65" t="s">
        <v>88</v>
      </c>
      <c r="F51" s="25">
        <v>0.1</v>
      </c>
      <c r="G51" s="26"/>
      <c r="H51" s="27">
        <f t="shared" si="5"/>
        <v>0</v>
      </c>
      <c r="I51" s="57">
        <v>0.23</v>
      </c>
      <c r="J51" s="28">
        <f t="shared" si="6"/>
        <v>0</v>
      </c>
      <c r="K51" s="29">
        <f t="shared" si="7"/>
        <v>0</v>
      </c>
      <c r="M51" s="53" t="str">
        <f t="shared" si="8"/>
        <v>podaj stawkę!</v>
      </c>
      <c r="N51" s="44">
        <f t="shared" si="9"/>
        <v>1</v>
      </c>
    </row>
    <row r="52" spans="1:14" s="1" customFormat="1" ht="36" customHeight="1" x14ac:dyDescent="0.2">
      <c r="A52" s="83">
        <v>21</v>
      </c>
      <c r="B52" s="56" t="s">
        <v>166</v>
      </c>
      <c r="C52" s="65" t="s">
        <v>89</v>
      </c>
      <c r="D52" s="11" t="s">
        <v>90</v>
      </c>
      <c r="E52" s="65" t="s">
        <v>88</v>
      </c>
      <c r="F52" s="25">
        <v>38.39</v>
      </c>
      <c r="G52" s="26"/>
      <c r="H52" s="27">
        <f t="shared" si="5"/>
        <v>0</v>
      </c>
      <c r="I52" s="57">
        <v>0.23</v>
      </c>
      <c r="J52" s="28">
        <f t="shared" si="6"/>
        <v>0</v>
      </c>
      <c r="K52" s="29">
        <f t="shared" si="7"/>
        <v>0</v>
      </c>
      <c r="M52" s="53" t="str">
        <f t="shared" si="8"/>
        <v>podaj stawkę!</v>
      </c>
      <c r="N52" s="44">
        <f t="shared" si="9"/>
        <v>1</v>
      </c>
    </row>
    <row r="53" spans="1:14" s="1" customFormat="1" ht="24" x14ac:dyDescent="0.2">
      <c r="A53" s="63">
        <v>22</v>
      </c>
      <c r="B53" s="64" t="s">
        <v>167</v>
      </c>
      <c r="C53" s="85" t="s">
        <v>91</v>
      </c>
      <c r="D53" s="11" t="s">
        <v>92</v>
      </c>
      <c r="E53" s="65" t="s">
        <v>83</v>
      </c>
      <c r="F53" s="25">
        <v>1030</v>
      </c>
      <c r="G53" s="26"/>
      <c r="H53" s="27">
        <f t="shared" si="5"/>
        <v>0</v>
      </c>
      <c r="I53" s="57">
        <v>0.23</v>
      </c>
      <c r="J53" s="28">
        <f t="shared" si="6"/>
        <v>0</v>
      </c>
      <c r="K53" s="29">
        <f t="shared" si="7"/>
        <v>0</v>
      </c>
      <c r="M53" s="53" t="str">
        <f t="shared" si="8"/>
        <v>podaj stawkę!</v>
      </c>
      <c r="N53" s="44">
        <f t="shared" si="9"/>
        <v>1</v>
      </c>
    </row>
    <row r="54" spans="1:14" s="1" customFormat="1" ht="24" x14ac:dyDescent="0.2">
      <c r="A54" s="83">
        <v>23</v>
      </c>
      <c r="B54" s="56" t="s">
        <v>168</v>
      </c>
      <c r="C54" s="65" t="s">
        <v>93</v>
      </c>
      <c r="D54" s="11" t="s">
        <v>94</v>
      </c>
      <c r="E54" s="85" t="s">
        <v>95</v>
      </c>
      <c r="F54" s="25">
        <v>78.48</v>
      </c>
      <c r="G54" s="26"/>
      <c r="H54" s="27">
        <f t="shared" si="5"/>
        <v>0</v>
      </c>
      <c r="I54" s="57">
        <v>0.23</v>
      </c>
      <c r="J54" s="28">
        <f t="shared" si="6"/>
        <v>0</v>
      </c>
      <c r="K54" s="29">
        <f t="shared" si="7"/>
        <v>0</v>
      </c>
      <c r="M54" s="53" t="str">
        <f t="shared" si="8"/>
        <v>podaj stawkę!</v>
      </c>
      <c r="N54" s="44">
        <f t="shared" si="9"/>
        <v>1</v>
      </c>
    </row>
    <row r="55" spans="1:14" s="1" customFormat="1" ht="24" x14ac:dyDescent="0.2">
      <c r="A55" s="63">
        <v>24</v>
      </c>
      <c r="B55" s="56" t="s">
        <v>169</v>
      </c>
      <c r="C55" s="65" t="s">
        <v>96</v>
      </c>
      <c r="D55" s="11" t="s">
        <v>97</v>
      </c>
      <c r="E55" s="85" t="s">
        <v>53</v>
      </c>
      <c r="F55" s="25">
        <v>104.05</v>
      </c>
      <c r="G55" s="26"/>
      <c r="H55" s="27">
        <f t="shared" si="5"/>
        <v>0</v>
      </c>
      <c r="I55" s="57">
        <v>0.23</v>
      </c>
      <c r="J55" s="28">
        <f t="shared" si="6"/>
        <v>0</v>
      </c>
      <c r="K55" s="29">
        <f t="shared" si="7"/>
        <v>0</v>
      </c>
      <c r="M55" s="53" t="str">
        <f t="shared" si="8"/>
        <v>podaj stawkę!</v>
      </c>
      <c r="N55" s="44">
        <f t="shared" si="9"/>
        <v>1</v>
      </c>
    </row>
    <row r="56" spans="1:14" s="1" customFormat="1" ht="24" x14ac:dyDescent="0.2">
      <c r="A56" s="165" t="s">
        <v>188</v>
      </c>
      <c r="B56" s="185" t="s">
        <v>170</v>
      </c>
      <c r="C56" s="65" t="s">
        <v>98</v>
      </c>
      <c r="D56" s="11" t="s">
        <v>99</v>
      </c>
      <c r="E56" s="186" t="s">
        <v>56</v>
      </c>
      <c r="F56" s="153">
        <v>11</v>
      </c>
      <c r="G56" s="155"/>
      <c r="H56" s="157">
        <f t="shared" si="5"/>
        <v>0</v>
      </c>
      <c r="I56" s="159">
        <v>0.08</v>
      </c>
      <c r="J56" s="161">
        <f t="shared" si="6"/>
        <v>0</v>
      </c>
      <c r="K56" s="163">
        <f t="shared" si="7"/>
        <v>0</v>
      </c>
      <c r="M56" s="166" t="str">
        <f t="shared" si="8"/>
        <v>podaj stawkę!</v>
      </c>
      <c r="N56" s="183">
        <f t="shared" si="9"/>
        <v>1</v>
      </c>
    </row>
    <row r="57" spans="1:14" s="1" customFormat="1" ht="48" x14ac:dyDescent="0.2">
      <c r="A57" s="165"/>
      <c r="B57" s="185"/>
      <c r="C57" s="65" t="s">
        <v>100</v>
      </c>
      <c r="D57" s="11" t="s">
        <v>101</v>
      </c>
      <c r="E57" s="186"/>
      <c r="F57" s="154"/>
      <c r="G57" s="156"/>
      <c r="H57" s="158">
        <f t="shared" si="5"/>
        <v>0</v>
      </c>
      <c r="I57" s="160"/>
      <c r="J57" s="162"/>
      <c r="K57" s="164"/>
      <c r="M57" s="166"/>
      <c r="N57" s="183"/>
    </row>
    <row r="58" spans="1:14" s="1" customFormat="1" ht="36" x14ac:dyDescent="0.2">
      <c r="A58" s="83">
        <v>26</v>
      </c>
      <c r="B58" s="56" t="s">
        <v>171</v>
      </c>
      <c r="C58" s="65" t="s">
        <v>102</v>
      </c>
      <c r="D58" s="11" t="s">
        <v>103</v>
      </c>
      <c r="E58" s="65" t="s">
        <v>83</v>
      </c>
      <c r="F58" s="25">
        <v>30</v>
      </c>
      <c r="G58" s="26"/>
      <c r="H58" s="27">
        <f t="shared" si="5"/>
        <v>0</v>
      </c>
      <c r="I58" s="57">
        <v>0.08</v>
      </c>
      <c r="J58" s="28">
        <f t="shared" si="6"/>
        <v>0</v>
      </c>
      <c r="K58" s="29">
        <f t="shared" si="7"/>
        <v>0</v>
      </c>
      <c r="M58" s="53" t="str">
        <f t="shared" si="8"/>
        <v>podaj stawkę!</v>
      </c>
      <c r="N58" s="44">
        <f t="shared" si="9"/>
        <v>1</v>
      </c>
    </row>
    <row r="59" spans="1:14" s="1" customFormat="1" ht="24" x14ac:dyDescent="0.2">
      <c r="A59" s="83">
        <v>27</v>
      </c>
      <c r="B59" s="56" t="s">
        <v>172</v>
      </c>
      <c r="C59" s="65" t="s">
        <v>104</v>
      </c>
      <c r="D59" s="10" t="s">
        <v>105</v>
      </c>
      <c r="E59" s="65" t="s">
        <v>83</v>
      </c>
      <c r="F59" s="25">
        <v>170</v>
      </c>
      <c r="G59" s="26"/>
      <c r="H59" s="27">
        <f t="shared" si="5"/>
        <v>0</v>
      </c>
      <c r="I59" s="57">
        <v>0.08</v>
      </c>
      <c r="J59" s="28">
        <f t="shared" si="6"/>
        <v>0</v>
      </c>
      <c r="K59" s="29">
        <f t="shared" si="7"/>
        <v>0</v>
      </c>
      <c r="M59" s="53" t="str">
        <f t="shared" si="8"/>
        <v>podaj stawkę!</v>
      </c>
      <c r="N59" s="44">
        <f t="shared" si="9"/>
        <v>1</v>
      </c>
    </row>
    <row r="60" spans="1:14" s="1" customFormat="1" ht="24" x14ac:dyDescent="0.2">
      <c r="A60" s="83">
        <v>28</v>
      </c>
      <c r="B60" s="56" t="s">
        <v>173</v>
      </c>
      <c r="C60" s="65" t="s">
        <v>106</v>
      </c>
      <c r="D60" s="10" t="s">
        <v>107</v>
      </c>
      <c r="E60" s="65" t="s">
        <v>83</v>
      </c>
      <c r="F60" s="25">
        <v>40</v>
      </c>
      <c r="G60" s="26"/>
      <c r="H60" s="27">
        <f t="shared" si="5"/>
        <v>0</v>
      </c>
      <c r="I60" s="57">
        <v>0.08</v>
      </c>
      <c r="J60" s="28">
        <f t="shared" si="6"/>
        <v>0</v>
      </c>
      <c r="K60" s="29">
        <f t="shared" si="7"/>
        <v>0</v>
      </c>
      <c r="M60" s="53" t="str">
        <f t="shared" si="8"/>
        <v>podaj stawkę!</v>
      </c>
      <c r="N60" s="44">
        <f t="shared" si="9"/>
        <v>1</v>
      </c>
    </row>
    <row r="61" spans="1:14" s="1" customFormat="1" ht="24" x14ac:dyDescent="0.2">
      <c r="A61" s="83">
        <v>29</v>
      </c>
      <c r="B61" s="56" t="s">
        <v>174</v>
      </c>
      <c r="C61" s="65" t="s">
        <v>108</v>
      </c>
      <c r="D61" s="10" t="s">
        <v>109</v>
      </c>
      <c r="E61" s="65" t="s">
        <v>110</v>
      </c>
      <c r="F61" s="25">
        <v>15</v>
      </c>
      <c r="G61" s="26"/>
      <c r="H61" s="27">
        <f t="shared" si="5"/>
        <v>0</v>
      </c>
      <c r="I61" s="57">
        <v>0.08</v>
      </c>
      <c r="J61" s="28">
        <f t="shared" si="6"/>
        <v>0</v>
      </c>
      <c r="K61" s="29">
        <f t="shared" si="7"/>
        <v>0</v>
      </c>
      <c r="M61" s="53" t="str">
        <f t="shared" si="8"/>
        <v>podaj stawkę!</v>
      </c>
      <c r="N61" s="44">
        <f t="shared" si="9"/>
        <v>1</v>
      </c>
    </row>
    <row r="62" spans="1:14" s="1" customFormat="1" ht="24" x14ac:dyDescent="0.2">
      <c r="A62" s="83">
        <v>30</v>
      </c>
      <c r="B62" s="56" t="s">
        <v>175</v>
      </c>
      <c r="C62" s="65" t="s">
        <v>111</v>
      </c>
      <c r="D62" s="11" t="s">
        <v>112</v>
      </c>
      <c r="E62" s="65" t="s">
        <v>113</v>
      </c>
      <c r="F62" s="25">
        <v>5</v>
      </c>
      <c r="G62" s="26"/>
      <c r="H62" s="27">
        <f t="shared" si="5"/>
        <v>0</v>
      </c>
      <c r="I62" s="57">
        <v>0.08</v>
      </c>
      <c r="J62" s="28">
        <f t="shared" si="6"/>
        <v>0</v>
      </c>
      <c r="K62" s="29">
        <f t="shared" si="7"/>
        <v>0</v>
      </c>
      <c r="M62" s="53" t="str">
        <f t="shared" si="8"/>
        <v>podaj stawkę!</v>
      </c>
      <c r="N62" s="44">
        <f t="shared" si="9"/>
        <v>1</v>
      </c>
    </row>
    <row r="63" spans="1:14" s="1" customFormat="1" ht="25.5" customHeight="1" x14ac:dyDescent="0.2">
      <c r="A63" s="83">
        <v>31</v>
      </c>
      <c r="B63" s="56" t="s">
        <v>176</v>
      </c>
      <c r="C63" s="85" t="s">
        <v>114</v>
      </c>
      <c r="D63" s="10" t="s">
        <v>115</v>
      </c>
      <c r="E63" s="85" t="s">
        <v>56</v>
      </c>
      <c r="F63" s="25">
        <v>2</v>
      </c>
      <c r="G63" s="26"/>
      <c r="H63" s="27">
        <f t="shared" si="5"/>
        <v>0</v>
      </c>
      <c r="I63" s="57" t="s">
        <v>42</v>
      </c>
      <c r="J63" s="28">
        <f t="shared" si="6"/>
        <v>0</v>
      </c>
      <c r="K63" s="29">
        <f t="shared" si="7"/>
        <v>0</v>
      </c>
      <c r="M63" s="53" t="str">
        <f t="shared" si="8"/>
        <v>podaj stawkę!</v>
      </c>
      <c r="N63" s="44">
        <f t="shared" si="9"/>
        <v>1</v>
      </c>
    </row>
    <row r="64" spans="1:14" s="1" customFormat="1" ht="21.75" customHeight="1" x14ac:dyDescent="0.2">
      <c r="A64" s="83">
        <v>32</v>
      </c>
      <c r="B64" s="56" t="s">
        <v>176</v>
      </c>
      <c r="C64" s="85" t="s">
        <v>116</v>
      </c>
      <c r="D64" s="10" t="s">
        <v>117</v>
      </c>
      <c r="E64" s="85" t="s">
        <v>56</v>
      </c>
      <c r="F64" s="25">
        <v>2</v>
      </c>
      <c r="G64" s="26"/>
      <c r="H64" s="27">
        <f t="shared" si="5"/>
        <v>0</v>
      </c>
      <c r="I64" s="57" t="s">
        <v>42</v>
      </c>
      <c r="J64" s="28">
        <f t="shared" si="6"/>
        <v>0</v>
      </c>
      <c r="K64" s="29">
        <f t="shared" si="7"/>
        <v>0</v>
      </c>
      <c r="M64" s="53" t="str">
        <f t="shared" si="8"/>
        <v>podaj stawkę!</v>
      </c>
      <c r="N64" s="44">
        <f t="shared" si="9"/>
        <v>1</v>
      </c>
    </row>
    <row r="65" spans="1:14" s="1" customFormat="1" ht="24" x14ac:dyDescent="0.2">
      <c r="A65" s="83">
        <v>33</v>
      </c>
      <c r="B65" s="56" t="s">
        <v>176</v>
      </c>
      <c r="C65" s="85" t="s">
        <v>118</v>
      </c>
      <c r="D65" s="10" t="s">
        <v>119</v>
      </c>
      <c r="E65" s="85" t="s">
        <v>56</v>
      </c>
      <c r="F65" s="25">
        <v>2</v>
      </c>
      <c r="G65" s="26"/>
      <c r="H65" s="27">
        <f t="shared" si="5"/>
        <v>0</v>
      </c>
      <c r="I65" s="57" t="s">
        <v>42</v>
      </c>
      <c r="J65" s="28">
        <f t="shared" si="6"/>
        <v>0</v>
      </c>
      <c r="K65" s="29">
        <f t="shared" si="7"/>
        <v>0</v>
      </c>
      <c r="M65" s="53" t="str">
        <f t="shared" si="8"/>
        <v>podaj stawkę!</v>
      </c>
      <c r="N65" s="44">
        <f t="shared" si="9"/>
        <v>1</v>
      </c>
    </row>
    <row r="66" spans="1:14" s="1" customFormat="1" ht="24.75" thickBot="1" x14ac:dyDescent="0.25">
      <c r="A66" s="104">
        <v>34</v>
      </c>
      <c r="B66" s="105" t="s">
        <v>176</v>
      </c>
      <c r="C66" s="107" t="s">
        <v>120</v>
      </c>
      <c r="D66" s="92" t="s">
        <v>121</v>
      </c>
      <c r="E66" s="107" t="s">
        <v>56</v>
      </c>
      <c r="F66" s="114">
        <v>2</v>
      </c>
      <c r="G66" s="68"/>
      <c r="H66" s="70">
        <f t="shared" si="5"/>
        <v>0</v>
      </c>
      <c r="I66" s="72" t="s">
        <v>42</v>
      </c>
      <c r="J66" s="74">
        <f t="shared" si="6"/>
        <v>0</v>
      </c>
      <c r="K66" s="76">
        <f t="shared" si="7"/>
        <v>0</v>
      </c>
      <c r="M66" s="53" t="str">
        <f t="shared" si="8"/>
        <v>podaj stawkę!</v>
      </c>
      <c r="N66" s="44">
        <f t="shared" si="9"/>
        <v>1</v>
      </c>
    </row>
    <row r="67" spans="1:14" s="1" customFormat="1" ht="76.5" customHeight="1" thickBot="1" x14ac:dyDescent="0.25">
      <c r="A67" s="130" t="s">
        <v>198</v>
      </c>
      <c r="B67" s="128"/>
      <c r="C67" s="128"/>
      <c r="D67" s="128"/>
      <c r="E67" s="128"/>
      <c r="F67" s="128"/>
      <c r="G67" s="128"/>
      <c r="H67" s="128"/>
      <c r="I67" s="128"/>
      <c r="J67" s="128"/>
      <c r="K67" s="129"/>
      <c r="N67" s="44"/>
    </row>
    <row r="68" spans="1:14" s="1" customFormat="1" ht="48.75" thickBot="1" x14ac:dyDescent="0.25">
      <c r="A68" s="119">
        <v>35</v>
      </c>
      <c r="B68" s="118" t="s">
        <v>177</v>
      </c>
      <c r="C68" s="112" t="s">
        <v>124</v>
      </c>
      <c r="D68" s="113" t="s">
        <v>122</v>
      </c>
      <c r="E68" s="112" t="s">
        <v>123</v>
      </c>
      <c r="F68" s="121">
        <v>4945</v>
      </c>
      <c r="G68" s="79"/>
      <c r="H68" s="80">
        <f t="shared" ref="H68:H88" si="10">ROUND(F68*G68,2)</f>
        <v>0</v>
      </c>
      <c r="I68" s="81" t="s">
        <v>42</v>
      </c>
      <c r="J68" s="122">
        <f t="shared" ref="J68:J88" si="11">ROUND(H68*I68,2)</f>
        <v>0</v>
      </c>
      <c r="K68" s="123">
        <f t="shared" ref="K68:K88" si="12">ROUND(H68+J68,2)</f>
        <v>0</v>
      </c>
      <c r="M68" s="53" t="str">
        <f t="shared" ref="M68:M79" si="13">IF(AND(F68&gt;0,OR(ISBLANK(G68),G68=0)),"podaj stawkę!",IF(AND(ISBLANK(F68),G68&gt;0),"usuń stawkę","OK"))</f>
        <v>podaj stawkę!</v>
      </c>
      <c r="N68" s="44">
        <f t="shared" ref="N68:N79" si="14">IF(M68&lt;&gt;"OK",1,0)</f>
        <v>1</v>
      </c>
    </row>
    <row r="69" spans="1:14" s="1" customFormat="1" ht="46.5" customHeight="1" thickBot="1" x14ac:dyDescent="0.25">
      <c r="A69" s="127" t="s">
        <v>191</v>
      </c>
      <c r="B69" s="128"/>
      <c r="C69" s="128"/>
      <c r="D69" s="128"/>
      <c r="E69" s="128"/>
      <c r="F69" s="128"/>
      <c r="G69" s="128"/>
      <c r="H69" s="128"/>
      <c r="I69" s="128"/>
      <c r="J69" s="128"/>
      <c r="K69" s="129"/>
      <c r="N69" s="44"/>
    </row>
    <row r="70" spans="1:14" s="1" customFormat="1" ht="48.75" thickBot="1" x14ac:dyDescent="0.25">
      <c r="A70" s="119">
        <v>36</v>
      </c>
      <c r="B70" s="118" t="s">
        <v>177</v>
      </c>
      <c r="C70" s="112" t="s">
        <v>125</v>
      </c>
      <c r="D70" s="113" t="s">
        <v>122</v>
      </c>
      <c r="E70" s="112" t="s">
        <v>123</v>
      </c>
      <c r="F70" s="121">
        <v>2189</v>
      </c>
      <c r="G70" s="79"/>
      <c r="H70" s="80">
        <f t="shared" si="10"/>
        <v>0</v>
      </c>
      <c r="I70" s="81" t="s">
        <v>42</v>
      </c>
      <c r="J70" s="122">
        <f t="shared" si="11"/>
        <v>0</v>
      </c>
      <c r="K70" s="123">
        <f t="shared" si="12"/>
        <v>0</v>
      </c>
      <c r="M70" s="53" t="str">
        <f t="shared" si="13"/>
        <v>podaj stawkę!</v>
      </c>
      <c r="N70" s="44">
        <f t="shared" si="14"/>
        <v>1</v>
      </c>
    </row>
    <row r="71" spans="1:14" s="1" customFormat="1" ht="38.25" customHeight="1" thickBot="1" x14ac:dyDescent="0.25">
      <c r="A71" s="127" t="s">
        <v>192</v>
      </c>
      <c r="B71" s="128"/>
      <c r="C71" s="128"/>
      <c r="D71" s="128"/>
      <c r="E71" s="128"/>
      <c r="F71" s="128"/>
      <c r="G71" s="128"/>
      <c r="H71" s="128"/>
      <c r="I71" s="128"/>
      <c r="J71" s="128"/>
      <c r="K71" s="129"/>
      <c r="N71" s="44"/>
    </row>
    <row r="72" spans="1:14" s="1" customFormat="1" ht="48.75" thickBot="1" x14ac:dyDescent="0.25">
      <c r="A72" s="119">
        <v>37</v>
      </c>
      <c r="B72" s="118" t="s">
        <v>177</v>
      </c>
      <c r="C72" s="112" t="s">
        <v>125</v>
      </c>
      <c r="D72" s="113" t="s">
        <v>122</v>
      </c>
      <c r="E72" s="112" t="s">
        <v>123</v>
      </c>
      <c r="F72" s="121">
        <v>428</v>
      </c>
      <c r="G72" s="79"/>
      <c r="H72" s="80">
        <f t="shared" si="10"/>
        <v>0</v>
      </c>
      <c r="I72" s="81" t="s">
        <v>42</v>
      </c>
      <c r="J72" s="122">
        <f t="shared" si="11"/>
        <v>0</v>
      </c>
      <c r="K72" s="123">
        <f t="shared" si="12"/>
        <v>0</v>
      </c>
      <c r="M72" s="53" t="str">
        <f t="shared" si="13"/>
        <v>podaj stawkę!</v>
      </c>
      <c r="N72" s="44">
        <f t="shared" si="14"/>
        <v>1</v>
      </c>
    </row>
    <row r="73" spans="1:14" s="1" customFormat="1" ht="34.5" customHeight="1" thickBot="1" x14ac:dyDescent="0.25">
      <c r="A73" s="127" t="s">
        <v>193</v>
      </c>
      <c r="B73" s="128"/>
      <c r="C73" s="128"/>
      <c r="D73" s="128"/>
      <c r="E73" s="128"/>
      <c r="F73" s="128"/>
      <c r="G73" s="128"/>
      <c r="H73" s="128"/>
      <c r="I73" s="128"/>
      <c r="J73" s="128"/>
      <c r="K73" s="129"/>
      <c r="N73" s="44"/>
    </row>
    <row r="74" spans="1:14" s="1" customFormat="1" ht="48.75" thickBot="1" x14ac:dyDescent="0.25">
      <c r="A74" s="119">
        <v>38</v>
      </c>
      <c r="B74" s="118" t="s">
        <v>177</v>
      </c>
      <c r="C74" s="112" t="s">
        <v>124</v>
      </c>
      <c r="D74" s="113" t="s">
        <v>122</v>
      </c>
      <c r="E74" s="112" t="s">
        <v>123</v>
      </c>
      <c r="F74" s="121">
        <v>696</v>
      </c>
      <c r="G74" s="79"/>
      <c r="H74" s="80">
        <f t="shared" si="10"/>
        <v>0</v>
      </c>
      <c r="I74" s="81" t="s">
        <v>42</v>
      </c>
      <c r="J74" s="122">
        <f t="shared" si="11"/>
        <v>0</v>
      </c>
      <c r="K74" s="123">
        <f t="shared" si="12"/>
        <v>0</v>
      </c>
      <c r="M74" s="53" t="str">
        <f t="shared" si="13"/>
        <v>podaj stawkę!</v>
      </c>
      <c r="N74" s="44">
        <f t="shared" si="14"/>
        <v>1</v>
      </c>
    </row>
    <row r="75" spans="1:14" s="1" customFormat="1" ht="44.25" customHeight="1" thickBot="1" x14ac:dyDescent="0.25">
      <c r="A75" s="127" t="s">
        <v>194</v>
      </c>
      <c r="B75" s="128"/>
      <c r="C75" s="128"/>
      <c r="D75" s="128"/>
      <c r="E75" s="128"/>
      <c r="F75" s="128"/>
      <c r="G75" s="128"/>
      <c r="H75" s="128"/>
      <c r="I75" s="128"/>
      <c r="J75" s="128"/>
      <c r="K75" s="129"/>
      <c r="N75" s="44"/>
    </row>
    <row r="76" spans="1:14" s="1" customFormat="1" ht="24.75" thickBot="1" x14ac:dyDescent="0.25">
      <c r="A76" s="119">
        <v>39</v>
      </c>
      <c r="B76" s="120" t="s">
        <v>178</v>
      </c>
      <c r="C76" s="112" t="s">
        <v>127</v>
      </c>
      <c r="D76" s="113" t="s">
        <v>126</v>
      </c>
      <c r="E76" s="112" t="s">
        <v>123</v>
      </c>
      <c r="F76" s="121">
        <v>8258</v>
      </c>
      <c r="G76" s="79"/>
      <c r="H76" s="80">
        <f t="shared" si="10"/>
        <v>0</v>
      </c>
      <c r="I76" s="81" t="s">
        <v>42</v>
      </c>
      <c r="J76" s="122">
        <f t="shared" si="11"/>
        <v>0</v>
      </c>
      <c r="K76" s="123">
        <f t="shared" si="12"/>
        <v>0</v>
      </c>
      <c r="M76" s="53" t="str">
        <f t="shared" si="13"/>
        <v>podaj stawkę!</v>
      </c>
      <c r="N76" s="44">
        <f t="shared" si="14"/>
        <v>1</v>
      </c>
    </row>
    <row r="77" spans="1:14" s="1" customFormat="1" ht="41.25" customHeight="1" thickBot="1" x14ac:dyDescent="0.25">
      <c r="A77" s="127" t="s">
        <v>195</v>
      </c>
      <c r="B77" s="128"/>
      <c r="C77" s="128"/>
      <c r="D77" s="128"/>
      <c r="E77" s="128"/>
      <c r="F77" s="128"/>
      <c r="G77" s="128"/>
      <c r="H77" s="128"/>
      <c r="I77" s="128"/>
      <c r="J77" s="128"/>
      <c r="K77" s="129"/>
      <c r="N77" s="44"/>
    </row>
    <row r="78" spans="1:14" s="1" customFormat="1" ht="24" x14ac:dyDescent="0.2">
      <c r="A78" s="82">
        <v>40</v>
      </c>
      <c r="B78" s="93" t="s">
        <v>179</v>
      </c>
      <c r="C78" s="90" t="s">
        <v>128</v>
      </c>
      <c r="D78" s="89" t="s">
        <v>129</v>
      </c>
      <c r="E78" s="88" t="s">
        <v>17</v>
      </c>
      <c r="F78" s="67">
        <v>5.41</v>
      </c>
      <c r="G78" s="69"/>
      <c r="H78" s="71">
        <f t="shared" si="10"/>
        <v>0</v>
      </c>
      <c r="I78" s="115">
        <v>0.08</v>
      </c>
      <c r="J78" s="116">
        <f t="shared" si="11"/>
        <v>0</v>
      </c>
      <c r="K78" s="117">
        <f t="shared" si="12"/>
        <v>0</v>
      </c>
      <c r="M78" s="53" t="str">
        <f t="shared" si="13"/>
        <v>podaj stawkę!</v>
      </c>
      <c r="N78" s="44">
        <f t="shared" si="14"/>
        <v>1</v>
      </c>
    </row>
    <row r="79" spans="1:14" s="1" customFormat="1" ht="24.75" thickBot="1" x14ac:dyDescent="0.25">
      <c r="A79" s="104">
        <v>41</v>
      </c>
      <c r="B79" s="105" t="s">
        <v>180</v>
      </c>
      <c r="C79" s="106" t="s">
        <v>130</v>
      </c>
      <c r="D79" s="92" t="s">
        <v>131</v>
      </c>
      <c r="E79" s="107" t="s">
        <v>17</v>
      </c>
      <c r="F79" s="66">
        <v>23.24</v>
      </c>
      <c r="G79" s="68"/>
      <c r="H79" s="70">
        <f t="shared" si="10"/>
        <v>0</v>
      </c>
      <c r="I79" s="108">
        <v>0.08</v>
      </c>
      <c r="J79" s="109">
        <f t="shared" si="11"/>
        <v>0</v>
      </c>
      <c r="K79" s="110">
        <f t="shared" si="12"/>
        <v>0</v>
      </c>
      <c r="M79" s="53" t="str">
        <f t="shared" si="13"/>
        <v>podaj stawkę!</v>
      </c>
      <c r="N79" s="44">
        <f t="shared" si="14"/>
        <v>1</v>
      </c>
    </row>
    <row r="80" spans="1:14" s="1" customFormat="1" ht="29.25" customHeight="1" thickBot="1" x14ac:dyDescent="0.25">
      <c r="A80" s="127" t="s">
        <v>196</v>
      </c>
      <c r="B80" s="128"/>
      <c r="C80" s="128"/>
      <c r="D80" s="128"/>
      <c r="E80" s="128"/>
      <c r="F80" s="128"/>
      <c r="G80" s="128"/>
      <c r="H80" s="128"/>
      <c r="I80" s="128"/>
      <c r="J80" s="128"/>
      <c r="K80" s="129"/>
      <c r="N80" s="44"/>
    </row>
    <row r="81" spans="1:14" s="1" customFormat="1" ht="24" x14ac:dyDescent="0.2">
      <c r="A81" s="82">
        <v>42</v>
      </c>
      <c r="B81" s="93" t="s">
        <v>181</v>
      </c>
      <c r="C81" s="90" t="s">
        <v>132</v>
      </c>
      <c r="D81" s="89" t="s">
        <v>133</v>
      </c>
      <c r="E81" s="88" t="s">
        <v>134</v>
      </c>
      <c r="F81" s="67">
        <v>1400</v>
      </c>
      <c r="G81" s="69"/>
      <c r="H81" s="71">
        <f t="shared" si="10"/>
        <v>0</v>
      </c>
      <c r="I81" s="115">
        <v>0.08</v>
      </c>
      <c r="J81" s="116">
        <f t="shared" si="11"/>
        <v>0</v>
      </c>
      <c r="K81" s="117">
        <f t="shared" si="12"/>
        <v>0</v>
      </c>
      <c r="M81" s="53" t="str">
        <f t="shared" ref="M81:M88" si="15">IF(AND(F81&gt;0,OR(ISBLANK(G81),G81=0)),"podaj stawkę!",IF(AND(ISBLANK(F81),G81&gt;0),"usuń stawkę","OK"))</f>
        <v>podaj stawkę!</v>
      </c>
      <c r="N81" s="44">
        <f t="shared" ref="N81:N88" si="16">IF(M81&lt;&gt;"OK",1,0)</f>
        <v>1</v>
      </c>
    </row>
    <row r="82" spans="1:14" s="1" customFormat="1" ht="19.5" thickBot="1" x14ac:dyDescent="0.25">
      <c r="A82" s="86">
        <v>43</v>
      </c>
      <c r="B82" s="111" t="s">
        <v>182</v>
      </c>
      <c r="C82" s="18" t="s">
        <v>135</v>
      </c>
      <c r="D82" s="12" t="s">
        <v>136</v>
      </c>
      <c r="E82" s="14" t="s">
        <v>134</v>
      </c>
      <c r="F82" s="38">
        <v>600</v>
      </c>
      <c r="G82" s="30"/>
      <c r="H82" s="31">
        <f t="shared" si="10"/>
        <v>0</v>
      </c>
      <c r="I82" s="59">
        <v>0.08</v>
      </c>
      <c r="J82" s="39">
        <f t="shared" si="11"/>
        <v>0</v>
      </c>
      <c r="K82" s="40">
        <f t="shared" si="12"/>
        <v>0</v>
      </c>
      <c r="M82" s="53" t="str">
        <f t="shared" si="15"/>
        <v>podaj stawkę!</v>
      </c>
      <c r="N82" s="44">
        <f t="shared" si="16"/>
        <v>1</v>
      </c>
    </row>
    <row r="83" spans="1:14" s="1" customFormat="1" ht="30.75" customHeight="1" thickBot="1" x14ac:dyDescent="0.25">
      <c r="A83" s="127" t="s">
        <v>197</v>
      </c>
      <c r="B83" s="128"/>
      <c r="C83" s="128"/>
      <c r="D83" s="128"/>
      <c r="E83" s="128"/>
      <c r="F83" s="128"/>
      <c r="G83" s="128"/>
      <c r="H83" s="128"/>
      <c r="I83" s="128"/>
      <c r="J83" s="128"/>
      <c r="K83" s="129"/>
      <c r="N83" s="44"/>
    </row>
    <row r="84" spans="1:14" s="1" customFormat="1" ht="25.5" x14ac:dyDescent="0.2">
      <c r="A84" s="94">
        <v>44</v>
      </c>
      <c r="B84" s="95" t="s">
        <v>183</v>
      </c>
      <c r="C84" s="96" t="s">
        <v>137</v>
      </c>
      <c r="D84" s="13" t="s">
        <v>138</v>
      </c>
      <c r="E84" s="97" t="s">
        <v>18</v>
      </c>
      <c r="F84" s="98">
        <v>201</v>
      </c>
      <c r="G84" s="99"/>
      <c r="H84" s="100">
        <f t="shared" si="10"/>
        <v>0</v>
      </c>
      <c r="I84" s="101">
        <v>0.08</v>
      </c>
      <c r="J84" s="102">
        <f t="shared" si="11"/>
        <v>0</v>
      </c>
      <c r="K84" s="103">
        <f t="shared" si="12"/>
        <v>0</v>
      </c>
      <c r="M84" s="53" t="str">
        <f t="shared" si="15"/>
        <v>podaj stawkę!</v>
      </c>
      <c r="N84" s="44">
        <f t="shared" si="16"/>
        <v>1</v>
      </c>
    </row>
    <row r="85" spans="1:14" s="1" customFormat="1" ht="18.75" x14ac:dyDescent="0.2">
      <c r="A85" s="83">
        <v>45</v>
      </c>
      <c r="B85" s="35"/>
      <c r="C85" s="17" t="s">
        <v>139</v>
      </c>
      <c r="D85" s="10" t="s">
        <v>140</v>
      </c>
      <c r="E85" s="85" t="s">
        <v>53</v>
      </c>
      <c r="F85" s="37">
        <v>274</v>
      </c>
      <c r="G85" s="26"/>
      <c r="H85" s="27">
        <f t="shared" si="10"/>
        <v>0</v>
      </c>
      <c r="I85" s="58">
        <v>0.08</v>
      </c>
      <c r="J85" s="33">
        <f t="shared" si="11"/>
        <v>0</v>
      </c>
      <c r="K85" s="34">
        <f t="shared" si="12"/>
        <v>0</v>
      </c>
      <c r="M85" s="53" t="str">
        <f t="shared" si="15"/>
        <v>podaj stawkę!</v>
      </c>
      <c r="N85" s="44">
        <f t="shared" si="16"/>
        <v>1</v>
      </c>
    </row>
    <row r="86" spans="1:14" s="1" customFormat="1" ht="18.75" x14ac:dyDescent="0.2">
      <c r="A86" s="83">
        <v>46</v>
      </c>
      <c r="B86" s="35"/>
      <c r="C86" s="17" t="s">
        <v>141</v>
      </c>
      <c r="D86" s="10" t="s">
        <v>140</v>
      </c>
      <c r="E86" s="85" t="s">
        <v>53</v>
      </c>
      <c r="F86" s="37">
        <v>120</v>
      </c>
      <c r="G86" s="26"/>
      <c r="H86" s="27">
        <f t="shared" si="10"/>
        <v>0</v>
      </c>
      <c r="I86" s="58">
        <v>0.23</v>
      </c>
      <c r="J86" s="33">
        <f t="shared" si="11"/>
        <v>0</v>
      </c>
      <c r="K86" s="34">
        <f t="shared" si="12"/>
        <v>0</v>
      </c>
      <c r="M86" s="53" t="str">
        <f>IF(AND(F86&gt;0,OR(ISBLANK(G86),G86=0)),"podaj stawkę!",IF(AND(ISBLANK(F86),G86&gt;0),"usuń stawkę","OK"))</f>
        <v>podaj stawkę!</v>
      </c>
      <c r="N86" s="44">
        <f t="shared" si="16"/>
        <v>1</v>
      </c>
    </row>
    <row r="87" spans="1:14" s="1" customFormat="1" ht="18.75" x14ac:dyDescent="0.2">
      <c r="A87" s="83">
        <v>47</v>
      </c>
      <c r="B87" s="35"/>
      <c r="C87" s="17" t="s">
        <v>142</v>
      </c>
      <c r="D87" s="10" t="s">
        <v>143</v>
      </c>
      <c r="E87" s="85" t="s">
        <v>53</v>
      </c>
      <c r="F87" s="37">
        <v>91.5</v>
      </c>
      <c r="G87" s="26"/>
      <c r="H87" s="27">
        <f t="shared" si="10"/>
        <v>0</v>
      </c>
      <c r="I87" s="58">
        <v>0.08</v>
      </c>
      <c r="J87" s="33">
        <f t="shared" si="11"/>
        <v>0</v>
      </c>
      <c r="K87" s="34">
        <f t="shared" si="12"/>
        <v>0</v>
      </c>
      <c r="M87" s="53" t="str">
        <f t="shared" si="15"/>
        <v>podaj stawkę!</v>
      </c>
      <c r="N87" s="44">
        <f t="shared" si="16"/>
        <v>1</v>
      </c>
    </row>
    <row r="88" spans="1:14" s="1" customFormat="1" ht="19.5" thickBot="1" x14ac:dyDescent="0.25">
      <c r="A88" s="86">
        <v>48</v>
      </c>
      <c r="B88" s="36"/>
      <c r="C88" s="18" t="s">
        <v>144</v>
      </c>
      <c r="D88" s="12" t="s">
        <v>143</v>
      </c>
      <c r="E88" s="14" t="s">
        <v>53</v>
      </c>
      <c r="F88" s="38">
        <v>54</v>
      </c>
      <c r="G88" s="30"/>
      <c r="H88" s="31">
        <f t="shared" si="10"/>
        <v>0</v>
      </c>
      <c r="I88" s="59">
        <v>0.23</v>
      </c>
      <c r="J88" s="39">
        <f t="shared" si="11"/>
        <v>0</v>
      </c>
      <c r="K88" s="40">
        <f t="shared" si="12"/>
        <v>0</v>
      </c>
      <c r="M88" s="53" t="str">
        <f t="shared" si="15"/>
        <v>podaj stawkę!</v>
      </c>
      <c r="N88" s="44">
        <f t="shared" si="16"/>
        <v>1</v>
      </c>
    </row>
    <row r="89" spans="1:14" s="1" customFormat="1" x14ac:dyDescent="0.25">
      <c r="C89" s="15"/>
      <c r="M89" s="50"/>
      <c r="N89" s="48">
        <f>SUM(N18:N88)</f>
        <v>48</v>
      </c>
    </row>
    <row r="90" spans="1:14" s="1" customFormat="1" x14ac:dyDescent="0.25">
      <c r="C90" s="15"/>
      <c r="M90" s="50"/>
      <c r="N90" s="42"/>
    </row>
    <row r="91" spans="1:14" s="1" customFormat="1" ht="33.75" customHeight="1" x14ac:dyDescent="0.3">
      <c r="A91" s="184" t="s">
        <v>145</v>
      </c>
      <c r="B91" s="184"/>
      <c r="C91" s="184"/>
      <c r="D91" s="41">
        <f>SUM(H18:H66,H68:H68,H70:H70,H72:H72,H74:H74,H76:H76,H78:H88)</f>
        <v>0</v>
      </c>
      <c r="E91" s="7"/>
      <c r="F91" s="7"/>
      <c r="G91" s="7"/>
      <c r="H91" s="133"/>
      <c r="I91" s="134"/>
      <c r="J91" s="134"/>
      <c r="K91" s="135"/>
      <c r="M91" s="54"/>
      <c r="N91" s="32"/>
    </row>
    <row r="92" spans="1:14" s="1" customFormat="1" ht="36.75" customHeight="1" x14ac:dyDescent="0.3">
      <c r="A92" s="184" t="s">
        <v>146</v>
      </c>
      <c r="B92" s="184"/>
      <c r="C92" s="184"/>
      <c r="D92" s="41">
        <f>SUM(K18:K66,,K68:K68,K70:K70,K72:K72,K74:K74,K76:K76,K78:K88)</f>
        <v>0</v>
      </c>
      <c r="E92" s="7"/>
      <c r="F92" s="7"/>
      <c r="G92" s="7"/>
      <c r="H92" s="136"/>
      <c r="I92" s="137"/>
      <c r="J92" s="137"/>
      <c r="K92" s="138"/>
      <c r="L92" s="8"/>
      <c r="M92" s="54"/>
      <c r="N92" s="32"/>
    </row>
    <row r="93" spans="1:14" s="1" customFormat="1" x14ac:dyDescent="0.25">
      <c r="C93" s="15"/>
      <c r="E93" s="24"/>
      <c r="F93" s="24"/>
      <c r="G93" s="24"/>
      <c r="H93" s="136"/>
      <c r="I93" s="137"/>
      <c r="J93" s="137"/>
      <c r="K93" s="138"/>
      <c r="L93" s="8"/>
      <c r="M93" s="50"/>
      <c r="N93" s="42"/>
    </row>
    <row r="94" spans="1:14" s="1" customFormat="1" x14ac:dyDescent="0.25">
      <c r="C94" s="15"/>
      <c r="E94" s="24"/>
      <c r="F94" s="24"/>
      <c r="G94" s="24"/>
      <c r="H94" s="139"/>
      <c r="I94" s="140"/>
      <c r="J94" s="140"/>
      <c r="K94" s="141"/>
      <c r="M94" s="50"/>
      <c r="N94" s="42"/>
    </row>
    <row r="96" spans="1:14" ht="27" x14ac:dyDescent="0.35">
      <c r="D96" s="49" t="str">
        <f>IF(N89&gt;0,"Nie wypełniono wszystkich stawek lub wprowadzono niepotrzebne stawki!!!!!!","")</f>
        <v>Nie wypełniono wszystkich stawek lub wprowadzono niepotrzebne stawki!!!!!!</v>
      </c>
    </row>
  </sheetData>
  <sheetProtection algorithmName="SHA-512" hashValue="blXiAlr9ydA1fHItom7/5l9Np5A5s5t4JZTc1A7Q/aERpcTaNWbqVvGbiQEMAyUBwz2N+2f0faeAbtYebw23bQ==" saltValue="Citfz+mQgn98Tl+df1bUgg==" spinCount="100000" sheet="1" objects="1" scenarios="1" selectLockedCells="1"/>
  <mergeCells count="120">
    <mergeCell ref="N43:N44"/>
    <mergeCell ref="N45:N46"/>
    <mergeCell ref="N56:N57"/>
    <mergeCell ref="A92:C92"/>
    <mergeCell ref="N18:N19"/>
    <mergeCell ref="N22:N26"/>
    <mergeCell ref="N28:N29"/>
    <mergeCell ref="N31:N33"/>
    <mergeCell ref="N38:N40"/>
    <mergeCell ref="A91:C91"/>
    <mergeCell ref="M56:M57"/>
    <mergeCell ref="A56:A57"/>
    <mergeCell ref="B56:B57"/>
    <mergeCell ref="E56:E57"/>
    <mergeCell ref="F56:F57"/>
    <mergeCell ref="G56:G57"/>
    <mergeCell ref="H56:H57"/>
    <mergeCell ref="I56:I57"/>
    <mergeCell ref="J56:J57"/>
    <mergeCell ref="K56:K57"/>
    <mergeCell ref="M43:M44"/>
    <mergeCell ref="A45:A46"/>
    <mergeCell ref="B45:B46"/>
    <mergeCell ref="E45:E46"/>
    <mergeCell ref="M45:M46"/>
    <mergeCell ref="A43:A44"/>
    <mergeCell ref="B43:B44"/>
    <mergeCell ref="E43:E44"/>
    <mergeCell ref="F43:F44"/>
    <mergeCell ref="G43:G44"/>
    <mergeCell ref="H43:H44"/>
    <mergeCell ref="I43:I44"/>
    <mergeCell ref="J43:J44"/>
    <mergeCell ref="K43:K44"/>
    <mergeCell ref="M36:M37"/>
    <mergeCell ref="M38:M40"/>
    <mergeCell ref="A38:A40"/>
    <mergeCell ref="B38:B40"/>
    <mergeCell ref="E38:E40"/>
    <mergeCell ref="F38:F40"/>
    <mergeCell ref="G38:G40"/>
    <mergeCell ref="H38:H40"/>
    <mergeCell ref="I38:I40"/>
    <mergeCell ref="J38:J40"/>
    <mergeCell ref="K38:K40"/>
    <mergeCell ref="M28:M29"/>
    <mergeCell ref="M31:M33"/>
    <mergeCell ref="A31:A33"/>
    <mergeCell ref="B31:B33"/>
    <mergeCell ref="E31:E33"/>
    <mergeCell ref="F31:F33"/>
    <mergeCell ref="G31:G33"/>
    <mergeCell ref="H31:H33"/>
    <mergeCell ref="I31:I33"/>
    <mergeCell ref="J31:J33"/>
    <mergeCell ref="K31:K33"/>
    <mergeCell ref="M18:M19"/>
    <mergeCell ref="A22:A26"/>
    <mergeCell ref="B22:B26"/>
    <mergeCell ref="E22:E26"/>
    <mergeCell ref="F22:F26"/>
    <mergeCell ref="G22:G26"/>
    <mergeCell ref="H22:H26"/>
    <mergeCell ref="I22:I26"/>
    <mergeCell ref="J22:J26"/>
    <mergeCell ref="K22:K26"/>
    <mergeCell ref="M22:M26"/>
    <mergeCell ref="A18:A19"/>
    <mergeCell ref="B18:B19"/>
    <mergeCell ref="E18:E19"/>
    <mergeCell ref="F18:F19"/>
    <mergeCell ref="G18:G19"/>
    <mergeCell ref="H18:H19"/>
    <mergeCell ref="I18:I19"/>
    <mergeCell ref="J18:J19"/>
    <mergeCell ref="K18:K19"/>
    <mergeCell ref="H91:K94"/>
    <mergeCell ref="A3:J3"/>
    <mergeCell ref="A4:E4"/>
    <mergeCell ref="A8:K8"/>
    <mergeCell ref="A10:D10"/>
    <mergeCell ref="A11:D11"/>
    <mergeCell ref="A12:D12"/>
    <mergeCell ref="A13:D13"/>
    <mergeCell ref="A14:K14"/>
    <mergeCell ref="C16:D16"/>
    <mergeCell ref="A28:A29"/>
    <mergeCell ref="B28:B29"/>
    <mergeCell ref="E28:E29"/>
    <mergeCell ref="F28:F29"/>
    <mergeCell ref="G28:G29"/>
    <mergeCell ref="H28:H29"/>
    <mergeCell ref="I28:I29"/>
    <mergeCell ref="J28:J29"/>
    <mergeCell ref="K28:K29"/>
    <mergeCell ref="A36:A37"/>
    <mergeCell ref="B36:B37"/>
    <mergeCell ref="E36:E37"/>
    <mergeCell ref="F36:F37"/>
    <mergeCell ref="G36:G37"/>
    <mergeCell ref="A17:K17"/>
    <mergeCell ref="A83:K83"/>
    <mergeCell ref="A80:K80"/>
    <mergeCell ref="A77:K77"/>
    <mergeCell ref="A75:K75"/>
    <mergeCell ref="A73:K73"/>
    <mergeCell ref="A71:K71"/>
    <mergeCell ref="A69:K69"/>
    <mergeCell ref="A67:K67"/>
    <mergeCell ref="A47:K47"/>
    <mergeCell ref="H36:H37"/>
    <mergeCell ref="I36:I37"/>
    <mergeCell ref="J36:J37"/>
    <mergeCell ref="K36:K37"/>
    <mergeCell ref="F45:F46"/>
    <mergeCell ref="G45:G46"/>
    <mergeCell ref="H45:H46"/>
    <mergeCell ref="I45:I46"/>
    <mergeCell ref="J45:J46"/>
    <mergeCell ref="K45:K46"/>
  </mergeCells>
  <conditionalFormatting sqref="H18:H46 J18:K46 H78:H79 J78:K79 J84:K88 H84:H88 J81:K82 H81:H82 J48:K66 H48:H66">
    <cfRule type="cellIs" dxfId="31" priority="84" operator="greaterThan">
      <formula>0</formula>
    </cfRule>
  </conditionalFormatting>
  <conditionalFormatting sqref="M18:M19 M78:M79 M84:M88 M81:M82">
    <cfRule type="cellIs" dxfId="30" priority="82" operator="notEqual">
      <formula>"OK"</formula>
    </cfRule>
    <cfRule type="cellIs" dxfId="29" priority="83" operator="equal">
      <formula>"OK"</formula>
    </cfRule>
  </conditionalFormatting>
  <conditionalFormatting sqref="M27:M28 M45 M38 M20:M22 M30:M31 M34:M36 M41:M43 M48:M56 M58:M66">
    <cfRule type="cellIs" dxfId="28" priority="78" operator="notEqual">
      <formula>"OK"</formula>
    </cfRule>
    <cfRule type="cellIs" dxfId="27" priority="79" operator="equal">
      <formula>"OK"</formula>
    </cfRule>
  </conditionalFormatting>
  <conditionalFormatting sqref="M68">
    <cfRule type="cellIs" dxfId="26" priority="74" operator="notEqual">
      <formula>"OK"</formula>
    </cfRule>
    <cfRule type="cellIs" dxfId="25" priority="75" operator="equal">
      <formula>"OK"</formula>
    </cfRule>
  </conditionalFormatting>
  <conditionalFormatting sqref="M70">
    <cfRule type="cellIs" dxfId="24" priority="72" operator="notEqual">
      <formula>"OK"</formula>
    </cfRule>
    <cfRule type="cellIs" dxfId="23" priority="73" operator="equal">
      <formula>"OK"</formula>
    </cfRule>
  </conditionalFormatting>
  <conditionalFormatting sqref="M72">
    <cfRule type="cellIs" dxfId="22" priority="70" operator="notEqual">
      <formula>"OK"</formula>
    </cfRule>
    <cfRule type="cellIs" dxfId="21" priority="71" operator="equal">
      <formula>"OK"</formula>
    </cfRule>
  </conditionalFormatting>
  <conditionalFormatting sqref="M74">
    <cfRule type="cellIs" dxfId="20" priority="68" operator="notEqual">
      <formula>"OK"</formula>
    </cfRule>
    <cfRule type="cellIs" dxfId="19" priority="69" operator="equal">
      <formula>"OK"</formula>
    </cfRule>
  </conditionalFormatting>
  <conditionalFormatting sqref="M76">
    <cfRule type="cellIs" dxfId="18" priority="66" operator="notEqual">
      <formula>"OK"</formula>
    </cfRule>
    <cfRule type="cellIs" dxfId="17" priority="67" operator="equal">
      <formula>"OK"</formula>
    </cfRule>
  </conditionalFormatting>
  <conditionalFormatting sqref="H18:H46 H78:H79 H84:H88 H81:H82 H48:H66">
    <cfRule type="cellIs" dxfId="16" priority="58" operator="greaterThan">
      <formula>0</formula>
    </cfRule>
  </conditionalFormatting>
  <conditionalFormatting sqref="J68:K68">
    <cfRule type="cellIs" dxfId="15" priority="56" operator="greaterThan">
      <formula>0</formula>
    </cfRule>
  </conditionalFormatting>
  <conditionalFormatting sqref="H68">
    <cfRule type="cellIs" dxfId="14" priority="55" operator="greaterThan">
      <formula>0</formula>
    </cfRule>
  </conditionalFormatting>
  <conditionalFormatting sqref="H68">
    <cfRule type="cellIs" dxfId="13" priority="54" operator="greaterThan">
      <formula>0</formula>
    </cfRule>
  </conditionalFormatting>
  <conditionalFormatting sqref="J70:K70">
    <cfRule type="cellIs" dxfId="12" priority="52" operator="greaterThan">
      <formula>0</formula>
    </cfRule>
  </conditionalFormatting>
  <conditionalFormatting sqref="H70">
    <cfRule type="cellIs" dxfId="11" priority="51" operator="greaterThan">
      <formula>0</formula>
    </cfRule>
  </conditionalFormatting>
  <conditionalFormatting sqref="H70">
    <cfRule type="cellIs" dxfId="10" priority="50" operator="greaterThan">
      <formula>0</formula>
    </cfRule>
  </conditionalFormatting>
  <conditionalFormatting sqref="J72:K72">
    <cfRule type="cellIs" dxfId="9" priority="48" operator="greaterThan">
      <formula>0</formula>
    </cfRule>
  </conditionalFormatting>
  <conditionalFormatting sqref="H72">
    <cfRule type="cellIs" dxfId="8" priority="47" operator="greaterThan">
      <formula>0</formula>
    </cfRule>
  </conditionalFormatting>
  <conditionalFormatting sqref="H72">
    <cfRule type="cellIs" dxfId="7" priority="46" operator="greaterThan">
      <formula>0</formula>
    </cfRule>
  </conditionalFormatting>
  <conditionalFormatting sqref="J74:K74">
    <cfRule type="cellIs" dxfId="6" priority="44" operator="greaterThan">
      <formula>0</formula>
    </cfRule>
  </conditionalFormatting>
  <conditionalFormatting sqref="H74">
    <cfRule type="cellIs" dxfId="5" priority="43" operator="greaterThan">
      <formula>0</formula>
    </cfRule>
  </conditionalFormatting>
  <conditionalFormatting sqref="H74">
    <cfRule type="cellIs" dxfId="4" priority="42" operator="greaterThan">
      <formula>0</formula>
    </cfRule>
  </conditionalFormatting>
  <conditionalFormatting sqref="J76:K76">
    <cfRule type="cellIs" dxfId="3" priority="40" operator="greaterThan">
      <formula>0</formula>
    </cfRule>
  </conditionalFormatting>
  <conditionalFormatting sqref="H76">
    <cfRule type="cellIs" dxfId="2" priority="39" operator="greaterThan">
      <formula>0</formula>
    </cfRule>
  </conditionalFormatting>
  <conditionalFormatting sqref="H76">
    <cfRule type="cellIs" dxfId="1" priority="38" operator="greaterThan">
      <formula>0</formula>
    </cfRule>
  </conditionalFormatting>
  <conditionalFormatting sqref="N18 N38 N27:N28 N45 N20:N22 N30:N31 N34:N36 N41:N43 N48:N56 N58:N88">
    <cfRule type="cellIs" dxfId="0" priority="1" operator="greaterThan">
      <formula>0</formula>
    </cfRule>
  </conditionalFormatting>
  <dataValidations count="2">
    <dataValidation type="decimal" allowBlank="1" showInputMessage="1" showErrorMessage="1" errorTitle="stwka" error="Wprowadź liczbę większą od 0. Sprawdż separator części dziesiętnej (przecinek, kropka)_x000a_" promptTitle="stawka" prompt="Podaj stawkę w zł" sqref="G84:G88 G81:G82 G78:G79 G76 G74 G72 G70 G68 G18:G46 G48:G66">
      <formula1>0</formula1>
      <formula2>100000000000</formula2>
    </dataValidation>
    <dataValidation type="list" showInputMessage="1" showErrorMessage="1" error="Podaj właściwą stawkęVAT (8 lub 23%)" sqref="I84:I88 I81:I82 I78:I79 I76 I74 I72 I70 I68 I18:I46 I48:I66">
      <formula1>"8%,23%"</formula1>
    </dataValidation>
  </dataValidations>
  <pageMargins left="0.70866141732283472" right="0.70866141732283472" top="0.74803149606299213" bottom="0.74803149606299213" header="0.31496062992125984" footer="0.31496062992125984"/>
  <pageSetup paperSize="9" scale="71" fitToHeight="18" orientation="landscape" r:id="rId1"/>
  <headerFooter alignWithMargins="0">
    <oddFooter>&amp;Cstrona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2</vt:i4>
      </vt:variant>
    </vt:vector>
  </HeadingPairs>
  <TitlesOfParts>
    <vt:vector size="3" baseType="lpstr">
      <vt:lpstr>pakiet ....</vt:lpstr>
      <vt:lpstr>'pakiet ....'!Obszar_wydruku</vt:lpstr>
      <vt:lpstr>'pakiet ....'!Tytuły_wydruku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1223 N.Lutówko Przemysław Hermann</cp:lastModifiedBy>
  <cp:lastPrinted>2020-10-23T06:27:05Z</cp:lastPrinted>
  <dcterms:created xsi:type="dcterms:W3CDTF">2020-10-18T08:42:39Z</dcterms:created>
  <dcterms:modified xsi:type="dcterms:W3CDTF">2020-10-23T06:27:12Z</dcterms:modified>
</cp:coreProperties>
</file>