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700" windowHeight="10800" activeTab="1"/>
  </bookViews>
  <sheets>
    <sheet name="Rekapitulácia stavby" sheetId="1" r:id="rId1"/>
    <sheet name="A2003 - E1- Zelená stena ..." sheetId="2" r:id="rId2"/>
    <sheet name="A2003E - E3) Elektroinšta..." sheetId="3" r:id="rId3"/>
    <sheet name="A2003Z - E2) Zavlažovanie" sheetId="4" r:id="rId4"/>
  </sheets>
  <definedNames>
    <definedName name="_xlnm._FilterDatabase" localSheetId="1" hidden="1">'A2003 - E1- Zelená stena ...'!$C$133:$K$247</definedName>
    <definedName name="_xlnm._FilterDatabase" localSheetId="2" hidden="1">'A2003E - E3) Elektroinšta...'!$C$119:$K$151</definedName>
    <definedName name="_xlnm._FilterDatabase" localSheetId="3" hidden="1">'A2003Z - E2) Zavlažovanie'!$C$131:$K$233</definedName>
    <definedName name="_xlnm.Print_Titles" localSheetId="1">'A2003 - E1- Zelená stena ...'!$133:$133</definedName>
    <definedName name="_xlnm.Print_Titles" localSheetId="2">'A2003E - E3) Elektroinšta...'!$119:$119</definedName>
    <definedName name="_xlnm.Print_Titles" localSheetId="3">'A2003Z - E2) Zavlažovanie'!$131:$131</definedName>
    <definedName name="_xlnm.Print_Titles" localSheetId="0">'Rekapitulácia stavby'!$92:$92</definedName>
    <definedName name="_xlnm.Print_Area" localSheetId="1">'A2003 - E1- Zelená stena ...'!$C$4:$J$76,'A2003 - E1- Zelená stena ...'!$C$82:$J$115,'A2003 - E1- Zelená stena ...'!$C$121:$J$247</definedName>
    <definedName name="_xlnm.Print_Area" localSheetId="2">'A2003E - E3) Elektroinšta...'!$C$4:$J$76,'A2003E - E3) Elektroinšta...'!$C$82:$J$101,'A2003E - E3) Elektroinšta...'!$C$107:$J$151</definedName>
    <definedName name="_xlnm.Print_Area" localSheetId="3">'A2003Z - E2) Zavlažovanie'!$C$4:$J$76,'A2003Z - E2) Zavlažovanie'!$C$82:$J$113,'A2003Z - E2) Zavlažovanie'!$C$119:$J$233</definedName>
    <definedName name="_xlnm.Print_Area" localSheetId="0">'Rekapitulácia stavby'!$D$4:$AO$76,'Rekapitulácia stavby'!$C$82:$AQ$98</definedName>
  </definedNames>
  <calcPr calcId="125725"/>
</workbook>
</file>

<file path=xl/calcChain.xml><?xml version="1.0" encoding="utf-8"?>
<calcChain xmlns="http://schemas.openxmlformats.org/spreadsheetml/2006/main">
  <c r="J37" i="4"/>
  <c r="J36"/>
  <c r="AY97" i="1" s="1"/>
  <c r="J35" i="4"/>
  <c r="AX97" i="1"/>
  <c r="BI233" i="4"/>
  <c r="BH233"/>
  <c r="BG233"/>
  <c r="BE233"/>
  <c r="T233"/>
  <c r="T232" s="1"/>
  <c r="R233"/>
  <c r="R232" s="1"/>
  <c r="P233"/>
  <c r="P232" s="1"/>
  <c r="BI231"/>
  <c r="BH231"/>
  <c r="BG231"/>
  <c r="BE231"/>
  <c r="T231"/>
  <c r="T230"/>
  <c r="R231"/>
  <c r="R230" s="1"/>
  <c r="P231"/>
  <c r="P230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3"/>
  <c r="BH153"/>
  <c r="BG153"/>
  <c r="BE153"/>
  <c r="T153"/>
  <c r="T152" s="1"/>
  <c r="R153"/>
  <c r="R152" s="1"/>
  <c r="P153"/>
  <c r="P152" s="1"/>
  <c r="BI151"/>
  <c r="BH151"/>
  <c r="BG151"/>
  <c r="BE151"/>
  <c r="T151"/>
  <c r="T150" s="1"/>
  <c r="R151"/>
  <c r="R150" s="1"/>
  <c r="P151"/>
  <c r="P150" s="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J128"/>
  <c r="F128"/>
  <c r="F126"/>
  <c r="E124"/>
  <c r="J91"/>
  <c r="F91"/>
  <c r="F89"/>
  <c r="E87"/>
  <c r="J24"/>
  <c r="E24"/>
  <c r="J92" s="1"/>
  <c r="J23"/>
  <c r="J18"/>
  <c r="E18"/>
  <c r="F129" s="1"/>
  <c r="J17"/>
  <c r="J12"/>
  <c r="J126" s="1"/>
  <c r="E7"/>
  <c r="E85"/>
  <c r="J37" i="3"/>
  <c r="J36"/>
  <c r="AY96" i="1" s="1"/>
  <c r="J35" i="3"/>
  <c r="AX96" i="1" s="1"/>
  <c r="BI151" i="3"/>
  <c r="BH151"/>
  <c r="BG151"/>
  <c r="BE151"/>
  <c r="T151"/>
  <c r="T150" s="1"/>
  <c r="R151"/>
  <c r="R150" s="1"/>
  <c r="P151"/>
  <c r="P150" s="1"/>
  <c r="BI149"/>
  <c r="BH149"/>
  <c r="BG149"/>
  <c r="BE149"/>
  <c r="T149"/>
  <c r="T148" s="1"/>
  <c r="R149"/>
  <c r="R148" s="1"/>
  <c r="P149"/>
  <c r="P148" s="1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6"/>
  <c r="F116"/>
  <c r="F114"/>
  <c r="E112"/>
  <c r="J91"/>
  <c r="F91"/>
  <c r="F89"/>
  <c r="E87"/>
  <c r="J24"/>
  <c r="E24"/>
  <c r="J92" s="1"/>
  <c r="J23"/>
  <c r="J18"/>
  <c r="E18"/>
  <c r="F117"/>
  <c r="J17"/>
  <c r="J12"/>
  <c r="J89"/>
  <c r="E7"/>
  <c r="E85" s="1"/>
  <c r="J37" i="2"/>
  <c r="J36"/>
  <c r="AY95" i="1"/>
  <c r="J35" i="2"/>
  <c r="AX95" i="1" s="1"/>
  <c r="BI247" i="2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1"/>
  <c r="BH241"/>
  <c r="BG241"/>
  <c r="BE241"/>
  <c r="T241"/>
  <c r="R241"/>
  <c r="P241"/>
  <c r="BI240"/>
  <c r="BH240"/>
  <c r="BG240"/>
  <c r="BE240"/>
  <c r="T240"/>
  <c r="R240"/>
  <c r="P240"/>
  <c r="BI237"/>
  <c r="BH237"/>
  <c r="BG237"/>
  <c r="BE237"/>
  <c r="T237"/>
  <c r="T236" s="1"/>
  <c r="R237"/>
  <c r="R236"/>
  <c r="P237"/>
  <c r="P236" s="1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0"/>
  <c r="BH200"/>
  <c r="BG200"/>
  <c r="BE200"/>
  <c r="T200"/>
  <c r="T199"/>
  <c r="R200"/>
  <c r="R199" s="1"/>
  <c r="P200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J130"/>
  <c r="F130"/>
  <c r="F128"/>
  <c r="E126"/>
  <c r="J91"/>
  <c r="F91"/>
  <c r="F89"/>
  <c r="E87"/>
  <c r="J24"/>
  <c r="E24"/>
  <c r="J131" s="1"/>
  <c r="J23"/>
  <c r="J18"/>
  <c r="E18"/>
  <c r="F92" s="1"/>
  <c r="J17"/>
  <c r="J12"/>
  <c r="J128" s="1"/>
  <c r="E7"/>
  <c r="E85"/>
  <c r="L90" i="1"/>
  <c r="AM90"/>
  <c r="AM89"/>
  <c r="L89"/>
  <c r="AM87"/>
  <c r="L87"/>
  <c r="L85"/>
  <c r="L84"/>
  <c r="J233" i="4"/>
  <c r="J231"/>
  <c r="BK228"/>
  <c r="BK227"/>
  <c r="J225"/>
  <c r="J224"/>
  <c r="BK223"/>
  <c r="BK222"/>
  <c r="BK221"/>
  <c r="J220"/>
  <c r="BK215"/>
  <c r="BK214"/>
  <c r="BK213"/>
  <c r="J209"/>
  <c r="BK207"/>
  <c r="J202"/>
  <c r="J201"/>
  <c r="BK198"/>
  <c r="J196"/>
  <c r="J195"/>
  <c r="BK191"/>
  <c r="BK186"/>
  <c r="J183"/>
  <c r="BK170"/>
  <c r="BK162"/>
  <c r="BK156"/>
  <c r="J149"/>
  <c r="BK140"/>
  <c r="J138"/>
  <c r="J137"/>
  <c r="BK151" i="3"/>
  <c r="BK149"/>
  <c r="BK139"/>
  <c r="BK138"/>
  <c r="J135"/>
  <c r="J133"/>
  <c r="J126"/>
  <c r="BK123"/>
  <c r="J241" i="2"/>
  <c r="J235"/>
  <c r="BK229"/>
  <c r="BK220"/>
  <c r="BK215"/>
  <c r="J213"/>
  <c r="BK208"/>
  <c r="BK205"/>
  <c r="BK204"/>
  <c r="J200"/>
  <c r="BK197"/>
  <c r="BK196"/>
  <c r="J195"/>
  <c r="BK191"/>
  <c r="BK190"/>
  <c r="BK186"/>
  <c r="J177"/>
  <c r="BK171"/>
  <c r="BK163"/>
  <c r="BK158"/>
  <c r="BK156"/>
  <c r="BK155"/>
  <c r="BK154"/>
  <c r="BK147"/>
  <c r="BK145"/>
  <c r="J145"/>
  <c r="J142"/>
  <c r="AS94" i="1"/>
  <c r="BK233" i="4"/>
  <c r="BK231"/>
  <c r="J228"/>
  <c r="J227"/>
  <c r="BK225"/>
  <c r="BK224"/>
  <c r="J223"/>
  <c r="J222"/>
  <c r="J221"/>
  <c r="BK220"/>
  <c r="BK218"/>
  <c r="J217"/>
  <c r="J215"/>
  <c r="BK209"/>
  <c r="J208"/>
  <c r="BK206"/>
  <c r="J203"/>
  <c r="BK202"/>
  <c r="BK201"/>
  <c r="BK197"/>
  <c r="BK194"/>
  <c r="J193"/>
  <c r="BK192"/>
  <c r="J190"/>
  <c r="BK183"/>
  <c r="BK182"/>
  <c r="J179"/>
  <c r="BK175"/>
  <c r="J170"/>
  <c r="J166"/>
  <c r="J158"/>
  <c r="BK151"/>
  <c r="BK146"/>
  <c r="BK145"/>
  <c r="BK142"/>
  <c r="J139"/>
  <c r="BK146" i="3"/>
  <c r="J142"/>
  <c r="J141"/>
  <c r="J139"/>
  <c r="J134"/>
  <c r="BK133"/>
  <c r="J130"/>
  <c r="J124"/>
  <c r="BK244" i="2"/>
  <c r="BK240"/>
  <c r="BK219"/>
  <c r="BK218"/>
  <c r="J217"/>
  <c r="BK216"/>
  <c r="BK212"/>
  <c r="J204"/>
  <c r="J197"/>
  <c r="J193"/>
  <c r="BK189"/>
  <c r="BK187"/>
  <c r="BK183"/>
  <c r="BK182"/>
  <c r="J162"/>
  <c r="BK161"/>
  <c r="BK160"/>
  <c r="J159"/>
  <c r="BK151"/>
  <c r="J149"/>
  <c r="BK143"/>
  <c r="J216" i="4"/>
  <c r="J210"/>
  <c r="BK208"/>
  <c r="J207"/>
  <c r="BK199"/>
  <c r="J198"/>
  <c r="BK193"/>
  <c r="J191"/>
  <c r="BK189"/>
  <c r="BK185"/>
  <c r="BK179"/>
  <c r="J173"/>
  <c r="BK160"/>
  <c r="J148"/>
  <c r="BK147"/>
  <c r="BK138"/>
  <c r="BK136"/>
  <c r="J149" i="3"/>
  <c r="J146"/>
  <c r="BK144"/>
  <c r="BK132"/>
  <c r="J131"/>
  <c r="BK127"/>
  <c r="BK243" i="2"/>
  <c r="BK241"/>
  <c r="J240"/>
  <c r="J234"/>
  <c r="J233"/>
  <c r="BK228"/>
  <c r="BK223"/>
  <c r="J222"/>
  <c r="BK209"/>
  <c r="BK207"/>
  <c r="BK203"/>
  <c r="J198"/>
  <c r="J194"/>
  <c r="J188"/>
  <c r="J187"/>
  <c r="J185"/>
  <c r="BK181"/>
  <c r="J181"/>
  <c r="BK179"/>
  <c r="J178"/>
  <c r="BK177"/>
  <c r="BK167"/>
  <c r="BK166"/>
  <c r="J163"/>
  <c r="BK162"/>
  <c r="J160"/>
  <c r="BK159"/>
  <c r="BK150"/>
  <c r="J144"/>
  <c r="J141"/>
  <c r="BK139"/>
  <c r="BK137"/>
  <c r="J218" i="4"/>
  <c r="BK217"/>
  <c r="BK216"/>
  <c r="J214"/>
  <c r="J213"/>
  <c r="BK210"/>
  <c r="J206"/>
  <c r="J205"/>
  <c r="BK195"/>
  <c r="J194"/>
  <c r="BK190"/>
  <c r="J181"/>
  <c r="J180"/>
  <c r="J177"/>
  <c r="J176"/>
  <c r="J172"/>
  <c r="J167"/>
  <c r="BK165"/>
  <c r="BK159"/>
  <c r="BK157"/>
  <c r="BK144"/>
  <c r="J140"/>
  <c r="J136"/>
  <c r="BK135"/>
  <c r="J145" i="3"/>
  <c r="J138"/>
  <c r="BK137"/>
  <c r="J132"/>
  <c r="BK128"/>
  <c r="BK124"/>
  <c r="J237" i="2"/>
  <c r="J229"/>
  <c r="BK227"/>
  <c r="BK210"/>
  <c r="J205"/>
  <c r="J203"/>
  <c r="BK194"/>
  <c r="BK193"/>
  <c r="J204" i="4"/>
  <c r="BK203"/>
  <c r="J197"/>
  <c r="BK188"/>
  <c r="J187"/>
  <c r="J186"/>
  <c r="BK176"/>
  <c r="J168"/>
  <c r="BK166"/>
  <c r="J162"/>
  <c r="J161"/>
  <c r="J160"/>
  <c r="BK158"/>
  <c r="J157"/>
  <c r="BK148"/>
  <c r="J147"/>
  <c r="J135"/>
  <c r="BK145" i="3"/>
  <c r="BK136"/>
  <c r="J128"/>
  <c r="J127"/>
  <c r="J245" i="2"/>
  <c r="J243"/>
  <c r="BK231"/>
  <c r="BK224"/>
  <c r="BK222"/>
  <c r="J212"/>
  <c r="J207"/>
  <c r="BK200"/>
  <c r="BK198"/>
  <c r="J184"/>
  <c r="J182"/>
  <c r="BK176"/>
  <c r="J169"/>
  <c r="BK146"/>
  <c r="BK140"/>
  <c r="J138"/>
  <c r="BK205" i="4"/>
  <c r="BK204"/>
  <c r="J199"/>
  <c r="BK196"/>
  <c r="J189"/>
  <c r="J185"/>
  <c r="J182"/>
  <c r="BK181"/>
  <c r="BK177"/>
  <c r="J174"/>
  <c r="BK172"/>
  <c r="BK168"/>
  <c r="BK153"/>
  <c r="BK149"/>
  <c r="J143"/>
  <c r="BK137"/>
  <c r="BK142" i="3"/>
  <c r="J129"/>
  <c r="BK125"/>
  <c r="J228" i="2"/>
  <c r="J223"/>
  <c r="J220"/>
  <c r="BK213"/>
  <c r="J209"/>
  <c r="BK192"/>
  <c r="J191"/>
  <c r="J190"/>
  <c r="J189"/>
  <c r="BK188"/>
  <c r="J183"/>
  <c r="BK180"/>
  <c r="J173"/>
  <c r="BK153"/>
  <c r="J152"/>
  <c r="J151"/>
  <c r="J147"/>
  <c r="BK144"/>
  <c r="J143"/>
  <c r="BK141"/>
  <c r="J139"/>
  <c r="J192" i="4"/>
  <c r="J188"/>
  <c r="BK187"/>
  <c r="BK180"/>
  <c r="BK178"/>
  <c r="J175"/>
  <c r="BK174"/>
  <c r="J164"/>
  <c r="BK161"/>
  <c r="J159"/>
  <c r="J153"/>
  <c r="J146"/>
  <c r="J145"/>
  <c r="J144"/>
  <c r="J142"/>
  <c r="J141"/>
  <c r="BK139"/>
  <c r="J151" i="3"/>
  <c r="BK147"/>
  <c r="J143"/>
  <c r="BK141"/>
  <c r="BK134"/>
  <c r="BK130"/>
  <c r="BK129"/>
  <c r="BK126"/>
  <c r="BK237" i="2"/>
  <c r="BK235"/>
  <c r="BK234"/>
  <c r="J232"/>
  <c r="J231"/>
  <c r="J227"/>
  <c r="J226"/>
  <c r="J224"/>
  <c r="J219"/>
  <c r="J218"/>
  <c r="BK217"/>
  <c r="J210"/>
  <c r="J208"/>
  <c r="J196"/>
  <c r="J192"/>
  <c r="J186"/>
  <c r="BK185"/>
  <c r="J180"/>
  <c r="BK173"/>
  <c r="J171"/>
  <c r="BK169"/>
  <c r="J166"/>
  <c r="BK164"/>
  <c r="J156"/>
  <c r="J155"/>
  <c r="J154"/>
  <c r="BK152"/>
  <c r="BK142"/>
  <c r="J140"/>
  <c r="BK138"/>
  <c r="J137"/>
  <c r="J178" i="4"/>
  <c r="BK173"/>
  <c r="BK167"/>
  <c r="J165"/>
  <c r="BK164"/>
  <c r="J156"/>
  <c r="J151"/>
  <c r="BK143"/>
  <c r="BK141"/>
  <c r="J147" i="3"/>
  <c r="J144"/>
  <c r="BK143"/>
  <c r="J137"/>
  <c r="J136"/>
  <c r="BK135"/>
  <c r="BK131"/>
  <c r="J125"/>
  <c r="J123"/>
  <c r="BK247" i="2"/>
  <c r="BK246"/>
  <c r="BK245"/>
  <c r="J244"/>
  <c r="BK233"/>
  <c r="BK232"/>
  <c r="BK226"/>
  <c r="J216"/>
  <c r="J215"/>
  <c r="BK195"/>
  <c r="BK184"/>
  <c r="J179"/>
  <c r="BK178"/>
  <c r="J176"/>
  <c r="J167"/>
  <c r="J164"/>
  <c r="J161"/>
  <c r="J158"/>
  <c r="J153"/>
  <c r="J150"/>
  <c r="BK149"/>
  <c r="J146"/>
  <c r="P148" l="1"/>
  <c r="R157"/>
  <c r="R165"/>
  <c r="R206"/>
  <c r="BK225"/>
  <c r="J225"/>
  <c r="J109"/>
  <c r="P239"/>
  <c r="P238" s="1"/>
  <c r="BK122" i="3"/>
  <c r="BK121" s="1"/>
  <c r="P136" i="2"/>
  <c r="BK175"/>
  <c r="J175"/>
  <c r="J102" s="1"/>
  <c r="BK202"/>
  <c r="BK211"/>
  <c r="J211"/>
  <c r="J107" s="1"/>
  <c r="R221"/>
  <c r="P230"/>
  <c r="BK239"/>
  <c r="BK238" s="1"/>
  <c r="J238" s="1"/>
  <c r="J112" s="1"/>
  <c r="T122" i="3"/>
  <c r="T121" s="1"/>
  <c r="T120" s="1"/>
  <c r="T136" i="2"/>
  <c r="R175"/>
  <c r="T206"/>
  <c r="T221"/>
  <c r="T230"/>
  <c r="R239"/>
  <c r="R238" s="1"/>
  <c r="R122" i="3"/>
  <c r="R121" s="1"/>
  <c r="R120" s="1"/>
  <c r="T148" i="2"/>
  <c r="P157"/>
  <c r="P165"/>
  <c r="BK206"/>
  <c r="J206" s="1"/>
  <c r="J106" s="1"/>
  <c r="R211"/>
  <c r="R225"/>
  <c r="BK242"/>
  <c r="J242"/>
  <c r="J114" s="1"/>
  <c r="R136"/>
  <c r="BK157"/>
  <c r="J157"/>
  <c r="J100" s="1"/>
  <c r="BK165"/>
  <c r="J165" s="1"/>
  <c r="J101" s="1"/>
  <c r="R202"/>
  <c r="P211"/>
  <c r="BK230"/>
  <c r="J230"/>
  <c r="J110" s="1"/>
  <c r="R242"/>
  <c r="R148"/>
  <c r="T157"/>
  <c r="T165"/>
  <c r="P202"/>
  <c r="P221"/>
  <c r="R230"/>
  <c r="P242"/>
  <c r="P122" i="3"/>
  <c r="P121" s="1"/>
  <c r="P120" s="1"/>
  <c r="AU96" i="1" s="1"/>
  <c r="BK136" i="2"/>
  <c r="J136" s="1"/>
  <c r="J98" s="1"/>
  <c r="T175"/>
  <c r="T202"/>
  <c r="T211"/>
  <c r="P225"/>
  <c r="T242"/>
  <c r="R134" i="4"/>
  <c r="R133" s="1"/>
  <c r="BK148" i="2"/>
  <c r="J148"/>
  <c r="J99"/>
  <c r="P175"/>
  <c r="P206"/>
  <c r="BK221"/>
  <c r="J221"/>
  <c r="J108" s="1"/>
  <c r="T225"/>
  <c r="T239"/>
  <c r="T238"/>
  <c r="BK134" i="4"/>
  <c r="J134" s="1"/>
  <c r="J98" s="1"/>
  <c r="P134"/>
  <c r="P133" s="1"/>
  <c r="T134"/>
  <c r="T133" s="1"/>
  <c r="BK155"/>
  <c r="J155" s="1"/>
  <c r="J102" s="1"/>
  <c r="P155"/>
  <c r="R155"/>
  <c r="T155"/>
  <c r="BK163"/>
  <c r="J163" s="1"/>
  <c r="J103" s="1"/>
  <c r="P163"/>
  <c r="R163"/>
  <c r="T163"/>
  <c r="BK171"/>
  <c r="J171" s="1"/>
  <c r="J104" s="1"/>
  <c r="P171"/>
  <c r="R171"/>
  <c r="T171"/>
  <c r="BK184"/>
  <c r="J184" s="1"/>
  <c r="J105" s="1"/>
  <c r="P184"/>
  <c r="R184"/>
  <c r="T184"/>
  <c r="BK200"/>
  <c r="J200" s="1"/>
  <c r="J106" s="1"/>
  <c r="P200"/>
  <c r="R200"/>
  <c r="T200"/>
  <c r="BK212"/>
  <c r="J212" s="1"/>
  <c r="J108" s="1"/>
  <c r="P212"/>
  <c r="R212"/>
  <c r="T212"/>
  <c r="BK219"/>
  <c r="J219" s="1"/>
  <c r="J109" s="1"/>
  <c r="P219"/>
  <c r="R219"/>
  <c r="T219"/>
  <c r="BK226"/>
  <c r="J226"/>
  <c r="J110"/>
  <c r="P226"/>
  <c r="R226"/>
  <c r="T226"/>
  <c r="E124" i="2"/>
  <c r="BF137"/>
  <c r="BF138"/>
  <c r="BF139"/>
  <c r="BF140"/>
  <c r="BF143"/>
  <c r="BF161"/>
  <c r="BF166"/>
  <c r="BF178"/>
  <c r="BF179"/>
  <c r="BF180"/>
  <c r="BF186"/>
  <c r="BF191"/>
  <c r="BF192"/>
  <c r="BF203"/>
  <c r="BF207"/>
  <c r="BF212"/>
  <c r="BF220"/>
  <c r="BF224"/>
  <c r="BF228"/>
  <c r="BF235"/>
  <c r="BF237"/>
  <c r="BF246"/>
  <c r="BF247"/>
  <c r="E110" i="3"/>
  <c r="BF138"/>
  <c r="J89" i="4"/>
  <c r="BF157"/>
  <c r="BF175"/>
  <c r="BF179"/>
  <c r="BF218"/>
  <c r="BF147" i="2"/>
  <c r="BF150"/>
  <c r="BF158"/>
  <c r="BF162"/>
  <c r="BF188"/>
  <c r="BF194"/>
  <c r="BF197"/>
  <c r="BF217"/>
  <c r="BF229"/>
  <c r="BF241"/>
  <c r="BF123" i="3"/>
  <c r="BF124"/>
  <c r="BF128"/>
  <c r="BF131"/>
  <c r="BF133"/>
  <c r="F92" i="4"/>
  <c r="J129"/>
  <c r="BF137"/>
  <c r="BF149"/>
  <c r="BF166"/>
  <c r="BF168"/>
  <c r="BF170"/>
  <c r="BF176"/>
  <c r="BF183"/>
  <c r="BF185"/>
  <c r="BF145" i="2"/>
  <c r="BF149"/>
  <c r="BF155"/>
  <c r="BF159"/>
  <c r="BF169"/>
  <c r="BF181"/>
  <c r="BF198"/>
  <c r="BF204"/>
  <c r="BF205"/>
  <c r="BF243"/>
  <c r="BF245"/>
  <c r="J114" i="3"/>
  <c r="BF136"/>
  <c r="BF139"/>
  <c r="BF145"/>
  <c r="BF146"/>
  <c r="BF147"/>
  <c r="BK150"/>
  <c r="J150" s="1"/>
  <c r="J100" s="1"/>
  <c r="BF139" i="4"/>
  <c r="BF141"/>
  <c r="BF162"/>
  <c r="BF165"/>
  <c r="BF141" i="2"/>
  <c r="BF142"/>
  <c r="BF144"/>
  <c r="BF156"/>
  <c r="BF163"/>
  <c r="BF167"/>
  <c r="BF177"/>
  <c r="BF185"/>
  <c r="BF187"/>
  <c r="BF193"/>
  <c r="BF195"/>
  <c r="BF213"/>
  <c r="BF215"/>
  <c r="BF227"/>
  <c r="BF232"/>
  <c r="F92" i="3"/>
  <c r="J117"/>
  <c r="BF125"/>
  <c r="E122" i="4"/>
  <c r="BF136"/>
  <c r="BF140"/>
  <c r="BF153"/>
  <c r="BF189"/>
  <c r="BF191"/>
  <c r="BF199"/>
  <c r="BF201"/>
  <c r="BF205"/>
  <c r="BF222" i="2"/>
  <c r="BF234"/>
  <c r="BF240"/>
  <c r="BK199"/>
  <c r="J199" s="1"/>
  <c r="J103" s="1"/>
  <c r="BK236"/>
  <c r="J236" s="1"/>
  <c r="J111" s="1"/>
  <c r="BF126" i="3"/>
  <c r="BF135"/>
  <c r="BF141"/>
  <c r="BF149"/>
  <c r="BF138" i="4"/>
  <c r="BF146"/>
  <c r="BF148"/>
  <c r="BF151"/>
  <c r="BF178"/>
  <c r="BF187"/>
  <c r="BF188"/>
  <c r="BF192"/>
  <c r="BF197"/>
  <c r="BF198"/>
  <c r="BF202"/>
  <c r="BF213"/>
  <c r="BF220"/>
  <c r="J89" i="2"/>
  <c r="BF151"/>
  <c r="BF152"/>
  <c r="BF153"/>
  <c r="BF164"/>
  <c r="BF171"/>
  <c r="BF176"/>
  <c r="BF182"/>
  <c r="BF183"/>
  <c r="BF189"/>
  <c r="BF190"/>
  <c r="BF196"/>
  <c r="BF200"/>
  <c r="BF226"/>
  <c r="BF134" i="3"/>
  <c r="BF142"/>
  <c r="BF143"/>
  <c r="BF144"/>
  <c r="BF151"/>
  <c r="BF143" i="4"/>
  <c r="BF144"/>
  <c r="BF145"/>
  <c r="BF158"/>
  <c r="BF182"/>
  <c r="BF186"/>
  <c r="BF194"/>
  <c r="BF195"/>
  <c r="BF204"/>
  <c r="BF209"/>
  <c r="BF210"/>
  <c r="BF215"/>
  <c r="J92" i="2"/>
  <c r="F131"/>
  <c r="BF146"/>
  <c r="BF154"/>
  <c r="BF208"/>
  <c r="BF209"/>
  <c r="BF216"/>
  <c r="BF218"/>
  <c r="BF219"/>
  <c r="BF233"/>
  <c r="BF132" i="3"/>
  <c r="BF137"/>
  <c r="BF156" i="4"/>
  <c r="BF159"/>
  <c r="BF160"/>
  <c r="BF161"/>
  <c r="BF167"/>
  <c r="BF172"/>
  <c r="BF173"/>
  <c r="BF180"/>
  <c r="BF181"/>
  <c r="BF196"/>
  <c r="BF207"/>
  <c r="BF216"/>
  <c r="BF221"/>
  <c r="BF222"/>
  <c r="BF223"/>
  <c r="BF227"/>
  <c r="BF228"/>
  <c r="BF231"/>
  <c r="BK150"/>
  <c r="J150"/>
  <c r="J99" s="1"/>
  <c r="BK152"/>
  <c r="J152" s="1"/>
  <c r="J100" s="1"/>
  <c r="BF160" i="2"/>
  <c r="BF173"/>
  <c r="BF184"/>
  <c r="BF210"/>
  <c r="BF223"/>
  <c r="BF231"/>
  <c r="BF244"/>
  <c r="BF127" i="3"/>
  <c r="BF129"/>
  <c r="BF130"/>
  <c r="BK148"/>
  <c r="J148"/>
  <c r="J99" s="1"/>
  <c r="BF135" i="4"/>
  <c r="BF142"/>
  <c r="BF147"/>
  <c r="BF164"/>
  <c r="BF174"/>
  <c r="BF177"/>
  <c r="BF190"/>
  <c r="BF193"/>
  <c r="BF203"/>
  <c r="BF206"/>
  <c r="BF208"/>
  <c r="BF214"/>
  <c r="BF217"/>
  <c r="BF224"/>
  <c r="BF225"/>
  <c r="BF233"/>
  <c r="BK230"/>
  <c r="J230" s="1"/>
  <c r="J111" s="1"/>
  <c r="BK232"/>
  <c r="J232" s="1"/>
  <c r="J112" s="1"/>
  <c r="J33" i="2"/>
  <c r="AV95" i="1" s="1"/>
  <c r="F36" i="4"/>
  <c r="BC97" i="1" s="1"/>
  <c r="F33" i="3"/>
  <c r="AZ96" i="1" s="1"/>
  <c r="J33" i="4"/>
  <c r="AV97" i="1" s="1"/>
  <c r="F36" i="2"/>
  <c r="BC95" i="1" s="1"/>
  <c r="F37" i="4"/>
  <c r="BD97" i="1" s="1"/>
  <c r="J33" i="3"/>
  <c r="AV96" i="1" s="1"/>
  <c r="F33" i="2"/>
  <c r="AZ95" i="1" s="1"/>
  <c r="F37" i="3"/>
  <c r="BD96" i="1" s="1"/>
  <c r="F36" i="3"/>
  <c r="BC96" i="1" s="1"/>
  <c r="F37" i="2"/>
  <c r="BD95" i="1" s="1"/>
  <c r="F33" i="4"/>
  <c r="AZ97" i="1" s="1"/>
  <c r="F35" i="3"/>
  <c r="BB96" i="1" s="1"/>
  <c r="F35" i="2"/>
  <c r="BB95" i="1" s="1"/>
  <c r="F35" i="4"/>
  <c r="BB97" i="1" s="1"/>
  <c r="R211" i="4" l="1"/>
  <c r="T154"/>
  <c r="P211"/>
  <c r="BK201" i="2"/>
  <c r="J201" s="1"/>
  <c r="J104" s="1"/>
  <c r="T211" i="4"/>
  <c r="P154"/>
  <c r="P132" s="1"/>
  <c r="AU97" i="1" s="1"/>
  <c r="T201" i="2"/>
  <c r="R201"/>
  <c r="T135"/>
  <c r="T134" s="1"/>
  <c r="P135"/>
  <c r="R154" i="4"/>
  <c r="R132" s="1"/>
  <c r="R135" i="2"/>
  <c r="R134" s="1"/>
  <c r="BK120" i="3"/>
  <c r="J120"/>
  <c r="J96" s="1"/>
  <c r="T132" i="4"/>
  <c r="P201" i="2"/>
  <c r="J239"/>
  <c r="J113" s="1"/>
  <c r="J202"/>
  <c r="J105"/>
  <c r="BK135"/>
  <c r="J135" s="1"/>
  <c r="J97" s="1"/>
  <c r="J121" i="3"/>
  <c r="J97" s="1"/>
  <c r="J122"/>
  <c r="J98"/>
  <c r="BK154" i="4"/>
  <c r="J154" s="1"/>
  <c r="J101" s="1"/>
  <c r="BK133"/>
  <c r="J133"/>
  <c r="J97" s="1"/>
  <c r="BK211"/>
  <c r="J211"/>
  <c r="J107"/>
  <c r="BC94" i="1"/>
  <c r="W32" s="1"/>
  <c r="BB94"/>
  <c r="W31" s="1"/>
  <c r="J34" i="4"/>
  <c r="AW97" i="1" s="1"/>
  <c r="AT97" s="1"/>
  <c r="F34" i="2"/>
  <c r="BA95" i="1" s="1"/>
  <c r="F34" i="3"/>
  <c r="BA96" i="1"/>
  <c r="BD94"/>
  <c r="W33" s="1"/>
  <c r="AZ94"/>
  <c r="W29" s="1"/>
  <c r="J34" i="3"/>
  <c r="AW96" i="1" s="1"/>
  <c r="AT96" s="1"/>
  <c r="F34" i="4"/>
  <c r="BA97" i="1"/>
  <c r="J34" i="2"/>
  <c r="AW95" i="1" s="1"/>
  <c r="AT95" s="1"/>
  <c r="P134" i="2" l="1"/>
  <c r="AU95" i="1"/>
  <c r="AU94" s="1"/>
  <c r="BK134" i="2"/>
  <c r="J134"/>
  <c r="J96" s="1"/>
  <c r="BK132" i="4"/>
  <c r="J132"/>
  <c r="J30" s="1"/>
  <c r="AG97" i="1" s="1"/>
  <c r="AN97" s="1"/>
  <c r="BA94"/>
  <c r="W30" s="1"/>
  <c r="AX94"/>
  <c r="AY94"/>
  <c r="J30" i="3"/>
  <c r="AG96" i="1"/>
  <c r="AN96" s="1"/>
  <c r="AV94"/>
  <c r="AK29" s="1"/>
  <c r="J39" i="3" l="1"/>
  <c r="J39" i="4"/>
  <c r="J96"/>
  <c r="AW94" i="1"/>
  <c r="AK30" s="1"/>
  <c r="J30" i="2"/>
  <c r="AG95" i="1" s="1"/>
  <c r="AN95" s="1"/>
  <c r="J39" i="2" l="1"/>
  <c r="AT94" i="1"/>
  <c r="AG94"/>
  <c r="AN94" l="1"/>
  <c r="AK26"/>
  <c r="AK35" s="1"/>
</calcChain>
</file>

<file path=xl/sharedStrings.xml><?xml version="1.0" encoding="utf-8"?>
<sst xmlns="http://schemas.openxmlformats.org/spreadsheetml/2006/main" count="3583" uniqueCount="845">
  <si>
    <t>Export Komplet</t>
  </si>
  <si>
    <t/>
  </si>
  <si>
    <t>2.0</t>
  </si>
  <si>
    <t>False</t>
  </si>
  <si>
    <t>{0c92017a-7aeb-47ec-8758-bed0606f4b06}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</si>
  <si>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</si>
  <si>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</si>
  <si>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</si>
  <si>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</si>
  <si>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</si>
  <si>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</si>
  <si>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</si>
  <si>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</si>
  <si>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A2003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</si>
  <si>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</si>
  <si>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</si>
  <si>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ZELENÁ STENA NA OBJEKTE MsKC</t>
  </si>
  <si>
    <t>JKSO:</t>
  </si>
  <si>
    <t>KS:</t>
  </si>
  <si>
    <t>Miesto:</t>
  </si>
  <si>
    <t xml:space="preserve"> </t>
  </si>
  <si>
    <t>Dátum:</t>
  </si>
  <si>
    <t>30. 7. 2020</t>
  </si>
  <si>
    <t>Objednávateľ:</t>
  </si>
  <si>
    <t>IČO:</t>
  </si>
  <si>
    <t>Mesto Žiar nad Hronom, Š. Moysesa 46, Žiar nad Hro</t>
  </si>
  <si>
    <t>IČ DPH:</t>
  </si>
  <si>
    <t>Zhotoviteľ:</t>
  </si>
  <si>
    <t>Vyplň údaj</t>
  </si>
  <si>
    <t>Projektant:</t>
  </si>
  <si>
    <t>ARCHITEKTI DE,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</si>
  <si>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</si>
  <si>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</si>
  <si>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</si>
  <si>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</si>
  <si>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</si>
  <si>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</si>
  <si>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</si>
  <si>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</si>
  <si>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</si>
  <si>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</si>
  <si>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</si>
  <si>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</si>
  <si>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</si>
  <si>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</si>
  <si>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</si>
  <si>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</si>
  <si>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</si>
  <si>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</si>
  <si>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</si>
  <si>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</si>
  <si>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</si>
  <si>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</si>
  <si>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</si>
  <si>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</si>
  <si>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</si>
  <si>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</si>
  <si>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</si>
  <si>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</si>
  <si>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</si>
  <si>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</si>
  <si>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</si>
  <si>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</si>
  <si>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</si>
  <si>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</si>
  <si>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</si>
  <si>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</si>
  <si>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</si>
  <si>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</si>
  <si>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</si>
  <si>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</si>
  <si>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</si>
  <si>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</si>
  <si>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</si>
  <si>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</si>
  <si>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</si>
  <si>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</si>
  <si>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</si>
  <si>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</si>
  <si>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E1- Zelená stena na objekte MsKC</t>
  </si>
  <si>
    <t>STA</t>
  </si>
  <si>
    <t>1</t>
  </si>
  <si>
    <t>{36c42fae-b60d-4714-b560-85b97fdd427b}</t>
  </si>
  <si>
    <t>A2003E</t>
  </si>
  <si>
    <t>E3) Elektroinštalácia</t>
  </si>
  <si>
    <t>{5bf5143a-28eb-467e-869b-79610fbc9bc3}</t>
  </si>
  <si>
    <t>A2003Z</t>
  </si>
  <si>
    <t>E2) Zavlažovanie</t>
  </si>
  <si>
    <t>{bd37b900-1047-40b0-a49d-a504e9c285e9}</t>
  </si>
  <si>
    <t>KRYCÍ LIST ROZPOČTU</t>
  </si>
  <si>
    <t>Objekt:</t>
  </si>
  <si>
    <t>A2003 - E1- Zelená stena na objekte MsKC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</si>
  <si>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</si>
  <si>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</si>
  <si>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</si>
  <si>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</si>
  <si>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</si>
  <si>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</si>
  <si>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</si>
  <si>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</si>
  <si>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B4 - S1 - vegetačná stena                    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</si>
  <si>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</si>
  <si>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</si>
  <si>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</si>
  <si>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</si>
  <si>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</si>
  <si>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</si>
  <si>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</si>
  <si>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763 - Konštrukcie - drevostavby</t>
  </si>
  <si>
    <t xml:space="preserve">    764 - Konštrukcie klampiarske</t>
  </si>
  <si>
    <t xml:space="preserve">    767 - Konštrukcie doplnkové kovové</t>
  </si>
  <si>
    <t xml:space="preserve">    783 - Nátery</t>
  </si>
  <si>
    <t>M - Práce a dodávky M</t>
  </si>
  <si>
    <t xml:space="preserve">    43-M - Montáž oceľových konštrukcií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</si>
  <si>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</si>
  <si>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</si>
  <si>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</si>
  <si>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</si>
  <si>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</si>
  <si>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</si>
  <si>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</si>
  <si>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</si>
  <si>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</si>
  <si>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</si>
  <si>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</si>
  <si>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</si>
  <si>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</si>
  <si>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</si>
  <si>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</si>
  <si>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</si>
  <si>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</si>
  <si>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</si>
  <si>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113106612.S</t>
  </si>
  <si>
    <t>Rozoberanie zámkovej dlažby všetkých druhov v ploche nad 20 m2,  -0,26000t</t>
  </si>
  <si>
    <t>m2</t>
  </si>
  <si>
    <t>4</t>
  </si>
  <si>
    <t>2</t>
  </si>
  <si>
    <t>699369759</t>
  </si>
  <si>
    <t>132201101</t>
  </si>
  <si>
    <t>Výkop ryhy do šírky 600 mm v horn.3 do 100 m3</t>
  </si>
  <si>
    <t>m3</t>
  </si>
  <si>
    <t>3</t>
  </si>
  <si>
    <t>132201109</t>
  </si>
  <si>
    <t>Príplatok k cene za lepivosť pri hĺbení rýh šírky do 600 mm zapažených i nezapažených s urovnaním dna v hornine 3</t>
  </si>
  <si>
    <t>132201201.S</t>
  </si>
  <si>
    <t>Výkop ryhy šírky 600-2000mm horn.3 do 100m3</t>
  </si>
  <si>
    <t>82873625</t>
  </si>
  <si>
    <t>5</t>
  </si>
  <si>
    <t>132201209.S</t>
  </si>
  <si>
    <t>Príplatok k cenám za lepivosť pri hĺbení rýh š. nad 600 do 2 000 mm zapaž. i nezapažených, s urovnaním dna v hornine 3</t>
  </si>
  <si>
    <t>-1751552792</t>
  </si>
  <si>
    <t>6</t>
  </si>
  <si>
    <t>162501102</t>
  </si>
  <si>
    <t>Vodorovné premiestnenie výkopku po spevnenej ceste z horniny tr.1-4, do 100 m3 na vzdialenosť do 3000 m</t>
  </si>
  <si>
    <t>7</t>
  </si>
  <si>
    <t>162501105</t>
  </si>
  <si>
    <t>Vodorovné premiestnenie výkopku po spevnenej ceste z horniny tr.1-4, do 100 m3, príplatok k cene za každých ďalšich a začatých 1000 m</t>
  </si>
  <si>
    <t>8</t>
  </si>
  <si>
    <t>171201201</t>
  </si>
  <si>
    <t>Uloženie sypaniny na skládky do 100 m3</t>
  </si>
  <si>
    <t>10</t>
  </si>
  <si>
    <t>9</t>
  </si>
  <si>
    <t>171209002</t>
  </si>
  <si>
    <t>Poplatok za skladovanie - zemina a kamenivo (17 05) ostatné</t>
  </si>
  <si>
    <t>t</t>
  </si>
  <si>
    <t>12</t>
  </si>
  <si>
    <t>174101001.S</t>
  </si>
  <si>
    <t>Zásyp sypaninou so zhutnením jám, šachiet, rýh, zárezov alebo okolo objektov do 100 m3</t>
  </si>
  <si>
    <t>-139621844</t>
  </si>
  <si>
    <t>11</t>
  </si>
  <si>
    <t>M</t>
  </si>
  <si>
    <t>583310001500.S</t>
  </si>
  <si>
    <t>Kamenivo ťažené hrubé frakcia 16-22 mm</t>
  </si>
  <si>
    <t>-484755841</t>
  </si>
  <si>
    <t>Zakladanie</t>
  </si>
  <si>
    <t>211511110</t>
  </si>
  <si>
    <t>Zásyp kameňom na zterén</t>
  </si>
  <si>
    <t>18</t>
  </si>
  <si>
    <t>13</t>
  </si>
  <si>
    <t>212752125</t>
  </si>
  <si>
    <t>Trativody z flexodrenážnych rúr DN 100</t>
  </si>
  <si>
    <t>m</t>
  </si>
  <si>
    <t>-188055029</t>
  </si>
  <si>
    <t>14</t>
  </si>
  <si>
    <t>212752251</t>
  </si>
  <si>
    <t>Montáž tvaroviek PVC na potrubie z drenážných rúr DN 100 mm</t>
  </si>
  <si>
    <t>ks</t>
  </si>
  <si>
    <t>1869731823</t>
  </si>
  <si>
    <t>15</t>
  </si>
  <si>
    <t>286520007500.S</t>
  </si>
  <si>
    <t>Koleno obojstranné PVC, DN 100x15°, 30°, 45°, 90° pre drenážny systém</t>
  </si>
  <si>
    <t>1173400245</t>
  </si>
  <si>
    <t>16</t>
  </si>
  <si>
    <t>286520009500.S</t>
  </si>
  <si>
    <t>T-kus PVC pre drenážne rúry DN100</t>
  </si>
  <si>
    <t>-1770382143</t>
  </si>
  <si>
    <t>17</t>
  </si>
  <si>
    <t>2299421</t>
  </si>
  <si>
    <t>Rúrkové mikropilóty tlakové i ťahové z ocele 11 523</t>
  </si>
  <si>
    <t>274321411</t>
  </si>
  <si>
    <t>Betón základových pásov, železový (bez výstuže), tr. C 25/30</t>
  </si>
  <si>
    <t>22</t>
  </si>
  <si>
    <t>19</t>
  </si>
  <si>
    <t>274361821</t>
  </si>
  <si>
    <t>Výstuž základových pásov z ocele B500 (10505)</t>
  </si>
  <si>
    <t>24</t>
  </si>
  <si>
    <t>3 B4</t>
  </si>
  <si>
    <t xml:space="preserve">S1 - vegetačná stena                    </t>
  </si>
  <si>
    <t>3   B4 -1</t>
  </si>
  <si>
    <t>Projektové práce - stavebná časť (stavebné objekty vrátane ich technického vybavenia). náklady na vypracovanie realizačnej dokumentácie</t>
  </si>
  <si>
    <t>eur</t>
  </si>
  <si>
    <t>26</t>
  </si>
  <si>
    <t>21</t>
  </si>
  <si>
    <t>3   B4 -2</t>
  </si>
  <si>
    <t>Doprava , montážny materiál, montáže, režia</t>
  </si>
  <si>
    <t>kpl</t>
  </si>
  <si>
    <t>28</t>
  </si>
  <si>
    <t>3   B4 -3a</t>
  </si>
  <si>
    <t>Dodávka nosného roštu pre vegetačnú stenu</t>
  </si>
  <si>
    <t>30</t>
  </si>
  <si>
    <t>23</t>
  </si>
  <si>
    <t>3   B4 -3b</t>
  </si>
  <si>
    <t>Montáž nosného roštu vrátane ukotvení roštu do konštrukcie stropu a základovej konštrukcie</t>
  </si>
  <si>
    <t>32</t>
  </si>
  <si>
    <t>3   B4 -4</t>
  </si>
  <si>
    <t>Dodávka a montáž konštrukčných dosiek</t>
  </si>
  <si>
    <t>34</t>
  </si>
  <si>
    <t>25</t>
  </si>
  <si>
    <t>3   B4 -5</t>
  </si>
  <si>
    <t>Lemy, žľaby- systémové oplechovanie lemov, žľabov a sokla</t>
  </si>
  <si>
    <t>36</t>
  </si>
  <si>
    <t>3   B4 -6</t>
  </si>
  <si>
    <t>Systém predpestovaných vegetačných modulov</t>
  </si>
  <si>
    <t>38</t>
  </si>
  <si>
    <t>Úpravy povrchov, podlahy, osadenie</t>
  </si>
  <si>
    <t>27</t>
  </si>
  <si>
    <t>622422310.</t>
  </si>
  <si>
    <t>M+D: Plošne vyspravenie nerovnosti nosneho podkladu hr. 3-5mm, vyrovnanie tenko-vrstvou alebo hrubo-vrstvou stierkou , modif. Plastom, viazanu cementom urcenu pre sanacie beton. Plôch (referenčne: Sto Crete FM , Sto Crete GM-P)</t>
  </si>
  <si>
    <t>42</t>
  </si>
  <si>
    <t>622464311 23</t>
  </si>
  <si>
    <t>M+D: systemove riešenie kontaktneho zateplenia pre omietkovu povrchovu upravu Soklovy perimeter hr. 180mm, vratane organickej pružnej armovacej hmoty ( pri natiahnuti o 2% - nepraskne ) s vloženou sklotextilnou sietkou 7x8 oko 210g/m2, v  (dalej-poznámka)</t>
  </si>
  <si>
    <t>52</t>
  </si>
  <si>
    <t>P</t>
  </si>
  <si>
    <t>Poznámka k položke:_x000D_
Poznámka k položke: M+D: systemove riešenie kontaktneho zateplenia pre omietkovu povrchovu upravu Soklovy perimeter hr. 180mm, vratane organickej pružnej armovacej hmoty ( pri natiahnuti o 2% - nepraskne ) s vloženou sklotextilnou sietkou 7x8 oko 210g/m2, vratane hydroizolačneho lepidla a pod omietkoveho náteru bez povrchovej upravy (referenčne: Sto therm Classic  )-S2.2</t>
  </si>
  <si>
    <t>29</t>
  </si>
  <si>
    <t>622464311 23.1</t>
  </si>
  <si>
    <t>-726302719</t>
  </si>
  <si>
    <t>Poznámka k položke:_x000D_
Poznámka k položke: M+D: systemove riešenie kontaktneho zateplenia pre omietkovu povrchovu upravu Soklovy perimeter hr. 180mm, vratane organickej pružnej armovacej hmoty ( pri natiahnuti o 2% - nepraskne ) s vloženou sklotextilnou sietkou 7x8 oko 210g/m2, vratane hydroizolačneho lepidla a pod omietkoveho náteru bez povrchovej upravy (referenčne: Sto therm mineral  )-S2.1</t>
  </si>
  <si>
    <t>622464311 24</t>
  </si>
  <si>
    <t>M+D: systemove riešenie kontaktneho zateplenia pre omietkovu povrchovu upravu Soklovy perimeter hr. 160mm, vratane organickej pružnej armovacej hmoty ( pri natiahnuti o 2% - nepraskne ) s vloženou sklotextilnou sietkou 7x8 oko 210g/m2, v  (dalej-poznámka)</t>
  </si>
  <si>
    <t>54</t>
  </si>
  <si>
    <t>Poznámka k položke:_x000D_
Poznámka k položke: M+D: systemove riešenie kontaktneho zateplenia pre omietkovu povrchovu upravu Soklovy perimeter hr. 160mm, vratane organickej pružnej armovacej hmoty ( pri natiahnuti o 2% - nepraskne ) s vloženou sklotextilnou sietkou 7x8 oko 210g/m2, vratane hydroizolačneho lepidla a pod omietkoveho náteru bez povrchovej upravy (referenčne: Sto therm Classic  )- S2.3</t>
  </si>
  <si>
    <t>31</t>
  </si>
  <si>
    <t>622464311 26</t>
  </si>
  <si>
    <t>M+D: systemove riešenie všetkych lišt a prislušenstva potrebneho pre realizaciu kontaktneho zateplenia  (dalej-poznámka)</t>
  </si>
  <si>
    <t>58</t>
  </si>
  <si>
    <t>Poznámka k položke:_x000D_
Poznámka k položke: M+D: systemove riešenie všetkych lišt a prislušenstva potrebneho pre realizaciu kontaktneho zateplenia ( komprimačne, dilatačne pasky, systemovy polyuretanovy systemovy trvolo-pružny tmel, rohovniky, atd atd ) všetky lišty a prislušenstva musia mat doplnujucu sietovinu apretovanu proti zasaditemu prostrediu</t>
  </si>
  <si>
    <t>Ostatné konštrukcie a práce-búranie</t>
  </si>
  <si>
    <t>916531111.R</t>
  </si>
  <si>
    <t xml:space="preserve">Osadenie plastového obrubníka, </t>
  </si>
  <si>
    <t>-1790545214</t>
  </si>
  <si>
    <t>33</t>
  </si>
  <si>
    <t>592170001800.R</t>
  </si>
  <si>
    <t>Obrubník plastový</t>
  </si>
  <si>
    <t>184596907</t>
  </si>
  <si>
    <t>941941042</t>
  </si>
  <si>
    <t>Montáž lešenia ľahkého pracovného radového s podlahami šírky nad 1,00 do 1,20 m, výšky nad 10 do 30 m</t>
  </si>
  <si>
    <t>64</t>
  </si>
  <si>
    <t>35</t>
  </si>
  <si>
    <t>941941296</t>
  </si>
  <si>
    <t>Príplatok za prvý a každý ďalší týždeň použitia lešenia ľahkého pracovného radového s podlahami šírky nad 1,00 do 1,20 m, výšky nad 10 m do 30 m</t>
  </si>
  <si>
    <t>66</t>
  </si>
  <si>
    <t>941941842</t>
  </si>
  <si>
    <t>Demontáž lešenia ľahkého pracovného radového s podlahami šírky nad 1,00 do 1,20 m, výšky nad 10 do 30 m</t>
  </si>
  <si>
    <t>68</t>
  </si>
  <si>
    <t>37</t>
  </si>
  <si>
    <t>941955001</t>
  </si>
  <si>
    <t>Lešenie ľahké pracovné pomocné, s výškou lešeňovej podlahy do 1,20 m</t>
  </si>
  <si>
    <t>70</t>
  </si>
  <si>
    <t>941955002</t>
  </si>
  <si>
    <t>Lešenie ľahké pracovné pomocné s výškou lešeňovej podlahy nad 1,20 do 1,90 m</t>
  </si>
  <si>
    <t>72</t>
  </si>
  <si>
    <t>39</t>
  </si>
  <si>
    <t>944941103</t>
  </si>
  <si>
    <t>Ochranné dvojtyčové zábradlie na lešeňových rúrkových konštrukciách</t>
  </si>
  <si>
    <t>74</t>
  </si>
  <si>
    <t>40</t>
  </si>
  <si>
    <t>944944103</t>
  </si>
  <si>
    <t>Ochranná sieť na boku lešenia zo siete Baumit</t>
  </si>
  <si>
    <t>76</t>
  </si>
  <si>
    <t>41</t>
  </si>
  <si>
    <t>709210000200</t>
  </si>
  <si>
    <t>Sieť stavebná ochranná na lešenie, 2,5x40 m, BAUMIT</t>
  </si>
  <si>
    <t>78</t>
  </si>
  <si>
    <t>944944803</t>
  </si>
  <si>
    <t>Demontáž ochrannej siete na boku lešenia zo siete Baumit</t>
  </si>
  <si>
    <t>80</t>
  </si>
  <si>
    <t>43</t>
  </si>
  <si>
    <t>965043421.S</t>
  </si>
  <si>
    <t>Búranie podkladov pod dlažby, liatych dlažieb a mazanín,betón s poterom,teracom hr.do 150 mm,  plochy do 1 m2 -2,20000t</t>
  </si>
  <si>
    <t>1166293086</t>
  </si>
  <si>
    <t>44</t>
  </si>
  <si>
    <t>965081812.S</t>
  </si>
  <si>
    <t>Búranie dlažieb, z kamen., cement., terazzových, čadičových alebo keramických, hr. nad 10 mm,  -0,06500t</t>
  </si>
  <si>
    <t>-2103821063</t>
  </si>
  <si>
    <t>45</t>
  </si>
  <si>
    <t>971033541.S</t>
  </si>
  <si>
    <t>Vybúranie otvorov v murive tehl. plochy do 1 m2 hr. do 300 mm,  -1,87500t</t>
  </si>
  <si>
    <t>-2000470774</t>
  </si>
  <si>
    <t>46</t>
  </si>
  <si>
    <t>971033561.S</t>
  </si>
  <si>
    <t>Vybúranie otvorov v murive tehl. plochy do 1 m2 hr. do 600 mm,  -1,87500t</t>
  </si>
  <si>
    <t>-787064919</t>
  </si>
  <si>
    <t>47</t>
  </si>
  <si>
    <t>978059231</t>
  </si>
  <si>
    <t>Odsekanie a odobratie obkladov zo stien z umelého kameňa vrátane podkladovej omietky nad 2 m2,  -0,16900t</t>
  </si>
  <si>
    <t>84</t>
  </si>
  <si>
    <t>48</t>
  </si>
  <si>
    <t>979011111.S</t>
  </si>
  <si>
    <t>Zvislá doprava sutiny a vybúraných hmôt za prvé podlažie nad alebo pod základným podlažím</t>
  </si>
  <si>
    <t>-948188144</t>
  </si>
  <si>
    <t>49</t>
  </si>
  <si>
    <t>979011121.S</t>
  </si>
  <si>
    <t>Zvislá doprava sutiny a vybúraných hmôt za každé ďalšie podlažie</t>
  </si>
  <si>
    <t>-1374858634</t>
  </si>
  <si>
    <t>50</t>
  </si>
  <si>
    <t>979081111.S</t>
  </si>
  <si>
    <t>Odvoz sutiny a vybúraných hmôt na skládku do 1 km</t>
  </si>
  <si>
    <t>-1143004731</t>
  </si>
  <si>
    <t>51</t>
  </si>
  <si>
    <t>979081121.S</t>
  </si>
  <si>
    <t>Odvoz sutiny a vybúraných hmôt na skládku za každý ďalší 1 km</t>
  </si>
  <si>
    <t>-707793399</t>
  </si>
  <si>
    <t>979082111.S</t>
  </si>
  <si>
    <t>Vnútrostavenisková doprava sutiny a vybúraných hmôt do 10 m</t>
  </si>
  <si>
    <t>558175499</t>
  </si>
  <si>
    <t>53</t>
  </si>
  <si>
    <t>979082121.S</t>
  </si>
  <si>
    <t>Vnútrostavenisková doprava sutiny a vybúraných hmôt za každých ďalších 5 m</t>
  </si>
  <si>
    <t>-1566297049</t>
  </si>
  <si>
    <t>979089012.S</t>
  </si>
  <si>
    <t>Poplatok za skladovanie - betón, tehly, dlaždice (17 01) ostatné</t>
  </si>
  <si>
    <t>1062141741</t>
  </si>
  <si>
    <t>99</t>
  </si>
  <si>
    <t>Presun hmôt HSV</t>
  </si>
  <si>
    <t>55</t>
  </si>
  <si>
    <t>999281111</t>
  </si>
  <si>
    <t>Presun hmôt pre opravy a údržbu objektov vrátane vonkajších plášťov výšky do 25 m</t>
  </si>
  <si>
    <t>100</t>
  </si>
  <si>
    <t>PSV</t>
  </si>
  <si>
    <t>Práce a dodávky PSV</t>
  </si>
  <si>
    <t>711</t>
  </si>
  <si>
    <t>Izolácie proti vode a vlhkosti</t>
  </si>
  <si>
    <t>56</t>
  </si>
  <si>
    <t>711131106.S</t>
  </si>
  <si>
    <t>Zhotovenie izolácie proti zemnej vlhkosti nopovou fóloiu položenou voľne na ploche vodorovnej</t>
  </si>
  <si>
    <t>1001028063</t>
  </si>
  <si>
    <t>57</t>
  </si>
  <si>
    <t>283230002700</t>
  </si>
  <si>
    <t>Nopová HDPE fólia FONDALINE 500, výška nopu 8 mm, proti zemnej vlhkosti s radónovou ochranou, pre spodnú stavbu, ONDULINE</t>
  </si>
  <si>
    <t>-1305483372</t>
  </si>
  <si>
    <t>998711203.S</t>
  </si>
  <si>
    <t>Presun hmôt pre izoláciu proti vode v objektoch výšky nad 12 do 60 m</t>
  </si>
  <si>
    <t>%</t>
  </si>
  <si>
    <t>150661809</t>
  </si>
  <si>
    <t>712</t>
  </si>
  <si>
    <t>Izolácie striech, povlakové krytiny</t>
  </si>
  <si>
    <t>59</t>
  </si>
  <si>
    <t>712991060</t>
  </si>
  <si>
    <t>Montáž podkladnej konštrukcie z OSB dosiek na atike šírky 801 - 1000 mm pod klampiarske konštrukcie</t>
  </si>
  <si>
    <t>102</t>
  </si>
  <si>
    <t>60</t>
  </si>
  <si>
    <t>311690001000</t>
  </si>
  <si>
    <t>Rozperný nit FATRAFOL d 6x30 mm do betónu, hliníkový, FATRA IZOLFA</t>
  </si>
  <si>
    <t>104</t>
  </si>
  <si>
    <t>61</t>
  </si>
  <si>
    <t>607260000300</t>
  </si>
  <si>
    <t>Doska OSB 3 Superfinish nebrúsené hrxlxš 18x2500x1250 mm</t>
  </si>
  <si>
    <t>106</t>
  </si>
  <si>
    <t>62</t>
  </si>
  <si>
    <t>998712203.S</t>
  </si>
  <si>
    <t>Presun hmôt pre izoláciu povlakovej krytiny v objektoch výšky nad 12 do 24 m</t>
  </si>
  <si>
    <t>2024221831</t>
  </si>
  <si>
    <t>713</t>
  </si>
  <si>
    <t>Izolácie tepelné</t>
  </si>
  <si>
    <t>63</t>
  </si>
  <si>
    <t>713130010</t>
  </si>
  <si>
    <t>Zakrývanie tepelnej izolácie stien fóliou</t>
  </si>
  <si>
    <t>110</t>
  </si>
  <si>
    <t>283280002800R</t>
  </si>
  <si>
    <t>Pružná difúzne otvorená izolácia DUPONT TYVEK Solid Silver</t>
  </si>
  <si>
    <t>112</t>
  </si>
  <si>
    <t>Poznámka k položke:_x000D_
štrukturovaná deliaca vrstva bez nosného pásu balenie 50 x 1m</t>
  </si>
  <si>
    <t>65</t>
  </si>
  <si>
    <t>713131131</t>
  </si>
  <si>
    <t>Montáž tepelnej izolácie stien minerálnou vlnou, pristrelením</t>
  </si>
  <si>
    <t>114</t>
  </si>
  <si>
    <t>631440004500</t>
  </si>
  <si>
    <t>Doska NOBASIL MPS 180x600x1000 mm, čadičová minerálna izolácia pre šikmé strechy, nezaťažené stropy, priečky, prevetrávané fasády, KNAUF</t>
  </si>
  <si>
    <t>116</t>
  </si>
  <si>
    <t>67</t>
  </si>
  <si>
    <t>713132133</t>
  </si>
  <si>
    <t>Montáž tepelnej izolácie stien polystyrénom, bodovým prilepením</t>
  </si>
  <si>
    <t>122</t>
  </si>
  <si>
    <t>283750001200.S</t>
  </si>
  <si>
    <t>Doska XPS hr. 140 mm, zateplenie soklov, suterénov, podláh</t>
  </si>
  <si>
    <t>164898942</t>
  </si>
  <si>
    <t>69</t>
  </si>
  <si>
    <t>283750002300.S</t>
  </si>
  <si>
    <t>Doska XPS hr. 180 mm, zateplenie soklov, suterénov, podláh, terás, striech, cestné staviteľstvo</t>
  </si>
  <si>
    <t>-2100030016</t>
  </si>
  <si>
    <t>998713203.S</t>
  </si>
  <si>
    <t>Presun hmôt pre izolácie tepelné v objektoch výšky nad 12 m do 24 m</t>
  </si>
  <si>
    <t>350735666</t>
  </si>
  <si>
    <t>763</t>
  </si>
  <si>
    <t>Konštrukcie - drevostavby</t>
  </si>
  <si>
    <t>71</t>
  </si>
  <si>
    <t>763161700</t>
  </si>
  <si>
    <t>Montáž SDK prefabrikovaného výrobku - revízne dvierka 400x400 mm do SDK stropov</t>
  </si>
  <si>
    <t>902176235</t>
  </si>
  <si>
    <t>590110005950R</t>
  </si>
  <si>
    <t xml:space="preserve">Fasádne revízne dvierka s telepnou izoláciou FF Systems MPWD, 400x400mm, kruhový cylindrický zámok_x000D_
</t>
  </si>
  <si>
    <t>-637887579</t>
  </si>
  <si>
    <t>73</t>
  </si>
  <si>
    <t>998763403</t>
  </si>
  <si>
    <t>Presun hmôt pre sádrokartónové konštrukcie v stavbách(objektoch )výšky od 7 do 24 m</t>
  </si>
  <si>
    <t>-1149340806</t>
  </si>
  <si>
    <t>764</t>
  </si>
  <si>
    <t>Konštrukcie klampiarske</t>
  </si>
  <si>
    <t>764430330.S</t>
  </si>
  <si>
    <t>Oplechovanie muriva a atík z hliníkového Al plechu, vrátane rohov r.š. 400 mm</t>
  </si>
  <si>
    <t>1191406200</t>
  </si>
  <si>
    <t>75</t>
  </si>
  <si>
    <t>764430398</t>
  </si>
  <si>
    <t>Celoplošné lepenie oplechovania muriva a atík z hliníkového Al plechu, vrátane rohov</t>
  </si>
  <si>
    <t>144</t>
  </si>
  <si>
    <t>764430870</t>
  </si>
  <si>
    <t>Demontáž oplechovania múrov a atiky do rš 1000 mm,  -0,00737t</t>
  </si>
  <si>
    <t>146</t>
  </si>
  <si>
    <t>77</t>
  </si>
  <si>
    <t>998764203.S</t>
  </si>
  <si>
    <t>Presun hmôt pre konštrukcie klampiarske v objektoch výšky nad 12 do 24 m</t>
  </si>
  <si>
    <t>-1257279869</t>
  </si>
  <si>
    <t>767</t>
  </si>
  <si>
    <t>Konštrukcie doplnkové kovové</t>
  </si>
  <si>
    <t>220261643</t>
  </si>
  <si>
    <t>Osadenie príchytky, vyvŕt.diery,zatlač.príchytky,v tvrdom kameni,betóne,železobetóne D 10 mm</t>
  </si>
  <si>
    <t>-1554001518</t>
  </si>
  <si>
    <t>79</t>
  </si>
  <si>
    <t>311720000500.S</t>
  </si>
  <si>
    <t>Tyč závitová M 8x1000 mm, oceľ pozinkovaná</t>
  </si>
  <si>
    <t>-339703929</t>
  </si>
  <si>
    <t>311110001700.S</t>
  </si>
  <si>
    <t>Matica šesťhranná M 8 oceľová</t>
  </si>
  <si>
    <t>294704952</t>
  </si>
  <si>
    <t>81</t>
  </si>
  <si>
    <t>311990002200.S</t>
  </si>
  <si>
    <t>Chemická kotva 280 ml + 2 dýzy, vinylester,</t>
  </si>
  <si>
    <t>955386672</t>
  </si>
  <si>
    <t>82</t>
  </si>
  <si>
    <t>998767103.S</t>
  </si>
  <si>
    <t>Presun hmôt pre kovové stavebné doplnkové konštrukcie v objektoch výšky nad 12 do 24 m</t>
  </si>
  <si>
    <t>-403984550</t>
  </si>
  <si>
    <t>783</t>
  </si>
  <si>
    <t>Nátery</t>
  </si>
  <si>
    <t>83</t>
  </si>
  <si>
    <t>783299114</t>
  </si>
  <si>
    <t>Nátery kov.stav.doplnk.konštr. antikoróznou farbou, riediteľnou vodou PAMAKRYL Z zelený dvojnásobný</t>
  </si>
  <si>
    <t>164</t>
  </si>
  <si>
    <t>Práce a dodávky M</t>
  </si>
  <si>
    <t>43-M</t>
  </si>
  <si>
    <t>Montáž oceľových konštrukcií</t>
  </si>
  <si>
    <t>430865005</t>
  </si>
  <si>
    <t>Výroba segmentov pre oceľové konštrukcie a prvky, celkovej hmotnosti do 300 kg, stupeň zložitosti opracovania 2</t>
  </si>
  <si>
    <t>kg</t>
  </si>
  <si>
    <t>-810659612</t>
  </si>
  <si>
    <t>85</t>
  </si>
  <si>
    <t>133320000600.R</t>
  </si>
  <si>
    <t>Tyč oceľová prierezu L nerovnoramenný uholník 100x50x6 mm, ozn. 11 373, podľa EN ISO S235JRG1</t>
  </si>
  <si>
    <t>128</t>
  </si>
  <si>
    <t>-1034598607</t>
  </si>
  <si>
    <t>VRN</t>
  </si>
  <si>
    <t>Vedľajšie rozpočtové náklady</t>
  </si>
  <si>
    <t>86</t>
  </si>
  <si>
    <t>000400035</t>
  </si>
  <si>
    <t>Projektové práce - náklady na ocenenie stavby rozpočet skutočného vykonania</t>
  </si>
  <si>
    <t>176</t>
  </si>
  <si>
    <t>87</t>
  </si>
  <si>
    <t>000400041</t>
  </si>
  <si>
    <t>Projektové práce - náklady na inžiniersko technickú pomoc bez rozlíšenia</t>
  </si>
  <si>
    <t>178</t>
  </si>
  <si>
    <t>88</t>
  </si>
  <si>
    <t>000600011</t>
  </si>
  <si>
    <t>Zariadenie staveniska - prevádzkové kancelárie</t>
  </si>
  <si>
    <t>180</t>
  </si>
  <si>
    <t>1024</t>
  </si>
  <si>
    <t>-481792644</t>
  </si>
  <si>
    <t>184</t>
  </si>
  <si>
    <t>A2003E - E3) Elektroinštalácia</t>
  </si>
  <si>
    <t xml:space="preserve">    21-M - Elektromontáže</t>
  </si>
  <si>
    <t>HZS - Hodinové zúčtovacie sadzby</t>
  </si>
  <si>
    <t>21-M</t>
  </si>
  <si>
    <t>Elektromontáže</t>
  </si>
  <si>
    <t>210010108.S</t>
  </si>
  <si>
    <t>Lišta elektroinštalačná z PVC 24x22, uložená pevne, vkladacia</t>
  </si>
  <si>
    <t>-1885151906</t>
  </si>
  <si>
    <t>345750065500.S</t>
  </si>
  <si>
    <t>Lišta vkladacia z PVC, LV 24x22 mm</t>
  </si>
  <si>
    <t>-2082693352</t>
  </si>
  <si>
    <t>210010803.R</t>
  </si>
  <si>
    <t>Lišta elektroinštalačná z PVC 30x30, uložená pevne, vkladacia</t>
  </si>
  <si>
    <t>-207049245</t>
  </si>
  <si>
    <t>345750065600.R</t>
  </si>
  <si>
    <t>Lišta vkladacia z PVC, LV 30x30 mm</t>
  </si>
  <si>
    <t>1532203885</t>
  </si>
  <si>
    <t>210011301.R</t>
  </si>
  <si>
    <t>Osadenie príchytky CL 20LG, do tehlového muriva</t>
  </si>
  <si>
    <t>652353694</t>
  </si>
  <si>
    <t>311310002700.S</t>
  </si>
  <si>
    <t>Hmoždinka klasická, sivá, M 6x30 mm</t>
  </si>
  <si>
    <t>1872794884</t>
  </si>
  <si>
    <t>345710036200.R</t>
  </si>
  <si>
    <t>Príchytka káblová CLIP CL 20 LG</t>
  </si>
  <si>
    <t>486175637</t>
  </si>
  <si>
    <t>210110001</t>
  </si>
  <si>
    <t>Jednopólový spínač - radenie 1, nástenný pre prostredie obyčajné alebo vlhké vrátane zapojenia</t>
  </si>
  <si>
    <t>-463667791</t>
  </si>
  <si>
    <t>345340007990.S</t>
  </si>
  <si>
    <t>Tlačidlo jednopólové nástenné, radenie 1/0, IP44,</t>
  </si>
  <si>
    <t>1242890119</t>
  </si>
  <si>
    <t>210111032.S</t>
  </si>
  <si>
    <t>Zásuvka dvojnásobná na povrchovú montáž IP 44, 250V / 16A, vrátane zapojenia 2 x 2P + PE</t>
  </si>
  <si>
    <t>762253273</t>
  </si>
  <si>
    <t>345510001220.S</t>
  </si>
  <si>
    <t>Zásuvka dvojnásobná na povrch, radenie 2x(2P+PE), IP44</t>
  </si>
  <si>
    <t>922706907</t>
  </si>
  <si>
    <t>210120401.S</t>
  </si>
  <si>
    <t>Istič vzduchový jednopólový do 63 A</t>
  </si>
  <si>
    <t>546492402</t>
  </si>
  <si>
    <t>358220022460</t>
  </si>
  <si>
    <t>Istič LTN-16B-1, 16 A, AC 230/400 V/DC 72 V, charakteristika B, 1 P, 10 kA</t>
  </si>
  <si>
    <t>1782490479</t>
  </si>
  <si>
    <t>358220022456</t>
  </si>
  <si>
    <t>Istič LTN-10B-1, 10 A, AC 230/400 V/DC 72 V, charakteristika B, 1 P, 10 kA</t>
  </si>
  <si>
    <t>1968717854</t>
  </si>
  <si>
    <t>210120410.S</t>
  </si>
  <si>
    <t>Prúdové chrániče dvojpólové 16 - 80 A</t>
  </si>
  <si>
    <t>596847766</t>
  </si>
  <si>
    <t>358230016236</t>
  </si>
  <si>
    <t>Prúdový chránič LFN-25-2-300A, 25 A, AC 230 V, 300 mA, 2 P, 10 kA, typ A</t>
  </si>
  <si>
    <t>-133569118</t>
  </si>
  <si>
    <t>345710033400</t>
  </si>
  <si>
    <t>Vývodka s PG závitom PG 21, -5 až 60 °C, IP66</t>
  </si>
  <si>
    <t>1717283953</t>
  </si>
  <si>
    <t>Poznámka k položke:_x000D_
Pre kábel s priemerom 13 až 18 mm. Montážny otvor: 29 mm (dĺžka závitu 14 mm). Prevádzková teplota: od -5 do +60°C. Mechanická odolnosť: IK05. Materiál odolný UV žiareniu.</t>
  </si>
  <si>
    <t>210201081.S</t>
  </si>
  <si>
    <t>Zapojenie svietidla IP44, stropného - nástenného LED</t>
  </si>
  <si>
    <t>-2139517976</t>
  </si>
  <si>
    <t>348320000700.S</t>
  </si>
  <si>
    <t>Svietidlo priemyselné stropné LED 1x15,3W, 2200 lm IP66, 672x95 mm, s vyšším krytím</t>
  </si>
  <si>
    <t>-1275788797</t>
  </si>
  <si>
    <t>210201912.S</t>
  </si>
  <si>
    <t>Montáž svietidla interiérového na strop do 2 kg</t>
  </si>
  <si>
    <t>1391328722</t>
  </si>
  <si>
    <t>210800146.S</t>
  </si>
  <si>
    <t>Kábel medený uložený pevne CYKY 450/750 V 3x1,5</t>
  </si>
  <si>
    <t>-576920116</t>
  </si>
  <si>
    <t>341110000700.S</t>
  </si>
  <si>
    <t>Kábel medený CYKY 3x1,5 mm2</t>
  </si>
  <si>
    <t>540944686</t>
  </si>
  <si>
    <t>210800147.S</t>
  </si>
  <si>
    <t>Kábel medený uložený pevne CYKY 450/750 V 3x2,5</t>
  </si>
  <si>
    <t>1099115289</t>
  </si>
  <si>
    <t>341110000800.S</t>
  </si>
  <si>
    <t>Kábel medený CYKY 3x2,5 mm2</t>
  </si>
  <si>
    <t>1233603658</t>
  </si>
  <si>
    <t>HZS</t>
  </si>
  <si>
    <t>Hodinové zúčtovacie sadzby</t>
  </si>
  <si>
    <t>HZS000111.S</t>
  </si>
  <si>
    <t>Stavebno montážne práce menej náročne, pomocné alebo manupulačné (Tr. 1) v rozsahu viac ako 8 hodín</t>
  </si>
  <si>
    <t>hod</t>
  </si>
  <si>
    <t>512</t>
  </si>
  <si>
    <t>-373513635</t>
  </si>
  <si>
    <t>001000034.S</t>
  </si>
  <si>
    <t>Inžinierska činnosť - skúšky a revízie ostatné skúšky</t>
  </si>
  <si>
    <t>-341780454</t>
  </si>
  <si>
    <t>A2003Z - E2) Zavlažovanie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</si>
  <si>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</si>
  <si>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</si>
  <si>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</si>
  <si>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 xml:space="preserve">    724 - Zdravotechnika - strojné vybavenie</t>
  </si>
  <si>
    <t xml:space="preserve">    23-M - Montáže potrubia</t>
  </si>
  <si>
    <t xml:space="preserve">    36-M - Montáž prevádzkových, meracích a regulačných zariadení</t>
  </si>
  <si>
    <t>Rúrové vedenie</t>
  </si>
  <si>
    <t>871143200.R</t>
  </si>
  <si>
    <t>Montáž potrubia kvapkovej závlahy vrátane tvaroviek</t>
  </si>
  <si>
    <t>1794167168</t>
  </si>
  <si>
    <t>426810029700.S</t>
  </si>
  <si>
    <t>Ventil odvzdušňovací, vonkajší závit 1/2"</t>
  </si>
  <si>
    <t>-807317835</t>
  </si>
  <si>
    <t>426810031100.R</t>
  </si>
  <si>
    <t>Podpovrchová závlaha dĺžky 100 m, d20 mm, prietok 2,3 l vrátane tvaroviek a materiálu na uchytenie</t>
  </si>
  <si>
    <t>bal</t>
  </si>
  <si>
    <t>-1880886251</t>
  </si>
  <si>
    <t>891143310.S</t>
  </si>
  <si>
    <t>Montáž elektromagnetického ventilu - určené pre zavlažovacie systémy verejných plôch</t>
  </si>
  <si>
    <t>-1846134965</t>
  </si>
  <si>
    <t>426810015300.R</t>
  </si>
  <si>
    <t>Hunter Závlahový elektroventil PGV-101 MM-B</t>
  </si>
  <si>
    <t>-674370423</t>
  </si>
  <si>
    <t>891143320.S</t>
  </si>
  <si>
    <t>Montáž elektroventilových rozdeľovačov pre zavlažovacie systémy</t>
  </si>
  <si>
    <t>-1584195308</t>
  </si>
  <si>
    <t>426810018100.S</t>
  </si>
  <si>
    <t>Holendrový 4T-kus, 5x1" vnútorný závit s pretočenou maticou, 1x1" vonkajší závit</t>
  </si>
  <si>
    <t>189194250</t>
  </si>
  <si>
    <t>426810017400.S</t>
  </si>
  <si>
    <t>Holendrový T-kus, 2x1" vnútorný závit s pretočenou maticou, 1x1" vonkajší závit</t>
  </si>
  <si>
    <t>543554547</t>
  </si>
  <si>
    <t>426810016500.S</t>
  </si>
  <si>
    <t>Holendrové koleno, 2x1" vnútorný závit s pretočenou maticou</t>
  </si>
  <si>
    <t>-506323074</t>
  </si>
  <si>
    <t>426810018500.S</t>
  </si>
  <si>
    <t>Holendrová vsuvka, 1" vonkajší závit, 1" vnútorný závit</t>
  </si>
  <si>
    <t>1910580397</t>
  </si>
  <si>
    <t>894170051R</t>
  </si>
  <si>
    <t>Osadenie IBC kontajner - zásobníka na dažďovú vodu 1000L</t>
  </si>
  <si>
    <t>77348020</t>
  </si>
  <si>
    <t>286610048000R</t>
  </si>
  <si>
    <t>IBC kontajner na oceľovej palete, objem 1000L</t>
  </si>
  <si>
    <t>-1257462909</t>
  </si>
  <si>
    <t>286610048002R</t>
  </si>
  <si>
    <t>Podstavec pod IBC kontajner na oceľovej palete, výšky 1m</t>
  </si>
  <si>
    <t>-597802371</t>
  </si>
  <si>
    <t>286610048001R</t>
  </si>
  <si>
    <t>Veko s filtrom 150 s rúrou 70</t>
  </si>
  <si>
    <t>-379897490</t>
  </si>
  <si>
    <t>286610048003R</t>
  </si>
  <si>
    <t>Veko s odvzdušnením 150/50</t>
  </si>
  <si>
    <t>-704166253</t>
  </si>
  <si>
    <t>959941112</t>
  </si>
  <si>
    <t>Chemická kotva s kotevným svorníkom tesnená chemickou ampulkou do betónu, ŽB, kameňa, s vyvŕtaním otvoru M10/75/165 mm</t>
  </si>
  <si>
    <t>-769622665</t>
  </si>
  <si>
    <t>998011002.S</t>
  </si>
  <si>
    <t>Presun hmôt pre budovy (801, 803, 812), zvislá konštr. z tehál, tvárnic, z kovu výšky do 12 m</t>
  </si>
  <si>
    <t>-1470250825</t>
  </si>
  <si>
    <t>713482111.S</t>
  </si>
  <si>
    <t>Montáž trubíc z PE, hr.do 10 mm,vnút.priemer do 38 mm</t>
  </si>
  <si>
    <t>1488405598</t>
  </si>
  <si>
    <t>283310001600.S</t>
  </si>
  <si>
    <t>Izolačná PE trubica dxhr. 35x9 mm, nadrezaná, na izolovanie rozvodov vody, kúrenia, zdravotechniky</t>
  </si>
  <si>
    <t>-131856553</t>
  </si>
  <si>
    <t>713482112.S</t>
  </si>
  <si>
    <t>Montáž trubíc z PE, hr.do 10 mm,vnút.priemer 39-70 mm</t>
  </si>
  <si>
    <t>-1954930594</t>
  </si>
  <si>
    <t>283310002000.S</t>
  </si>
  <si>
    <t>Izolačná PE trubica dxhr. 50x9 mm, nadrezaná, na izolovanie rozvodov vody, kúrenia, zdravotechniky</t>
  </si>
  <si>
    <t>810254413</t>
  </si>
  <si>
    <t>713482122.S</t>
  </si>
  <si>
    <t>Montáž trubíc z PE, hr.15-20 mm,vnút.priemer 39-70 mm</t>
  </si>
  <si>
    <t>-691215807</t>
  </si>
  <si>
    <t>283310003700.S</t>
  </si>
  <si>
    <t>Izolačná PE trubica dxhr. 50x13 mm, nadrezaná, na izolovanie rozvodov vody, kúrenia, zdravotechniky</t>
  </si>
  <si>
    <t>-8381203</t>
  </si>
  <si>
    <t>998713102.S</t>
  </si>
  <si>
    <t>Presun hmôt pre izolácie tepelné v objektoch výšky nad 6 m do 12 m</t>
  </si>
  <si>
    <t>532208281</t>
  </si>
  <si>
    <t>721</t>
  </si>
  <si>
    <t>Zdravotechnika - vnútorná kanalizácia</t>
  </si>
  <si>
    <t>721171109.S</t>
  </si>
  <si>
    <t>Potrubie z PVC - U odpadové ležaté hrdlové D 110 mm vrátane tvaroviek</t>
  </si>
  <si>
    <t>781697912</t>
  </si>
  <si>
    <t>286510007500.R</t>
  </si>
  <si>
    <t>Redukcia PVC-U DN 110/70 pre tlakový rozvod vody, PN 10</t>
  </si>
  <si>
    <t>191784864</t>
  </si>
  <si>
    <t>286510021300.S</t>
  </si>
  <si>
    <t>Čistiaca tvarovka PVC-U, DN 110 pre hladký, kanalizačný, gravitačný systém</t>
  </si>
  <si>
    <t>1080698773</t>
  </si>
  <si>
    <t>721172393</t>
  </si>
  <si>
    <t>Montáž vetracej hlavice pre HT potrubie DN 100</t>
  </si>
  <si>
    <t>765570898</t>
  </si>
  <si>
    <t>551610000100</t>
  </si>
  <si>
    <t>Privzdušňovacia hlavica HL900N, DN 50/75/110, (37 l/s), - 40 až + 60°C, dvojitá vzduchová izolácia, vnútorná kanalizácia, PP</t>
  </si>
  <si>
    <t>-602155725</t>
  </si>
  <si>
    <t>Poznámka k položke:_x000D_
Privzdušňovací ventil DN50/75/110 zodpovedajúca EN12380 - 1 s odoberateľnou sieťkou proti hmyzu (ľahko čistiteľné) masívna gumová membrána s 2 - vrstvovou vzduchovou ochranou proti mrazu, povolené na základe EN12380, triedy A1, povoľovacie číslo Z - 53.5 - 460</t>
  </si>
  <si>
    <t>998721102.S</t>
  </si>
  <si>
    <t>Presun hmôt pre vnútornú kanalizáciu v objektoch výšky nad 6 do 12 m</t>
  </si>
  <si>
    <t>-255427702</t>
  </si>
  <si>
    <t>722</t>
  </si>
  <si>
    <t>Zdravotechnika - vnútorný vodovod</t>
  </si>
  <si>
    <t>722130214.S</t>
  </si>
  <si>
    <t>Potrubie z oceľových rúr pozink. bezšvíkových bežných-11 353.0, 10 004.0 zvarov. bežných-11 343.00 DN 32 vrátane tvaroviek</t>
  </si>
  <si>
    <t>-2054229583</t>
  </si>
  <si>
    <t>722221195.S</t>
  </si>
  <si>
    <t>Montáž tlakového redukčného závitového ventilu bez manometru G 3/4</t>
  </si>
  <si>
    <t>-1246000132</t>
  </si>
  <si>
    <t>551110017700.S</t>
  </si>
  <si>
    <t>Tlakový redukčný ventil, 3/4" MM, so šróbením, filtračným sitkom, bez manometru, PN 16, mosadz, plast</t>
  </si>
  <si>
    <t>-280128826</t>
  </si>
  <si>
    <t>722221280.S</t>
  </si>
  <si>
    <t>Montáž spätného ventilu závitového G 5/4</t>
  </si>
  <si>
    <t>1768053183</t>
  </si>
  <si>
    <t>551110016700</t>
  </si>
  <si>
    <t>Spätný ventil kontrolovateľný, 5/4" FF, PN 16, mosadz, disk plast IVAR, IVAR.CIM 33CREA</t>
  </si>
  <si>
    <t>492328919</t>
  </si>
  <si>
    <t>722221370.S</t>
  </si>
  <si>
    <t>Montáž vodovodného filtra závitového G 1</t>
  </si>
  <si>
    <t>-762795686</t>
  </si>
  <si>
    <t>422010003100.S</t>
  </si>
  <si>
    <t>Filter závitový na vodu 1", FF, PN 20, mosadz</t>
  </si>
  <si>
    <t>1056037301</t>
  </si>
  <si>
    <t>722229102.S</t>
  </si>
  <si>
    <t>Montáž ventilu vypúšťacieho, plniaceho, G 3/4</t>
  </si>
  <si>
    <t>811861174</t>
  </si>
  <si>
    <t>551110012000.S</t>
  </si>
  <si>
    <t>Guľový uzáver zahradný nezámrzný, 3/4" M, d 22 mm, páčka, niklovaná mosadz</t>
  </si>
  <si>
    <t>-388117796</t>
  </si>
  <si>
    <t>722290226</t>
  </si>
  <si>
    <t>Tlaková skúška vodovodného potrubia závitového do DN 50</t>
  </si>
  <si>
    <t>533124697</t>
  </si>
  <si>
    <t>722290234</t>
  </si>
  <si>
    <t>Prepláchnutie a dezinfekcia vodovodného potrubia do DN 80</t>
  </si>
  <si>
    <t>1971690315</t>
  </si>
  <si>
    <t>998722102</t>
  </si>
  <si>
    <t>Presun hmôt pre vnútorný vodovod v objektoch výšky nad 6 do 12 m</t>
  </si>
  <si>
    <t>-1108853745</t>
  </si>
  <si>
    <t>724</t>
  </si>
  <si>
    <t>Zdravotechnika - strojné vybavenie</t>
  </si>
  <si>
    <t>724221163</t>
  </si>
  <si>
    <t>Montáž domácej automatickej vodárne Q=8m3/h, s expanznou nádobou 50L</t>
  </si>
  <si>
    <t>734171718</t>
  </si>
  <si>
    <t>426610000800R</t>
  </si>
  <si>
    <t>Samonasávacie zariadenie na rozvod dažďovej vody AF 150-2 MC605 s expanznou nádobou Q=6 m3/h, nasávacia výška max 8 m, WILO</t>
  </si>
  <si>
    <t>-1511912340</t>
  </si>
  <si>
    <t>732199100</t>
  </si>
  <si>
    <t>Montáž orientačného štítka</t>
  </si>
  <si>
    <t>súb.</t>
  </si>
  <si>
    <t>1647338286</t>
  </si>
  <si>
    <t>5489511000R</t>
  </si>
  <si>
    <t xml:space="preserve">Orientačný štítok 80x40 mm </t>
  </si>
  <si>
    <t>-565641274</t>
  </si>
  <si>
    <t>734224009.S</t>
  </si>
  <si>
    <t>Montáž guľového kohúta závitového G 3/4</t>
  </si>
  <si>
    <t>14139444</t>
  </si>
  <si>
    <t>551210044700.S</t>
  </si>
  <si>
    <t>Guľový ventil 3/4”, páčka chróm</t>
  </si>
  <si>
    <t>1420352766</t>
  </si>
  <si>
    <t>734224012.S</t>
  </si>
  <si>
    <t>Montáž guľového kohúta závitového G 1</t>
  </si>
  <si>
    <t>1943578227</t>
  </si>
  <si>
    <t>551110007300</t>
  </si>
  <si>
    <t>Guľový uzáver pre vodu s odvodnením, 1" FF, páčka, niklovaná mosadz, FIV.08011</t>
  </si>
  <si>
    <t>-1104654357</t>
  </si>
  <si>
    <t>734224015.S</t>
  </si>
  <si>
    <t>Montáž guľového kohúta závitového G 5/4</t>
  </si>
  <si>
    <t>29665030</t>
  </si>
  <si>
    <t>551110007400</t>
  </si>
  <si>
    <t>Guľový uzáver pre vodu s odvodnením, 5/4" FF, páčka, niklovaná mosadz, FIV.08011</t>
  </si>
  <si>
    <t>1147967027</t>
  </si>
  <si>
    <t>551210044900.S</t>
  </si>
  <si>
    <t>Guľový ventil 1 1/4”, páčka chróm</t>
  </si>
  <si>
    <t>1128986571</t>
  </si>
  <si>
    <t>734224018.S</t>
  </si>
  <si>
    <t>Montáž guľového kohúta závitového G 6/4</t>
  </si>
  <si>
    <t>1210249308</t>
  </si>
  <si>
    <t>551210045000.S</t>
  </si>
  <si>
    <t>Guľový ventil 1 1/2”, páčka chróm</t>
  </si>
  <si>
    <t>1709651574</t>
  </si>
  <si>
    <t>551110007500</t>
  </si>
  <si>
    <t>Guľový uzáver pre vodu s odvodnením, 6/4" FF, páčka, niklovaná mosadz, FIV.08011</t>
  </si>
  <si>
    <t>-191579449</t>
  </si>
  <si>
    <t>998724102.S</t>
  </si>
  <si>
    <t>Presun hmôt pre strojné vybavenie v objektoch výšky nad 6 do 12 m</t>
  </si>
  <si>
    <t>1176651826</t>
  </si>
  <si>
    <t>-1869110111</t>
  </si>
  <si>
    <t>311310000800.S</t>
  </si>
  <si>
    <t>Hmoždinka dlhá, sivá M 10x100 mm</t>
  </si>
  <si>
    <t>698528405</t>
  </si>
  <si>
    <t>-1565092431</t>
  </si>
  <si>
    <t>286710008300</t>
  </si>
  <si>
    <t>Potrubná objímka MP-PI pozinkovaná, rozsah upínania D 107-115 mm, DN potrubia 4", M8, M10, EPDM izolant, HILTI</t>
  </si>
  <si>
    <t>933694648</t>
  </si>
  <si>
    <t>286710007500</t>
  </si>
  <si>
    <t>Potrubná objímka MP-PI pozinkovaná, rozsah upínania D 48-53 mm, DN potrubia 1 1/2", M8, M10, EPDM izolant, HILTI</t>
  </si>
  <si>
    <t>975517845</t>
  </si>
  <si>
    <t>286710007400</t>
  </si>
  <si>
    <t>Potrubná objímka MP-PI pozinkovaná, rozsah upínania D 32-36 mm, DN potrubia 1", M8, M10, EPDM izolant, HILTI</t>
  </si>
  <si>
    <t>194631277</t>
  </si>
  <si>
    <t>286710008300R</t>
  </si>
  <si>
    <t>Záves kovovej závitovej tyče M8 - X-EHS M MXt, HILTI</t>
  </si>
  <si>
    <t>950585200</t>
  </si>
  <si>
    <t>-1192068134</t>
  </si>
  <si>
    <t>309080005800R</t>
  </si>
  <si>
    <t>Upevňovacia skrutka M8 - M závit / vrut so šesťhranom, hmoždinka</t>
  </si>
  <si>
    <t>-759187813</t>
  </si>
  <si>
    <t>998767102.S</t>
  </si>
  <si>
    <t>Presun hmôt pre kovové stavebné doplnkové konštrukcie v objektoch výšky nad 6 do 12 m</t>
  </si>
  <si>
    <t>1068570804</t>
  </si>
  <si>
    <t>210411191.S</t>
  </si>
  <si>
    <t>Montáž káblov a príslušenstva</t>
  </si>
  <si>
    <t>-2029411292</t>
  </si>
  <si>
    <t>426810024100.R</t>
  </si>
  <si>
    <t>Hunter Dažďový senzor Rain Clik WRC - bezkáblový</t>
  </si>
  <si>
    <t>-167998546</t>
  </si>
  <si>
    <t>210411205.S</t>
  </si>
  <si>
    <t>Montáž ovládacej jednotky zavlažovacích systémov, zavlažovacie hodiny odporúčané pre verejné plochy</t>
  </si>
  <si>
    <t>-1574285841</t>
  </si>
  <si>
    <t>426810023400.S</t>
  </si>
  <si>
    <t>HUNTER Riadiaca jednotka PRO C 401 E  4 sekcie</t>
  </si>
  <si>
    <t>1130175721</t>
  </si>
  <si>
    <t>426810025400.S</t>
  </si>
  <si>
    <t>Rozširujúci modul HUNTER PCM-300 pre jednotky PRO C - 3 sekcie</t>
  </si>
  <si>
    <t>1201428678</t>
  </si>
  <si>
    <t>210411230.S</t>
  </si>
  <si>
    <t>Naprogramovanie závlahovej jednotky / cena za sekciu</t>
  </si>
  <si>
    <t>1442704644</t>
  </si>
  <si>
    <t>23-M</t>
  </si>
  <si>
    <t>Montáže potrubia</t>
  </si>
  <si>
    <t>230180007R</t>
  </si>
  <si>
    <t>Montáž potrubia z plastických rúr PE, PP D x t 25 x1,8 vrátane tavroviek ( mechanické tvarovky)</t>
  </si>
  <si>
    <t>-255022798</t>
  </si>
  <si>
    <t>286130045900R</t>
  </si>
  <si>
    <t>Rúra HDPE na vodu PE100 PN10 SDR17 25x1,8x100 m, vrátane tvaroviek (mechanické tvarovky)</t>
  </si>
  <si>
    <t>-296128002</t>
  </si>
  <si>
    <t>230180009</t>
  </si>
  <si>
    <t>Montáž potrubia z plastických rúr PE, PP D x t 32 x 2 vrátane tvaroviek (mechanické tvarovky)</t>
  </si>
  <si>
    <t>1857948836</t>
  </si>
  <si>
    <t>286130046000R</t>
  </si>
  <si>
    <t>Rúra HDPE na vodu PE100 PN10 SDR17 32x2,0x100 m, vrátane tvaroviek (mechanické tavrovky)</t>
  </si>
  <si>
    <t>-2023093992</t>
  </si>
  <si>
    <t>230180017R</t>
  </si>
  <si>
    <t>Montáž potrubia z plastických rúr PE, PP D x t 50 x 3,0 vrátane tvaroviek (mechanické tvarovky)</t>
  </si>
  <si>
    <t>-312458447</t>
  </si>
  <si>
    <t>286130046200R</t>
  </si>
  <si>
    <t>Rúra HDPE na vodu PE100 PN10 SDR17 50x3,0x100 m, vrátane tvaroviek (mechanické tvarovky)</t>
  </si>
  <si>
    <t>1702580601</t>
  </si>
  <si>
    <t>36-M</t>
  </si>
  <si>
    <t>Montáž prevádzkových, meracích a regulačných zariadení</t>
  </si>
  <si>
    <t>361410241</t>
  </si>
  <si>
    <t>Mont.vyhodnocov.zariad.marača výšky hladiny v panelovom vyhot., limitný kapacitný merač,typ VZH 211</t>
  </si>
  <si>
    <t>912280333</t>
  </si>
  <si>
    <t>410018500.R</t>
  </si>
  <si>
    <t xml:space="preserve">Snímač hladiny </t>
  </si>
  <si>
    <t>-1435330141</t>
  </si>
  <si>
    <t>Poznámka k položke:_x000D_
1ks - hladinová sonda - vodivostná tlaková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</si>
</sst>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9"/>
  <sheetViews>
    <sheetView showGridLines="0" topLeftCell="A22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8" t="s">
        <v>5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09" t="s">
        <v>13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17"/>
      <c r="BE5" s="206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10" t="s">
        <v>16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17"/>
      <c r="BE6" s="207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07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07"/>
      <c r="BS8" s="14" t="s">
        <v>6</v>
      </c>
    </row>
    <row r="9" spans="1:74" s="1" customFormat="1" ht="14.45" customHeight="1">
      <c r="B9" s="17"/>
      <c r="AR9" s="17"/>
      <c r="BE9" s="207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207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207"/>
      <c r="BS11" s="14" t="s">
        <v>6</v>
      </c>
    </row>
    <row r="12" spans="1:74" s="1" customFormat="1" ht="6.95" customHeight="1">
      <c r="B12" s="17"/>
      <c r="AR12" s="17"/>
      <c r="BE12" s="207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207"/>
      <c r="BS13" s="14" t="s">
        <v>6</v>
      </c>
    </row>
    <row r="14" spans="1:74" ht="12.75">
      <c r="B14" s="17"/>
      <c r="E14" s="211" t="s">
        <v>28</v>
      </c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4" t="s">
        <v>26</v>
      </c>
      <c r="AN14" s="26" t="s">
        <v>28</v>
      </c>
      <c r="AR14" s="17"/>
      <c r="BE14" s="207"/>
      <c r="BS14" s="14" t="s">
        <v>6</v>
      </c>
    </row>
    <row r="15" spans="1:74" s="1" customFormat="1" ht="6.95" customHeight="1">
      <c r="B15" s="17"/>
      <c r="AR15" s="17"/>
      <c r="BE15" s="207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207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26</v>
      </c>
      <c r="AN17" s="22" t="s">
        <v>1</v>
      </c>
      <c r="AR17" s="17"/>
      <c r="BE17" s="207"/>
      <c r="BS17" s="14" t="s">
        <v>31</v>
      </c>
    </row>
    <row r="18" spans="1:71" s="1" customFormat="1" ht="6.95" customHeight="1">
      <c r="B18" s="17"/>
      <c r="AR18" s="17"/>
      <c r="BE18" s="207"/>
      <c r="BS18" s="14" t="s">
        <v>6</v>
      </c>
    </row>
    <row r="19" spans="1:71" s="1" customFormat="1" ht="12" customHeight="1">
      <c r="B19" s="17"/>
      <c r="D19" s="24" t="s">
        <v>32</v>
      </c>
      <c r="AK19" s="24" t="s">
        <v>24</v>
      </c>
      <c r="AN19" s="22" t="s">
        <v>1</v>
      </c>
      <c r="AR19" s="17"/>
      <c r="BE19" s="207"/>
      <c r="BS19" s="14" t="s">
        <v>6</v>
      </c>
    </row>
    <row r="20" spans="1:71" s="1" customFormat="1" ht="18.399999999999999" customHeight="1">
      <c r="B20" s="17"/>
      <c r="E20" s="22" t="s">
        <v>20</v>
      </c>
      <c r="AK20" s="24" t="s">
        <v>26</v>
      </c>
      <c r="AN20" s="22" t="s">
        <v>1</v>
      </c>
      <c r="AR20" s="17"/>
      <c r="BE20" s="207"/>
      <c r="BS20" s="14" t="s">
        <v>31</v>
      </c>
    </row>
    <row r="21" spans="1:71" s="1" customFormat="1" ht="6.95" customHeight="1">
      <c r="B21" s="17"/>
      <c r="AR21" s="17"/>
      <c r="BE21" s="207"/>
    </row>
    <row r="22" spans="1:71" s="1" customFormat="1" ht="12" customHeight="1">
      <c r="B22" s="17"/>
      <c r="D22" s="24" t="s">
        <v>33</v>
      </c>
      <c r="AR22" s="17"/>
      <c r="BE22" s="207"/>
    </row>
    <row r="23" spans="1:71" s="1" customFormat="1" ht="16.5" customHeight="1">
      <c r="B23" s="17"/>
      <c r="E23" s="213" t="s">
        <v>1</v>
      </c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R23" s="17"/>
      <c r="BE23" s="207"/>
    </row>
    <row r="24" spans="1:71" s="1" customFormat="1" ht="6.95" customHeight="1">
      <c r="B24" s="17"/>
      <c r="AR24" s="17"/>
      <c r="BE24" s="207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7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4">
        <f>ROUND(AG94,2)</f>
        <v>0</v>
      </c>
      <c r="AL26" s="215"/>
      <c r="AM26" s="215"/>
      <c r="AN26" s="215"/>
      <c r="AO26" s="215"/>
      <c r="AP26" s="29"/>
      <c r="AQ26" s="29"/>
      <c r="AR26" s="30"/>
      <c r="BE26" s="207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7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6" t="s">
        <v>35</v>
      </c>
      <c r="M28" s="216"/>
      <c r="N28" s="216"/>
      <c r="O28" s="216"/>
      <c r="P28" s="216"/>
      <c r="Q28" s="29"/>
      <c r="R28" s="29"/>
      <c r="S28" s="29"/>
      <c r="T28" s="29"/>
      <c r="U28" s="29"/>
      <c r="V28" s="29"/>
      <c r="W28" s="216" t="s">
        <v>36</v>
      </c>
      <c r="X28" s="216"/>
      <c r="Y28" s="216"/>
      <c r="Z28" s="216"/>
      <c r="AA28" s="216"/>
      <c r="AB28" s="216"/>
      <c r="AC28" s="216"/>
      <c r="AD28" s="216"/>
      <c r="AE28" s="216"/>
      <c r="AF28" s="29"/>
      <c r="AG28" s="29"/>
      <c r="AH28" s="29"/>
      <c r="AI28" s="29"/>
      <c r="AJ28" s="29"/>
      <c r="AK28" s="216" t="s">
        <v>37</v>
      </c>
      <c r="AL28" s="216"/>
      <c r="AM28" s="216"/>
      <c r="AN28" s="216"/>
      <c r="AO28" s="216"/>
      <c r="AP28" s="29"/>
      <c r="AQ28" s="29"/>
      <c r="AR28" s="30"/>
      <c r="BE28" s="207"/>
    </row>
    <row r="29" spans="1:71" s="3" customFormat="1" ht="14.45" customHeight="1">
      <c r="B29" s="34"/>
      <c r="D29" s="24" t="s">
        <v>38</v>
      </c>
      <c r="F29" s="24" t="s">
        <v>39</v>
      </c>
      <c r="L29" s="201">
        <v>0.2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34"/>
      <c r="BE29" s="208"/>
    </row>
    <row r="30" spans="1:71" s="3" customFormat="1" ht="14.45" customHeight="1">
      <c r="B30" s="34"/>
      <c r="F30" s="24" t="s">
        <v>40</v>
      </c>
      <c r="L30" s="201">
        <v>0.2</v>
      </c>
      <c r="M30" s="200"/>
      <c r="N30" s="200"/>
      <c r="O30" s="200"/>
      <c r="P30" s="200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f>ROUND(AW94, 2)</f>
        <v>0</v>
      </c>
      <c r="AL30" s="200"/>
      <c r="AM30" s="200"/>
      <c r="AN30" s="200"/>
      <c r="AO30" s="200"/>
      <c r="AR30" s="34"/>
      <c r="BE30" s="208"/>
    </row>
    <row r="31" spans="1:71" s="3" customFormat="1" ht="14.45" hidden="1" customHeight="1">
      <c r="B31" s="34"/>
      <c r="F31" s="24" t="s">
        <v>41</v>
      </c>
      <c r="L31" s="201">
        <v>0.2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4"/>
      <c r="BE31" s="208"/>
    </row>
    <row r="32" spans="1:71" s="3" customFormat="1" ht="14.45" hidden="1" customHeight="1">
      <c r="B32" s="34"/>
      <c r="F32" s="24" t="s">
        <v>42</v>
      </c>
      <c r="L32" s="201">
        <v>0.2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4"/>
      <c r="BE32" s="208"/>
    </row>
    <row r="33" spans="1:57" s="3" customFormat="1" ht="14.45" hidden="1" customHeight="1">
      <c r="B33" s="34"/>
      <c r="F33" s="24" t="s">
        <v>43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34"/>
      <c r="BE33" s="208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7"/>
    </row>
    <row r="35" spans="1:57" s="2" customFormat="1" ht="25.9" customHeight="1">
      <c r="A35" s="29"/>
      <c r="B35" s="30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202" t="s">
        <v>46</v>
      </c>
      <c r="Y35" s="203"/>
      <c r="Z35" s="203"/>
      <c r="AA35" s="203"/>
      <c r="AB35" s="203"/>
      <c r="AC35" s="37"/>
      <c r="AD35" s="37"/>
      <c r="AE35" s="37"/>
      <c r="AF35" s="37"/>
      <c r="AG35" s="37"/>
      <c r="AH35" s="37"/>
      <c r="AI35" s="37"/>
      <c r="AJ35" s="37"/>
      <c r="AK35" s="204">
        <f>SUM(AK26:AK33)</f>
        <v>0</v>
      </c>
      <c r="AL35" s="203"/>
      <c r="AM35" s="203"/>
      <c r="AN35" s="203"/>
      <c r="AO35" s="205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49</v>
      </c>
      <c r="AI60" s="32"/>
      <c r="AJ60" s="32"/>
      <c r="AK60" s="32"/>
      <c r="AL60" s="32"/>
      <c r="AM60" s="42" t="s">
        <v>50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52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49</v>
      </c>
      <c r="AI75" s="32"/>
      <c r="AJ75" s="32"/>
      <c r="AK75" s="32"/>
      <c r="AL75" s="32"/>
      <c r="AM75" s="42" t="s">
        <v>50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12</v>
      </c>
      <c r="L84" s="4" t="str">
        <f>K5</f>
        <v>A2003</v>
      </c>
      <c r="AR84" s="48"/>
    </row>
    <row r="85" spans="1:91" s="5" customFormat="1" ht="36.950000000000003" customHeight="1">
      <c r="B85" s="49"/>
      <c r="C85" s="50" t="s">
        <v>15</v>
      </c>
      <c r="L85" s="190" t="str">
        <f>K6</f>
        <v>ZELENÁ STENA NA OBJEKTE MsKC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2" t="str">
        <f>IF(AN8= "","",AN8)</f>
        <v>30. 7. 2020</v>
      </c>
      <c r="AN87" s="192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Žiar nad Hronom, Š. Moysesa 46, Žiar nad Hro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93" t="str">
        <f>IF(E17="","",E17)</f>
        <v>ARCHITEKTI DE, s.r.o.</v>
      </c>
      <c r="AN89" s="194"/>
      <c r="AO89" s="194"/>
      <c r="AP89" s="194"/>
      <c r="AQ89" s="29"/>
      <c r="AR89" s="30"/>
      <c r="AS89" s="195" t="s">
        <v>54</v>
      </c>
      <c r="AT89" s="196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193" t="str">
        <f>IF(E20="","",E20)</f>
        <v xml:space="preserve"> </v>
      </c>
      <c r="AN90" s="194"/>
      <c r="AO90" s="194"/>
      <c r="AP90" s="194"/>
      <c r="AQ90" s="29"/>
      <c r="AR90" s="30"/>
      <c r="AS90" s="197"/>
      <c r="AT90" s="198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7"/>
      <c r="AT91" s="198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83" t="s">
        <v>55</v>
      </c>
      <c r="D92" s="184"/>
      <c r="E92" s="184"/>
      <c r="F92" s="184"/>
      <c r="G92" s="184"/>
      <c r="H92" s="57"/>
      <c r="I92" s="185" t="s">
        <v>56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57</v>
      </c>
      <c r="AH92" s="184"/>
      <c r="AI92" s="184"/>
      <c r="AJ92" s="184"/>
      <c r="AK92" s="184"/>
      <c r="AL92" s="184"/>
      <c r="AM92" s="184"/>
      <c r="AN92" s="185" t="s">
        <v>58</v>
      </c>
      <c r="AO92" s="184"/>
      <c r="AP92" s="187"/>
      <c r="AQ92" s="58" t="s">
        <v>59</v>
      </c>
      <c r="AR92" s="30"/>
      <c r="AS92" s="59" t="s">
        <v>60</v>
      </c>
      <c r="AT92" s="60" t="s">
        <v>61</v>
      </c>
      <c r="AU92" s="60" t="s">
        <v>62</v>
      </c>
      <c r="AV92" s="60" t="s">
        <v>63</v>
      </c>
      <c r="AW92" s="60" t="s">
        <v>64</v>
      </c>
      <c r="AX92" s="60" t="s">
        <v>65</v>
      </c>
      <c r="AY92" s="60" t="s">
        <v>66</v>
      </c>
      <c r="AZ92" s="60" t="s">
        <v>67</v>
      </c>
      <c r="BA92" s="60" t="s">
        <v>68</v>
      </c>
      <c r="BB92" s="60" t="s">
        <v>69</v>
      </c>
      <c r="BC92" s="60" t="s">
        <v>70</v>
      </c>
      <c r="BD92" s="61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8">
        <f>ROUND(SUM(AG95:AG97),2)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9" t="s">
        <v>1</v>
      </c>
      <c r="AR94" s="65"/>
      <c r="AS94" s="70">
        <f>ROUND(SUM(AS95:AS97),2)</f>
        <v>0</v>
      </c>
      <c r="AT94" s="71">
        <f>ROUND(SUM(AV94:AW94),2)</f>
        <v>0</v>
      </c>
      <c r="AU94" s="72">
        <f>ROUND(SUM(AU95:AU97),5)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ROUND(SUM(AZ95:AZ97),2)</f>
        <v>0</v>
      </c>
      <c r="BA94" s="71">
        <f>ROUND(SUM(BA95:BA97),2)</f>
        <v>0</v>
      </c>
      <c r="BB94" s="71">
        <f>ROUND(SUM(BB95:BB97),2)</f>
        <v>0</v>
      </c>
      <c r="BC94" s="71">
        <f>ROUND(SUM(BC95:BC97),2)</f>
        <v>0</v>
      </c>
      <c r="BD94" s="73">
        <f>ROUND(SUM(BD95:BD97),2)</f>
        <v>0</v>
      </c>
      <c r="BS94" s="74" t="s">
        <v>73</v>
      </c>
      <c r="BT94" s="74" t="s">
        <v>74</v>
      </c>
      <c r="BU94" s="75" t="s">
        <v>75</v>
      </c>
      <c r="BV94" s="74" t="s">
        <v>76</v>
      </c>
      <c r="BW94" s="74" t="s">
        <v>4</v>
      </c>
      <c r="BX94" s="74" t="s">
        <v>77</v>
      </c>
      <c r="CL94" s="74" t="s">
        <v>1</v>
      </c>
    </row>
    <row r="95" spans="1:91" s="7" customFormat="1" ht="16.5" customHeight="1">
      <c r="A95" s="76" t="s">
        <v>78</v>
      </c>
      <c r="B95" s="77"/>
      <c r="C95" s="78"/>
      <c r="D95" s="182" t="s">
        <v>13</v>
      </c>
      <c r="E95" s="182"/>
      <c r="F95" s="182"/>
      <c r="G95" s="182"/>
      <c r="H95" s="182"/>
      <c r="I95" s="79"/>
      <c r="J95" s="182" t="s">
        <v>79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0">
        <f>'A2003 - E1- Zelená stena ...'!J30</f>
        <v>0</v>
      </c>
      <c r="AH95" s="181"/>
      <c r="AI95" s="181"/>
      <c r="AJ95" s="181"/>
      <c r="AK95" s="181"/>
      <c r="AL95" s="181"/>
      <c r="AM95" s="181"/>
      <c r="AN95" s="180">
        <f>SUM(AG95,AT95)</f>
        <v>0</v>
      </c>
      <c r="AO95" s="181"/>
      <c r="AP95" s="181"/>
      <c r="AQ95" s="80" t="s">
        <v>80</v>
      </c>
      <c r="AR95" s="77"/>
      <c r="AS95" s="81">
        <v>0</v>
      </c>
      <c r="AT95" s="82">
        <f>ROUND(SUM(AV95:AW95),2)</f>
        <v>0</v>
      </c>
      <c r="AU95" s="83">
        <f>'A2003 - E1- Zelená stena ...'!P134</f>
        <v>0</v>
      </c>
      <c r="AV95" s="82">
        <f>'A2003 - E1- Zelená stena ...'!J33</f>
        <v>0</v>
      </c>
      <c r="AW95" s="82">
        <f>'A2003 - E1- Zelená stena ...'!J34</f>
        <v>0</v>
      </c>
      <c r="AX95" s="82">
        <f>'A2003 - E1- Zelená stena ...'!J35</f>
        <v>0</v>
      </c>
      <c r="AY95" s="82">
        <f>'A2003 - E1- Zelená stena ...'!J36</f>
        <v>0</v>
      </c>
      <c r="AZ95" s="82">
        <f>'A2003 - E1- Zelená stena ...'!F33</f>
        <v>0</v>
      </c>
      <c r="BA95" s="82">
        <f>'A2003 - E1- Zelená stena ...'!F34</f>
        <v>0</v>
      </c>
      <c r="BB95" s="82">
        <f>'A2003 - E1- Zelená stena ...'!F35</f>
        <v>0</v>
      </c>
      <c r="BC95" s="82">
        <f>'A2003 - E1- Zelená stena ...'!F36</f>
        <v>0</v>
      </c>
      <c r="BD95" s="84">
        <f>'A2003 - E1- Zelená stena ...'!F37</f>
        <v>0</v>
      </c>
      <c r="BT95" s="85" t="s">
        <v>81</v>
      </c>
      <c r="BV95" s="85" t="s">
        <v>76</v>
      </c>
      <c r="BW95" s="85" t="s">
        <v>82</v>
      </c>
      <c r="BX95" s="85" t="s">
        <v>4</v>
      </c>
      <c r="CL95" s="85" t="s">
        <v>1</v>
      </c>
      <c r="CM95" s="85" t="s">
        <v>74</v>
      </c>
    </row>
    <row r="96" spans="1:91" s="7" customFormat="1" ht="16.5" customHeight="1">
      <c r="A96" s="76" t="s">
        <v>78</v>
      </c>
      <c r="B96" s="77"/>
      <c r="C96" s="78"/>
      <c r="D96" s="182" t="s">
        <v>83</v>
      </c>
      <c r="E96" s="182"/>
      <c r="F96" s="182"/>
      <c r="G96" s="182"/>
      <c r="H96" s="182"/>
      <c r="I96" s="79"/>
      <c r="J96" s="182" t="s">
        <v>84</v>
      </c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0">
        <f>'A2003E - E3) Elektroinšta...'!J30</f>
        <v>0</v>
      </c>
      <c r="AH96" s="181"/>
      <c r="AI96" s="181"/>
      <c r="AJ96" s="181"/>
      <c r="AK96" s="181"/>
      <c r="AL96" s="181"/>
      <c r="AM96" s="181"/>
      <c r="AN96" s="180">
        <f>SUM(AG96,AT96)</f>
        <v>0</v>
      </c>
      <c r="AO96" s="181"/>
      <c r="AP96" s="181"/>
      <c r="AQ96" s="80" t="s">
        <v>80</v>
      </c>
      <c r="AR96" s="77"/>
      <c r="AS96" s="81">
        <v>0</v>
      </c>
      <c r="AT96" s="82">
        <f>ROUND(SUM(AV96:AW96),2)</f>
        <v>0</v>
      </c>
      <c r="AU96" s="83">
        <f>'A2003E - E3) Elektroinšta...'!P120</f>
        <v>0</v>
      </c>
      <c r="AV96" s="82">
        <f>'A2003E - E3) Elektroinšta...'!J33</f>
        <v>0</v>
      </c>
      <c r="AW96" s="82">
        <f>'A2003E - E3) Elektroinšta...'!J34</f>
        <v>0</v>
      </c>
      <c r="AX96" s="82">
        <f>'A2003E - E3) Elektroinšta...'!J35</f>
        <v>0</v>
      </c>
      <c r="AY96" s="82">
        <f>'A2003E - E3) Elektroinšta...'!J36</f>
        <v>0</v>
      </c>
      <c r="AZ96" s="82">
        <f>'A2003E - E3) Elektroinšta...'!F33</f>
        <v>0</v>
      </c>
      <c r="BA96" s="82">
        <f>'A2003E - E3) Elektroinšta...'!F34</f>
        <v>0</v>
      </c>
      <c r="BB96" s="82">
        <f>'A2003E - E3) Elektroinšta...'!F35</f>
        <v>0</v>
      </c>
      <c r="BC96" s="82">
        <f>'A2003E - E3) Elektroinšta...'!F36</f>
        <v>0</v>
      </c>
      <c r="BD96" s="84">
        <f>'A2003E - E3) Elektroinšta...'!F37</f>
        <v>0</v>
      </c>
      <c r="BT96" s="85" t="s">
        <v>81</v>
      </c>
      <c r="BV96" s="85" t="s">
        <v>76</v>
      </c>
      <c r="BW96" s="85" t="s">
        <v>85</v>
      </c>
      <c r="BX96" s="85" t="s">
        <v>4</v>
      </c>
      <c r="CL96" s="85" t="s">
        <v>1</v>
      </c>
      <c r="CM96" s="85" t="s">
        <v>74</v>
      </c>
    </row>
    <row r="97" spans="1:91" s="7" customFormat="1" ht="16.5" customHeight="1">
      <c r="A97" s="76" t="s">
        <v>78</v>
      </c>
      <c r="B97" s="77"/>
      <c r="C97" s="78"/>
      <c r="D97" s="182" t="s">
        <v>86</v>
      </c>
      <c r="E97" s="182"/>
      <c r="F97" s="182"/>
      <c r="G97" s="182"/>
      <c r="H97" s="182"/>
      <c r="I97" s="79"/>
      <c r="J97" s="182" t="s">
        <v>87</v>
      </c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0">
        <f>'A2003Z - E2) Zavlažovanie'!J30</f>
        <v>0</v>
      </c>
      <c r="AH97" s="181"/>
      <c r="AI97" s="181"/>
      <c r="AJ97" s="181"/>
      <c r="AK97" s="181"/>
      <c r="AL97" s="181"/>
      <c r="AM97" s="181"/>
      <c r="AN97" s="180">
        <f>SUM(AG97,AT97)</f>
        <v>0</v>
      </c>
      <c r="AO97" s="181"/>
      <c r="AP97" s="181"/>
      <c r="AQ97" s="80" t="s">
        <v>80</v>
      </c>
      <c r="AR97" s="77"/>
      <c r="AS97" s="86">
        <v>0</v>
      </c>
      <c r="AT97" s="87">
        <f>ROUND(SUM(AV97:AW97),2)</f>
        <v>0</v>
      </c>
      <c r="AU97" s="88">
        <f>'A2003Z - E2) Zavlažovanie'!P132</f>
        <v>0</v>
      </c>
      <c r="AV97" s="87">
        <f>'A2003Z - E2) Zavlažovanie'!J33</f>
        <v>0</v>
      </c>
      <c r="AW97" s="87">
        <f>'A2003Z - E2) Zavlažovanie'!J34</f>
        <v>0</v>
      </c>
      <c r="AX97" s="87">
        <f>'A2003Z - E2) Zavlažovanie'!J35</f>
        <v>0</v>
      </c>
      <c r="AY97" s="87">
        <f>'A2003Z - E2) Zavlažovanie'!J36</f>
        <v>0</v>
      </c>
      <c r="AZ97" s="87">
        <f>'A2003Z - E2) Zavlažovanie'!F33</f>
        <v>0</v>
      </c>
      <c r="BA97" s="87">
        <f>'A2003Z - E2) Zavlažovanie'!F34</f>
        <v>0</v>
      </c>
      <c r="BB97" s="87">
        <f>'A2003Z - E2) Zavlažovanie'!F35</f>
        <v>0</v>
      </c>
      <c r="BC97" s="87">
        <f>'A2003Z - E2) Zavlažovanie'!F36</f>
        <v>0</v>
      </c>
      <c r="BD97" s="89">
        <f>'A2003Z - E2) Zavlažovanie'!F37</f>
        <v>0</v>
      </c>
      <c r="BT97" s="85" t="s">
        <v>81</v>
      </c>
      <c r="BV97" s="85" t="s">
        <v>76</v>
      </c>
      <c r="BW97" s="85" t="s">
        <v>88</v>
      </c>
      <c r="BX97" s="85" t="s">
        <v>4</v>
      </c>
      <c r="CL97" s="85" t="s">
        <v>1</v>
      </c>
      <c r="CM97" s="85" t="s">
        <v>74</v>
      </c>
    </row>
    <row r="98" spans="1:91" s="2" customFormat="1" ht="30" customHeight="1">
      <c r="A98" s="29"/>
      <c r="B98" s="30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91" s="2" customFormat="1" ht="6.95" customHeight="1">
      <c r="A99" s="29"/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</sheetData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A2003 - E1- Zelená stena ...'!C2" display="/"/>
    <hyperlink ref="A96" location="'A2003E - E3) Elektroinšta...'!C2" display="/"/>
    <hyperlink ref="A97" location="'A2003Z - E2) Zavlažovan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48"/>
  <sheetViews>
    <sheetView showGridLines="0" tabSelected="1" topLeftCell="A230" workbookViewId="0">
      <selection activeCell="G254" sqref="G25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8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4" t="s">
        <v>82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89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8" t="str">
        <f>'Rekapitulácia stavby'!K6</f>
        <v>ZELENÁ STENA NA OBJEKTE MsKC</v>
      </c>
      <c r="F7" s="219"/>
      <c r="G7" s="219"/>
      <c r="H7" s="219"/>
      <c r="L7" s="17"/>
    </row>
    <row r="8" spans="1:46" s="2" customFormat="1" ht="12" customHeight="1">
      <c r="A8" s="29"/>
      <c r="B8" s="30"/>
      <c r="C8" s="29"/>
      <c r="D8" s="24" t="s">
        <v>90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0" t="s">
        <v>91</v>
      </c>
      <c r="F9" s="217"/>
      <c r="G9" s="217"/>
      <c r="H9" s="217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30. 7. 2020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0" t="str">
        <f>'Rekapitulácia stavby'!E14</f>
        <v>Vyplň údaj</v>
      </c>
      <c r="F18" s="209"/>
      <c r="G18" s="209"/>
      <c r="H18" s="209"/>
      <c r="I18" s="2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213" t="s">
        <v>1</v>
      </c>
      <c r="F27" s="213"/>
      <c r="G27" s="213"/>
      <c r="H27" s="213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34</v>
      </c>
      <c r="E30" s="29"/>
      <c r="F30" s="29"/>
      <c r="G30" s="29"/>
      <c r="H30" s="29"/>
      <c r="I30" s="29"/>
      <c r="J30" s="68">
        <f>ROUND(J134,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38</v>
      </c>
      <c r="E33" s="24" t="s">
        <v>39</v>
      </c>
      <c r="F33" s="96">
        <f>ROUND((SUM(BE134:BE247)),  2)</f>
        <v>0</v>
      </c>
      <c r="G33" s="29"/>
      <c r="H33" s="29"/>
      <c r="I33" s="97">
        <v>0.2</v>
      </c>
      <c r="J33" s="96">
        <f>ROUND(((SUM(BE134:BE247))*I33),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40</v>
      </c>
      <c r="F34" s="96">
        <f>ROUND((SUM(BF134:BF247)),  2)</f>
        <v>0</v>
      </c>
      <c r="G34" s="29"/>
      <c r="H34" s="29"/>
      <c r="I34" s="97">
        <v>0.2</v>
      </c>
      <c r="J34" s="96">
        <f>ROUND(((SUM(BF134:BF247))*I34),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96">
        <f>ROUND((SUM(BG134:BG247)),  2)</f>
        <v>0</v>
      </c>
      <c r="G35" s="29"/>
      <c r="H35" s="29"/>
      <c r="I35" s="97">
        <v>0.2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96">
        <f>ROUND((SUM(BH134:BH247)),  2)</f>
        <v>0</v>
      </c>
      <c r="G36" s="29"/>
      <c r="H36" s="29"/>
      <c r="I36" s="97">
        <v>0.2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43</v>
      </c>
      <c r="F37" s="96">
        <f>ROUND((SUM(BI134:BI247)),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49</v>
      </c>
      <c r="E61" s="32"/>
      <c r="F61" s="104" t="s">
        <v>50</v>
      </c>
      <c r="G61" s="42" t="s">
        <v>49</v>
      </c>
      <c r="H61" s="32"/>
      <c r="I61" s="32"/>
      <c r="J61" s="105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49</v>
      </c>
      <c r="E76" s="32"/>
      <c r="F76" s="104" t="s">
        <v>50</v>
      </c>
      <c r="G76" s="42" t="s">
        <v>49</v>
      </c>
      <c r="H76" s="32"/>
      <c r="I76" s="32"/>
      <c r="J76" s="105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92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8" t="str">
        <f>E7</f>
        <v>ZELENÁ STENA NA OBJEKTE MsKC</v>
      </c>
      <c r="F85" s="219"/>
      <c r="G85" s="219"/>
      <c r="H85" s="219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90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0" t="str">
        <f>E9</f>
        <v>A2003 - E1- Zelená stena na objekte MsKC</v>
      </c>
      <c r="F87" s="217"/>
      <c r="G87" s="217"/>
      <c r="H87" s="217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2" t="str">
        <f>IF(J12="","",J12)</f>
        <v>30. 7. 2020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customHeight="1">
      <c r="A91" s="29"/>
      <c r="B91" s="30"/>
      <c r="C91" s="24" t="s">
        <v>23</v>
      </c>
      <c r="D91" s="29"/>
      <c r="E91" s="29"/>
      <c r="F91" s="22" t="str">
        <f>E15</f>
        <v>Mesto Žiar nad Hronom, Š. Moysesa 46, Žiar nad Hro</v>
      </c>
      <c r="G91" s="29"/>
      <c r="H91" s="29"/>
      <c r="I91" s="24" t="s">
        <v>29</v>
      </c>
      <c r="J91" s="27" t="str">
        <f>E21</f>
        <v>ARCHITEKTI DE,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93</v>
      </c>
      <c r="D94" s="98"/>
      <c r="E94" s="98"/>
      <c r="F94" s="98"/>
      <c r="G94" s="98"/>
      <c r="H94" s="98"/>
      <c r="I94" s="98"/>
      <c r="J94" s="107" t="s">
        <v>94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95</v>
      </c>
      <c r="D96" s="29"/>
      <c r="E96" s="29"/>
      <c r="F96" s="29"/>
      <c r="G96" s="29"/>
      <c r="H96" s="29"/>
      <c r="I96" s="29"/>
      <c r="J96" s="68">
        <f>J134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96</v>
      </c>
    </row>
    <row r="97" spans="2:12" s="9" customFormat="1" ht="24.95" customHeight="1">
      <c r="B97" s="109"/>
      <c r="D97" s="110" t="s">
        <v>97</v>
      </c>
      <c r="E97" s="111"/>
      <c r="F97" s="111"/>
      <c r="G97" s="111"/>
      <c r="H97" s="111"/>
      <c r="I97" s="111"/>
      <c r="J97" s="112">
        <f>J135</f>
        <v>0</v>
      </c>
      <c r="L97" s="109"/>
    </row>
    <row r="98" spans="2:12" s="10" customFormat="1" ht="19.899999999999999" customHeight="1">
      <c r="B98" s="113"/>
      <c r="D98" s="114" t="s">
        <v>98</v>
      </c>
      <c r="E98" s="115"/>
      <c r="F98" s="115"/>
      <c r="G98" s="115"/>
      <c r="H98" s="115"/>
      <c r="I98" s="115"/>
      <c r="J98" s="116">
        <f>J136</f>
        <v>0</v>
      </c>
      <c r="L98" s="113"/>
    </row>
    <row r="99" spans="2:12" s="10" customFormat="1" ht="19.899999999999999" customHeight="1">
      <c r="B99" s="113"/>
      <c r="D99" s="114" t="s">
        <v>99</v>
      </c>
      <c r="E99" s="115"/>
      <c r="F99" s="115"/>
      <c r="G99" s="115"/>
      <c r="H99" s="115"/>
      <c r="I99" s="115"/>
      <c r="J99" s="116">
        <f>J148</f>
        <v>0</v>
      </c>
      <c r="L99" s="113"/>
    </row>
    <row r="100" spans="2:12" s="10" customFormat="1" ht="19.899999999999999" customHeight="1">
      <c r="B100" s="113"/>
      <c r="D100" s="114" t="s">
        <v>100</v>
      </c>
      <c r="E100" s="115"/>
      <c r="F100" s="115"/>
      <c r="G100" s="115"/>
      <c r="H100" s="115"/>
      <c r="I100" s="115"/>
      <c r="J100" s="116">
        <f>J157</f>
        <v>0</v>
      </c>
      <c r="L100" s="113"/>
    </row>
    <row r="101" spans="2:12" s="10" customFormat="1" ht="19.899999999999999" customHeight="1">
      <c r="B101" s="113"/>
      <c r="D101" s="114" t="s">
        <v>101</v>
      </c>
      <c r="E101" s="115"/>
      <c r="F101" s="115"/>
      <c r="G101" s="115"/>
      <c r="H101" s="115"/>
      <c r="I101" s="115"/>
      <c r="J101" s="116">
        <f>J165</f>
        <v>0</v>
      </c>
      <c r="L101" s="113"/>
    </row>
    <row r="102" spans="2:12" s="10" customFormat="1" ht="19.899999999999999" customHeight="1">
      <c r="B102" s="113"/>
      <c r="D102" s="114" t="s">
        <v>102</v>
      </c>
      <c r="E102" s="115"/>
      <c r="F102" s="115"/>
      <c r="G102" s="115"/>
      <c r="H102" s="115"/>
      <c r="I102" s="115"/>
      <c r="J102" s="116">
        <f>J175</f>
        <v>0</v>
      </c>
      <c r="L102" s="113"/>
    </row>
    <row r="103" spans="2:12" s="10" customFormat="1" ht="19.899999999999999" customHeight="1">
      <c r="B103" s="113"/>
      <c r="D103" s="114" t="s">
        <v>103</v>
      </c>
      <c r="E103" s="115"/>
      <c r="F103" s="115"/>
      <c r="G103" s="115"/>
      <c r="H103" s="115"/>
      <c r="I103" s="115"/>
      <c r="J103" s="116">
        <f>J199</f>
        <v>0</v>
      </c>
      <c r="L103" s="113"/>
    </row>
    <row r="104" spans="2:12" s="9" customFormat="1" ht="24.95" customHeight="1">
      <c r="B104" s="109"/>
      <c r="D104" s="110" t="s">
        <v>104</v>
      </c>
      <c r="E104" s="111"/>
      <c r="F104" s="111"/>
      <c r="G104" s="111"/>
      <c r="H104" s="111"/>
      <c r="I104" s="111"/>
      <c r="J104" s="112">
        <f>J201</f>
        <v>0</v>
      </c>
      <c r="L104" s="109"/>
    </row>
    <row r="105" spans="2:12" s="10" customFormat="1" ht="19.899999999999999" customHeight="1">
      <c r="B105" s="113"/>
      <c r="D105" s="114" t="s">
        <v>105</v>
      </c>
      <c r="E105" s="115"/>
      <c r="F105" s="115"/>
      <c r="G105" s="115"/>
      <c r="H105" s="115"/>
      <c r="I105" s="115"/>
      <c r="J105" s="116">
        <f>J202</f>
        <v>0</v>
      </c>
      <c r="L105" s="113"/>
    </row>
    <row r="106" spans="2:12" s="10" customFormat="1" ht="19.899999999999999" customHeight="1">
      <c r="B106" s="113"/>
      <c r="D106" s="114" t="s">
        <v>106</v>
      </c>
      <c r="E106" s="115"/>
      <c r="F106" s="115"/>
      <c r="G106" s="115"/>
      <c r="H106" s="115"/>
      <c r="I106" s="115"/>
      <c r="J106" s="116">
        <f>J206</f>
        <v>0</v>
      </c>
      <c r="L106" s="113"/>
    </row>
    <row r="107" spans="2:12" s="10" customFormat="1" ht="19.899999999999999" customHeight="1">
      <c r="B107" s="113"/>
      <c r="D107" s="114" t="s">
        <v>107</v>
      </c>
      <c r="E107" s="115"/>
      <c r="F107" s="115"/>
      <c r="G107" s="115"/>
      <c r="H107" s="115"/>
      <c r="I107" s="115"/>
      <c r="J107" s="116">
        <f>J211</f>
        <v>0</v>
      </c>
      <c r="L107" s="113"/>
    </row>
    <row r="108" spans="2:12" s="10" customFormat="1" ht="19.899999999999999" customHeight="1">
      <c r="B108" s="113"/>
      <c r="D108" s="114" t="s">
        <v>108</v>
      </c>
      <c r="E108" s="115"/>
      <c r="F108" s="115"/>
      <c r="G108" s="115"/>
      <c r="H108" s="115"/>
      <c r="I108" s="115"/>
      <c r="J108" s="116">
        <f>J221</f>
        <v>0</v>
      </c>
      <c r="L108" s="113"/>
    </row>
    <row r="109" spans="2:12" s="10" customFormat="1" ht="19.899999999999999" customHeight="1">
      <c r="B109" s="113"/>
      <c r="D109" s="114" t="s">
        <v>109</v>
      </c>
      <c r="E109" s="115"/>
      <c r="F109" s="115"/>
      <c r="G109" s="115"/>
      <c r="H109" s="115"/>
      <c r="I109" s="115"/>
      <c r="J109" s="116">
        <f>J225</f>
        <v>0</v>
      </c>
      <c r="L109" s="113"/>
    </row>
    <row r="110" spans="2:12" s="10" customFormat="1" ht="19.899999999999999" customHeight="1">
      <c r="B110" s="113"/>
      <c r="D110" s="114" t="s">
        <v>110</v>
      </c>
      <c r="E110" s="115"/>
      <c r="F110" s="115"/>
      <c r="G110" s="115"/>
      <c r="H110" s="115"/>
      <c r="I110" s="115"/>
      <c r="J110" s="116">
        <f>J230</f>
        <v>0</v>
      </c>
      <c r="L110" s="113"/>
    </row>
    <row r="111" spans="2:12" s="10" customFormat="1" ht="19.899999999999999" customHeight="1">
      <c r="B111" s="113"/>
      <c r="D111" s="114" t="s">
        <v>111</v>
      </c>
      <c r="E111" s="115"/>
      <c r="F111" s="115"/>
      <c r="G111" s="115"/>
      <c r="H111" s="115"/>
      <c r="I111" s="115"/>
      <c r="J111" s="116">
        <f>J236</f>
        <v>0</v>
      </c>
      <c r="L111" s="113"/>
    </row>
    <row r="112" spans="2:12" s="9" customFormat="1" ht="24.95" customHeight="1">
      <c r="B112" s="109"/>
      <c r="D112" s="110" t="s">
        <v>112</v>
      </c>
      <c r="E112" s="111"/>
      <c r="F112" s="111"/>
      <c r="G112" s="111"/>
      <c r="H112" s="111"/>
      <c r="I112" s="111"/>
      <c r="J112" s="112">
        <f>J238</f>
        <v>0</v>
      </c>
      <c r="L112" s="109"/>
    </row>
    <row r="113" spans="1:31" s="10" customFormat="1" ht="19.899999999999999" customHeight="1">
      <c r="B113" s="113"/>
      <c r="D113" s="114" t="s">
        <v>113</v>
      </c>
      <c r="E113" s="115"/>
      <c r="F113" s="115"/>
      <c r="G113" s="115"/>
      <c r="H113" s="115"/>
      <c r="I113" s="115"/>
      <c r="J113" s="116">
        <f>J239</f>
        <v>0</v>
      </c>
      <c r="L113" s="113"/>
    </row>
    <row r="114" spans="1:31" s="9" customFormat="1" ht="24.95" customHeight="1">
      <c r="B114" s="109"/>
      <c r="D114" s="110" t="s">
        <v>114</v>
      </c>
      <c r="E114" s="111"/>
      <c r="F114" s="111"/>
      <c r="G114" s="111"/>
      <c r="H114" s="111"/>
      <c r="I114" s="111"/>
      <c r="J114" s="112">
        <f>J242</f>
        <v>0</v>
      </c>
      <c r="L114" s="109"/>
    </row>
    <row r="115" spans="1:31" s="2" customFormat="1" ht="21.7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6.95" customHeight="1">
      <c r="A116" s="29"/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20" spans="1:31" s="2" customFormat="1" ht="6.95" customHeight="1">
      <c r="A120" s="29"/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24.95" customHeight="1">
      <c r="A121" s="29"/>
      <c r="B121" s="30"/>
      <c r="C121" s="18" t="s">
        <v>115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15</v>
      </c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6.5" customHeight="1">
      <c r="A124" s="29"/>
      <c r="B124" s="30"/>
      <c r="C124" s="29"/>
      <c r="D124" s="29"/>
      <c r="E124" s="218" t="str">
        <f>E7</f>
        <v>ZELENÁ STENA NA OBJEKTE MsKC</v>
      </c>
      <c r="F124" s="219"/>
      <c r="G124" s="219"/>
      <c r="H124" s="219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90</v>
      </c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6.5" customHeight="1">
      <c r="A126" s="29"/>
      <c r="B126" s="30"/>
      <c r="C126" s="29"/>
      <c r="D126" s="29"/>
      <c r="E126" s="190" t="str">
        <f>E9</f>
        <v>A2003 - E1- Zelená stena na objekte MsKC</v>
      </c>
      <c r="F126" s="217"/>
      <c r="G126" s="217"/>
      <c r="H126" s="217"/>
      <c r="I126" s="2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2" customHeight="1">
      <c r="A128" s="29"/>
      <c r="B128" s="30"/>
      <c r="C128" s="24" t="s">
        <v>19</v>
      </c>
      <c r="D128" s="29"/>
      <c r="E128" s="29"/>
      <c r="F128" s="22" t="str">
        <f>F12</f>
        <v xml:space="preserve"> </v>
      </c>
      <c r="G128" s="29"/>
      <c r="H128" s="29"/>
      <c r="I128" s="24" t="s">
        <v>21</v>
      </c>
      <c r="J128" s="52" t="str">
        <f>IF(J12="","",J12)</f>
        <v>30. 7. 2020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25.7" customHeight="1">
      <c r="A130" s="29"/>
      <c r="B130" s="30"/>
      <c r="C130" s="24" t="s">
        <v>23</v>
      </c>
      <c r="D130" s="29"/>
      <c r="E130" s="29"/>
      <c r="F130" s="22" t="str">
        <f>E15</f>
        <v>Mesto Žiar nad Hronom, Š. Moysesa 46, Žiar nad Hro</v>
      </c>
      <c r="G130" s="29"/>
      <c r="H130" s="29"/>
      <c r="I130" s="24" t="s">
        <v>29</v>
      </c>
      <c r="J130" s="27" t="str">
        <f>E21</f>
        <v>ARCHITEKTI DE, s.r.o.</v>
      </c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27</v>
      </c>
      <c r="D131" s="29"/>
      <c r="E131" s="29"/>
      <c r="F131" s="22" t="str">
        <f>IF(E18="","",E18)</f>
        <v>Vyplň údaj</v>
      </c>
      <c r="G131" s="29"/>
      <c r="H131" s="29"/>
      <c r="I131" s="24" t="s">
        <v>32</v>
      </c>
      <c r="J131" s="27" t="str">
        <f>E24</f>
        <v xml:space="preserve"> </v>
      </c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0.3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11" customFormat="1" ht="29.25" customHeight="1">
      <c r="A133" s="117"/>
      <c r="B133" s="118"/>
      <c r="C133" s="119" t="s">
        <v>116</v>
      </c>
      <c r="D133" s="120" t="s">
        <v>59</v>
      </c>
      <c r="E133" s="120" t="s">
        <v>55</v>
      </c>
      <c r="F133" s="120" t="s">
        <v>56</v>
      </c>
      <c r="G133" s="120" t="s">
        <v>117</v>
      </c>
      <c r="H133" s="120" t="s">
        <v>118</v>
      </c>
      <c r="I133" s="120" t="s">
        <v>119</v>
      </c>
      <c r="J133" s="121" t="s">
        <v>94</v>
      </c>
      <c r="K133" s="122" t="s">
        <v>120</v>
      </c>
      <c r="L133" s="123"/>
      <c r="M133" s="59" t="s">
        <v>1</v>
      </c>
      <c r="N133" s="60" t="s">
        <v>38</v>
      </c>
      <c r="O133" s="60" t="s">
        <v>121</v>
      </c>
      <c r="P133" s="60" t="s">
        <v>122</v>
      </c>
      <c r="Q133" s="60" t="s">
        <v>123</v>
      </c>
      <c r="R133" s="60" t="s">
        <v>124</v>
      </c>
      <c r="S133" s="60" t="s">
        <v>125</v>
      </c>
      <c r="T133" s="61" t="s">
        <v>126</v>
      </c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</row>
    <row r="134" spans="1:65" s="2" customFormat="1" ht="22.9" customHeight="1">
      <c r="A134" s="29"/>
      <c r="B134" s="30"/>
      <c r="C134" s="66" t="s">
        <v>95</v>
      </c>
      <c r="D134" s="29"/>
      <c r="E134" s="29"/>
      <c r="F134" s="29"/>
      <c r="G134" s="29"/>
      <c r="H134" s="29"/>
      <c r="I134" s="29"/>
      <c r="J134" s="124">
        <f>BK134</f>
        <v>0</v>
      </c>
      <c r="K134" s="29"/>
      <c r="L134" s="30"/>
      <c r="M134" s="62"/>
      <c r="N134" s="53"/>
      <c r="O134" s="63"/>
      <c r="P134" s="125">
        <f>P135+P201+P238+P242</f>
        <v>0</v>
      </c>
      <c r="Q134" s="63"/>
      <c r="R134" s="125">
        <f>R135+R201+R238+R242</f>
        <v>73.962416110901998</v>
      </c>
      <c r="S134" s="63"/>
      <c r="T134" s="126">
        <f>T135+T201+T238+T242</f>
        <v>41.757624999999997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T134" s="14" t="s">
        <v>73</v>
      </c>
      <c r="AU134" s="14" t="s">
        <v>96</v>
      </c>
      <c r="BK134" s="127">
        <f>BK135+BK201+BK238+BK242</f>
        <v>0</v>
      </c>
    </row>
    <row r="135" spans="1:65" s="12" customFormat="1" ht="25.9" customHeight="1">
      <c r="B135" s="128"/>
      <c r="D135" s="129" t="s">
        <v>73</v>
      </c>
      <c r="E135" s="130" t="s">
        <v>127</v>
      </c>
      <c r="F135" s="130" t="s">
        <v>128</v>
      </c>
      <c r="I135" s="131"/>
      <c r="J135" s="132">
        <f>BK135</f>
        <v>0</v>
      </c>
      <c r="L135" s="128"/>
      <c r="M135" s="133"/>
      <c r="N135" s="134"/>
      <c r="O135" s="134"/>
      <c r="P135" s="135">
        <f>P136+P148+P157+P165+P175+P199</f>
        <v>0</v>
      </c>
      <c r="Q135" s="134"/>
      <c r="R135" s="135">
        <f>R136+R148+R157+R165+R175+R199</f>
        <v>71.311737731101999</v>
      </c>
      <c r="S135" s="134"/>
      <c r="T135" s="136">
        <f>T136+T148+T157+T165+T175+T199</f>
        <v>41.757624999999997</v>
      </c>
      <c r="AR135" s="129" t="s">
        <v>81</v>
      </c>
      <c r="AT135" s="137" t="s">
        <v>73</v>
      </c>
      <c r="AU135" s="137" t="s">
        <v>74</v>
      </c>
      <c r="AY135" s="129" t="s">
        <v>129</v>
      </c>
      <c r="BK135" s="138">
        <f>BK136+BK148+BK157+BK165+BK175+BK199</f>
        <v>0</v>
      </c>
    </row>
    <row r="136" spans="1:65" s="12" customFormat="1" ht="22.9" customHeight="1">
      <c r="B136" s="128"/>
      <c r="D136" s="129" t="s">
        <v>73</v>
      </c>
      <c r="E136" s="139" t="s">
        <v>81</v>
      </c>
      <c r="F136" s="139" t="s">
        <v>130</v>
      </c>
      <c r="I136" s="131"/>
      <c r="J136" s="140">
        <f>BK136</f>
        <v>0</v>
      </c>
      <c r="L136" s="128"/>
      <c r="M136" s="133"/>
      <c r="N136" s="134"/>
      <c r="O136" s="134"/>
      <c r="P136" s="135">
        <f>SUM(P137:P147)</f>
        <v>0</v>
      </c>
      <c r="Q136" s="134"/>
      <c r="R136" s="135">
        <f>SUM(R137:R147)</f>
        <v>15.488</v>
      </c>
      <c r="S136" s="134"/>
      <c r="T136" s="136">
        <f>SUM(T137:T147)</f>
        <v>6.3180000000000005</v>
      </c>
      <c r="AR136" s="129" t="s">
        <v>81</v>
      </c>
      <c r="AT136" s="137" t="s">
        <v>73</v>
      </c>
      <c r="AU136" s="137" t="s">
        <v>81</v>
      </c>
      <c r="AY136" s="129" t="s">
        <v>129</v>
      </c>
      <c r="BK136" s="138">
        <f>SUM(BK137:BK147)</f>
        <v>0</v>
      </c>
    </row>
    <row r="137" spans="1:65" s="2" customFormat="1" ht="24.2" customHeight="1">
      <c r="A137" s="29"/>
      <c r="B137" s="141"/>
      <c r="C137" s="142" t="s">
        <v>81</v>
      </c>
      <c r="D137" s="142" t="s">
        <v>131</v>
      </c>
      <c r="E137" s="143" t="s">
        <v>132</v>
      </c>
      <c r="F137" s="144" t="s">
        <v>133</v>
      </c>
      <c r="G137" s="145" t="s">
        <v>134</v>
      </c>
      <c r="H137" s="146">
        <v>24.3</v>
      </c>
      <c r="I137" s="147"/>
      <c r="J137" s="148">
        <f t="shared" ref="J137:J147" si="0">ROUND(I137*H137,2)</f>
        <v>0</v>
      </c>
      <c r="K137" s="149"/>
      <c r="L137" s="30"/>
      <c r="M137" s="150" t="s">
        <v>1</v>
      </c>
      <c r="N137" s="151" t="s">
        <v>40</v>
      </c>
      <c r="O137" s="55"/>
      <c r="P137" s="152">
        <f t="shared" ref="P137:P147" si="1">O137*H137</f>
        <v>0</v>
      </c>
      <c r="Q137" s="152">
        <v>0</v>
      </c>
      <c r="R137" s="152">
        <f t="shared" ref="R137:R147" si="2">Q137*H137</f>
        <v>0</v>
      </c>
      <c r="S137" s="152">
        <v>0.26</v>
      </c>
      <c r="T137" s="153">
        <f t="shared" ref="T137:T147" si="3">S137*H137</f>
        <v>6.3180000000000005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135</v>
      </c>
      <c r="AT137" s="154" t="s">
        <v>131</v>
      </c>
      <c r="AU137" s="154" t="s">
        <v>136</v>
      </c>
      <c r="AY137" s="14" t="s">
        <v>129</v>
      </c>
      <c r="BE137" s="155">
        <f t="shared" ref="BE137:BE147" si="4">IF(N137="základná",J137,0)</f>
        <v>0</v>
      </c>
      <c r="BF137" s="155">
        <f t="shared" ref="BF137:BF147" si="5">IF(N137="znížená",J137,0)</f>
        <v>0</v>
      </c>
      <c r="BG137" s="155">
        <f t="shared" ref="BG137:BG147" si="6">IF(N137="zákl. prenesená",J137,0)</f>
        <v>0</v>
      </c>
      <c r="BH137" s="155">
        <f t="shared" ref="BH137:BH147" si="7">IF(N137="zníž. prenesená",J137,0)</f>
        <v>0</v>
      </c>
      <c r="BI137" s="155">
        <f t="shared" ref="BI137:BI147" si="8">IF(N137="nulová",J137,0)</f>
        <v>0</v>
      </c>
      <c r="BJ137" s="14" t="s">
        <v>136</v>
      </c>
      <c r="BK137" s="155">
        <f t="shared" ref="BK137:BK147" si="9">ROUND(I137*H137,2)</f>
        <v>0</v>
      </c>
      <c r="BL137" s="14" t="s">
        <v>135</v>
      </c>
      <c r="BM137" s="154" t="s">
        <v>137</v>
      </c>
    </row>
    <row r="138" spans="1:65" s="2" customFormat="1" ht="14.45" customHeight="1">
      <c r="A138" s="29"/>
      <c r="B138" s="141"/>
      <c r="C138" s="142" t="s">
        <v>136</v>
      </c>
      <c r="D138" s="142" t="s">
        <v>131</v>
      </c>
      <c r="E138" s="143" t="s">
        <v>138</v>
      </c>
      <c r="F138" s="144" t="s">
        <v>139</v>
      </c>
      <c r="G138" s="145" t="s">
        <v>140</v>
      </c>
      <c r="H138" s="146">
        <v>3.95</v>
      </c>
      <c r="I138" s="147"/>
      <c r="J138" s="148">
        <f t="shared" si="0"/>
        <v>0</v>
      </c>
      <c r="K138" s="149"/>
      <c r="L138" s="30"/>
      <c r="M138" s="150" t="s">
        <v>1</v>
      </c>
      <c r="N138" s="151" t="s">
        <v>40</v>
      </c>
      <c r="O138" s="55"/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135</v>
      </c>
      <c r="AT138" s="154" t="s">
        <v>131</v>
      </c>
      <c r="AU138" s="154" t="s">
        <v>136</v>
      </c>
      <c r="AY138" s="14" t="s">
        <v>129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136</v>
      </c>
      <c r="BK138" s="155">
        <f t="shared" si="9"/>
        <v>0</v>
      </c>
      <c r="BL138" s="14" t="s">
        <v>135</v>
      </c>
      <c r="BM138" s="154" t="s">
        <v>136</v>
      </c>
    </row>
    <row r="139" spans="1:65" s="2" customFormat="1" ht="37.9" customHeight="1">
      <c r="A139" s="29"/>
      <c r="B139" s="141"/>
      <c r="C139" s="142" t="s">
        <v>141</v>
      </c>
      <c r="D139" s="142" t="s">
        <v>131</v>
      </c>
      <c r="E139" s="143" t="s">
        <v>142</v>
      </c>
      <c r="F139" s="144" t="s">
        <v>143</v>
      </c>
      <c r="G139" s="145" t="s">
        <v>140</v>
      </c>
      <c r="H139" s="146">
        <v>3.95</v>
      </c>
      <c r="I139" s="147"/>
      <c r="J139" s="148">
        <f t="shared" si="0"/>
        <v>0</v>
      </c>
      <c r="K139" s="149"/>
      <c r="L139" s="30"/>
      <c r="M139" s="150" t="s">
        <v>1</v>
      </c>
      <c r="N139" s="151" t="s">
        <v>40</v>
      </c>
      <c r="O139" s="55"/>
      <c r="P139" s="152">
        <f t="shared" si="1"/>
        <v>0</v>
      </c>
      <c r="Q139" s="152">
        <v>0</v>
      </c>
      <c r="R139" s="152">
        <f t="shared" si="2"/>
        <v>0</v>
      </c>
      <c r="S139" s="152">
        <v>0</v>
      </c>
      <c r="T139" s="15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135</v>
      </c>
      <c r="AT139" s="154" t="s">
        <v>131</v>
      </c>
      <c r="AU139" s="154" t="s">
        <v>136</v>
      </c>
      <c r="AY139" s="14" t="s">
        <v>129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136</v>
      </c>
      <c r="BK139" s="155">
        <f t="shared" si="9"/>
        <v>0</v>
      </c>
      <c r="BL139" s="14" t="s">
        <v>135</v>
      </c>
      <c r="BM139" s="154" t="s">
        <v>135</v>
      </c>
    </row>
    <row r="140" spans="1:65" s="2" customFormat="1" ht="14.45" customHeight="1">
      <c r="A140" s="29"/>
      <c r="B140" s="141"/>
      <c r="C140" s="142" t="s">
        <v>135</v>
      </c>
      <c r="D140" s="142" t="s">
        <v>131</v>
      </c>
      <c r="E140" s="143" t="s">
        <v>144</v>
      </c>
      <c r="F140" s="144" t="s">
        <v>145</v>
      </c>
      <c r="G140" s="145" t="s">
        <v>140</v>
      </c>
      <c r="H140" s="146">
        <v>17.899999999999999</v>
      </c>
      <c r="I140" s="147"/>
      <c r="J140" s="148">
        <f t="shared" si="0"/>
        <v>0</v>
      </c>
      <c r="K140" s="149"/>
      <c r="L140" s="30"/>
      <c r="M140" s="150" t="s">
        <v>1</v>
      </c>
      <c r="N140" s="151" t="s">
        <v>40</v>
      </c>
      <c r="O140" s="55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135</v>
      </c>
      <c r="AT140" s="154" t="s">
        <v>131</v>
      </c>
      <c r="AU140" s="154" t="s">
        <v>136</v>
      </c>
      <c r="AY140" s="14" t="s">
        <v>129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136</v>
      </c>
      <c r="BK140" s="155">
        <f t="shared" si="9"/>
        <v>0</v>
      </c>
      <c r="BL140" s="14" t="s">
        <v>135</v>
      </c>
      <c r="BM140" s="154" t="s">
        <v>146</v>
      </c>
    </row>
    <row r="141" spans="1:65" s="2" customFormat="1" ht="37.9" customHeight="1">
      <c r="A141" s="29"/>
      <c r="B141" s="141"/>
      <c r="C141" s="142" t="s">
        <v>147</v>
      </c>
      <c r="D141" s="142" t="s">
        <v>131</v>
      </c>
      <c r="E141" s="143" t="s">
        <v>148</v>
      </c>
      <c r="F141" s="144" t="s">
        <v>149</v>
      </c>
      <c r="G141" s="145" t="s">
        <v>140</v>
      </c>
      <c r="H141" s="146">
        <v>17.899999999999999</v>
      </c>
      <c r="I141" s="147"/>
      <c r="J141" s="148">
        <f t="shared" si="0"/>
        <v>0</v>
      </c>
      <c r="K141" s="149"/>
      <c r="L141" s="30"/>
      <c r="M141" s="150" t="s">
        <v>1</v>
      </c>
      <c r="N141" s="151" t="s">
        <v>40</v>
      </c>
      <c r="O141" s="55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135</v>
      </c>
      <c r="AT141" s="154" t="s">
        <v>131</v>
      </c>
      <c r="AU141" s="154" t="s">
        <v>136</v>
      </c>
      <c r="AY141" s="14" t="s">
        <v>129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136</v>
      </c>
      <c r="BK141" s="155">
        <f t="shared" si="9"/>
        <v>0</v>
      </c>
      <c r="BL141" s="14" t="s">
        <v>135</v>
      </c>
      <c r="BM141" s="154" t="s">
        <v>150</v>
      </c>
    </row>
    <row r="142" spans="1:65" s="2" customFormat="1" ht="24.2" customHeight="1">
      <c r="A142" s="29"/>
      <c r="B142" s="141"/>
      <c r="C142" s="142" t="s">
        <v>151</v>
      </c>
      <c r="D142" s="142" t="s">
        <v>131</v>
      </c>
      <c r="E142" s="143" t="s">
        <v>152</v>
      </c>
      <c r="F142" s="144" t="s">
        <v>153</v>
      </c>
      <c r="G142" s="145" t="s">
        <v>140</v>
      </c>
      <c r="H142" s="146">
        <v>21.85</v>
      </c>
      <c r="I142" s="147"/>
      <c r="J142" s="148">
        <f t="shared" si="0"/>
        <v>0</v>
      </c>
      <c r="K142" s="149"/>
      <c r="L142" s="30"/>
      <c r="M142" s="150" t="s">
        <v>1</v>
      </c>
      <c r="N142" s="151" t="s">
        <v>40</v>
      </c>
      <c r="O142" s="55"/>
      <c r="P142" s="152">
        <f t="shared" si="1"/>
        <v>0</v>
      </c>
      <c r="Q142" s="152">
        <v>0</v>
      </c>
      <c r="R142" s="152">
        <f t="shared" si="2"/>
        <v>0</v>
      </c>
      <c r="S142" s="152">
        <v>0</v>
      </c>
      <c r="T142" s="15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135</v>
      </c>
      <c r="AT142" s="154" t="s">
        <v>131</v>
      </c>
      <c r="AU142" s="154" t="s">
        <v>136</v>
      </c>
      <c r="AY142" s="14" t="s">
        <v>129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136</v>
      </c>
      <c r="BK142" s="155">
        <f t="shared" si="9"/>
        <v>0</v>
      </c>
      <c r="BL142" s="14" t="s">
        <v>135</v>
      </c>
      <c r="BM142" s="154" t="s">
        <v>151</v>
      </c>
    </row>
    <row r="143" spans="1:65" s="2" customFormat="1" ht="37.9" customHeight="1">
      <c r="A143" s="29"/>
      <c r="B143" s="141"/>
      <c r="C143" s="142" t="s">
        <v>154</v>
      </c>
      <c r="D143" s="142" t="s">
        <v>131</v>
      </c>
      <c r="E143" s="143" t="s">
        <v>155</v>
      </c>
      <c r="F143" s="144" t="s">
        <v>156</v>
      </c>
      <c r="G143" s="145" t="s">
        <v>140</v>
      </c>
      <c r="H143" s="146">
        <v>480.7</v>
      </c>
      <c r="I143" s="147"/>
      <c r="J143" s="148">
        <f t="shared" si="0"/>
        <v>0</v>
      </c>
      <c r="K143" s="149"/>
      <c r="L143" s="30"/>
      <c r="M143" s="150" t="s">
        <v>1</v>
      </c>
      <c r="N143" s="151" t="s">
        <v>40</v>
      </c>
      <c r="O143" s="55"/>
      <c r="P143" s="152">
        <f t="shared" si="1"/>
        <v>0</v>
      </c>
      <c r="Q143" s="152">
        <v>0</v>
      </c>
      <c r="R143" s="152">
        <f t="shared" si="2"/>
        <v>0</v>
      </c>
      <c r="S143" s="152">
        <v>0</v>
      </c>
      <c r="T143" s="15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135</v>
      </c>
      <c r="AT143" s="154" t="s">
        <v>131</v>
      </c>
      <c r="AU143" s="154" t="s">
        <v>136</v>
      </c>
      <c r="AY143" s="14" t="s">
        <v>129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136</v>
      </c>
      <c r="BK143" s="155">
        <f t="shared" si="9"/>
        <v>0</v>
      </c>
      <c r="BL143" s="14" t="s">
        <v>135</v>
      </c>
      <c r="BM143" s="154" t="s">
        <v>157</v>
      </c>
    </row>
    <row r="144" spans="1:65" s="2" customFormat="1" ht="14.45" customHeight="1">
      <c r="A144" s="29"/>
      <c r="B144" s="141"/>
      <c r="C144" s="142" t="s">
        <v>157</v>
      </c>
      <c r="D144" s="142" t="s">
        <v>131</v>
      </c>
      <c r="E144" s="143" t="s">
        <v>158</v>
      </c>
      <c r="F144" s="144" t="s">
        <v>159</v>
      </c>
      <c r="G144" s="145" t="s">
        <v>140</v>
      </c>
      <c r="H144" s="146">
        <v>21.85</v>
      </c>
      <c r="I144" s="147"/>
      <c r="J144" s="148">
        <f t="shared" si="0"/>
        <v>0</v>
      </c>
      <c r="K144" s="149"/>
      <c r="L144" s="30"/>
      <c r="M144" s="150" t="s">
        <v>1</v>
      </c>
      <c r="N144" s="151" t="s">
        <v>40</v>
      </c>
      <c r="O144" s="55"/>
      <c r="P144" s="152">
        <f t="shared" si="1"/>
        <v>0</v>
      </c>
      <c r="Q144" s="152">
        <v>0</v>
      </c>
      <c r="R144" s="152">
        <f t="shared" si="2"/>
        <v>0</v>
      </c>
      <c r="S144" s="152">
        <v>0</v>
      </c>
      <c r="T144" s="15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135</v>
      </c>
      <c r="AT144" s="154" t="s">
        <v>131</v>
      </c>
      <c r="AU144" s="154" t="s">
        <v>136</v>
      </c>
      <c r="AY144" s="14" t="s">
        <v>129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136</v>
      </c>
      <c r="BK144" s="155">
        <f t="shared" si="9"/>
        <v>0</v>
      </c>
      <c r="BL144" s="14" t="s">
        <v>135</v>
      </c>
      <c r="BM144" s="154" t="s">
        <v>160</v>
      </c>
    </row>
    <row r="145" spans="1:65" s="2" customFormat="1" ht="24.2" customHeight="1">
      <c r="A145" s="29"/>
      <c r="B145" s="141"/>
      <c r="C145" s="142" t="s">
        <v>161</v>
      </c>
      <c r="D145" s="142" t="s">
        <v>131</v>
      </c>
      <c r="E145" s="143" t="s">
        <v>162</v>
      </c>
      <c r="F145" s="144" t="s">
        <v>163</v>
      </c>
      <c r="G145" s="145" t="s">
        <v>164</v>
      </c>
      <c r="H145" s="146">
        <v>36.49</v>
      </c>
      <c r="I145" s="147"/>
      <c r="J145" s="148">
        <f t="shared" si="0"/>
        <v>0</v>
      </c>
      <c r="K145" s="149"/>
      <c r="L145" s="30"/>
      <c r="M145" s="150" t="s">
        <v>1</v>
      </c>
      <c r="N145" s="151" t="s">
        <v>40</v>
      </c>
      <c r="O145" s="55"/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135</v>
      </c>
      <c r="AT145" s="154" t="s">
        <v>131</v>
      </c>
      <c r="AU145" s="154" t="s">
        <v>136</v>
      </c>
      <c r="AY145" s="14" t="s">
        <v>129</v>
      </c>
      <c r="BE145" s="155">
        <f t="shared" si="4"/>
        <v>0</v>
      </c>
      <c r="BF145" s="155">
        <f t="shared" si="5"/>
        <v>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136</v>
      </c>
      <c r="BK145" s="155">
        <f t="shared" si="9"/>
        <v>0</v>
      </c>
      <c r="BL145" s="14" t="s">
        <v>135</v>
      </c>
      <c r="BM145" s="154" t="s">
        <v>165</v>
      </c>
    </row>
    <row r="146" spans="1:65" s="2" customFormat="1" ht="24.2" customHeight="1">
      <c r="A146" s="29"/>
      <c r="B146" s="141"/>
      <c r="C146" s="142" t="s">
        <v>160</v>
      </c>
      <c r="D146" s="142" t="s">
        <v>131</v>
      </c>
      <c r="E146" s="143" t="s">
        <v>166</v>
      </c>
      <c r="F146" s="144" t="s">
        <v>167</v>
      </c>
      <c r="G146" s="145" t="s">
        <v>140</v>
      </c>
      <c r="H146" s="146">
        <v>9.68</v>
      </c>
      <c r="I146" s="147"/>
      <c r="J146" s="148">
        <f t="shared" si="0"/>
        <v>0</v>
      </c>
      <c r="K146" s="149"/>
      <c r="L146" s="30"/>
      <c r="M146" s="150" t="s">
        <v>1</v>
      </c>
      <c r="N146" s="151" t="s">
        <v>40</v>
      </c>
      <c r="O146" s="55"/>
      <c r="P146" s="152">
        <f t="shared" si="1"/>
        <v>0</v>
      </c>
      <c r="Q146" s="152">
        <v>0</v>
      </c>
      <c r="R146" s="152">
        <f t="shared" si="2"/>
        <v>0</v>
      </c>
      <c r="S146" s="152">
        <v>0</v>
      </c>
      <c r="T146" s="15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135</v>
      </c>
      <c r="AT146" s="154" t="s">
        <v>131</v>
      </c>
      <c r="AU146" s="154" t="s">
        <v>136</v>
      </c>
      <c r="AY146" s="14" t="s">
        <v>129</v>
      </c>
      <c r="BE146" s="155">
        <f t="shared" si="4"/>
        <v>0</v>
      </c>
      <c r="BF146" s="155">
        <f t="shared" si="5"/>
        <v>0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136</v>
      </c>
      <c r="BK146" s="155">
        <f t="shared" si="9"/>
        <v>0</v>
      </c>
      <c r="BL146" s="14" t="s">
        <v>135</v>
      </c>
      <c r="BM146" s="154" t="s">
        <v>168</v>
      </c>
    </row>
    <row r="147" spans="1:65" s="2" customFormat="1" ht="14.45" customHeight="1">
      <c r="A147" s="29"/>
      <c r="B147" s="141"/>
      <c r="C147" s="156" t="s">
        <v>169</v>
      </c>
      <c r="D147" s="156" t="s">
        <v>170</v>
      </c>
      <c r="E147" s="157" t="s">
        <v>171</v>
      </c>
      <c r="F147" s="158" t="s">
        <v>172</v>
      </c>
      <c r="G147" s="159" t="s">
        <v>164</v>
      </c>
      <c r="H147" s="160">
        <v>15.488</v>
      </c>
      <c r="I147" s="161"/>
      <c r="J147" s="162">
        <f t="shared" si="0"/>
        <v>0</v>
      </c>
      <c r="K147" s="163"/>
      <c r="L147" s="164"/>
      <c r="M147" s="165" t="s">
        <v>1</v>
      </c>
      <c r="N147" s="166" t="s">
        <v>40</v>
      </c>
      <c r="O147" s="55"/>
      <c r="P147" s="152">
        <f t="shared" si="1"/>
        <v>0</v>
      </c>
      <c r="Q147" s="152">
        <v>1</v>
      </c>
      <c r="R147" s="152">
        <f t="shared" si="2"/>
        <v>15.488</v>
      </c>
      <c r="S147" s="152">
        <v>0</v>
      </c>
      <c r="T147" s="15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157</v>
      </c>
      <c r="AT147" s="154" t="s">
        <v>170</v>
      </c>
      <c r="AU147" s="154" t="s">
        <v>136</v>
      </c>
      <c r="AY147" s="14" t="s">
        <v>129</v>
      </c>
      <c r="BE147" s="155">
        <f t="shared" si="4"/>
        <v>0</v>
      </c>
      <c r="BF147" s="155">
        <f t="shared" si="5"/>
        <v>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136</v>
      </c>
      <c r="BK147" s="155">
        <f t="shared" si="9"/>
        <v>0</v>
      </c>
      <c r="BL147" s="14" t="s">
        <v>135</v>
      </c>
      <c r="BM147" s="154" t="s">
        <v>173</v>
      </c>
    </row>
    <row r="148" spans="1:65" s="12" customFormat="1" ht="22.9" customHeight="1">
      <c r="B148" s="128"/>
      <c r="D148" s="129" t="s">
        <v>73</v>
      </c>
      <c r="E148" s="139" t="s">
        <v>136</v>
      </c>
      <c r="F148" s="139" t="s">
        <v>174</v>
      </c>
      <c r="I148" s="131"/>
      <c r="J148" s="140">
        <f>BK148</f>
        <v>0</v>
      </c>
      <c r="L148" s="128"/>
      <c r="M148" s="133"/>
      <c r="N148" s="134"/>
      <c r="O148" s="134"/>
      <c r="P148" s="135">
        <f>SUM(P149:P156)</f>
        <v>0</v>
      </c>
      <c r="Q148" s="134"/>
      <c r="R148" s="135">
        <f>SUM(R149:R156)</f>
        <v>29.056231781101996</v>
      </c>
      <c r="S148" s="134"/>
      <c r="T148" s="136">
        <f>SUM(T149:T156)</f>
        <v>0</v>
      </c>
      <c r="AR148" s="129" t="s">
        <v>81</v>
      </c>
      <c r="AT148" s="137" t="s">
        <v>73</v>
      </c>
      <c r="AU148" s="137" t="s">
        <v>81</v>
      </c>
      <c r="AY148" s="129" t="s">
        <v>129</v>
      </c>
      <c r="BK148" s="138">
        <f>SUM(BK149:BK156)</f>
        <v>0</v>
      </c>
    </row>
    <row r="149" spans="1:65" s="2" customFormat="1" ht="14.45" customHeight="1">
      <c r="A149" s="29"/>
      <c r="B149" s="141"/>
      <c r="C149" s="142" t="s">
        <v>165</v>
      </c>
      <c r="D149" s="142" t="s">
        <v>131</v>
      </c>
      <c r="E149" s="143" t="s">
        <v>175</v>
      </c>
      <c r="F149" s="144" t="s">
        <v>176</v>
      </c>
      <c r="G149" s="145" t="s">
        <v>140</v>
      </c>
      <c r="H149" s="146">
        <v>1.3049999999999999</v>
      </c>
      <c r="I149" s="147"/>
      <c r="J149" s="148">
        <f t="shared" ref="J149:J156" si="10">ROUND(I149*H149,2)</f>
        <v>0</v>
      </c>
      <c r="K149" s="149"/>
      <c r="L149" s="30"/>
      <c r="M149" s="150" t="s">
        <v>1</v>
      </c>
      <c r="N149" s="151" t="s">
        <v>40</v>
      </c>
      <c r="O149" s="55"/>
      <c r="P149" s="152">
        <f t="shared" ref="P149:P156" si="11">O149*H149</f>
        <v>0</v>
      </c>
      <c r="Q149" s="152">
        <v>0</v>
      </c>
      <c r="R149" s="152">
        <f t="shared" ref="R149:R156" si="12">Q149*H149</f>
        <v>0</v>
      </c>
      <c r="S149" s="152">
        <v>0</v>
      </c>
      <c r="T149" s="153">
        <f t="shared" ref="T149:T156" si="1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135</v>
      </c>
      <c r="AT149" s="154" t="s">
        <v>131</v>
      </c>
      <c r="AU149" s="154" t="s">
        <v>136</v>
      </c>
      <c r="AY149" s="14" t="s">
        <v>129</v>
      </c>
      <c r="BE149" s="155">
        <f t="shared" ref="BE149:BE156" si="14">IF(N149="základná",J149,0)</f>
        <v>0</v>
      </c>
      <c r="BF149" s="155">
        <f t="shared" ref="BF149:BF156" si="15">IF(N149="znížená",J149,0)</f>
        <v>0</v>
      </c>
      <c r="BG149" s="155">
        <f t="shared" ref="BG149:BG156" si="16">IF(N149="zákl. prenesená",J149,0)</f>
        <v>0</v>
      </c>
      <c r="BH149" s="155">
        <f t="shared" ref="BH149:BH156" si="17">IF(N149="zníž. prenesená",J149,0)</f>
        <v>0</v>
      </c>
      <c r="BI149" s="155">
        <f t="shared" ref="BI149:BI156" si="18">IF(N149="nulová",J149,0)</f>
        <v>0</v>
      </c>
      <c r="BJ149" s="14" t="s">
        <v>136</v>
      </c>
      <c r="BK149" s="155">
        <f t="shared" ref="BK149:BK156" si="19">ROUND(I149*H149,2)</f>
        <v>0</v>
      </c>
      <c r="BL149" s="14" t="s">
        <v>135</v>
      </c>
      <c r="BM149" s="154" t="s">
        <v>177</v>
      </c>
    </row>
    <row r="150" spans="1:65" s="2" customFormat="1" ht="14.45" customHeight="1">
      <c r="A150" s="29"/>
      <c r="B150" s="141"/>
      <c r="C150" s="142" t="s">
        <v>178</v>
      </c>
      <c r="D150" s="142" t="s">
        <v>131</v>
      </c>
      <c r="E150" s="143" t="s">
        <v>179</v>
      </c>
      <c r="F150" s="144" t="s">
        <v>180</v>
      </c>
      <c r="G150" s="145" t="s">
        <v>181</v>
      </c>
      <c r="H150" s="146">
        <v>23.9</v>
      </c>
      <c r="I150" s="147"/>
      <c r="J150" s="148">
        <f t="shared" si="10"/>
        <v>0</v>
      </c>
      <c r="K150" s="149"/>
      <c r="L150" s="30"/>
      <c r="M150" s="150" t="s">
        <v>1</v>
      </c>
      <c r="N150" s="151" t="s">
        <v>40</v>
      </c>
      <c r="O150" s="55"/>
      <c r="P150" s="152">
        <f t="shared" si="11"/>
        <v>0</v>
      </c>
      <c r="Q150" s="152">
        <v>0.24682999999999999</v>
      </c>
      <c r="R150" s="152">
        <f t="shared" si="12"/>
        <v>5.8992369999999994</v>
      </c>
      <c r="S150" s="152">
        <v>0</v>
      </c>
      <c r="T150" s="153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135</v>
      </c>
      <c r="AT150" s="154" t="s">
        <v>131</v>
      </c>
      <c r="AU150" s="154" t="s">
        <v>136</v>
      </c>
      <c r="AY150" s="14" t="s">
        <v>129</v>
      </c>
      <c r="BE150" s="155">
        <f t="shared" si="14"/>
        <v>0</v>
      </c>
      <c r="BF150" s="155">
        <f t="shared" si="15"/>
        <v>0</v>
      </c>
      <c r="BG150" s="155">
        <f t="shared" si="16"/>
        <v>0</v>
      </c>
      <c r="BH150" s="155">
        <f t="shared" si="17"/>
        <v>0</v>
      </c>
      <c r="BI150" s="155">
        <f t="shared" si="18"/>
        <v>0</v>
      </c>
      <c r="BJ150" s="14" t="s">
        <v>136</v>
      </c>
      <c r="BK150" s="155">
        <f t="shared" si="19"/>
        <v>0</v>
      </c>
      <c r="BL150" s="14" t="s">
        <v>135</v>
      </c>
      <c r="BM150" s="154" t="s">
        <v>182</v>
      </c>
    </row>
    <row r="151" spans="1:65" s="2" customFormat="1" ht="24.2" customHeight="1">
      <c r="A151" s="29"/>
      <c r="B151" s="141"/>
      <c r="C151" s="142" t="s">
        <v>183</v>
      </c>
      <c r="D151" s="142" t="s">
        <v>131</v>
      </c>
      <c r="E151" s="143" t="s">
        <v>184</v>
      </c>
      <c r="F151" s="144" t="s">
        <v>185</v>
      </c>
      <c r="G151" s="145" t="s">
        <v>186</v>
      </c>
      <c r="H151" s="146">
        <v>3</v>
      </c>
      <c r="I151" s="147"/>
      <c r="J151" s="148">
        <f t="shared" si="10"/>
        <v>0</v>
      </c>
      <c r="K151" s="149"/>
      <c r="L151" s="30"/>
      <c r="M151" s="150" t="s">
        <v>1</v>
      </c>
      <c r="N151" s="151" t="s">
        <v>40</v>
      </c>
      <c r="O151" s="55"/>
      <c r="P151" s="152">
        <f t="shared" si="11"/>
        <v>0</v>
      </c>
      <c r="Q151" s="152">
        <v>0.18099999999999999</v>
      </c>
      <c r="R151" s="152">
        <f t="shared" si="12"/>
        <v>0.54299999999999993</v>
      </c>
      <c r="S151" s="152">
        <v>0</v>
      </c>
      <c r="T151" s="153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135</v>
      </c>
      <c r="AT151" s="154" t="s">
        <v>131</v>
      </c>
      <c r="AU151" s="154" t="s">
        <v>136</v>
      </c>
      <c r="AY151" s="14" t="s">
        <v>129</v>
      </c>
      <c r="BE151" s="155">
        <f t="shared" si="14"/>
        <v>0</v>
      </c>
      <c r="BF151" s="155">
        <f t="shared" si="15"/>
        <v>0</v>
      </c>
      <c r="BG151" s="155">
        <f t="shared" si="16"/>
        <v>0</v>
      </c>
      <c r="BH151" s="155">
        <f t="shared" si="17"/>
        <v>0</v>
      </c>
      <c r="BI151" s="155">
        <f t="shared" si="18"/>
        <v>0</v>
      </c>
      <c r="BJ151" s="14" t="s">
        <v>136</v>
      </c>
      <c r="BK151" s="155">
        <f t="shared" si="19"/>
        <v>0</v>
      </c>
      <c r="BL151" s="14" t="s">
        <v>135</v>
      </c>
      <c r="BM151" s="154" t="s">
        <v>187</v>
      </c>
    </row>
    <row r="152" spans="1:65" s="2" customFormat="1" ht="24.2" customHeight="1">
      <c r="A152" s="29"/>
      <c r="B152" s="141"/>
      <c r="C152" s="156" t="s">
        <v>188</v>
      </c>
      <c r="D152" s="156" t="s">
        <v>170</v>
      </c>
      <c r="E152" s="157" t="s">
        <v>189</v>
      </c>
      <c r="F152" s="158" t="s">
        <v>190</v>
      </c>
      <c r="G152" s="159" t="s">
        <v>186</v>
      </c>
      <c r="H152" s="160">
        <v>2</v>
      </c>
      <c r="I152" s="161"/>
      <c r="J152" s="162">
        <f t="shared" si="10"/>
        <v>0</v>
      </c>
      <c r="K152" s="163"/>
      <c r="L152" s="164"/>
      <c r="M152" s="165" t="s">
        <v>1</v>
      </c>
      <c r="N152" s="166" t="s">
        <v>40</v>
      </c>
      <c r="O152" s="55"/>
      <c r="P152" s="152">
        <f t="shared" si="11"/>
        <v>0</v>
      </c>
      <c r="Q152" s="152">
        <v>5.1999999999999995E-4</v>
      </c>
      <c r="R152" s="152">
        <f t="shared" si="12"/>
        <v>1.0399999999999999E-3</v>
      </c>
      <c r="S152" s="152">
        <v>0</v>
      </c>
      <c r="T152" s="153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157</v>
      </c>
      <c r="AT152" s="154" t="s">
        <v>170</v>
      </c>
      <c r="AU152" s="154" t="s">
        <v>136</v>
      </c>
      <c r="AY152" s="14" t="s">
        <v>129</v>
      </c>
      <c r="BE152" s="155">
        <f t="shared" si="14"/>
        <v>0</v>
      </c>
      <c r="BF152" s="155">
        <f t="shared" si="15"/>
        <v>0</v>
      </c>
      <c r="BG152" s="155">
        <f t="shared" si="16"/>
        <v>0</v>
      </c>
      <c r="BH152" s="155">
        <f t="shared" si="17"/>
        <v>0</v>
      </c>
      <c r="BI152" s="155">
        <f t="shared" si="18"/>
        <v>0</v>
      </c>
      <c r="BJ152" s="14" t="s">
        <v>136</v>
      </c>
      <c r="BK152" s="155">
        <f t="shared" si="19"/>
        <v>0</v>
      </c>
      <c r="BL152" s="14" t="s">
        <v>135</v>
      </c>
      <c r="BM152" s="154" t="s">
        <v>191</v>
      </c>
    </row>
    <row r="153" spans="1:65" s="2" customFormat="1" ht="14.45" customHeight="1">
      <c r="A153" s="29"/>
      <c r="B153" s="141"/>
      <c r="C153" s="156" t="s">
        <v>192</v>
      </c>
      <c r="D153" s="156" t="s">
        <v>170</v>
      </c>
      <c r="E153" s="157" t="s">
        <v>193</v>
      </c>
      <c r="F153" s="158" t="s">
        <v>194</v>
      </c>
      <c r="G153" s="159" t="s">
        <v>186</v>
      </c>
      <c r="H153" s="160">
        <v>1</v>
      </c>
      <c r="I153" s="161"/>
      <c r="J153" s="162">
        <f t="shared" si="10"/>
        <v>0</v>
      </c>
      <c r="K153" s="163"/>
      <c r="L153" s="164"/>
      <c r="M153" s="165" t="s">
        <v>1</v>
      </c>
      <c r="N153" s="166" t="s">
        <v>40</v>
      </c>
      <c r="O153" s="55"/>
      <c r="P153" s="152">
        <f t="shared" si="11"/>
        <v>0</v>
      </c>
      <c r="Q153" s="152">
        <v>5.0000000000000001E-4</v>
      </c>
      <c r="R153" s="152">
        <f t="shared" si="12"/>
        <v>5.0000000000000001E-4</v>
      </c>
      <c r="S153" s="152">
        <v>0</v>
      </c>
      <c r="T153" s="153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157</v>
      </c>
      <c r="AT153" s="154" t="s">
        <v>170</v>
      </c>
      <c r="AU153" s="154" t="s">
        <v>136</v>
      </c>
      <c r="AY153" s="14" t="s">
        <v>129</v>
      </c>
      <c r="BE153" s="155">
        <f t="shared" si="14"/>
        <v>0</v>
      </c>
      <c r="BF153" s="155">
        <f t="shared" si="15"/>
        <v>0</v>
      </c>
      <c r="BG153" s="155">
        <f t="shared" si="16"/>
        <v>0</v>
      </c>
      <c r="BH153" s="155">
        <f t="shared" si="17"/>
        <v>0</v>
      </c>
      <c r="BI153" s="155">
        <f t="shared" si="18"/>
        <v>0</v>
      </c>
      <c r="BJ153" s="14" t="s">
        <v>136</v>
      </c>
      <c r="BK153" s="155">
        <f t="shared" si="19"/>
        <v>0</v>
      </c>
      <c r="BL153" s="14" t="s">
        <v>135</v>
      </c>
      <c r="BM153" s="154" t="s">
        <v>195</v>
      </c>
    </row>
    <row r="154" spans="1:65" s="2" customFormat="1" ht="14.45" customHeight="1">
      <c r="A154" s="29"/>
      <c r="B154" s="141"/>
      <c r="C154" s="142" t="s">
        <v>196</v>
      </c>
      <c r="D154" s="142" t="s">
        <v>131</v>
      </c>
      <c r="E154" s="143" t="s">
        <v>197</v>
      </c>
      <c r="F154" s="144" t="s">
        <v>198</v>
      </c>
      <c r="G154" s="145" t="s">
        <v>181</v>
      </c>
      <c r="H154" s="146">
        <v>70</v>
      </c>
      <c r="I154" s="147"/>
      <c r="J154" s="148">
        <f t="shared" si="10"/>
        <v>0</v>
      </c>
      <c r="K154" s="149"/>
      <c r="L154" s="30"/>
      <c r="M154" s="150" t="s">
        <v>1</v>
      </c>
      <c r="N154" s="151" t="s">
        <v>40</v>
      </c>
      <c r="O154" s="55"/>
      <c r="P154" s="152">
        <f t="shared" si="11"/>
        <v>0</v>
      </c>
      <c r="Q154" s="152">
        <v>0</v>
      </c>
      <c r="R154" s="152">
        <f t="shared" si="12"/>
        <v>0</v>
      </c>
      <c r="S154" s="152">
        <v>0</v>
      </c>
      <c r="T154" s="153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135</v>
      </c>
      <c r="AT154" s="154" t="s">
        <v>131</v>
      </c>
      <c r="AU154" s="154" t="s">
        <v>136</v>
      </c>
      <c r="AY154" s="14" t="s">
        <v>129</v>
      </c>
      <c r="BE154" s="155">
        <f t="shared" si="14"/>
        <v>0</v>
      </c>
      <c r="BF154" s="155">
        <f t="shared" si="15"/>
        <v>0</v>
      </c>
      <c r="BG154" s="155">
        <f t="shared" si="16"/>
        <v>0</v>
      </c>
      <c r="BH154" s="155">
        <f t="shared" si="17"/>
        <v>0</v>
      </c>
      <c r="BI154" s="155">
        <f t="shared" si="18"/>
        <v>0</v>
      </c>
      <c r="BJ154" s="14" t="s">
        <v>136</v>
      </c>
      <c r="BK154" s="155">
        <f t="shared" si="19"/>
        <v>0</v>
      </c>
      <c r="BL154" s="14" t="s">
        <v>135</v>
      </c>
      <c r="BM154" s="154" t="s">
        <v>7</v>
      </c>
    </row>
    <row r="155" spans="1:65" s="2" customFormat="1" ht="24.2" customHeight="1">
      <c r="A155" s="29"/>
      <c r="B155" s="141"/>
      <c r="C155" s="142" t="s">
        <v>177</v>
      </c>
      <c r="D155" s="142" t="s">
        <v>131</v>
      </c>
      <c r="E155" s="143" t="s">
        <v>199</v>
      </c>
      <c r="F155" s="144" t="s">
        <v>200</v>
      </c>
      <c r="G155" s="145" t="s">
        <v>140</v>
      </c>
      <c r="H155" s="146">
        <v>8.6999999999999993</v>
      </c>
      <c r="I155" s="147"/>
      <c r="J155" s="148">
        <f t="shared" si="10"/>
        <v>0</v>
      </c>
      <c r="K155" s="149"/>
      <c r="L155" s="30"/>
      <c r="M155" s="150" t="s">
        <v>1</v>
      </c>
      <c r="N155" s="151" t="s">
        <v>40</v>
      </c>
      <c r="O155" s="55"/>
      <c r="P155" s="152">
        <f t="shared" si="11"/>
        <v>0</v>
      </c>
      <c r="Q155" s="152">
        <v>2.4157202039999999</v>
      </c>
      <c r="R155" s="152">
        <f t="shared" si="12"/>
        <v>21.016765774799996</v>
      </c>
      <c r="S155" s="152">
        <v>0</v>
      </c>
      <c r="T155" s="153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135</v>
      </c>
      <c r="AT155" s="154" t="s">
        <v>131</v>
      </c>
      <c r="AU155" s="154" t="s">
        <v>136</v>
      </c>
      <c r="AY155" s="14" t="s">
        <v>129</v>
      </c>
      <c r="BE155" s="155">
        <f t="shared" si="14"/>
        <v>0</v>
      </c>
      <c r="BF155" s="155">
        <f t="shared" si="15"/>
        <v>0</v>
      </c>
      <c r="BG155" s="155">
        <f t="shared" si="16"/>
        <v>0</v>
      </c>
      <c r="BH155" s="155">
        <f t="shared" si="17"/>
        <v>0</v>
      </c>
      <c r="BI155" s="155">
        <f t="shared" si="18"/>
        <v>0</v>
      </c>
      <c r="BJ155" s="14" t="s">
        <v>136</v>
      </c>
      <c r="BK155" s="155">
        <f t="shared" si="19"/>
        <v>0</v>
      </c>
      <c r="BL155" s="14" t="s">
        <v>135</v>
      </c>
      <c r="BM155" s="154" t="s">
        <v>201</v>
      </c>
    </row>
    <row r="156" spans="1:65" s="2" customFormat="1" ht="14.45" customHeight="1">
      <c r="A156" s="29"/>
      <c r="B156" s="141"/>
      <c r="C156" s="142" t="s">
        <v>202</v>
      </c>
      <c r="D156" s="142" t="s">
        <v>131</v>
      </c>
      <c r="E156" s="143" t="s">
        <v>203</v>
      </c>
      <c r="F156" s="144" t="s">
        <v>204</v>
      </c>
      <c r="G156" s="145" t="s">
        <v>164</v>
      </c>
      <c r="H156" s="146">
        <v>1.5660000000000001</v>
      </c>
      <c r="I156" s="147"/>
      <c r="J156" s="148">
        <f t="shared" si="10"/>
        <v>0</v>
      </c>
      <c r="K156" s="149"/>
      <c r="L156" s="30"/>
      <c r="M156" s="150" t="s">
        <v>1</v>
      </c>
      <c r="N156" s="151" t="s">
        <v>40</v>
      </c>
      <c r="O156" s="55"/>
      <c r="P156" s="152">
        <f t="shared" si="11"/>
        <v>0</v>
      </c>
      <c r="Q156" s="152">
        <v>1.0189584970000001</v>
      </c>
      <c r="R156" s="152">
        <f t="shared" si="12"/>
        <v>1.5956890063020002</v>
      </c>
      <c r="S156" s="152">
        <v>0</v>
      </c>
      <c r="T156" s="153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135</v>
      </c>
      <c r="AT156" s="154" t="s">
        <v>131</v>
      </c>
      <c r="AU156" s="154" t="s">
        <v>136</v>
      </c>
      <c r="AY156" s="14" t="s">
        <v>129</v>
      </c>
      <c r="BE156" s="155">
        <f t="shared" si="14"/>
        <v>0</v>
      </c>
      <c r="BF156" s="155">
        <f t="shared" si="15"/>
        <v>0</v>
      </c>
      <c r="BG156" s="155">
        <f t="shared" si="16"/>
        <v>0</v>
      </c>
      <c r="BH156" s="155">
        <f t="shared" si="17"/>
        <v>0</v>
      </c>
      <c r="BI156" s="155">
        <f t="shared" si="18"/>
        <v>0</v>
      </c>
      <c r="BJ156" s="14" t="s">
        <v>136</v>
      </c>
      <c r="BK156" s="155">
        <f t="shared" si="19"/>
        <v>0</v>
      </c>
      <c r="BL156" s="14" t="s">
        <v>135</v>
      </c>
      <c r="BM156" s="154" t="s">
        <v>205</v>
      </c>
    </row>
    <row r="157" spans="1:65" s="12" customFormat="1" ht="22.9" customHeight="1">
      <c r="B157" s="128"/>
      <c r="D157" s="129" t="s">
        <v>73</v>
      </c>
      <c r="E157" s="139" t="s">
        <v>206</v>
      </c>
      <c r="F157" s="139" t="s">
        <v>207</v>
      </c>
      <c r="I157" s="131"/>
      <c r="J157" s="140">
        <f>BK157</f>
        <v>0</v>
      </c>
      <c r="L157" s="128"/>
      <c r="M157" s="133"/>
      <c r="N157" s="134"/>
      <c r="O157" s="134"/>
      <c r="P157" s="135">
        <f>SUM(P158:P164)</f>
        <v>0</v>
      </c>
      <c r="Q157" s="134"/>
      <c r="R157" s="135">
        <f>SUM(R158:R164)</f>
        <v>0</v>
      </c>
      <c r="S157" s="134"/>
      <c r="T157" s="136">
        <f>SUM(T158:T164)</f>
        <v>0</v>
      </c>
      <c r="AR157" s="129" t="s">
        <v>81</v>
      </c>
      <c r="AT157" s="137" t="s">
        <v>73</v>
      </c>
      <c r="AU157" s="137" t="s">
        <v>81</v>
      </c>
      <c r="AY157" s="129" t="s">
        <v>129</v>
      </c>
      <c r="BK157" s="138">
        <f>SUM(BK158:BK164)</f>
        <v>0</v>
      </c>
    </row>
    <row r="158" spans="1:65" s="2" customFormat="1" ht="37.9" customHeight="1">
      <c r="A158" s="29"/>
      <c r="B158" s="141"/>
      <c r="C158" s="142" t="s">
        <v>7</v>
      </c>
      <c r="D158" s="142" t="s">
        <v>131</v>
      </c>
      <c r="E158" s="143" t="s">
        <v>208</v>
      </c>
      <c r="F158" s="144" t="s">
        <v>209</v>
      </c>
      <c r="G158" s="145" t="s">
        <v>210</v>
      </c>
      <c r="H158" s="146">
        <v>1</v>
      </c>
      <c r="I158" s="147"/>
      <c r="J158" s="148">
        <f t="shared" ref="J158:J164" si="20">ROUND(I158*H158,2)</f>
        <v>0</v>
      </c>
      <c r="K158" s="149"/>
      <c r="L158" s="30"/>
      <c r="M158" s="150" t="s">
        <v>1</v>
      </c>
      <c r="N158" s="151" t="s">
        <v>40</v>
      </c>
      <c r="O158" s="55"/>
      <c r="P158" s="152">
        <f t="shared" ref="P158:P164" si="21">O158*H158</f>
        <v>0</v>
      </c>
      <c r="Q158" s="152">
        <v>0</v>
      </c>
      <c r="R158" s="152">
        <f t="shared" ref="R158:R164" si="22">Q158*H158</f>
        <v>0</v>
      </c>
      <c r="S158" s="152">
        <v>0</v>
      </c>
      <c r="T158" s="153">
        <f t="shared" ref="T158:T164" si="23"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135</v>
      </c>
      <c r="AT158" s="154" t="s">
        <v>131</v>
      </c>
      <c r="AU158" s="154" t="s">
        <v>136</v>
      </c>
      <c r="AY158" s="14" t="s">
        <v>129</v>
      </c>
      <c r="BE158" s="155">
        <f t="shared" ref="BE158:BE164" si="24">IF(N158="základná",J158,0)</f>
        <v>0</v>
      </c>
      <c r="BF158" s="155">
        <f t="shared" ref="BF158:BF164" si="25">IF(N158="znížená",J158,0)</f>
        <v>0</v>
      </c>
      <c r="BG158" s="155">
        <f t="shared" ref="BG158:BG164" si="26">IF(N158="zákl. prenesená",J158,0)</f>
        <v>0</v>
      </c>
      <c r="BH158" s="155">
        <f t="shared" ref="BH158:BH164" si="27">IF(N158="zníž. prenesená",J158,0)</f>
        <v>0</v>
      </c>
      <c r="BI158" s="155">
        <f t="shared" ref="BI158:BI164" si="28">IF(N158="nulová",J158,0)</f>
        <v>0</v>
      </c>
      <c r="BJ158" s="14" t="s">
        <v>136</v>
      </c>
      <c r="BK158" s="155">
        <f t="shared" ref="BK158:BK164" si="29">ROUND(I158*H158,2)</f>
        <v>0</v>
      </c>
      <c r="BL158" s="14" t="s">
        <v>135</v>
      </c>
      <c r="BM158" s="154" t="s">
        <v>211</v>
      </c>
    </row>
    <row r="159" spans="1:65" s="2" customFormat="1" ht="14.45" customHeight="1">
      <c r="A159" s="29"/>
      <c r="B159" s="141"/>
      <c r="C159" s="142" t="s">
        <v>212</v>
      </c>
      <c r="D159" s="142" t="s">
        <v>131</v>
      </c>
      <c r="E159" s="143" t="s">
        <v>213</v>
      </c>
      <c r="F159" s="144" t="s">
        <v>214</v>
      </c>
      <c r="G159" s="145" t="s">
        <v>215</v>
      </c>
      <c r="H159" s="146">
        <v>1</v>
      </c>
      <c r="I159" s="147"/>
      <c r="J159" s="148">
        <f t="shared" si="20"/>
        <v>0</v>
      </c>
      <c r="K159" s="149"/>
      <c r="L159" s="30"/>
      <c r="M159" s="150" t="s">
        <v>1</v>
      </c>
      <c r="N159" s="151" t="s">
        <v>40</v>
      </c>
      <c r="O159" s="55"/>
      <c r="P159" s="152">
        <f t="shared" si="21"/>
        <v>0</v>
      </c>
      <c r="Q159" s="152">
        <v>0</v>
      </c>
      <c r="R159" s="152">
        <f t="shared" si="22"/>
        <v>0</v>
      </c>
      <c r="S159" s="152">
        <v>0</v>
      </c>
      <c r="T159" s="153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135</v>
      </c>
      <c r="AT159" s="154" t="s">
        <v>131</v>
      </c>
      <c r="AU159" s="154" t="s">
        <v>136</v>
      </c>
      <c r="AY159" s="14" t="s">
        <v>129</v>
      </c>
      <c r="BE159" s="155">
        <f t="shared" si="24"/>
        <v>0</v>
      </c>
      <c r="BF159" s="155">
        <f t="shared" si="25"/>
        <v>0</v>
      </c>
      <c r="BG159" s="155">
        <f t="shared" si="26"/>
        <v>0</v>
      </c>
      <c r="BH159" s="155">
        <f t="shared" si="27"/>
        <v>0</v>
      </c>
      <c r="BI159" s="155">
        <f t="shared" si="28"/>
        <v>0</v>
      </c>
      <c r="BJ159" s="14" t="s">
        <v>136</v>
      </c>
      <c r="BK159" s="155">
        <f t="shared" si="29"/>
        <v>0</v>
      </c>
      <c r="BL159" s="14" t="s">
        <v>135</v>
      </c>
      <c r="BM159" s="154" t="s">
        <v>216</v>
      </c>
    </row>
    <row r="160" spans="1:65" s="2" customFormat="1" ht="14.45" customHeight="1">
      <c r="A160" s="29"/>
      <c r="B160" s="141"/>
      <c r="C160" s="142" t="s">
        <v>201</v>
      </c>
      <c r="D160" s="142" t="s">
        <v>131</v>
      </c>
      <c r="E160" s="143" t="s">
        <v>217</v>
      </c>
      <c r="F160" s="144" t="s">
        <v>218</v>
      </c>
      <c r="G160" s="145" t="s">
        <v>164</v>
      </c>
      <c r="H160" s="146">
        <v>14.29</v>
      </c>
      <c r="I160" s="147"/>
      <c r="J160" s="148">
        <f t="shared" si="20"/>
        <v>0</v>
      </c>
      <c r="K160" s="149"/>
      <c r="L160" s="30"/>
      <c r="M160" s="150" t="s">
        <v>1</v>
      </c>
      <c r="N160" s="151" t="s">
        <v>40</v>
      </c>
      <c r="O160" s="55"/>
      <c r="P160" s="152">
        <f t="shared" si="21"/>
        <v>0</v>
      </c>
      <c r="Q160" s="152">
        <v>0</v>
      </c>
      <c r="R160" s="152">
        <f t="shared" si="22"/>
        <v>0</v>
      </c>
      <c r="S160" s="152">
        <v>0</v>
      </c>
      <c r="T160" s="153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135</v>
      </c>
      <c r="AT160" s="154" t="s">
        <v>131</v>
      </c>
      <c r="AU160" s="154" t="s">
        <v>136</v>
      </c>
      <c r="AY160" s="14" t="s">
        <v>129</v>
      </c>
      <c r="BE160" s="155">
        <f t="shared" si="24"/>
        <v>0</v>
      </c>
      <c r="BF160" s="155">
        <f t="shared" si="25"/>
        <v>0</v>
      </c>
      <c r="BG160" s="155">
        <f t="shared" si="26"/>
        <v>0</v>
      </c>
      <c r="BH160" s="155">
        <f t="shared" si="27"/>
        <v>0</v>
      </c>
      <c r="BI160" s="155">
        <f t="shared" si="28"/>
        <v>0</v>
      </c>
      <c r="BJ160" s="14" t="s">
        <v>136</v>
      </c>
      <c r="BK160" s="155">
        <f t="shared" si="29"/>
        <v>0</v>
      </c>
      <c r="BL160" s="14" t="s">
        <v>135</v>
      </c>
      <c r="BM160" s="154" t="s">
        <v>219</v>
      </c>
    </row>
    <row r="161" spans="1:65" s="2" customFormat="1" ht="24.2" customHeight="1">
      <c r="A161" s="29"/>
      <c r="B161" s="141"/>
      <c r="C161" s="142" t="s">
        <v>220</v>
      </c>
      <c r="D161" s="142" t="s">
        <v>131</v>
      </c>
      <c r="E161" s="143" t="s">
        <v>221</v>
      </c>
      <c r="F161" s="144" t="s">
        <v>222</v>
      </c>
      <c r="G161" s="145" t="s">
        <v>164</v>
      </c>
      <c r="H161" s="146">
        <v>15.433</v>
      </c>
      <c r="I161" s="147"/>
      <c r="J161" s="148">
        <f t="shared" si="20"/>
        <v>0</v>
      </c>
      <c r="K161" s="149"/>
      <c r="L161" s="30"/>
      <c r="M161" s="150" t="s">
        <v>1</v>
      </c>
      <c r="N161" s="151" t="s">
        <v>40</v>
      </c>
      <c r="O161" s="55"/>
      <c r="P161" s="152">
        <f t="shared" si="21"/>
        <v>0</v>
      </c>
      <c r="Q161" s="152">
        <v>0</v>
      </c>
      <c r="R161" s="152">
        <f t="shared" si="22"/>
        <v>0</v>
      </c>
      <c r="S161" s="152">
        <v>0</v>
      </c>
      <c r="T161" s="153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135</v>
      </c>
      <c r="AT161" s="154" t="s">
        <v>131</v>
      </c>
      <c r="AU161" s="154" t="s">
        <v>136</v>
      </c>
      <c r="AY161" s="14" t="s">
        <v>129</v>
      </c>
      <c r="BE161" s="155">
        <f t="shared" si="24"/>
        <v>0</v>
      </c>
      <c r="BF161" s="155">
        <f t="shared" si="25"/>
        <v>0</v>
      </c>
      <c r="BG161" s="155">
        <f t="shared" si="26"/>
        <v>0</v>
      </c>
      <c r="BH161" s="155">
        <f t="shared" si="27"/>
        <v>0</v>
      </c>
      <c r="BI161" s="155">
        <f t="shared" si="28"/>
        <v>0</v>
      </c>
      <c r="BJ161" s="14" t="s">
        <v>136</v>
      </c>
      <c r="BK161" s="155">
        <f t="shared" si="29"/>
        <v>0</v>
      </c>
      <c r="BL161" s="14" t="s">
        <v>135</v>
      </c>
      <c r="BM161" s="154" t="s">
        <v>223</v>
      </c>
    </row>
    <row r="162" spans="1:65" s="2" customFormat="1" ht="14.45" customHeight="1">
      <c r="A162" s="29"/>
      <c r="B162" s="141"/>
      <c r="C162" s="142" t="s">
        <v>205</v>
      </c>
      <c r="D162" s="142" t="s">
        <v>131</v>
      </c>
      <c r="E162" s="143" t="s">
        <v>224</v>
      </c>
      <c r="F162" s="144" t="s">
        <v>225</v>
      </c>
      <c r="G162" s="145" t="s">
        <v>134</v>
      </c>
      <c r="H162" s="146">
        <v>192.5</v>
      </c>
      <c r="I162" s="147"/>
      <c r="J162" s="148">
        <f t="shared" si="20"/>
        <v>0</v>
      </c>
      <c r="K162" s="149"/>
      <c r="L162" s="30"/>
      <c r="M162" s="150" t="s">
        <v>1</v>
      </c>
      <c r="N162" s="151" t="s">
        <v>40</v>
      </c>
      <c r="O162" s="55"/>
      <c r="P162" s="152">
        <f t="shared" si="21"/>
        <v>0</v>
      </c>
      <c r="Q162" s="152">
        <v>0</v>
      </c>
      <c r="R162" s="152">
        <f t="shared" si="22"/>
        <v>0</v>
      </c>
      <c r="S162" s="152">
        <v>0</v>
      </c>
      <c r="T162" s="153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135</v>
      </c>
      <c r="AT162" s="154" t="s">
        <v>131</v>
      </c>
      <c r="AU162" s="154" t="s">
        <v>136</v>
      </c>
      <c r="AY162" s="14" t="s">
        <v>129</v>
      </c>
      <c r="BE162" s="155">
        <f t="shared" si="24"/>
        <v>0</v>
      </c>
      <c r="BF162" s="155">
        <f t="shared" si="25"/>
        <v>0</v>
      </c>
      <c r="BG162" s="155">
        <f t="shared" si="26"/>
        <v>0</v>
      </c>
      <c r="BH162" s="155">
        <f t="shared" si="27"/>
        <v>0</v>
      </c>
      <c r="BI162" s="155">
        <f t="shared" si="28"/>
        <v>0</v>
      </c>
      <c r="BJ162" s="14" t="s">
        <v>136</v>
      </c>
      <c r="BK162" s="155">
        <f t="shared" si="29"/>
        <v>0</v>
      </c>
      <c r="BL162" s="14" t="s">
        <v>135</v>
      </c>
      <c r="BM162" s="154" t="s">
        <v>226</v>
      </c>
    </row>
    <row r="163" spans="1:65" s="2" customFormat="1" ht="24.2" customHeight="1">
      <c r="A163" s="29"/>
      <c r="B163" s="141"/>
      <c r="C163" s="142" t="s">
        <v>227</v>
      </c>
      <c r="D163" s="142" t="s">
        <v>131</v>
      </c>
      <c r="E163" s="143" t="s">
        <v>228</v>
      </c>
      <c r="F163" s="144" t="s">
        <v>229</v>
      </c>
      <c r="G163" s="145" t="s">
        <v>134</v>
      </c>
      <c r="H163" s="146">
        <v>192.5</v>
      </c>
      <c r="I163" s="147"/>
      <c r="J163" s="148">
        <f t="shared" si="20"/>
        <v>0</v>
      </c>
      <c r="K163" s="149"/>
      <c r="L163" s="30"/>
      <c r="M163" s="150" t="s">
        <v>1</v>
      </c>
      <c r="N163" s="151" t="s">
        <v>40</v>
      </c>
      <c r="O163" s="55"/>
      <c r="P163" s="152">
        <f t="shared" si="21"/>
        <v>0</v>
      </c>
      <c r="Q163" s="152">
        <v>0</v>
      </c>
      <c r="R163" s="152">
        <f t="shared" si="22"/>
        <v>0</v>
      </c>
      <c r="S163" s="152">
        <v>0</v>
      </c>
      <c r="T163" s="153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4" t="s">
        <v>135</v>
      </c>
      <c r="AT163" s="154" t="s">
        <v>131</v>
      </c>
      <c r="AU163" s="154" t="s">
        <v>136</v>
      </c>
      <c r="AY163" s="14" t="s">
        <v>129</v>
      </c>
      <c r="BE163" s="155">
        <f t="shared" si="24"/>
        <v>0</v>
      </c>
      <c r="BF163" s="155">
        <f t="shared" si="25"/>
        <v>0</v>
      </c>
      <c r="BG163" s="155">
        <f t="shared" si="26"/>
        <v>0</v>
      </c>
      <c r="BH163" s="155">
        <f t="shared" si="27"/>
        <v>0</v>
      </c>
      <c r="BI163" s="155">
        <f t="shared" si="28"/>
        <v>0</v>
      </c>
      <c r="BJ163" s="14" t="s">
        <v>136</v>
      </c>
      <c r="BK163" s="155">
        <f t="shared" si="29"/>
        <v>0</v>
      </c>
      <c r="BL163" s="14" t="s">
        <v>135</v>
      </c>
      <c r="BM163" s="154" t="s">
        <v>230</v>
      </c>
    </row>
    <row r="164" spans="1:65" s="2" customFormat="1" ht="14.45" customHeight="1">
      <c r="A164" s="29"/>
      <c r="B164" s="141"/>
      <c r="C164" s="142" t="s">
        <v>211</v>
      </c>
      <c r="D164" s="142" t="s">
        <v>131</v>
      </c>
      <c r="E164" s="143" t="s">
        <v>231</v>
      </c>
      <c r="F164" s="144" t="s">
        <v>232</v>
      </c>
      <c r="G164" s="145" t="s">
        <v>134</v>
      </c>
      <c r="H164" s="146">
        <v>192.5</v>
      </c>
      <c r="I164" s="147"/>
      <c r="J164" s="148">
        <f t="shared" si="20"/>
        <v>0</v>
      </c>
      <c r="K164" s="149"/>
      <c r="L164" s="30"/>
      <c r="M164" s="150" t="s">
        <v>1</v>
      </c>
      <c r="N164" s="151" t="s">
        <v>40</v>
      </c>
      <c r="O164" s="55"/>
      <c r="P164" s="152">
        <f t="shared" si="21"/>
        <v>0</v>
      </c>
      <c r="Q164" s="152">
        <v>0</v>
      </c>
      <c r="R164" s="152">
        <f t="shared" si="22"/>
        <v>0</v>
      </c>
      <c r="S164" s="152">
        <v>0</v>
      </c>
      <c r="T164" s="153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135</v>
      </c>
      <c r="AT164" s="154" t="s">
        <v>131</v>
      </c>
      <c r="AU164" s="154" t="s">
        <v>136</v>
      </c>
      <c r="AY164" s="14" t="s">
        <v>129</v>
      </c>
      <c r="BE164" s="155">
        <f t="shared" si="24"/>
        <v>0</v>
      </c>
      <c r="BF164" s="155">
        <f t="shared" si="25"/>
        <v>0</v>
      </c>
      <c r="BG164" s="155">
        <f t="shared" si="26"/>
        <v>0</v>
      </c>
      <c r="BH164" s="155">
        <f t="shared" si="27"/>
        <v>0</v>
      </c>
      <c r="BI164" s="155">
        <f t="shared" si="28"/>
        <v>0</v>
      </c>
      <c r="BJ164" s="14" t="s">
        <v>136</v>
      </c>
      <c r="BK164" s="155">
        <f t="shared" si="29"/>
        <v>0</v>
      </c>
      <c r="BL164" s="14" t="s">
        <v>135</v>
      </c>
      <c r="BM164" s="154" t="s">
        <v>233</v>
      </c>
    </row>
    <row r="165" spans="1:65" s="12" customFormat="1" ht="22.9" customHeight="1">
      <c r="B165" s="128"/>
      <c r="D165" s="129" t="s">
        <v>73</v>
      </c>
      <c r="E165" s="139" t="s">
        <v>151</v>
      </c>
      <c r="F165" s="139" t="s">
        <v>234</v>
      </c>
      <c r="I165" s="131"/>
      <c r="J165" s="140">
        <f>BK165</f>
        <v>0</v>
      </c>
      <c r="L165" s="128"/>
      <c r="M165" s="133"/>
      <c r="N165" s="134"/>
      <c r="O165" s="134"/>
      <c r="P165" s="135">
        <f>SUM(P166:P174)</f>
        <v>0</v>
      </c>
      <c r="Q165" s="134"/>
      <c r="R165" s="135">
        <f>SUM(R166:R174)</f>
        <v>0</v>
      </c>
      <c r="S165" s="134"/>
      <c r="T165" s="136">
        <f>SUM(T166:T174)</f>
        <v>0</v>
      </c>
      <c r="AR165" s="129" t="s">
        <v>81</v>
      </c>
      <c r="AT165" s="137" t="s">
        <v>73</v>
      </c>
      <c r="AU165" s="137" t="s">
        <v>81</v>
      </c>
      <c r="AY165" s="129" t="s">
        <v>129</v>
      </c>
      <c r="BK165" s="138">
        <f>SUM(BK166:BK174)</f>
        <v>0</v>
      </c>
    </row>
    <row r="166" spans="1:65" s="2" customFormat="1" ht="62.65" customHeight="1">
      <c r="A166" s="29"/>
      <c r="B166" s="141"/>
      <c r="C166" s="142" t="s">
        <v>235</v>
      </c>
      <c r="D166" s="142" t="s">
        <v>131</v>
      </c>
      <c r="E166" s="143" t="s">
        <v>236</v>
      </c>
      <c r="F166" s="144" t="s">
        <v>237</v>
      </c>
      <c r="G166" s="145" t="s">
        <v>134</v>
      </c>
      <c r="H166" s="146">
        <v>239.5</v>
      </c>
      <c r="I166" s="147"/>
      <c r="J166" s="148">
        <f>ROUND(I166*H166,2)</f>
        <v>0</v>
      </c>
      <c r="K166" s="149"/>
      <c r="L166" s="30"/>
      <c r="M166" s="150" t="s">
        <v>1</v>
      </c>
      <c r="N166" s="151" t="s">
        <v>40</v>
      </c>
      <c r="O166" s="55"/>
      <c r="P166" s="152">
        <f>O166*H166</f>
        <v>0</v>
      </c>
      <c r="Q166" s="152">
        <v>0</v>
      </c>
      <c r="R166" s="152">
        <f>Q166*H166</f>
        <v>0</v>
      </c>
      <c r="S166" s="152">
        <v>0</v>
      </c>
      <c r="T166" s="15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4" t="s">
        <v>135</v>
      </c>
      <c r="AT166" s="154" t="s">
        <v>131</v>
      </c>
      <c r="AU166" s="154" t="s">
        <v>136</v>
      </c>
      <c r="AY166" s="14" t="s">
        <v>129</v>
      </c>
      <c r="BE166" s="155">
        <f>IF(N166="základná",J166,0)</f>
        <v>0</v>
      </c>
      <c r="BF166" s="155">
        <f>IF(N166="znížená",J166,0)</f>
        <v>0</v>
      </c>
      <c r="BG166" s="155">
        <f>IF(N166="zákl. prenesená",J166,0)</f>
        <v>0</v>
      </c>
      <c r="BH166" s="155">
        <f>IF(N166="zníž. prenesená",J166,0)</f>
        <v>0</v>
      </c>
      <c r="BI166" s="155">
        <f>IF(N166="nulová",J166,0)</f>
        <v>0</v>
      </c>
      <c r="BJ166" s="14" t="s">
        <v>136</v>
      </c>
      <c r="BK166" s="155">
        <f>ROUND(I166*H166,2)</f>
        <v>0</v>
      </c>
      <c r="BL166" s="14" t="s">
        <v>135</v>
      </c>
      <c r="BM166" s="154" t="s">
        <v>238</v>
      </c>
    </row>
    <row r="167" spans="1:65" s="2" customFormat="1" ht="76.349999999999994" customHeight="1">
      <c r="A167" s="29"/>
      <c r="B167" s="141"/>
      <c r="C167" s="142" t="s">
        <v>216</v>
      </c>
      <c r="D167" s="142" t="s">
        <v>131</v>
      </c>
      <c r="E167" s="143" t="s">
        <v>239</v>
      </c>
      <c r="F167" s="144" t="s">
        <v>240</v>
      </c>
      <c r="G167" s="145" t="s">
        <v>134</v>
      </c>
      <c r="H167" s="146">
        <v>16.21</v>
      </c>
      <c r="I167" s="147"/>
      <c r="J167" s="148">
        <f>ROUND(I167*H167,2)</f>
        <v>0</v>
      </c>
      <c r="K167" s="149"/>
      <c r="L167" s="30"/>
      <c r="M167" s="150" t="s">
        <v>1</v>
      </c>
      <c r="N167" s="151" t="s">
        <v>40</v>
      </c>
      <c r="O167" s="55"/>
      <c r="P167" s="152">
        <f>O167*H167</f>
        <v>0</v>
      </c>
      <c r="Q167" s="152">
        <v>0</v>
      </c>
      <c r="R167" s="152">
        <f>Q167*H167</f>
        <v>0</v>
      </c>
      <c r="S167" s="152">
        <v>0</v>
      </c>
      <c r="T167" s="15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135</v>
      </c>
      <c r="AT167" s="154" t="s">
        <v>131</v>
      </c>
      <c r="AU167" s="154" t="s">
        <v>136</v>
      </c>
      <c r="AY167" s="14" t="s">
        <v>129</v>
      </c>
      <c r="BE167" s="155">
        <f>IF(N167="základná",J167,0)</f>
        <v>0</v>
      </c>
      <c r="BF167" s="155">
        <f>IF(N167="znížená",J167,0)</f>
        <v>0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14" t="s">
        <v>136</v>
      </c>
      <c r="BK167" s="155">
        <f>ROUND(I167*H167,2)</f>
        <v>0</v>
      </c>
      <c r="BL167" s="14" t="s">
        <v>135</v>
      </c>
      <c r="BM167" s="154" t="s">
        <v>241</v>
      </c>
    </row>
    <row r="168" spans="1:65" s="2" customFormat="1" ht="68.25">
      <c r="A168" s="29"/>
      <c r="B168" s="30"/>
      <c r="C168" s="29"/>
      <c r="D168" s="167" t="s">
        <v>242</v>
      </c>
      <c r="E168" s="29"/>
      <c r="F168" s="168" t="s">
        <v>243</v>
      </c>
      <c r="G168" s="29"/>
      <c r="H168" s="29"/>
      <c r="I168" s="169"/>
      <c r="J168" s="29"/>
      <c r="K168" s="29"/>
      <c r="L168" s="30"/>
      <c r="M168" s="170"/>
      <c r="N168" s="171"/>
      <c r="O168" s="55"/>
      <c r="P168" s="55"/>
      <c r="Q168" s="55"/>
      <c r="R168" s="55"/>
      <c r="S168" s="55"/>
      <c r="T168" s="56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T168" s="14" t="s">
        <v>242</v>
      </c>
      <c r="AU168" s="14" t="s">
        <v>136</v>
      </c>
    </row>
    <row r="169" spans="1:65" s="2" customFormat="1" ht="76.349999999999994" customHeight="1">
      <c r="A169" s="29"/>
      <c r="B169" s="141"/>
      <c r="C169" s="142" t="s">
        <v>244</v>
      </c>
      <c r="D169" s="142" t="s">
        <v>131</v>
      </c>
      <c r="E169" s="143" t="s">
        <v>245</v>
      </c>
      <c r="F169" s="144" t="s">
        <v>240</v>
      </c>
      <c r="G169" s="145" t="s">
        <v>134</v>
      </c>
      <c r="H169" s="146">
        <v>24.6</v>
      </c>
      <c r="I169" s="147"/>
      <c r="J169" s="148">
        <f>ROUND(I169*H169,2)</f>
        <v>0</v>
      </c>
      <c r="K169" s="149"/>
      <c r="L169" s="30"/>
      <c r="M169" s="150" t="s">
        <v>1</v>
      </c>
      <c r="N169" s="151" t="s">
        <v>40</v>
      </c>
      <c r="O169" s="55"/>
      <c r="P169" s="152">
        <f>O169*H169</f>
        <v>0</v>
      </c>
      <c r="Q169" s="152">
        <v>0</v>
      </c>
      <c r="R169" s="152">
        <f>Q169*H169</f>
        <v>0</v>
      </c>
      <c r="S169" s="152">
        <v>0</v>
      </c>
      <c r="T169" s="153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4" t="s">
        <v>135</v>
      </c>
      <c r="AT169" s="154" t="s">
        <v>131</v>
      </c>
      <c r="AU169" s="154" t="s">
        <v>136</v>
      </c>
      <c r="AY169" s="14" t="s">
        <v>129</v>
      </c>
      <c r="BE169" s="155">
        <f>IF(N169="základná",J169,0)</f>
        <v>0</v>
      </c>
      <c r="BF169" s="155">
        <f>IF(N169="znížená",J169,0)</f>
        <v>0</v>
      </c>
      <c r="BG169" s="155">
        <f>IF(N169="zákl. prenesená",J169,0)</f>
        <v>0</v>
      </c>
      <c r="BH169" s="155">
        <f>IF(N169="zníž. prenesená",J169,0)</f>
        <v>0</v>
      </c>
      <c r="BI169" s="155">
        <f>IF(N169="nulová",J169,0)</f>
        <v>0</v>
      </c>
      <c r="BJ169" s="14" t="s">
        <v>136</v>
      </c>
      <c r="BK169" s="155">
        <f>ROUND(I169*H169,2)</f>
        <v>0</v>
      </c>
      <c r="BL169" s="14" t="s">
        <v>135</v>
      </c>
      <c r="BM169" s="154" t="s">
        <v>246</v>
      </c>
    </row>
    <row r="170" spans="1:65" s="2" customFormat="1" ht="68.25">
      <c r="A170" s="29"/>
      <c r="B170" s="30"/>
      <c r="C170" s="29"/>
      <c r="D170" s="167" t="s">
        <v>242</v>
      </c>
      <c r="E170" s="29"/>
      <c r="F170" s="168" t="s">
        <v>247</v>
      </c>
      <c r="G170" s="29"/>
      <c r="H170" s="29"/>
      <c r="I170" s="169"/>
      <c r="J170" s="29"/>
      <c r="K170" s="29"/>
      <c r="L170" s="30"/>
      <c r="M170" s="170"/>
      <c r="N170" s="171"/>
      <c r="O170" s="55"/>
      <c r="P170" s="55"/>
      <c r="Q170" s="55"/>
      <c r="R170" s="55"/>
      <c r="S170" s="55"/>
      <c r="T170" s="56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T170" s="14" t="s">
        <v>242</v>
      </c>
      <c r="AU170" s="14" t="s">
        <v>136</v>
      </c>
    </row>
    <row r="171" spans="1:65" s="2" customFormat="1" ht="76.349999999999994" customHeight="1">
      <c r="A171" s="29"/>
      <c r="B171" s="141"/>
      <c r="C171" s="142" t="s">
        <v>219</v>
      </c>
      <c r="D171" s="142" t="s">
        <v>131</v>
      </c>
      <c r="E171" s="143" t="s">
        <v>248</v>
      </c>
      <c r="F171" s="144" t="s">
        <v>249</v>
      </c>
      <c r="G171" s="145" t="s">
        <v>134</v>
      </c>
      <c r="H171" s="146">
        <v>5.7</v>
      </c>
      <c r="I171" s="147"/>
      <c r="J171" s="148">
        <f>ROUND(I171*H171,2)</f>
        <v>0</v>
      </c>
      <c r="K171" s="149"/>
      <c r="L171" s="30"/>
      <c r="M171" s="150" t="s">
        <v>1</v>
      </c>
      <c r="N171" s="151" t="s">
        <v>40</v>
      </c>
      <c r="O171" s="55"/>
      <c r="P171" s="152">
        <f>O171*H171</f>
        <v>0</v>
      </c>
      <c r="Q171" s="152">
        <v>0</v>
      </c>
      <c r="R171" s="152">
        <f>Q171*H171</f>
        <v>0</v>
      </c>
      <c r="S171" s="152">
        <v>0</v>
      </c>
      <c r="T171" s="153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4" t="s">
        <v>135</v>
      </c>
      <c r="AT171" s="154" t="s">
        <v>131</v>
      </c>
      <c r="AU171" s="154" t="s">
        <v>136</v>
      </c>
      <c r="AY171" s="14" t="s">
        <v>129</v>
      </c>
      <c r="BE171" s="155">
        <f>IF(N171="základná",J171,0)</f>
        <v>0</v>
      </c>
      <c r="BF171" s="155">
        <f>IF(N171="znížená",J171,0)</f>
        <v>0</v>
      </c>
      <c r="BG171" s="155">
        <f>IF(N171="zákl. prenesená",J171,0)</f>
        <v>0</v>
      </c>
      <c r="BH171" s="155">
        <f>IF(N171="zníž. prenesená",J171,0)</f>
        <v>0</v>
      </c>
      <c r="BI171" s="155">
        <f>IF(N171="nulová",J171,0)</f>
        <v>0</v>
      </c>
      <c r="BJ171" s="14" t="s">
        <v>136</v>
      </c>
      <c r="BK171" s="155">
        <f>ROUND(I171*H171,2)</f>
        <v>0</v>
      </c>
      <c r="BL171" s="14" t="s">
        <v>135</v>
      </c>
      <c r="BM171" s="154" t="s">
        <v>250</v>
      </c>
    </row>
    <row r="172" spans="1:65" s="2" customFormat="1" ht="68.25">
      <c r="A172" s="29"/>
      <c r="B172" s="30"/>
      <c r="C172" s="29"/>
      <c r="D172" s="167" t="s">
        <v>242</v>
      </c>
      <c r="E172" s="29"/>
      <c r="F172" s="168" t="s">
        <v>251</v>
      </c>
      <c r="G172" s="29"/>
      <c r="H172" s="29"/>
      <c r="I172" s="169"/>
      <c r="J172" s="29"/>
      <c r="K172" s="29"/>
      <c r="L172" s="30"/>
      <c r="M172" s="170"/>
      <c r="N172" s="171"/>
      <c r="O172" s="55"/>
      <c r="P172" s="55"/>
      <c r="Q172" s="55"/>
      <c r="R172" s="55"/>
      <c r="S172" s="55"/>
      <c r="T172" s="56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T172" s="14" t="s">
        <v>242</v>
      </c>
      <c r="AU172" s="14" t="s">
        <v>136</v>
      </c>
    </row>
    <row r="173" spans="1:65" s="2" customFormat="1" ht="37.9" customHeight="1">
      <c r="A173" s="29"/>
      <c r="B173" s="141"/>
      <c r="C173" s="142" t="s">
        <v>252</v>
      </c>
      <c r="D173" s="142" t="s">
        <v>131</v>
      </c>
      <c r="E173" s="143" t="s">
        <v>253</v>
      </c>
      <c r="F173" s="144" t="s">
        <v>254</v>
      </c>
      <c r="G173" s="145" t="s">
        <v>181</v>
      </c>
      <c r="H173" s="146">
        <v>25.4</v>
      </c>
      <c r="I173" s="147"/>
      <c r="J173" s="148">
        <f>ROUND(I173*H173,2)</f>
        <v>0</v>
      </c>
      <c r="K173" s="149"/>
      <c r="L173" s="30"/>
      <c r="M173" s="150" t="s">
        <v>1</v>
      </c>
      <c r="N173" s="151" t="s">
        <v>40</v>
      </c>
      <c r="O173" s="55"/>
      <c r="P173" s="152">
        <f>O173*H173</f>
        <v>0</v>
      </c>
      <c r="Q173" s="152">
        <v>0</v>
      </c>
      <c r="R173" s="152">
        <f>Q173*H173</f>
        <v>0</v>
      </c>
      <c r="S173" s="152">
        <v>0</v>
      </c>
      <c r="T173" s="153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4" t="s">
        <v>135</v>
      </c>
      <c r="AT173" s="154" t="s">
        <v>131</v>
      </c>
      <c r="AU173" s="154" t="s">
        <v>136</v>
      </c>
      <c r="AY173" s="14" t="s">
        <v>129</v>
      </c>
      <c r="BE173" s="155">
        <f>IF(N173="základná",J173,0)</f>
        <v>0</v>
      </c>
      <c r="BF173" s="155">
        <f>IF(N173="znížená",J173,0)</f>
        <v>0</v>
      </c>
      <c r="BG173" s="155">
        <f>IF(N173="zákl. prenesená",J173,0)</f>
        <v>0</v>
      </c>
      <c r="BH173" s="155">
        <f>IF(N173="zníž. prenesená",J173,0)</f>
        <v>0</v>
      </c>
      <c r="BI173" s="155">
        <f>IF(N173="nulová",J173,0)</f>
        <v>0</v>
      </c>
      <c r="BJ173" s="14" t="s">
        <v>136</v>
      </c>
      <c r="BK173" s="155">
        <f>ROUND(I173*H173,2)</f>
        <v>0</v>
      </c>
      <c r="BL173" s="14" t="s">
        <v>135</v>
      </c>
      <c r="BM173" s="154" t="s">
        <v>255</v>
      </c>
    </row>
    <row r="174" spans="1:65" s="2" customFormat="1" ht="68.25">
      <c r="A174" s="29"/>
      <c r="B174" s="30"/>
      <c r="C174" s="29"/>
      <c r="D174" s="167" t="s">
        <v>242</v>
      </c>
      <c r="E174" s="29"/>
      <c r="F174" s="168" t="s">
        <v>256</v>
      </c>
      <c r="G174" s="29"/>
      <c r="H174" s="29"/>
      <c r="I174" s="169"/>
      <c r="J174" s="29"/>
      <c r="K174" s="29"/>
      <c r="L174" s="30"/>
      <c r="M174" s="170"/>
      <c r="N174" s="171"/>
      <c r="O174" s="55"/>
      <c r="P174" s="55"/>
      <c r="Q174" s="55"/>
      <c r="R174" s="55"/>
      <c r="S174" s="55"/>
      <c r="T174" s="56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T174" s="14" t="s">
        <v>242</v>
      </c>
      <c r="AU174" s="14" t="s">
        <v>136</v>
      </c>
    </row>
    <row r="175" spans="1:65" s="12" customFormat="1" ht="22.9" customHeight="1">
      <c r="B175" s="128"/>
      <c r="D175" s="129" t="s">
        <v>73</v>
      </c>
      <c r="E175" s="139" t="s">
        <v>161</v>
      </c>
      <c r="F175" s="139" t="s">
        <v>257</v>
      </c>
      <c r="I175" s="131"/>
      <c r="J175" s="140">
        <f>BK175</f>
        <v>0</v>
      </c>
      <c r="L175" s="128"/>
      <c r="M175" s="133"/>
      <c r="N175" s="134"/>
      <c r="O175" s="134"/>
      <c r="P175" s="135">
        <f>SUM(P176:P198)</f>
        <v>0</v>
      </c>
      <c r="Q175" s="134"/>
      <c r="R175" s="135">
        <f>SUM(R176:R198)</f>
        <v>26.76750595</v>
      </c>
      <c r="S175" s="134"/>
      <c r="T175" s="136">
        <f>SUM(T176:T198)</f>
        <v>35.439624999999999</v>
      </c>
      <c r="AR175" s="129" t="s">
        <v>81</v>
      </c>
      <c r="AT175" s="137" t="s">
        <v>73</v>
      </c>
      <c r="AU175" s="137" t="s">
        <v>81</v>
      </c>
      <c r="AY175" s="129" t="s">
        <v>129</v>
      </c>
      <c r="BK175" s="138">
        <f>SUM(BK176:BK198)</f>
        <v>0</v>
      </c>
    </row>
    <row r="176" spans="1:65" s="2" customFormat="1" ht="14.45" customHeight="1">
      <c r="A176" s="29"/>
      <c r="B176" s="141"/>
      <c r="C176" s="142" t="s">
        <v>223</v>
      </c>
      <c r="D176" s="142" t="s">
        <v>131</v>
      </c>
      <c r="E176" s="143" t="s">
        <v>258</v>
      </c>
      <c r="F176" s="144" t="s">
        <v>259</v>
      </c>
      <c r="G176" s="145" t="s">
        <v>181</v>
      </c>
      <c r="H176" s="146">
        <v>25</v>
      </c>
      <c r="I176" s="147"/>
      <c r="J176" s="148">
        <f t="shared" ref="J176:J198" si="30">ROUND(I176*H176,2)</f>
        <v>0</v>
      </c>
      <c r="K176" s="149"/>
      <c r="L176" s="30"/>
      <c r="M176" s="150" t="s">
        <v>1</v>
      </c>
      <c r="N176" s="151" t="s">
        <v>40</v>
      </c>
      <c r="O176" s="55"/>
      <c r="P176" s="152">
        <f t="shared" ref="P176:P198" si="31">O176*H176</f>
        <v>0</v>
      </c>
      <c r="Q176" s="152">
        <v>8.2669999999999993E-2</v>
      </c>
      <c r="R176" s="152">
        <f t="shared" ref="R176:R198" si="32">Q176*H176</f>
        <v>2.0667499999999999</v>
      </c>
      <c r="S176" s="152">
        <v>0</v>
      </c>
      <c r="T176" s="153">
        <f t="shared" ref="T176:T198" si="33"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4" t="s">
        <v>135</v>
      </c>
      <c r="AT176" s="154" t="s">
        <v>131</v>
      </c>
      <c r="AU176" s="154" t="s">
        <v>136</v>
      </c>
      <c r="AY176" s="14" t="s">
        <v>129</v>
      </c>
      <c r="BE176" s="155">
        <f t="shared" ref="BE176:BE198" si="34">IF(N176="základná",J176,0)</f>
        <v>0</v>
      </c>
      <c r="BF176" s="155">
        <f t="shared" ref="BF176:BF198" si="35">IF(N176="znížená",J176,0)</f>
        <v>0</v>
      </c>
      <c r="BG176" s="155">
        <f t="shared" ref="BG176:BG198" si="36">IF(N176="zákl. prenesená",J176,0)</f>
        <v>0</v>
      </c>
      <c r="BH176" s="155">
        <f t="shared" ref="BH176:BH198" si="37">IF(N176="zníž. prenesená",J176,0)</f>
        <v>0</v>
      </c>
      <c r="BI176" s="155">
        <f t="shared" ref="BI176:BI198" si="38">IF(N176="nulová",J176,0)</f>
        <v>0</v>
      </c>
      <c r="BJ176" s="14" t="s">
        <v>136</v>
      </c>
      <c r="BK176" s="155">
        <f t="shared" ref="BK176:BK198" si="39">ROUND(I176*H176,2)</f>
        <v>0</v>
      </c>
      <c r="BL176" s="14" t="s">
        <v>135</v>
      </c>
      <c r="BM176" s="154" t="s">
        <v>260</v>
      </c>
    </row>
    <row r="177" spans="1:65" s="2" customFormat="1" ht="14.45" customHeight="1">
      <c r="A177" s="29"/>
      <c r="B177" s="141"/>
      <c r="C177" s="156" t="s">
        <v>261</v>
      </c>
      <c r="D177" s="156" t="s">
        <v>170</v>
      </c>
      <c r="E177" s="157" t="s">
        <v>262</v>
      </c>
      <c r="F177" s="158" t="s">
        <v>263</v>
      </c>
      <c r="G177" s="159" t="s">
        <v>186</v>
      </c>
      <c r="H177" s="160">
        <v>25.25</v>
      </c>
      <c r="I177" s="161"/>
      <c r="J177" s="162">
        <f t="shared" si="30"/>
        <v>0</v>
      </c>
      <c r="K177" s="163"/>
      <c r="L177" s="164"/>
      <c r="M177" s="165" t="s">
        <v>1</v>
      </c>
      <c r="N177" s="166" t="s">
        <v>40</v>
      </c>
      <c r="O177" s="55"/>
      <c r="P177" s="152">
        <f t="shared" si="31"/>
        <v>0</v>
      </c>
      <c r="Q177" s="152">
        <v>2.3E-2</v>
      </c>
      <c r="R177" s="152">
        <f t="shared" si="32"/>
        <v>0.58074999999999999</v>
      </c>
      <c r="S177" s="152">
        <v>0</v>
      </c>
      <c r="T177" s="153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4" t="s">
        <v>157</v>
      </c>
      <c r="AT177" s="154" t="s">
        <v>170</v>
      </c>
      <c r="AU177" s="154" t="s">
        <v>136</v>
      </c>
      <c r="AY177" s="14" t="s">
        <v>129</v>
      </c>
      <c r="BE177" s="155">
        <f t="shared" si="34"/>
        <v>0</v>
      </c>
      <c r="BF177" s="155">
        <f t="shared" si="35"/>
        <v>0</v>
      </c>
      <c r="BG177" s="155">
        <f t="shared" si="36"/>
        <v>0</v>
      </c>
      <c r="BH177" s="155">
        <f t="shared" si="37"/>
        <v>0</v>
      </c>
      <c r="BI177" s="155">
        <f t="shared" si="38"/>
        <v>0</v>
      </c>
      <c r="BJ177" s="14" t="s">
        <v>136</v>
      </c>
      <c r="BK177" s="155">
        <f t="shared" si="39"/>
        <v>0</v>
      </c>
      <c r="BL177" s="14" t="s">
        <v>135</v>
      </c>
      <c r="BM177" s="154" t="s">
        <v>264</v>
      </c>
    </row>
    <row r="178" spans="1:65" s="2" customFormat="1" ht="37.9" customHeight="1">
      <c r="A178" s="29"/>
      <c r="B178" s="141"/>
      <c r="C178" s="142" t="s">
        <v>226</v>
      </c>
      <c r="D178" s="142" t="s">
        <v>131</v>
      </c>
      <c r="E178" s="143" t="s">
        <v>265</v>
      </c>
      <c r="F178" s="144" t="s">
        <v>266</v>
      </c>
      <c r="G178" s="145" t="s">
        <v>134</v>
      </c>
      <c r="H178" s="146">
        <v>200</v>
      </c>
      <c r="I178" s="147"/>
      <c r="J178" s="148">
        <f t="shared" si="30"/>
        <v>0</v>
      </c>
      <c r="K178" s="149"/>
      <c r="L178" s="30"/>
      <c r="M178" s="150" t="s">
        <v>1</v>
      </c>
      <c r="N178" s="151" t="s">
        <v>40</v>
      </c>
      <c r="O178" s="55"/>
      <c r="P178" s="152">
        <f t="shared" si="31"/>
        <v>0</v>
      </c>
      <c r="Q178" s="152">
        <v>2.3990190000000002E-2</v>
      </c>
      <c r="R178" s="152">
        <f t="shared" si="32"/>
        <v>4.798038</v>
      </c>
      <c r="S178" s="152">
        <v>0</v>
      </c>
      <c r="T178" s="153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4" t="s">
        <v>135</v>
      </c>
      <c r="AT178" s="154" t="s">
        <v>131</v>
      </c>
      <c r="AU178" s="154" t="s">
        <v>136</v>
      </c>
      <c r="AY178" s="14" t="s">
        <v>129</v>
      </c>
      <c r="BE178" s="155">
        <f t="shared" si="34"/>
        <v>0</v>
      </c>
      <c r="BF178" s="155">
        <f t="shared" si="35"/>
        <v>0</v>
      </c>
      <c r="BG178" s="155">
        <f t="shared" si="36"/>
        <v>0</v>
      </c>
      <c r="BH178" s="155">
        <f t="shared" si="37"/>
        <v>0</v>
      </c>
      <c r="BI178" s="155">
        <f t="shared" si="38"/>
        <v>0</v>
      </c>
      <c r="BJ178" s="14" t="s">
        <v>136</v>
      </c>
      <c r="BK178" s="155">
        <f t="shared" si="39"/>
        <v>0</v>
      </c>
      <c r="BL178" s="14" t="s">
        <v>135</v>
      </c>
      <c r="BM178" s="154" t="s">
        <v>267</v>
      </c>
    </row>
    <row r="179" spans="1:65" s="2" customFormat="1" ht="37.9" customHeight="1">
      <c r="A179" s="29"/>
      <c r="B179" s="141"/>
      <c r="C179" s="142" t="s">
        <v>268</v>
      </c>
      <c r="D179" s="142" t="s">
        <v>131</v>
      </c>
      <c r="E179" s="143" t="s">
        <v>269</v>
      </c>
      <c r="F179" s="144" t="s">
        <v>270</v>
      </c>
      <c r="G179" s="145" t="s">
        <v>134</v>
      </c>
      <c r="H179" s="146">
        <v>600</v>
      </c>
      <c r="I179" s="147"/>
      <c r="J179" s="148">
        <f t="shared" si="30"/>
        <v>0</v>
      </c>
      <c r="K179" s="149"/>
      <c r="L179" s="30"/>
      <c r="M179" s="150" t="s">
        <v>1</v>
      </c>
      <c r="N179" s="151" t="s">
        <v>40</v>
      </c>
      <c r="O179" s="55"/>
      <c r="P179" s="152">
        <f t="shared" si="31"/>
        <v>0</v>
      </c>
      <c r="Q179" s="152">
        <v>0</v>
      </c>
      <c r="R179" s="152">
        <f t="shared" si="32"/>
        <v>0</v>
      </c>
      <c r="S179" s="152">
        <v>0</v>
      </c>
      <c r="T179" s="153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4" t="s">
        <v>135</v>
      </c>
      <c r="AT179" s="154" t="s">
        <v>131</v>
      </c>
      <c r="AU179" s="154" t="s">
        <v>136</v>
      </c>
      <c r="AY179" s="14" t="s">
        <v>129</v>
      </c>
      <c r="BE179" s="155">
        <f t="shared" si="34"/>
        <v>0</v>
      </c>
      <c r="BF179" s="155">
        <f t="shared" si="35"/>
        <v>0</v>
      </c>
      <c r="BG179" s="155">
        <f t="shared" si="36"/>
        <v>0</v>
      </c>
      <c r="BH179" s="155">
        <f t="shared" si="37"/>
        <v>0</v>
      </c>
      <c r="BI179" s="155">
        <f t="shared" si="38"/>
        <v>0</v>
      </c>
      <c r="BJ179" s="14" t="s">
        <v>136</v>
      </c>
      <c r="BK179" s="155">
        <f t="shared" si="39"/>
        <v>0</v>
      </c>
      <c r="BL179" s="14" t="s">
        <v>135</v>
      </c>
      <c r="BM179" s="154" t="s">
        <v>271</v>
      </c>
    </row>
    <row r="180" spans="1:65" s="2" customFormat="1" ht="37.9" customHeight="1">
      <c r="A180" s="29"/>
      <c r="B180" s="141"/>
      <c r="C180" s="142" t="s">
        <v>230</v>
      </c>
      <c r="D180" s="142" t="s">
        <v>131</v>
      </c>
      <c r="E180" s="143" t="s">
        <v>272</v>
      </c>
      <c r="F180" s="144" t="s">
        <v>273</v>
      </c>
      <c r="G180" s="145" t="s">
        <v>134</v>
      </c>
      <c r="H180" s="146">
        <v>200</v>
      </c>
      <c r="I180" s="147"/>
      <c r="J180" s="148">
        <f t="shared" si="30"/>
        <v>0</v>
      </c>
      <c r="K180" s="149"/>
      <c r="L180" s="30"/>
      <c r="M180" s="150" t="s">
        <v>1</v>
      </c>
      <c r="N180" s="151" t="s">
        <v>40</v>
      </c>
      <c r="O180" s="55"/>
      <c r="P180" s="152">
        <f t="shared" si="31"/>
        <v>0</v>
      </c>
      <c r="Q180" s="152">
        <v>2.3990000000000001E-2</v>
      </c>
      <c r="R180" s="152">
        <f t="shared" si="32"/>
        <v>4.798</v>
      </c>
      <c r="S180" s="152">
        <v>0</v>
      </c>
      <c r="T180" s="153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4" t="s">
        <v>135</v>
      </c>
      <c r="AT180" s="154" t="s">
        <v>131</v>
      </c>
      <c r="AU180" s="154" t="s">
        <v>136</v>
      </c>
      <c r="AY180" s="14" t="s">
        <v>129</v>
      </c>
      <c r="BE180" s="155">
        <f t="shared" si="34"/>
        <v>0</v>
      </c>
      <c r="BF180" s="155">
        <f t="shared" si="35"/>
        <v>0</v>
      </c>
      <c r="BG180" s="155">
        <f t="shared" si="36"/>
        <v>0</v>
      </c>
      <c r="BH180" s="155">
        <f t="shared" si="37"/>
        <v>0</v>
      </c>
      <c r="BI180" s="155">
        <f t="shared" si="38"/>
        <v>0</v>
      </c>
      <c r="BJ180" s="14" t="s">
        <v>136</v>
      </c>
      <c r="BK180" s="155">
        <f t="shared" si="39"/>
        <v>0</v>
      </c>
      <c r="BL180" s="14" t="s">
        <v>135</v>
      </c>
      <c r="BM180" s="154" t="s">
        <v>274</v>
      </c>
    </row>
    <row r="181" spans="1:65" s="2" customFormat="1" ht="24.2" customHeight="1">
      <c r="A181" s="29"/>
      <c r="B181" s="141"/>
      <c r="C181" s="142" t="s">
        <v>275</v>
      </c>
      <c r="D181" s="142" t="s">
        <v>131</v>
      </c>
      <c r="E181" s="143" t="s">
        <v>276</v>
      </c>
      <c r="F181" s="144" t="s">
        <v>277</v>
      </c>
      <c r="G181" s="145" t="s">
        <v>134</v>
      </c>
      <c r="H181" s="146">
        <v>65</v>
      </c>
      <c r="I181" s="147"/>
      <c r="J181" s="148">
        <f t="shared" si="30"/>
        <v>0</v>
      </c>
      <c r="K181" s="149"/>
      <c r="L181" s="30"/>
      <c r="M181" s="150" t="s">
        <v>1</v>
      </c>
      <c r="N181" s="151" t="s">
        <v>40</v>
      </c>
      <c r="O181" s="55"/>
      <c r="P181" s="152">
        <f t="shared" si="31"/>
        <v>0</v>
      </c>
      <c r="Q181" s="152">
        <v>4.2198630000000001E-2</v>
      </c>
      <c r="R181" s="152">
        <f t="shared" si="32"/>
        <v>2.7429109500000002</v>
      </c>
      <c r="S181" s="152">
        <v>0</v>
      </c>
      <c r="T181" s="153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4" t="s">
        <v>135</v>
      </c>
      <c r="AT181" s="154" t="s">
        <v>131</v>
      </c>
      <c r="AU181" s="154" t="s">
        <v>136</v>
      </c>
      <c r="AY181" s="14" t="s">
        <v>129</v>
      </c>
      <c r="BE181" s="155">
        <f t="shared" si="34"/>
        <v>0</v>
      </c>
      <c r="BF181" s="155">
        <f t="shared" si="35"/>
        <v>0</v>
      </c>
      <c r="BG181" s="155">
        <f t="shared" si="36"/>
        <v>0</v>
      </c>
      <c r="BH181" s="155">
        <f t="shared" si="37"/>
        <v>0</v>
      </c>
      <c r="BI181" s="155">
        <f t="shared" si="38"/>
        <v>0</v>
      </c>
      <c r="BJ181" s="14" t="s">
        <v>136</v>
      </c>
      <c r="BK181" s="155">
        <f t="shared" si="39"/>
        <v>0</v>
      </c>
      <c r="BL181" s="14" t="s">
        <v>135</v>
      </c>
      <c r="BM181" s="154" t="s">
        <v>278</v>
      </c>
    </row>
    <row r="182" spans="1:65" s="2" customFormat="1" ht="24.2" customHeight="1">
      <c r="A182" s="29"/>
      <c r="B182" s="141"/>
      <c r="C182" s="142" t="s">
        <v>233</v>
      </c>
      <c r="D182" s="142" t="s">
        <v>131</v>
      </c>
      <c r="E182" s="143" t="s">
        <v>279</v>
      </c>
      <c r="F182" s="144" t="s">
        <v>280</v>
      </c>
      <c r="G182" s="145" t="s">
        <v>134</v>
      </c>
      <c r="H182" s="146">
        <v>100</v>
      </c>
      <c r="I182" s="147"/>
      <c r="J182" s="148">
        <f t="shared" si="30"/>
        <v>0</v>
      </c>
      <c r="K182" s="149"/>
      <c r="L182" s="30"/>
      <c r="M182" s="150" t="s">
        <v>1</v>
      </c>
      <c r="N182" s="151" t="s">
        <v>40</v>
      </c>
      <c r="O182" s="55"/>
      <c r="P182" s="152">
        <f t="shared" si="31"/>
        <v>0</v>
      </c>
      <c r="Q182" s="152">
        <v>5.1385979999999998E-2</v>
      </c>
      <c r="R182" s="152">
        <f t="shared" si="32"/>
        <v>5.138598</v>
      </c>
      <c r="S182" s="152">
        <v>0</v>
      </c>
      <c r="T182" s="153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4" t="s">
        <v>135</v>
      </c>
      <c r="AT182" s="154" t="s">
        <v>131</v>
      </c>
      <c r="AU182" s="154" t="s">
        <v>136</v>
      </c>
      <c r="AY182" s="14" t="s">
        <v>129</v>
      </c>
      <c r="BE182" s="155">
        <f t="shared" si="34"/>
        <v>0</v>
      </c>
      <c r="BF182" s="155">
        <f t="shared" si="35"/>
        <v>0</v>
      </c>
      <c r="BG182" s="155">
        <f t="shared" si="36"/>
        <v>0</v>
      </c>
      <c r="BH182" s="155">
        <f t="shared" si="37"/>
        <v>0</v>
      </c>
      <c r="BI182" s="155">
        <f t="shared" si="38"/>
        <v>0</v>
      </c>
      <c r="BJ182" s="14" t="s">
        <v>136</v>
      </c>
      <c r="BK182" s="155">
        <f t="shared" si="39"/>
        <v>0</v>
      </c>
      <c r="BL182" s="14" t="s">
        <v>135</v>
      </c>
      <c r="BM182" s="154" t="s">
        <v>281</v>
      </c>
    </row>
    <row r="183" spans="1:65" s="2" customFormat="1" ht="24.2" customHeight="1">
      <c r="A183" s="29"/>
      <c r="B183" s="141"/>
      <c r="C183" s="142" t="s">
        <v>282</v>
      </c>
      <c r="D183" s="142" t="s">
        <v>131</v>
      </c>
      <c r="E183" s="143" t="s">
        <v>283</v>
      </c>
      <c r="F183" s="144" t="s">
        <v>284</v>
      </c>
      <c r="G183" s="145" t="s">
        <v>181</v>
      </c>
      <c r="H183" s="146">
        <v>600</v>
      </c>
      <c r="I183" s="147"/>
      <c r="J183" s="148">
        <f t="shared" si="30"/>
        <v>0</v>
      </c>
      <c r="K183" s="149"/>
      <c r="L183" s="30"/>
      <c r="M183" s="150" t="s">
        <v>1</v>
      </c>
      <c r="N183" s="151" t="s">
        <v>40</v>
      </c>
      <c r="O183" s="55"/>
      <c r="P183" s="152">
        <f t="shared" si="31"/>
        <v>0</v>
      </c>
      <c r="Q183" s="152">
        <v>1.1002400000000001E-2</v>
      </c>
      <c r="R183" s="152">
        <f t="shared" si="32"/>
        <v>6.6014400000000002</v>
      </c>
      <c r="S183" s="152">
        <v>0</v>
      </c>
      <c r="T183" s="153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4" t="s">
        <v>135</v>
      </c>
      <c r="AT183" s="154" t="s">
        <v>131</v>
      </c>
      <c r="AU183" s="154" t="s">
        <v>136</v>
      </c>
      <c r="AY183" s="14" t="s">
        <v>129</v>
      </c>
      <c r="BE183" s="155">
        <f t="shared" si="34"/>
        <v>0</v>
      </c>
      <c r="BF183" s="155">
        <f t="shared" si="35"/>
        <v>0</v>
      </c>
      <c r="BG183" s="155">
        <f t="shared" si="36"/>
        <v>0</v>
      </c>
      <c r="BH183" s="155">
        <f t="shared" si="37"/>
        <v>0</v>
      </c>
      <c r="BI183" s="155">
        <f t="shared" si="38"/>
        <v>0</v>
      </c>
      <c r="BJ183" s="14" t="s">
        <v>136</v>
      </c>
      <c r="BK183" s="155">
        <f t="shared" si="39"/>
        <v>0</v>
      </c>
      <c r="BL183" s="14" t="s">
        <v>135</v>
      </c>
      <c r="BM183" s="154" t="s">
        <v>285</v>
      </c>
    </row>
    <row r="184" spans="1:65" s="2" customFormat="1" ht="14.45" customHeight="1">
      <c r="A184" s="29"/>
      <c r="B184" s="141"/>
      <c r="C184" s="142" t="s">
        <v>286</v>
      </c>
      <c r="D184" s="142" t="s">
        <v>131</v>
      </c>
      <c r="E184" s="143" t="s">
        <v>287</v>
      </c>
      <c r="F184" s="144" t="s">
        <v>288</v>
      </c>
      <c r="G184" s="145" t="s">
        <v>134</v>
      </c>
      <c r="H184" s="146">
        <v>200</v>
      </c>
      <c r="I184" s="147"/>
      <c r="J184" s="148">
        <f t="shared" si="30"/>
        <v>0</v>
      </c>
      <c r="K184" s="149"/>
      <c r="L184" s="30"/>
      <c r="M184" s="150" t="s">
        <v>1</v>
      </c>
      <c r="N184" s="151" t="s">
        <v>40</v>
      </c>
      <c r="O184" s="55"/>
      <c r="P184" s="152">
        <f t="shared" si="31"/>
        <v>0</v>
      </c>
      <c r="Q184" s="152">
        <v>5.4945000000000003E-5</v>
      </c>
      <c r="R184" s="152">
        <f t="shared" si="32"/>
        <v>1.0989000000000001E-2</v>
      </c>
      <c r="S184" s="152">
        <v>0</v>
      </c>
      <c r="T184" s="153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4" t="s">
        <v>135</v>
      </c>
      <c r="AT184" s="154" t="s">
        <v>131</v>
      </c>
      <c r="AU184" s="154" t="s">
        <v>136</v>
      </c>
      <c r="AY184" s="14" t="s">
        <v>129</v>
      </c>
      <c r="BE184" s="155">
        <f t="shared" si="34"/>
        <v>0</v>
      </c>
      <c r="BF184" s="155">
        <f t="shared" si="35"/>
        <v>0</v>
      </c>
      <c r="BG184" s="155">
        <f t="shared" si="36"/>
        <v>0</v>
      </c>
      <c r="BH184" s="155">
        <f t="shared" si="37"/>
        <v>0</v>
      </c>
      <c r="BI184" s="155">
        <f t="shared" si="38"/>
        <v>0</v>
      </c>
      <c r="BJ184" s="14" t="s">
        <v>136</v>
      </c>
      <c r="BK184" s="155">
        <f t="shared" si="39"/>
        <v>0</v>
      </c>
      <c r="BL184" s="14" t="s">
        <v>135</v>
      </c>
      <c r="BM184" s="154" t="s">
        <v>289</v>
      </c>
    </row>
    <row r="185" spans="1:65" s="2" customFormat="1" ht="14.45" customHeight="1">
      <c r="A185" s="29"/>
      <c r="B185" s="141"/>
      <c r="C185" s="156" t="s">
        <v>290</v>
      </c>
      <c r="D185" s="156" t="s">
        <v>170</v>
      </c>
      <c r="E185" s="157" t="s">
        <v>291</v>
      </c>
      <c r="F185" s="158" t="s">
        <v>292</v>
      </c>
      <c r="G185" s="159" t="s">
        <v>134</v>
      </c>
      <c r="H185" s="160">
        <v>200.2</v>
      </c>
      <c r="I185" s="161"/>
      <c r="J185" s="162">
        <f t="shared" si="30"/>
        <v>0</v>
      </c>
      <c r="K185" s="163"/>
      <c r="L185" s="164"/>
      <c r="M185" s="165" t="s">
        <v>1</v>
      </c>
      <c r="N185" s="166" t="s">
        <v>40</v>
      </c>
      <c r="O185" s="55"/>
      <c r="P185" s="152">
        <f t="shared" si="31"/>
        <v>0</v>
      </c>
      <c r="Q185" s="152">
        <v>1.4999999999999999E-4</v>
      </c>
      <c r="R185" s="152">
        <f t="shared" si="32"/>
        <v>3.0029999999999994E-2</v>
      </c>
      <c r="S185" s="152">
        <v>0</v>
      </c>
      <c r="T185" s="153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4" t="s">
        <v>157</v>
      </c>
      <c r="AT185" s="154" t="s">
        <v>170</v>
      </c>
      <c r="AU185" s="154" t="s">
        <v>136</v>
      </c>
      <c r="AY185" s="14" t="s">
        <v>129</v>
      </c>
      <c r="BE185" s="155">
        <f t="shared" si="34"/>
        <v>0</v>
      </c>
      <c r="BF185" s="155">
        <f t="shared" si="35"/>
        <v>0</v>
      </c>
      <c r="BG185" s="155">
        <f t="shared" si="36"/>
        <v>0</v>
      </c>
      <c r="BH185" s="155">
        <f t="shared" si="37"/>
        <v>0</v>
      </c>
      <c r="BI185" s="155">
        <f t="shared" si="38"/>
        <v>0</v>
      </c>
      <c r="BJ185" s="14" t="s">
        <v>136</v>
      </c>
      <c r="BK185" s="155">
        <f t="shared" si="39"/>
        <v>0</v>
      </c>
      <c r="BL185" s="14" t="s">
        <v>135</v>
      </c>
      <c r="BM185" s="154" t="s">
        <v>293</v>
      </c>
    </row>
    <row r="186" spans="1:65" s="2" customFormat="1" ht="24.2" customHeight="1">
      <c r="A186" s="29"/>
      <c r="B186" s="141"/>
      <c r="C186" s="142" t="s">
        <v>238</v>
      </c>
      <c r="D186" s="142" t="s">
        <v>131</v>
      </c>
      <c r="E186" s="143" t="s">
        <v>294</v>
      </c>
      <c r="F186" s="144" t="s">
        <v>295</v>
      </c>
      <c r="G186" s="145" t="s">
        <v>134</v>
      </c>
      <c r="H186" s="146">
        <v>200</v>
      </c>
      <c r="I186" s="147"/>
      <c r="J186" s="148">
        <f t="shared" si="30"/>
        <v>0</v>
      </c>
      <c r="K186" s="149"/>
      <c r="L186" s="30"/>
      <c r="M186" s="150" t="s">
        <v>1</v>
      </c>
      <c r="N186" s="151" t="s">
        <v>40</v>
      </c>
      <c r="O186" s="55"/>
      <c r="P186" s="152">
        <f t="shared" si="31"/>
        <v>0</v>
      </c>
      <c r="Q186" s="152">
        <v>0</v>
      </c>
      <c r="R186" s="152">
        <f t="shared" si="32"/>
        <v>0</v>
      </c>
      <c r="S186" s="152">
        <v>0</v>
      </c>
      <c r="T186" s="153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4" t="s">
        <v>135</v>
      </c>
      <c r="AT186" s="154" t="s">
        <v>131</v>
      </c>
      <c r="AU186" s="154" t="s">
        <v>136</v>
      </c>
      <c r="AY186" s="14" t="s">
        <v>129</v>
      </c>
      <c r="BE186" s="155">
        <f t="shared" si="34"/>
        <v>0</v>
      </c>
      <c r="BF186" s="155">
        <f t="shared" si="35"/>
        <v>0</v>
      </c>
      <c r="BG186" s="155">
        <f t="shared" si="36"/>
        <v>0</v>
      </c>
      <c r="BH186" s="155">
        <f t="shared" si="37"/>
        <v>0</v>
      </c>
      <c r="BI186" s="155">
        <f t="shared" si="38"/>
        <v>0</v>
      </c>
      <c r="BJ186" s="14" t="s">
        <v>136</v>
      </c>
      <c r="BK186" s="155">
        <f t="shared" si="39"/>
        <v>0</v>
      </c>
      <c r="BL186" s="14" t="s">
        <v>135</v>
      </c>
      <c r="BM186" s="154" t="s">
        <v>296</v>
      </c>
    </row>
    <row r="187" spans="1:65" s="2" customFormat="1" ht="37.9" customHeight="1">
      <c r="A187" s="29"/>
      <c r="B187" s="141"/>
      <c r="C187" s="142" t="s">
        <v>297</v>
      </c>
      <c r="D187" s="142" t="s">
        <v>131</v>
      </c>
      <c r="E187" s="143" t="s">
        <v>298</v>
      </c>
      <c r="F187" s="144" t="s">
        <v>299</v>
      </c>
      <c r="G187" s="145" t="s">
        <v>140</v>
      </c>
      <c r="H187" s="146">
        <v>0.05</v>
      </c>
      <c r="I187" s="147"/>
      <c r="J187" s="148">
        <f t="shared" si="30"/>
        <v>0</v>
      </c>
      <c r="K187" s="149"/>
      <c r="L187" s="30"/>
      <c r="M187" s="150" t="s">
        <v>1</v>
      </c>
      <c r="N187" s="151" t="s">
        <v>40</v>
      </c>
      <c r="O187" s="55"/>
      <c r="P187" s="152">
        <f t="shared" si="31"/>
        <v>0</v>
      </c>
      <c r="Q187" s="152">
        <v>0</v>
      </c>
      <c r="R187" s="152">
        <f t="shared" si="32"/>
        <v>0</v>
      </c>
      <c r="S187" s="152">
        <v>2.2000000000000002</v>
      </c>
      <c r="T187" s="153">
        <f t="shared" si="33"/>
        <v>0.11000000000000001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4" t="s">
        <v>135</v>
      </c>
      <c r="AT187" s="154" t="s">
        <v>131</v>
      </c>
      <c r="AU187" s="154" t="s">
        <v>136</v>
      </c>
      <c r="AY187" s="14" t="s">
        <v>129</v>
      </c>
      <c r="BE187" s="155">
        <f t="shared" si="34"/>
        <v>0</v>
      </c>
      <c r="BF187" s="155">
        <f t="shared" si="35"/>
        <v>0</v>
      </c>
      <c r="BG187" s="155">
        <f t="shared" si="36"/>
        <v>0</v>
      </c>
      <c r="BH187" s="155">
        <f t="shared" si="37"/>
        <v>0</v>
      </c>
      <c r="BI187" s="155">
        <f t="shared" si="38"/>
        <v>0</v>
      </c>
      <c r="BJ187" s="14" t="s">
        <v>136</v>
      </c>
      <c r="BK187" s="155">
        <f t="shared" si="39"/>
        <v>0</v>
      </c>
      <c r="BL187" s="14" t="s">
        <v>135</v>
      </c>
      <c r="BM187" s="154" t="s">
        <v>300</v>
      </c>
    </row>
    <row r="188" spans="1:65" s="2" customFormat="1" ht="37.9" customHeight="1">
      <c r="A188" s="29"/>
      <c r="B188" s="141"/>
      <c r="C188" s="142" t="s">
        <v>301</v>
      </c>
      <c r="D188" s="142" t="s">
        <v>131</v>
      </c>
      <c r="E188" s="143" t="s">
        <v>302</v>
      </c>
      <c r="F188" s="144" t="s">
        <v>303</v>
      </c>
      <c r="G188" s="145" t="s">
        <v>134</v>
      </c>
      <c r="H188" s="146">
        <v>3</v>
      </c>
      <c r="I188" s="147"/>
      <c r="J188" s="148">
        <f t="shared" si="30"/>
        <v>0</v>
      </c>
      <c r="K188" s="149"/>
      <c r="L188" s="30"/>
      <c r="M188" s="150" t="s">
        <v>1</v>
      </c>
      <c r="N188" s="151" t="s">
        <v>40</v>
      </c>
      <c r="O188" s="55"/>
      <c r="P188" s="152">
        <f t="shared" si="31"/>
        <v>0</v>
      </c>
      <c r="Q188" s="152">
        <v>0</v>
      </c>
      <c r="R188" s="152">
        <f t="shared" si="32"/>
        <v>0</v>
      </c>
      <c r="S188" s="152">
        <v>6.5000000000000002E-2</v>
      </c>
      <c r="T188" s="153">
        <f t="shared" si="33"/>
        <v>0.19500000000000001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4" t="s">
        <v>135</v>
      </c>
      <c r="AT188" s="154" t="s">
        <v>131</v>
      </c>
      <c r="AU188" s="154" t="s">
        <v>136</v>
      </c>
      <c r="AY188" s="14" t="s">
        <v>129</v>
      </c>
      <c r="BE188" s="155">
        <f t="shared" si="34"/>
        <v>0</v>
      </c>
      <c r="BF188" s="155">
        <f t="shared" si="35"/>
        <v>0</v>
      </c>
      <c r="BG188" s="155">
        <f t="shared" si="36"/>
        <v>0</v>
      </c>
      <c r="BH188" s="155">
        <f t="shared" si="37"/>
        <v>0</v>
      </c>
      <c r="BI188" s="155">
        <f t="shared" si="38"/>
        <v>0</v>
      </c>
      <c r="BJ188" s="14" t="s">
        <v>136</v>
      </c>
      <c r="BK188" s="155">
        <f t="shared" si="39"/>
        <v>0</v>
      </c>
      <c r="BL188" s="14" t="s">
        <v>135</v>
      </c>
      <c r="BM188" s="154" t="s">
        <v>304</v>
      </c>
    </row>
    <row r="189" spans="1:65" s="2" customFormat="1" ht="24.2" customHeight="1">
      <c r="A189" s="29"/>
      <c r="B189" s="141"/>
      <c r="C189" s="142" t="s">
        <v>305</v>
      </c>
      <c r="D189" s="142" t="s">
        <v>131</v>
      </c>
      <c r="E189" s="143" t="s">
        <v>306</v>
      </c>
      <c r="F189" s="144" t="s">
        <v>307</v>
      </c>
      <c r="G189" s="145" t="s">
        <v>140</v>
      </c>
      <c r="H189" s="146">
        <v>0.111</v>
      </c>
      <c r="I189" s="147"/>
      <c r="J189" s="148">
        <f t="shared" si="30"/>
        <v>0</v>
      </c>
      <c r="K189" s="149"/>
      <c r="L189" s="30"/>
      <c r="M189" s="150" t="s">
        <v>1</v>
      </c>
      <c r="N189" s="151" t="s">
        <v>40</v>
      </c>
      <c r="O189" s="55"/>
      <c r="P189" s="152">
        <f t="shared" si="31"/>
        <v>0</v>
      </c>
      <c r="Q189" s="152">
        <v>0</v>
      </c>
      <c r="R189" s="152">
        <f t="shared" si="32"/>
        <v>0</v>
      </c>
      <c r="S189" s="152">
        <v>1.875</v>
      </c>
      <c r="T189" s="153">
        <f t="shared" si="33"/>
        <v>0.208125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4" t="s">
        <v>135</v>
      </c>
      <c r="AT189" s="154" t="s">
        <v>131</v>
      </c>
      <c r="AU189" s="154" t="s">
        <v>136</v>
      </c>
      <c r="AY189" s="14" t="s">
        <v>129</v>
      </c>
      <c r="BE189" s="155">
        <f t="shared" si="34"/>
        <v>0</v>
      </c>
      <c r="BF189" s="155">
        <f t="shared" si="35"/>
        <v>0</v>
      </c>
      <c r="BG189" s="155">
        <f t="shared" si="36"/>
        <v>0</v>
      </c>
      <c r="BH189" s="155">
        <f t="shared" si="37"/>
        <v>0</v>
      </c>
      <c r="BI189" s="155">
        <f t="shared" si="38"/>
        <v>0</v>
      </c>
      <c r="BJ189" s="14" t="s">
        <v>136</v>
      </c>
      <c r="BK189" s="155">
        <f t="shared" si="39"/>
        <v>0</v>
      </c>
      <c r="BL189" s="14" t="s">
        <v>135</v>
      </c>
      <c r="BM189" s="154" t="s">
        <v>308</v>
      </c>
    </row>
    <row r="190" spans="1:65" s="2" customFormat="1" ht="24.2" customHeight="1">
      <c r="A190" s="29"/>
      <c r="B190" s="141"/>
      <c r="C190" s="142" t="s">
        <v>309</v>
      </c>
      <c r="D190" s="142" t="s">
        <v>131</v>
      </c>
      <c r="E190" s="143" t="s">
        <v>310</v>
      </c>
      <c r="F190" s="144" t="s">
        <v>311</v>
      </c>
      <c r="G190" s="145" t="s">
        <v>140</v>
      </c>
      <c r="H190" s="146">
        <v>0.06</v>
      </c>
      <c r="I190" s="147"/>
      <c r="J190" s="148">
        <f t="shared" si="30"/>
        <v>0</v>
      </c>
      <c r="K190" s="149"/>
      <c r="L190" s="30"/>
      <c r="M190" s="150" t="s">
        <v>1</v>
      </c>
      <c r="N190" s="151" t="s">
        <v>40</v>
      </c>
      <c r="O190" s="55"/>
      <c r="P190" s="152">
        <f t="shared" si="31"/>
        <v>0</v>
      </c>
      <c r="Q190" s="152">
        <v>0</v>
      </c>
      <c r="R190" s="152">
        <f t="shared" si="32"/>
        <v>0</v>
      </c>
      <c r="S190" s="152">
        <v>1.875</v>
      </c>
      <c r="T190" s="153">
        <f t="shared" si="33"/>
        <v>0.11249999999999999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4" t="s">
        <v>135</v>
      </c>
      <c r="AT190" s="154" t="s">
        <v>131</v>
      </c>
      <c r="AU190" s="154" t="s">
        <v>136</v>
      </c>
      <c r="AY190" s="14" t="s">
        <v>129</v>
      </c>
      <c r="BE190" s="155">
        <f t="shared" si="34"/>
        <v>0</v>
      </c>
      <c r="BF190" s="155">
        <f t="shared" si="35"/>
        <v>0</v>
      </c>
      <c r="BG190" s="155">
        <f t="shared" si="36"/>
        <v>0</v>
      </c>
      <c r="BH190" s="155">
        <f t="shared" si="37"/>
        <v>0</v>
      </c>
      <c r="BI190" s="155">
        <f t="shared" si="38"/>
        <v>0</v>
      </c>
      <c r="BJ190" s="14" t="s">
        <v>136</v>
      </c>
      <c r="BK190" s="155">
        <f t="shared" si="39"/>
        <v>0</v>
      </c>
      <c r="BL190" s="14" t="s">
        <v>135</v>
      </c>
      <c r="BM190" s="154" t="s">
        <v>312</v>
      </c>
    </row>
    <row r="191" spans="1:65" s="2" customFormat="1" ht="37.9" customHeight="1">
      <c r="A191" s="29"/>
      <c r="B191" s="141"/>
      <c r="C191" s="142" t="s">
        <v>313</v>
      </c>
      <c r="D191" s="142" t="s">
        <v>131</v>
      </c>
      <c r="E191" s="143" t="s">
        <v>314</v>
      </c>
      <c r="F191" s="144" t="s">
        <v>315</v>
      </c>
      <c r="G191" s="145" t="s">
        <v>134</v>
      </c>
      <c r="H191" s="146">
        <v>206</v>
      </c>
      <c r="I191" s="147"/>
      <c r="J191" s="148">
        <f t="shared" si="30"/>
        <v>0</v>
      </c>
      <c r="K191" s="149"/>
      <c r="L191" s="30"/>
      <c r="M191" s="150" t="s">
        <v>1</v>
      </c>
      <c r="N191" s="151" t="s">
        <v>40</v>
      </c>
      <c r="O191" s="55"/>
      <c r="P191" s="152">
        <f t="shared" si="31"/>
        <v>0</v>
      </c>
      <c r="Q191" s="152">
        <v>0</v>
      </c>
      <c r="R191" s="152">
        <f t="shared" si="32"/>
        <v>0</v>
      </c>
      <c r="S191" s="152">
        <v>0.16900000000000001</v>
      </c>
      <c r="T191" s="153">
        <f t="shared" si="33"/>
        <v>34.814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4" t="s">
        <v>135</v>
      </c>
      <c r="AT191" s="154" t="s">
        <v>131</v>
      </c>
      <c r="AU191" s="154" t="s">
        <v>136</v>
      </c>
      <c r="AY191" s="14" t="s">
        <v>129</v>
      </c>
      <c r="BE191" s="155">
        <f t="shared" si="34"/>
        <v>0</v>
      </c>
      <c r="BF191" s="155">
        <f t="shared" si="35"/>
        <v>0</v>
      </c>
      <c r="BG191" s="155">
        <f t="shared" si="36"/>
        <v>0</v>
      </c>
      <c r="BH191" s="155">
        <f t="shared" si="37"/>
        <v>0</v>
      </c>
      <c r="BI191" s="155">
        <f t="shared" si="38"/>
        <v>0</v>
      </c>
      <c r="BJ191" s="14" t="s">
        <v>136</v>
      </c>
      <c r="BK191" s="155">
        <f t="shared" si="39"/>
        <v>0</v>
      </c>
      <c r="BL191" s="14" t="s">
        <v>135</v>
      </c>
      <c r="BM191" s="154" t="s">
        <v>316</v>
      </c>
    </row>
    <row r="192" spans="1:65" s="2" customFormat="1" ht="24.2" customHeight="1">
      <c r="A192" s="29"/>
      <c r="B192" s="141"/>
      <c r="C192" s="142" t="s">
        <v>317</v>
      </c>
      <c r="D192" s="142" t="s">
        <v>131</v>
      </c>
      <c r="E192" s="143" t="s">
        <v>318</v>
      </c>
      <c r="F192" s="144" t="s">
        <v>319</v>
      </c>
      <c r="G192" s="145" t="s">
        <v>164</v>
      </c>
      <c r="H192" s="146">
        <v>41.758000000000003</v>
      </c>
      <c r="I192" s="147"/>
      <c r="J192" s="148">
        <f t="shared" si="30"/>
        <v>0</v>
      </c>
      <c r="K192" s="149"/>
      <c r="L192" s="30"/>
      <c r="M192" s="150" t="s">
        <v>1</v>
      </c>
      <c r="N192" s="151" t="s">
        <v>40</v>
      </c>
      <c r="O192" s="55"/>
      <c r="P192" s="152">
        <f t="shared" si="31"/>
        <v>0</v>
      </c>
      <c r="Q192" s="152">
        <v>0</v>
      </c>
      <c r="R192" s="152">
        <f t="shared" si="32"/>
        <v>0</v>
      </c>
      <c r="S192" s="152">
        <v>0</v>
      </c>
      <c r="T192" s="153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4" t="s">
        <v>135</v>
      </c>
      <c r="AT192" s="154" t="s">
        <v>131</v>
      </c>
      <c r="AU192" s="154" t="s">
        <v>136</v>
      </c>
      <c r="AY192" s="14" t="s">
        <v>129</v>
      </c>
      <c r="BE192" s="155">
        <f t="shared" si="34"/>
        <v>0</v>
      </c>
      <c r="BF192" s="155">
        <f t="shared" si="35"/>
        <v>0</v>
      </c>
      <c r="BG192" s="155">
        <f t="shared" si="36"/>
        <v>0</v>
      </c>
      <c r="BH192" s="155">
        <f t="shared" si="37"/>
        <v>0</v>
      </c>
      <c r="BI192" s="155">
        <f t="shared" si="38"/>
        <v>0</v>
      </c>
      <c r="BJ192" s="14" t="s">
        <v>136</v>
      </c>
      <c r="BK192" s="155">
        <f t="shared" si="39"/>
        <v>0</v>
      </c>
      <c r="BL192" s="14" t="s">
        <v>135</v>
      </c>
      <c r="BM192" s="154" t="s">
        <v>320</v>
      </c>
    </row>
    <row r="193" spans="1:65" s="2" customFormat="1" ht="24.2" customHeight="1">
      <c r="A193" s="29"/>
      <c r="B193" s="141"/>
      <c r="C193" s="142" t="s">
        <v>321</v>
      </c>
      <c r="D193" s="142" t="s">
        <v>131</v>
      </c>
      <c r="E193" s="143" t="s">
        <v>322</v>
      </c>
      <c r="F193" s="144" t="s">
        <v>323</v>
      </c>
      <c r="G193" s="145" t="s">
        <v>164</v>
      </c>
      <c r="H193" s="146">
        <v>41.758000000000003</v>
      </c>
      <c r="I193" s="147"/>
      <c r="J193" s="148">
        <f t="shared" si="30"/>
        <v>0</v>
      </c>
      <c r="K193" s="149"/>
      <c r="L193" s="30"/>
      <c r="M193" s="150" t="s">
        <v>1</v>
      </c>
      <c r="N193" s="151" t="s">
        <v>40</v>
      </c>
      <c r="O193" s="55"/>
      <c r="P193" s="152">
        <f t="shared" si="31"/>
        <v>0</v>
      </c>
      <c r="Q193" s="152">
        <v>0</v>
      </c>
      <c r="R193" s="152">
        <f t="shared" si="32"/>
        <v>0</v>
      </c>
      <c r="S193" s="152">
        <v>0</v>
      </c>
      <c r="T193" s="153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4" t="s">
        <v>135</v>
      </c>
      <c r="AT193" s="154" t="s">
        <v>131</v>
      </c>
      <c r="AU193" s="154" t="s">
        <v>136</v>
      </c>
      <c r="AY193" s="14" t="s">
        <v>129</v>
      </c>
      <c r="BE193" s="155">
        <f t="shared" si="34"/>
        <v>0</v>
      </c>
      <c r="BF193" s="155">
        <f t="shared" si="35"/>
        <v>0</v>
      </c>
      <c r="BG193" s="155">
        <f t="shared" si="36"/>
        <v>0</v>
      </c>
      <c r="BH193" s="155">
        <f t="shared" si="37"/>
        <v>0</v>
      </c>
      <c r="BI193" s="155">
        <f t="shared" si="38"/>
        <v>0</v>
      </c>
      <c r="BJ193" s="14" t="s">
        <v>136</v>
      </c>
      <c r="BK193" s="155">
        <f t="shared" si="39"/>
        <v>0</v>
      </c>
      <c r="BL193" s="14" t="s">
        <v>135</v>
      </c>
      <c r="BM193" s="154" t="s">
        <v>324</v>
      </c>
    </row>
    <row r="194" spans="1:65" s="2" customFormat="1" ht="14.45" customHeight="1">
      <c r="A194" s="29"/>
      <c r="B194" s="141"/>
      <c r="C194" s="142" t="s">
        <v>325</v>
      </c>
      <c r="D194" s="142" t="s">
        <v>131</v>
      </c>
      <c r="E194" s="143" t="s">
        <v>326</v>
      </c>
      <c r="F194" s="144" t="s">
        <v>327</v>
      </c>
      <c r="G194" s="145" t="s">
        <v>164</v>
      </c>
      <c r="H194" s="146">
        <v>1002.192</v>
      </c>
      <c r="I194" s="147"/>
      <c r="J194" s="148">
        <f t="shared" si="30"/>
        <v>0</v>
      </c>
      <c r="K194" s="149"/>
      <c r="L194" s="30"/>
      <c r="M194" s="150" t="s">
        <v>1</v>
      </c>
      <c r="N194" s="151" t="s">
        <v>40</v>
      </c>
      <c r="O194" s="55"/>
      <c r="P194" s="152">
        <f t="shared" si="31"/>
        <v>0</v>
      </c>
      <c r="Q194" s="152">
        <v>0</v>
      </c>
      <c r="R194" s="152">
        <f t="shared" si="32"/>
        <v>0</v>
      </c>
      <c r="S194" s="152">
        <v>0</v>
      </c>
      <c r="T194" s="153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4" t="s">
        <v>135</v>
      </c>
      <c r="AT194" s="154" t="s">
        <v>131</v>
      </c>
      <c r="AU194" s="154" t="s">
        <v>136</v>
      </c>
      <c r="AY194" s="14" t="s">
        <v>129</v>
      </c>
      <c r="BE194" s="155">
        <f t="shared" si="34"/>
        <v>0</v>
      </c>
      <c r="BF194" s="155">
        <f t="shared" si="35"/>
        <v>0</v>
      </c>
      <c r="BG194" s="155">
        <f t="shared" si="36"/>
        <v>0</v>
      </c>
      <c r="BH194" s="155">
        <f t="shared" si="37"/>
        <v>0</v>
      </c>
      <c r="BI194" s="155">
        <f t="shared" si="38"/>
        <v>0</v>
      </c>
      <c r="BJ194" s="14" t="s">
        <v>136</v>
      </c>
      <c r="BK194" s="155">
        <f t="shared" si="39"/>
        <v>0</v>
      </c>
      <c r="BL194" s="14" t="s">
        <v>135</v>
      </c>
      <c r="BM194" s="154" t="s">
        <v>328</v>
      </c>
    </row>
    <row r="195" spans="1:65" s="2" customFormat="1" ht="24.2" customHeight="1">
      <c r="A195" s="29"/>
      <c r="B195" s="141"/>
      <c r="C195" s="142" t="s">
        <v>329</v>
      </c>
      <c r="D195" s="142" t="s">
        <v>131</v>
      </c>
      <c r="E195" s="143" t="s">
        <v>330</v>
      </c>
      <c r="F195" s="144" t="s">
        <v>331</v>
      </c>
      <c r="G195" s="145" t="s">
        <v>164</v>
      </c>
      <c r="H195" s="146">
        <v>41.758000000000003</v>
      </c>
      <c r="I195" s="147"/>
      <c r="J195" s="148">
        <f t="shared" si="30"/>
        <v>0</v>
      </c>
      <c r="K195" s="149"/>
      <c r="L195" s="30"/>
      <c r="M195" s="150" t="s">
        <v>1</v>
      </c>
      <c r="N195" s="151" t="s">
        <v>40</v>
      </c>
      <c r="O195" s="55"/>
      <c r="P195" s="152">
        <f t="shared" si="31"/>
        <v>0</v>
      </c>
      <c r="Q195" s="152">
        <v>0</v>
      </c>
      <c r="R195" s="152">
        <f t="shared" si="32"/>
        <v>0</v>
      </c>
      <c r="S195" s="152">
        <v>0</v>
      </c>
      <c r="T195" s="153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4" t="s">
        <v>135</v>
      </c>
      <c r="AT195" s="154" t="s">
        <v>131</v>
      </c>
      <c r="AU195" s="154" t="s">
        <v>136</v>
      </c>
      <c r="AY195" s="14" t="s">
        <v>129</v>
      </c>
      <c r="BE195" s="155">
        <f t="shared" si="34"/>
        <v>0</v>
      </c>
      <c r="BF195" s="155">
        <f t="shared" si="35"/>
        <v>0</v>
      </c>
      <c r="BG195" s="155">
        <f t="shared" si="36"/>
        <v>0</v>
      </c>
      <c r="BH195" s="155">
        <f t="shared" si="37"/>
        <v>0</v>
      </c>
      <c r="BI195" s="155">
        <f t="shared" si="38"/>
        <v>0</v>
      </c>
      <c r="BJ195" s="14" t="s">
        <v>136</v>
      </c>
      <c r="BK195" s="155">
        <f t="shared" si="39"/>
        <v>0</v>
      </c>
      <c r="BL195" s="14" t="s">
        <v>135</v>
      </c>
      <c r="BM195" s="154" t="s">
        <v>332</v>
      </c>
    </row>
    <row r="196" spans="1:65" s="2" customFormat="1" ht="24.2" customHeight="1">
      <c r="A196" s="29"/>
      <c r="B196" s="141"/>
      <c r="C196" s="142" t="s">
        <v>241</v>
      </c>
      <c r="D196" s="142" t="s">
        <v>131</v>
      </c>
      <c r="E196" s="143" t="s">
        <v>333</v>
      </c>
      <c r="F196" s="144" t="s">
        <v>334</v>
      </c>
      <c r="G196" s="145" t="s">
        <v>164</v>
      </c>
      <c r="H196" s="146">
        <v>41.758000000000003</v>
      </c>
      <c r="I196" s="147"/>
      <c r="J196" s="148">
        <f t="shared" si="30"/>
        <v>0</v>
      </c>
      <c r="K196" s="149"/>
      <c r="L196" s="30"/>
      <c r="M196" s="150" t="s">
        <v>1</v>
      </c>
      <c r="N196" s="151" t="s">
        <v>40</v>
      </c>
      <c r="O196" s="55"/>
      <c r="P196" s="152">
        <f t="shared" si="31"/>
        <v>0</v>
      </c>
      <c r="Q196" s="152">
        <v>0</v>
      </c>
      <c r="R196" s="152">
        <f t="shared" si="32"/>
        <v>0</v>
      </c>
      <c r="S196" s="152">
        <v>0</v>
      </c>
      <c r="T196" s="153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4" t="s">
        <v>135</v>
      </c>
      <c r="AT196" s="154" t="s">
        <v>131</v>
      </c>
      <c r="AU196" s="154" t="s">
        <v>136</v>
      </c>
      <c r="AY196" s="14" t="s">
        <v>129</v>
      </c>
      <c r="BE196" s="155">
        <f t="shared" si="34"/>
        <v>0</v>
      </c>
      <c r="BF196" s="155">
        <f t="shared" si="35"/>
        <v>0</v>
      </c>
      <c r="BG196" s="155">
        <f t="shared" si="36"/>
        <v>0</v>
      </c>
      <c r="BH196" s="155">
        <f t="shared" si="37"/>
        <v>0</v>
      </c>
      <c r="BI196" s="155">
        <f t="shared" si="38"/>
        <v>0</v>
      </c>
      <c r="BJ196" s="14" t="s">
        <v>136</v>
      </c>
      <c r="BK196" s="155">
        <f t="shared" si="39"/>
        <v>0</v>
      </c>
      <c r="BL196" s="14" t="s">
        <v>135</v>
      </c>
      <c r="BM196" s="154" t="s">
        <v>335</v>
      </c>
    </row>
    <row r="197" spans="1:65" s="2" customFormat="1" ht="24.2" customHeight="1">
      <c r="A197" s="29"/>
      <c r="B197" s="141"/>
      <c r="C197" s="142" t="s">
        <v>336</v>
      </c>
      <c r="D197" s="142" t="s">
        <v>131</v>
      </c>
      <c r="E197" s="143" t="s">
        <v>337</v>
      </c>
      <c r="F197" s="144" t="s">
        <v>338</v>
      </c>
      <c r="G197" s="145" t="s">
        <v>164</v>
      </c>
      <c r="H197" s="146">
        <v>375.822</v>
      </c>
      <c r="I197" s="147"/>
      <c r="J197" s="148">
        <f t="shared" si="30"/>
        <v>0</v>
      </c>
      <c r="K197" s="149"/>
      <c r="L197" s="30"/>
      <c r="M197" s="150" t="s">
        <v>1</v>
      </c>
      <c r="N197" s="151" t="s">
        <v>40</v>
      </c>
      <c r="O197" s="55"/>
      <c r="P197" s="152">
        <f t="shared" si="31"/>
        <v>0</v>
      </c>
      <c r="Q197" s="152">
        <v>0</v>
      </c>
      <c r="R197" s="152">
        <f t="shared" si="32"/>
        <v>0</v>
      </c>
      <c r="S197" s="152">
        <v>0</v>
      </c>
      <c r="T197" s="153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4" t="s">
        <v>135</v>
      </c>
      <c r="AT197" s="154" t="s">
        <v>131</v>
      </c>
      <c r="AU197" s="154" t="s">
        <v>136</v>
      </c>
      <c r="AY197" s="14" t="s">
        <v>129</v>
      </c>
      <c r="BE197" s="155">
        <f t="shared" si="34"/>
        <v>0</v>
      </c>
      <c r="BF197" s="155">
        <f t="shared" si="35"/>
        <v>0</v>
      </c>
      <c r="BG197" s="155">
        <f t="shared" si="36"/>
        <v>0</v>
      </c>
      <c r="BH197" s="155">
        <f t="shared" si="37"/>
        <v>0</v>
      </c>
      <c r="BI197" s="155">
        <f t="shared" si="38"/>
        <v>0</v>
      </c>
      <c r="BJ197" s="14" t="s">
        <v>136</v>
      </c>
      <c r="BK197" s="155">
        <f t="shared" si="39"/>
        <v>0</v>
      </c>
      <c r="BL197" s="14" t="s">
        <v>135</v>
      </c>
      <c r="BM197" s="154" t="s">
        <v>339</v>
      </c>
    </row>
    <row r="198" spans="1:65" s="2" customFormat="1" ht="24.2" customHeight="1">
      <c r="A198" s="29"/>
      <c r="B198" s="141"/>
      <c r="C198" s="142" t="s">
        <v>250</v>
      </c>
      <c r="D198" s="142" t="s">
        <v>131</v>
      </c>
      <c r="E198" s="143" t="s">
        <v>340</v>
      </c>
      <c r="F198" s="144" t="s">
        <v>341</v>
      </c>
      <c r="G198" s="145" t="s">
        <v>164</v>
      </c>
      <c r="H198" s="146">
        <v>41.758000000000003</v>
      </c>
      <c r="I198" s="147"/>
      <c r="J198" s="148">
        <f t="shared" si="30"/>
        <v>0</v>
      </c>
      <c r="K198" s="149"/>
      <c r="L198" s="30"/>
      <c r="M198" s="150" t="s">
        <v>1</v>
      </c>
      <c r="N198" s="151" t="s">
        <v>40</v>
      </c>
      <c r="O198" s="55"/>
      <c r="P198" s="152">
        <f t="shared" si="31"/>
        <v>0</v>
      </c>
      <c r="Q198" s="152">
        <v>0</v>
      </c>
      <c r="R198" s="152">
        <f t="shared" si="32"/>
        <v>0</v>
      </c>
      <c r="S198" s="152">
        <v>0</v>
      </c>
      <c r="T198" s="153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4" t="s">
        <v>135</v>
      </c>
      <c r="AT198" s="154" t="s">
        <v>131</v>
      </c>
      <c r="AU198" s="154" t="s">
        <v>136</v>
      </c>
      <c r="AY198" s="14" t="s">
        <v>129</v>
      </c>
      <c r="BE198" s="155">
        <f t="shared" si="34"/>
        <v>0</v>
      </c>
      <c r="BF198" s="155">
        <f t="shared" si="35"/>
        <v>0</v>
      </c>
      <c r="BG198" s="155">
        <f t="shared" si="36"/>
        <v>0</v>
      </c>
      <c r="BH198" s="155">
        <f t="shared" si="37"/>
        <v>0</v>
      </c>
      <c r="BI198" s="155">
        <f t="shared" si="38"/>
        <v>0</v>
      </c>
      <c r="BJ198" s="14" t="s">
        <v>136</v>
      </c>
      <c r="BK198" s="155">
        <f t="shared" si="39"/>
        <v>0</v>
      </c>
      <c r="BL198" s="14" t="s">
        <v>135</v>
      </c>
      <c r="BM198" s="154" t="s">
        <v>342</v>
      </c>
    </row>
    <row r="199" spans="1:65" s="12" customFormat="1" ht="22.9" customHeight="1">
      <c r="B199" s="128"/>
      <c r="D199" s="129" t="s">
        <v>73</v>
      </c>
      <c r="E199" s="139" t="s">
        <v>343</v>
      </c>
      <c r="F199" s="139" t="s">
        <v>344</v>
      </c>
      <c r="I199" s="131"/>
      <c r="J199" s="140">
        <f>BK199</f>
        <v>0</v>
      </c>
      <c r="L199" s="128"/>
      <c r="M199" s="133"/>
      <c r="N199" s="134"/>
      <c r="O199" s="134"/>
      <c r="P199" s="135">
        <f>P200</f>
        <v>0</v>
      </c>
      <c r="Q199" s="134"/>
      <c r="R199" s="135">
        <f>R200</f>
        <v>0</v>
      </c>
      <c r="S199" s="134"/>
      <c r="T199" s="136">
        <f>T200</f>
        <v>0</v>
      </c>
      <c r="AR199" s="129" t="s">
        <v>81</v>
      </c>
      <c r="AT199" s="137" t="s">
        <v>73</v>
      </c>
      <c r="AU199" s="137" t="s">
        <v>81</v>
      </c>
      <c r="AY199" s="129" t="s">
        <v>129</v>
      </c>
      <c r="BK199" s="138">
        <f>BK200</f>
        <v>0</v>
      </c>
    </row>
    <row r="200" spans="1:65" s="2" customFormat="1" ht="24.2" customHeight="1">
      <c r="A200" s="29"/>
      <c r="B200" s="141"/>
      <c r="C200" s="142" t="s">
        <v>345</v>
      </c>
      <c r="D200" s="142" t="s">
        <v>131</v>
      </c>
      <c r="E200" s="143" t="s">
        <v>346</v>
      </c>
      <c r="F200" s="144" t="s">
        <v>347</v>
      </c>
      <c r="G200" s="145" t="s">
        <v>164</v>
      </c>
      <c r="H200" s="146">
        <v>73.962000000000003</v>
      </c>
      <c r="I200" s="147"/>
      <c r="J200" s="148">
        <f>ROUND(I200*H200,2)</f>
        <v>0</v>
      </c>
      <c r="K200" s="149"/>
      <c r="L200" s="30"/>
      <c r="M200" s="150" t="s">
        <v>1</v>
      </c>
      <c r="N200" s="151" t="s">
        <v>40</v>
      </c>
      <c r="O200" s="55"/>
      <c r="P200" s="152">
        <f>O200*H200</f>
        <v>0</v>
      </c>
      <c r="Q200" s="152">
        <v>0</v>
      </c>
      <c r="R200" s="152">
        <f>Q200*H200</f>
        <v>0</v>
      </c>
      <c r="S200" s="152">
        <v>0</v>
      </c>
      <c r="T200" s="153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4" t="s">
        <v>135</v>
      </c>
      <c r="AT200" s="154" t="s">
        <v>131</v>
      </c>
      <c r="AU200" s="154" t="s">
        <v>136</v>
      </c>
      <c r="AY200" s="14" t="s">
        <v>129</v>
      </c>
      <c r="BE200" s="155">
        <f>IF(N200="základná",J200,0)</f>
        <v>0</v>
      </c>
      <c r="BF200" s="155">
        <f>IF(N200="znížená",J200,0)</f>
        <v>0</v>
      </c>
      <c r="BG200" s="155">
        <f>IF(N200="zákl. prenesená",J200,0)</f>
        <v>0</v>
      </c>
      <c r="BH200" s="155">
        <f>IF(N200="zníž. prenesená",J200,0)</f>
        <v>0</v>
      </c>
      <c r="BI200" s="155">
        <f>IF(N200="nulová",J200,0)</f>
        <v>0</v>
      </c>
      <c r="BJ200" s="14" t="s">
        <v>136</v>
      </c>
      <c r="BK200" s="155">
        <f>ROUND(I200*H200,2)</f>
        <v>0</v>
      </c>
      <c r="BL200" s="14" t="s">
        <v>135</v>
      </c>
      <c r="BM200" s="154" t="s">
        <v>348</v>
      </c>
    </row>
    <row r="201" spans="1:65" s="12" customFormat="1" ht="25.9" customHeight="1">
      <c r="B201" s="128"/>
      <c r="D201" s="129" t="s">
        <v>73</v>
      </c>
      <c r="E201" s="130" t="s">
        <v>349</v>
      </c>
      <c r="F201" s="130" t="s">
        <v>350</v>
      </c>
      <c r="I201" s="131"/>
      <c r="J201" s="132">
        <f>BK201</f>
        <v>0</v>
      </c>
      <c r="L201" s="128"/>
      <c r="M201" s="133"/>
      <c r="N201" s="134"/>
      <c r="O201" s="134"/>
      <c r="P201" s="135">
        <f>P202+P206+P211+P221+P225+P230+P236</f>
        <v>0</v>
      </c>
      <c r="Q201" s="134"/>
      <c r="R201" s="135">
        <f>R202+R206+R211+R221+R225+R230+R236</f>
        <v>2.6366783798000002</v>
      </c>
      <c r="S201" s="134"/>
      <c r="T201" s="136">
        <f>T202+T206+T211+T221+T225+T230+T236</f>
        <v>0</v>
      </c>
      <c r="AR201" s="129" t="s">
        <v>136</v>
      </c>
      <c r="AT201" s="137" t="s">
        <v>73</v>
      </c>
      <c r="AU201" s="137" t="s">
        <v>74</v>
      </c>
      <c r="AY201" s="129" t="s">
        <v>129</v>
      </c>
      <c r="BK201" s="138">
        <f>BK202+BK206+BK211+BK221+BK225+BK230+BK236</f>
        <v>0</v>
      </c>
    </row>
    <row r="202" spans="1:65" s="12" customFormat="1" ht="22.9" customHeight="1">
      <c r="B202" s="128"/>
      <c r="D202" s="129" t="s">
        <v>73</v>
      </c>
      <c r="E202" s="139" t="s">
        <v>351</v>
      </c>
      <c r="F202" s="139" t="s">
        <v>352</v>
      </c>
      <c r="I202" s="131"/>
      <c r="J202" s="140">
        <f>BK202</f>
        <v>0</v>
      </c>
      <c r="L202" s="128"/>
      <c r="M202" s="133"/>
      <c r="N202" s="134"/>
      <c r="O202" s="134"/>
      <c r="P202" s="135">
        <f>SUM(P203:P205)</f>
        <v>0</v>
      </c>
      <c r="Q202" s="134"/>
      <c r="R202" s="135">
        <f>SUM(R203:R205)</f>
        <v>1.6660000000000005E-2</v>
      </c>
      <c r="S202" s="134"/>
      <c r="T202" s="136">
        <f>SUM(T203:T205)</f>
        <v>0</v>
      </c>
      <c r="AR202" s="129" t="s">
        <v>136</v>
      </c>
      <c r="AT202" s="137" t="s">
        <v>73</v>
      </c>
      <c r="AU202" s="137" t="s">
        <v>81</v>
      </c>
      <c r="AY202" s="129" t="s">
        <v>129</v>
      </c>
      <c r="BK202" s="138">
        <f>SUM(BK203:BK205)</f>
        <v>0</v>
      </c>
    </row>
    <row r="203" spans="1:65" s="2" customFormat="1" ht="24.2" customHeight="1">
      <c r="A203" s="29"/>
      <c r="B203" s="141"/>
      <c r="C203" s="142" t="s">
        <v>353</v>
      </c>
      <c r="D203" s="142" t="s">
        <v>131</v>
      </c>
      <c r="E203" s="143" t="s">
        <v>354</v>
      </c>
      <c r="F203" s="144" t="s">
        <v>355</v>
      </c>
      <c r="G203" s="145" t="s">
        <v>134</v>
      </c>
      <c r="H203" s="146">
        <v>7</v>
      </c>
      <c r="I203" s="147"/>
      <c r="J203" s="148">
        <f>ROUND(I203*H203,2)</f>
        <v>0</v>
      </c>
      <c r="K203" s="149"/>
      <c r="L203" s="30"/>
      <c r="M203" s="150" t="s">
        <v>1</v>
      </c>
      <c r="N203" s="151" t="s">
        <v>40</v>
      </c>
      <c r="O203" s="55"/>
      <c r="P203" s="152">
        <f>O203*H203</f>
        <v>0</v>
      </c>
      <c r="Q203" s="152">
        <v>8.0000000000000007E-5</v>
      </c>
      <c r="R203" s="152">
        <f>Q203*H203</f>
        <v>5.6000000000000006E-4</v>
      </c>
      <c r="S203" s="152">
        <v>0</v>
      </c>
      <c r="T203" s="153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4" t="s">
        <v>192</v>
      </c>
      <c r="AT203" s="154" t="s">
        <v>131</v>
      </c>
      <c r="AU203" s="154" t="s">
        <v>136</v>
      </c>
      <c r="AY203" s="14" t="s">
        <v>129</v>
      </c>
      <c r="BE203" s="155">
        <f>IF(N203="základná",J203,0)</f>
        <v>0</v>
      </c>
      <c r="BF203" s="155">
        <f>IF(N203="znížená",J203,0)</f>
        <v>0</v>
      </c>
      <c r="BG203" s="155">
        <f>IF(N203="zákl. prenesená",J203,0)</f>
        <v>0</v>
      </c>
      <c r="BH203" s="155">
        <f>IF(N203="zníž. prenesená",J203,0)</f>
        <v>0</v>
      </c>
      <c r="BI203" s="155">
        <f>IF(N203="nulová",J203,0)</f>
        <v>0</v>
      </c>
      <c r="BJ203" s="14" t="s">
        <v>136</v>
      </c>
      <c r="BK203" s="155">
        <f>ROUND(I203*H203,2)</f>
        <v>0</v>
      </c>
      <c r="BL203" s="14" t="s">
        <v>192</v>
      </c>
      <c r="BM203" s="154" t="s">
        <v>356</v>
      </c>
    </row>
    <row r="204" spans="1:65" s="2" customFormat="1" ht="37.9" customHeight="1">
      <c r="A204" s="29"/>
      <c r="B204" s="141"/>
      <c r="C204" s="156" t="s">
        <v>357</v>
      </c>
      <c r="D204" s="156" t="s">
        <v>170</v>
      </c>
      <c r="E204" s="157" t="s">
        <v>358</v>
      </c>
      <c r="F204" s="158" t="s">
        <v>359</v>
      </c>
      <c r="G204" s="159" t="s">
        <v>134</v>
      </c>
      <c r="H204" s="160">
        <v>8.0500000000000007</v>
      </c>
      <c r="I204" s="161"/>
      <c r="J204" s="162">
        <f>ROUND(I204*H204,2)</f>
        <v>0</v>
      </c>
      <c r="K204" s="163"/>
      <c r="L204" s="164"/>
      <c r="M204" s="165" t="s">
        <v>1</v>
      </c>
      <c r="N204" s="166" t="s">
        <v>40</v>
      </c>
      <c r="O204" s="55"/>
      <c r="P204" s="152">
        <f>O204*H204</f>
        <v>0</v>
      </c>
      <c r="Q204" s="152">
        <v>2E-3</v>
      </c>
      <c r="R204" s="152">
        <f>Q204*H204</f>
        <v>1.6100000000000003E-2</v>
      </c>
      <c r="S204" s="152">
        <v>0</v>
      </c>
      <c r="T204" s="153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4" t="s">
        <v>223</v>
      </c>
      <c r="AT204" s="154" t="s">
        <v>170</v>
      </c>
      <c r="AU204" s="154" t="s">
        <v>136</v>
      </c>
      <c r="AY204" s="14" t="s">
        <v>129</v>
      </c>
      <c r="BE204" s="155">
        <f>IF(N204="základná",J204,0)</f>
        <v>0</v>
      </c>
      <c r="BF204" s="155">
        <f>IF(N204="znížená",J204,0)</f>
        <v>0</v>
      </c>
      <c r="BG204" s="155">
        <f>IF(N204="zákl. prenesená",J204,0)</f>
        <v>0</v>
      </c>
      <c r="BH204" s="155">
        <f>IF(N204="zníž. prenesená",J204,0)</f>
        <v>0</v>
      </c>
      <c r="BI204" s="155">
        <f>IF(N204="nulová",J204,0)</f>
        <v>0</v>
      </c>
      <c r="BJ204" s="14" t="s">
        <v>136</v>
      </c>
      <c r="BK204" s="155">
        <f>ROUND(I204*H204,2)</f>
        <v>0</v>
      </c>
      <c r="BL204" s="14" t="s">
        <v>192</v>
      </c>
      <c r="BM204" s="154" t="s">
        <v>360</v>
      </c>
    </row>
    <row r="205" spans="1:65" s="2" customFormat="1" ht="24.2" customHeight="1">
      <c r="A205" s="29"/>
      <c r="B205" s="141"/>
      <c r="C205" s="142" t="s">
        <v>255</v>
      </c>
      <c r="D205" s="142" t="s">
        <v>131</v>
      </c>
      <c r="E205" s="143" t="s">
        <v>361</v>
      </c>
      <c r="F205" s="144" t="s">
        <v>362</v>
      </c>
      <c r="G205" s="145" t="s">
        <v>363</v>
      </c>
      <c r="H205" s="172"/>
      <c r="I205" s="147"/>
      <c r="J205" s="148">
        <f>ROUND(I205*H205,2)</f>
        <v>0</v>
      </c>
      <c r="K205" s="149"/>
      <c r="L205" s="30"/>
      <c r="M205" s="150" t="s">
        <v>1</v>
      </c>
      <c r="N205" s="151" t="s">
        <v>40</v>
      </c>
      <c r="O205" s="55"/>
      <c r="P205" s="152">
        <f>O205*H205</f>
        <v>0</v>
      </c>
      <c r="Q205" s="152">
        <v>0</v>
      </c>
      <c r="R205" s="152">
        <f>Q205*H205</f>
        <v>0</v>
      </c>
      <c r="S205" s="152">
        <v>0</v>
      </c>
      <c r="T205" s="153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4" t="s">
        <v>192</v>
      </c>
      <c r="AT205" s="154" t="s">
        <v>131</v>
      </c>
      <c r="AU205" s="154" t="s">
        <v>136</v>
      </c>
      <c r="AY205" s="14" t="s">
        <v>129</v>
      </c>
      <c r="BE205" s="155">
        <f>IF(N205="základná",J205,0)</f>
        <v>0</v>
      </c>
      <c r="BF205" s="155">
        <f>IF(N205="znížená",J205,0)</f>
        <v>0</v>
      </c>
      <c r="BG205" s="155">
        <f>IF(N205="zákl. prenesená",J205,0)</f>
        <v>0</v>
      </c>
      <c r="BH205" s="155">
        <f>IF(N205="zníž. prenesená",J205,0)</f>
        <v>0</v>
      </c>
      <c r="BI205" s="155">
        <f>IF(N205="nulová",J205,0)</f>
        <v>0</v>
      </c>
      <c r="BJ205" s="14" t="s">
        <v>136</v>
      </c>
      <c r="BK205" s="155">
        <f>ROUND(I205*H205,2)</f>
        <v>0</v>
      </c>
      <c r="BL205" s="14" t="s">
        <v>192</v>
      </c>
      <c r="BM205" s="154" t="s">
        <v>364</v>
      </c>
    </row>
    <row r="206" spans="1:65" s="12" customFormat="1" ht="22.9" customHeight="1">
      <c r="B206" s="128"/>
      <c r="D206" s="129" t="s">
        <v>73</v>
      </c>
      <c r="E206" s="139" t="s">
        <v>365</v>
      </c>
      <c r="F206" s="139" t="s">
        <v>366</v>
      </c>
      <c r="I206" s="131"/>
      <c r="J206" s="140">
        <f>BK206</f>
        <v>0</v>
      </c>
      <c r="L206" s="128"/>
      <c r="M206" s="133"/>
      <c r="N206" s="134"/>
      <c r="O206" s="134"/>
      <c r="P206" s="135">
        <f>SUM(P207:P210)</f>
        <v>0</v>
      </c>
      <c r="Q206" s="134"/>
      <c r="R206" s="135">
        <f>SUM(R207:R210)</f>
        <v>0.15069299</v>
      </c>
      <c r="S206" s="134"/>
      <c r="T206" s="136">
        <f>SUM(T207:T210)</f>
        <v>0</v>
      </c>
      <c r="AR206" s="129" t="s">
        <v>136</v>
      </c>
      <c r="AT206" s="137" t="s">
        <v>73</v>
      </c>
      <c r="AU206" s="137" t="s">
        <v>81</v>
      </c>
      <c r="AY206" s="129" t="s">
        <v>129</v>
      </c>
      <c r="BK206" s="138">
        <f>SUM(BK207:BK210)</f>
        <v>0</v>
      </c>
    </row>
    <row r="207" spans="1:65" s="2" customFormat="1" ht="24.2" customHeight="1">
      <c r="A207" s="29"/>
      <c r="B207" s="141"/>
      <c r="C207" s="142" t="s">
        <v>367</v>
      </c>
      <c r="D207" s="142" t="s">
        <v>131</v>
      </c>
      <c r="E207" s="143" t="s">
        <v>368</v>
      </c>
      <c r="F207" s="144" t="s">
        <v>369</v>
      </c>
      <c r="G207" s="145" t="s">
        <v>181</v>
      </c>
      <c r="H207" s="146">
        <v>14</v>
      </c>
      <c r="I207" s="147"/>
      <c r="J207" s="148">
        <f>ROUND(I207*H207,2)</f>
        <v>0</v>
      </c>
      <c r="K207" s="149"/>
      <c r="L207" s="30"/>
      <c r="M207" s="150" t="s">
        <v>1</v>
      </c>
      <c r="N207" s="151" t="s">
        <v>40</v>
      </c>
      <c r="O207" s="55"/>
      <c r="P207" s="152">
        <f>O207*H207</f>
        <v>0</v>
      </c>
      <c r="Q207" s="152">
        <v>4.3785000000000002E-5</v>
      </c>
      <c r="R207" s="152">
        <f>Q207*H207</f>
        <v>6.1299E-4</v>
      </c>
      <c r="S207" s="152">
        <v>0</v>
      </c>
      <c r="T207" s="153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4" t="s">
        <v>192</v>
      </c>
      <c r="AT207" s="154" t="s">
        <v>131</v>
      </c>
      <c r="AU207" s="154" t="s">
        <v>136</v>
      </c>
      <c r="AY207" s="14" t="s">
        <v>129</v>
      </c>
      <c r="BE207" s="155">
        <f>IF(N207="základná",J207,0)</f>
        <v>0</v>
      </c>
      <c r="BF207" s="155">
        <f>IF(N207="znížená",J207,0)</f>
        <v>0</v>
      </c>
      <c r="BG207" s="155">
        <f>IF(N207="zákl. prenesená",J207,0)</f>
        <v>0</v>
      </c>
      <c r="BH207" s="155">
        <f>IF(N207="zníž. prenesená",J207,0)</f>
        <v>0</v>
      </c>
      <c r="BI207" s="155">
        <f>IF(N207="nulová",J207,0)</f>
        <v>0</v>
      </c>
      <c r="BJ207" s="14" t="s">
        <v>136</v>
      </c>
      <c r="BK207" s="155">
        <f>ROUND(I207*H207,2)</f>
        <v>0</v>
      </c>
      <c r="BL207" s="14" t="s">
        <v>192</v>
      </c>
      <c r="BM207" s="154" t="s">
        <v>370</v>
      </c>
    </row>
    <row r="208" spans="1:65" s="2" customFormat="1" ht="24.2" customHeight="1">
      <c r="A208" s="29"/>
      <c r="B208" s="141"/>
      <c r="C208" s="156" t="s">
        <v>371</v>
      </c>
      <c r="D208" s="156" t="s">
        <v>170</v>
      </c>
      <c r="E208" s="157" t="s">
        <v>372</v>
      </c>
      <c r="F208" s="158" t="s">
        <v>373</v>
      </c>
      <c r="G208" s="159" t="s">
        <v>186</v>
      </c>
      <c r="H208" s="160">
        <v>112</v>
      </c>
      <c r="I208" s="161"/>
      <c r="J208" s="162">
        <f>ROUND(I208*H208,2)</f>
        <v>0</v>
      </c>
      <c r="K208" s="163"/>
      <c r="L208" s="164"/>
      <c r="M208" s="165" t="s">
        <v>1</v>
      </c>
      <c r="N208" s="166" t="s">
        <v>40</v>
      </c>
      <c r="O208" s="55"/>
      <c r="P208" s="152">
        <f>O208*H208</f>
        <v>0</v>
      </c>
      <c r="Q208" s="152">
        <v>3.5E-4</v>
      </c>
      <c r="R208" s="152">
        <f>Q208*H208</f>
        <v>3.9199999999999999E-2</v>
      </c>
      <c r="S208" s="152">
        <v>0</v>
      </c>
      <c r="T208" s="153">
        <f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4" t="s">
        <v>223</v>
      </c>
      <c r="AT208" s="154" t="s">
        <v>170</v>
      </c>
      <c r="AU208" s="154" t="s">
        <v>136</v>
      </c>
      <c r="AY208" s="14" t="s">
        <v>129</v>
      </c>
      <c r="BE208" s="155">
        <f>IF(N208="základná",J208,0)</f>
        <v>0</v>
      </c>
      <c r="BF208" s="155">
        <f>IF(N208="znížená",J208,0)</f>
        <v>0</v>
      </c>
      <c r="BG208" s="155">
        <f>IF(N208="zákl. prenesená",J208,0)</f>
        <v>0</v>
      </c>
      <c r="BH208" s="155">
        <f>IF(N208="zníž. prenesená",J208,0)</f>
        <v>0</v>
      </c>
      <c r="BI208" s="155">
        <f>IF(N208="nulová",J208,0)</f>
        <v>0</v>
      </c>
      <c r="BJ208" s="14" t="s">
        <v>136</v>
      </c>
      <c r="BK208" s="155">
        <f>ROUND(I208*H208,2)</f>
        <v>0</v>
      </c>
      <c r="BL208" s="14" t="s">
        <v>192</v>
      </c>
      <c r="BM208" s="154" t="s">
        <v>374</v>
      </c>
    </row>
    <row r="209" spans="1:65" s="2" customFormat="1" ht="24.2" customHeight="1">
      <c r="A209" s="29"/>
      <c r="B209" s="141"/>
      <c r="C209" s="156" t="s">
        <v>375</v>
      </c>
      <c r="D209" s="156" t="s">
        <v>170</v>
      </c>
      <c r="E209" s="157" t="s">
        <v>376</v>
      </c>
      <c r="F209" s="158" t="s">
        <v>377</v>
      </c>
      <c r="G209" s="159" t="s">
        <v>134</v>
      </c>
      <c r="H209" s="160">
        <v>14</v>
      </c>
      <c r="I209" s="161"/>
      <c r="J209" s="162">
        <f>ROUND(I209*H209,2)</f>
        <v>0</v>
      </c>
      <c r="K209" s="163"/>
      <c r="L209" s="164"/>
      <c r="M209" s="165" t="s">
        <v>1</v>
      </c>
      <c r="N209" s="166" t="s">
        <v>40</v>
      </c>
      <c r="O209" s="55"/>
      <c r="P209" s="152">
        <f>O209*H209</f>
        <v>0</v>
      </c>
      <c r="Q209" s="152">
        <v>7.92E-3</v>
      </c>
      <c r="R209" s="152">
        <f>Q209*H209</f>
        <v>0.11088000000000001</v>
      </c>
      <c r="S209" s="152">
        <v>0</v>
      </c>
      <c r="T209" s="15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4" t="s">
        <v>223</v>
      </c>
      <c r="AT209" s="154" t="s">
        <v>170</v>
      </c>
      <c r="AU209" s="154" t="s">
        <v>136</v>
      </c>
      <c r="AY209" s="14" t="s">
        <v>129</v>
      </c>
      <c r="BE209" s="155">
        <f>IF(N209="základná",J209,0)</f>
        <v>0</v>
      </c>
      <c r="BF209" s="155">
        <f>IF(N209="znížená",J209,0)</f>
        <v>0</v>
      </c>
      <c r="BG209" s="155">
        <f>IF(N209="zákl. prenesená",J209,0)</f>
        <v>0</v>
      </c>
      <c r="BH209" s="155">
        <f>IF(N209="zníž. prenesená",J209,0)</f>
        <v>0</v>
      </c>
      <c r="BI209" s="155">
        <f>IF(N209="nulová",J209,0)</f>
        <v>0</v>
      </c>
      <c r="BJ209" s="14" t="s">
        <v>136</v>
      </c>
      <c r="BK209" s="155">
        <f>ROUND(I209*H209,2)</f>
        <v>0</v>
      </c>
      <c r="BL209" s="14" t="s">
        <v>192</v>
      </c>
      <c r="BM209" s="154" t="s">
        <v>378</v>
      </c>
    </row>
    <row r="210" spans="1:65" s="2" customFormat="1" ht="24.2" customHeight="1">
      <c r="A210" s="29"/>
      <c r="B210" s="141"/>
      <c r="C210" s="142" t="s">
        <v>379</v>
      </c>
      <c r="D210" s="142" t="s">
        <v>131</v>
      </c>
      <c r="E210" s="143" t="s">
        <v>380</v>
      </c>
      <c r="F210" s="144" t="s">
        <v>381</v>
      </c>
      <c r="G210" s="145" t="s">
        <v>363</v>
      </c>
      <c r="H210" s="172"/>
      <c r="I210" s="147"/>
      <c r="J210" s="148">
        <f>ROUND(I210*H210,2)</f>
        <v>0</v>
      </c>
      <c r="K210" s="149"/>
      <c r="L210" s="30"/>
      <c r="M210" s="150" t="s">
        <v>1</v>
      </c>
      <c r="N210" s="151" t="s">
        <v>40</v>
      </c>
      <c r="O210" s="55"/>
      <c r="P210" s="152">
        <f>O210*H210</f>
        <v>0</v>
      </c>
      <c r="Q210" s="152">
        <v>0</v>
      </c>
      <c r="R210" s="152">
        <f>Q210*H210</f>
        <v>0</v>
      </c>
      <c r="S210" s="152">
        <v>0</v>
      </c>
      <c r="T210" s="153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4" t="s">
        <v>192</v>
      </c>
      <c r="AT210" s="154" t="s">
        <v>131</v>
      </c>
      <c r="AU210" s="154" t="s">
        <v>136</v>
      </c>
      <c r="AY210" s="14" t="s">
        <v>129</v>
      </c>
      <c r="BE210" s="155">
        <f>IF(N210="základná",J210,0)</f>
        <v>0</v>
      </c>
      <c r="BF210" s="155">
        <f>IF(N210="znížená",J210,0)</f>
        <v>0</v>
      </c>
      <c r="BG210" s="155">
        <f>IF(N210="zákl. prenesená",J210,0)</f>
        <v>0</v>
      </c>
      <c r="BH210" s="155">
        <f>IF(N210="zníž. prenesená",J210,0)</f>
        <v>0</v>
      </c>
      <c r="BI210" s="155">
        <f>IF(N210="nulová",J210,0)</f>
        <v>0</v>
      </c>
      <c r="BJ210" s="14" t="s">
        <v>136</v>
      </c>
      <c r="BK210" s="155">
        <f>ROUND(I210*H210,2)</f>
        <v>0</v>
      </c>
      <c r="BL210" s="14" t="s">
        <v>192</v>
      </c>
      <c r="BM210" s="154" t="s">
        <v>382</v>
      </c>
    </row>
    <row r="211" spans="1:65" s="12" customFormat="1" ht="22.9" customHeight="1">
      <c r="B211" s="128"/>
      <c r="D211" s="129" t="s">
        <v>73</v>
      </c>
      <c r="E211" s="139" t="s">
        <v>383</v>
      </c>
      <c r="F211" s="139" t="s">
        <v>384</v>
      </c>
      <c r="I211" s="131"/>
      <c r="J211" s="140">
        <f>BK211</f>
        <v>0</v>
      </c>
      <c r="L211" s="128"/>
      <c r="M211" s="133"/>
      <c r="N211" s="134"/>
      <c r="O211" s="134"/>
      <c r="P211" s="135">
        <f>SUM(P212:P220)</f>
        <v>0</v>
      </c>
      <c r="Q211" s="134"/>
      <c r="R211" s="135">
        <f>SUM(R212:R220)</f>
        <v>2.3547711000000002</v>
      </c>
      <c r="S211" s="134"/>
      <c r="T211" s="136">
        <f>SUM(T212:T220)</f>
        <v>0</v>
      </c>
      <c r="AR211" s="129" t="s">
        <v>136</v>
      </c>
      <c r="AT211" s="137" t="s">
        <v>73</v>
      </c>
      <c r="AU211" s="137" t="s">
        <v>81</v>
      </c>
      <c r="AY211" s="129" t="s">
        <v>129</v>
      </c>
      <c r="BK211" s="138">
        <f>SUM(BK212:BK220)</f>
        <v>0</v>
      </c>
    </row>
    <row r="212" spans="1:65" s="2" customFormat="1" ht="14.45" customHeight="1">
      <c r="A212" s="29"/>
      <c r="B212" s="141"/>
      <c r="C212" s="142" t="s">
        <v>385</v>
      </c>
      <c r="D212" s="142" t="s">
        <v>131</v>
      </c>
      <c r="E212" s="143" t="s">
        <v>386</v>
      </c>
      <c r="F212" s="144" t="s">
        <v>387</v>
      </c>
      <c r="G212" s="145" t="s">
        <v>134</v>
      </c>
      <c r="H212" s="146">
        <v>192.5</v>
      </c>
      <c r="I212" s="147"/>
      <c r="J212" s="148">
        <f>ROUND(I212*H212,2)</f>
        <v>0</v>
      </c>
      <c r="K212" s="149"/>
      <c r="L212" s="30"/>
      <c r="M212" s="150" t="s">
        <v>1</v>
      </c>
      <c r="N212" s="151" t="s">
        <v>40</v>
      </c>
      <c r="O212" s="55"/>
      <c r="P212" s="152">
        <f>O212*H212</f>
        <v>0</v>
      </c>
      <c r="Q212" s="152">
        <v>0</v>
      </c>
      <c r="R212" s="152">
        <f>Q212*H212</f>
        <v>0</v>
      </c>
      <c r="S212" s="152">
        <v>0</v>
      </c>
      <c r="T212" s="15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4" t="s">
        <v>192</v>
      </c>
      <c r="AT212" s="154" t="s">
        <v>131</v>
      </c>
      <c r="AU212" s="154" t="s">
        <v>136</v>
      </c>
      <c r="AY212" s="14" t="s">
        <v>129</v>
      </c>
      <c r="BE212" s="155">
        <f>IF(N212="základná",J212,0)</f>
        <v>0</v>
      </c>
      <c r="BF212" s="155">
        <f>IF(N212="znížená",J212,0)</f>
        <v>0</v>
      </c>
      <c r="BG212" s="155">
        <f>IF(N212="zákl. prenesená",J212,0)</f>
        <v>0</v>
      </c>
      <c r="BH212" s="155">
        <f>IF(N212="zníž. prenesená",J212,0)</f>
        <v>0</v>
      </c>
      <c r="BI212" s="155">
        <f>IF(N212="nulová",J212,0)</f>
        <v>0</v>
      </c>
      <c r="BJ212" s="14" t="s">
        <v>136</v>
      </c>
      <c r="BK212" s="155">
        <f>ROUND(I212*H212,2)</f>
        <v>0</v>
      </c>
      <c r="BL212" s="14" t="s">
        <v>192</v>
      </c>
      <c r="BM212" s="154" t="s">
        <v>388</v>
      </c>
    </row>
    <row r="213" spans="1:65" s="2" customFormat="1" ht="24.2" customHeight="1">
      <c r="A213" s="29"/>
      <c r="B213" s="141"/>
      <c r="C213" s="156" t="s">
        <v>267</v>
      </c>
      <c r="D213" s="156" t="s">
        <v>170</v>
      </c>
      <c r="E213" s="157" t="s">
        <v>389</v>
      </c>
      <c r="F213" s="158" t="s">
        <v>390</v>
      </c>
      <c r="G213" s="159" t="s">
        <v>134</v>
      </c>
      <c r="H213" s="160">
        <v>231</v>
      </c>
      <c r="I213" s="161"/>
      <c r="J213" s="162">
        <f>ROUND(I213*H213,2)</f>
        <v>0</v>
      </c>
      <c r="K213" s="163"/>
      <c r="L213" s="164"/>
      <c r="M213" s="165" t="s">
        <v>1</v>
      </c>
      <c r="N213" s="166" t="s">
        <v>40</v>
      </c>
      <c r="O213" s="55"/>
      <c r="P213" s="152">
        <f>O213*H213</f>
        <v>0</v>
      </c>
      <c r="Q213" s="152">
        <v>2.1000000000000001E-4</v>
      </c>
      <c r="R213" s="152">
        <f>Q213*H213</f>
        <v>4.8510000000000005E-2</v>
      </c>
      <c r="S213" s="152">
        <v>0</v>
      </c>
      <c r="T213" s="15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4" t="s">
        <v>223</v>
      </c>
      <c r="AT213" s="154" t="s">
        <v>170</v>
      </c>
      <c r="AU213" s="154" t="s">
        <v>136</v>
      </c>
      <c r="AY213" s="14" t="s">
        <v>129</v>
      </c>
      <c r="BE213" s="155">
        <f>IF(N213="základná",J213,0)</f>
        <v>0</v>
      </c>
      <c r="BF213" s="155">
        <f>IF(N213="znížená",J213,0)</f>
        <v>0</v>
      </c>
      <c r="BG213" s="155">
        <f>IF(N213="zákl. prenesená",J213,0)</f>
        <v>0</v>
      </c>
      <c r="BH213" s="155">
        <f>IF(N213="zníž. prenesená",J213,0)</f>
        <v>0</v>
      </c>
      <c r="BI213" s="155">
        <f>IF(N213="nulová",J213,0)</f>
        <v>0</v>
      </c>
      <c r="BJ213" s="14" t="s">
        <v>136</v>
      </c>
      <c r="BK213" s="155">
        <f>ROUND(I213*H213,2)</f>
        <v>0</v>
      </c>
      <c r="BL213" s="14" t="s">
        <v>192</v>
      </c>
      <c r="BM213" s="154" t="s">
        <v>391</v>
      </c>
    </row>
    <row r="214" spans="1:65" s="2" customFormat="1" ht="19.5">
      <c r="A214" s="29"/>
      <c r="B214" s="30"/>
      <c r="C214" s="29"/>
      <c r="D214" s="167" t="s">
        <v>242</v>
      </c>
      <c r="E214" s="29"/>
      <c r="F214" s="168" t="s">
        <v>392</v>
      </c>
      <c r="G214" s="29"/>
      <c r="H214" s="29"/>
      <c r="I214" s="169"/>
      <c r="J214" s="29"/>
      <c r="K214" s="29"/>
      <c r="L214" s="30"/>
      <c r="M214" s="170"/>
      <c r="N214" s="171"/>
      <c r="O214" s="55"/>
      <c r="P214" s="55"/>
      <c r="Q214" s="55"/>
      <c r="R214" s="55"/>
      <c r="S214" s="55"/>
      <c r="T214" s="56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T214" s="14" t="s">
        <v>242</v>
      </c>
      <c r="AU214" s="14" t="s">
        <v>136</v>
      </c>
    </row>
    <row r="215" spans="1:65" s="2" customFormat="1" ht="24.2" customHeight="1">
      <c r="A215" s="29"/>
      <c r="B215" s="141"/>
      <c r="C215" s="142" t="s">
        <v>393</v>
      </c>
      <c r="D215" s="142" t="s">
        <v>131</v>
      </c>
      <c r="E215" s="143" t="s">
        <v>394</v>
      </c>
      <c r="F215" s="144" t="s">
        <v>395</v>
      </c>
      <c r="G215" s="145" t="s">
        <v>134</v>
      </c>
      <c r="H215" s="146">
        <v>192.5</v>
      </c>
      <c r="I215" s="147"/>
      <c r="J215" s="148">
        <f t="shared" ref="J215:J220" si="40">ROUND(I215*H215,2)</f>
        <v>0</v>
      </c>
      <c r="K215" s="149"/>
      <c r="L215" s="30"/>
      <c r="M215" s="150" t="s">
        <v>1</v>
      </c>
      <c r="N215" s="151" t="s">
        <v>40</v>
      </c>
      <c r="O215" s="55"/>
      <c r="P215" s="152">
        <f t="shared" ref="P215:P220" si="41">O215*H215</f>
        <v>0</v>
      </c>
      <c r="Q215" s="152">
        <v>1.4472000000000001E-4</v>
      </c>
      <c r="R215" s="152">
        <f t="shared" ref="R215:R220" si="42">Q215*H215</f>
        <v>2.7858600000000001E-2</v>
      </c>
      <c r="S215" s="152">
        <v>0</v>
      </c>
      <c r="T215" s="153">
        <f t="shared" ref="T215:T220" si="43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4" t="s">
        <v>192</v>
      </c>
      <c r="AT215" s="154" t="s">
        <v>131</v>
      </c>
      <c r="AU215" s="154" t="s">
        <v>136</v>
      </c>
      <c r="AY215" s="14" t="s">
        <v>129</v>
      </c>
      <c r="BE215" s="155">
        <f t="shared" ref="BE215:BE220" si="44">IF(N215="základná",J215,0)</f>
        <v>0</v>
      </c>
      <c r="BF215" s="155">
        <f t="shared" ref="BF215:BF220" si="45">IF(N215="znížená",J215,0)</f>
        <v>0</v>
      </c>
      <c r="BG215" s="155">
        <f t="shared" ref="BG215:BG220" si="46">IF(N215="zákl. prenesená",J215,0)</f>
        <v>0</v>
      </c>
      <c r="BH215" s="155">
        <f t="shared" ref="BH215:BH220" si="47">IF(N215="zníž. prenesená",J215,0)</f>
        <v>0</v>
      </c>
      <c r="BI215" s="155">
        <f t="shared" ref="BI215:BI220" si="48">IF(N215="nulová",J215,0)</f>
        <v>0</v>
      </c>
      <c r="BJ215" s="14" t="s">
        <v>136</v>
      </c>
      <c r="BK215" s="155">
        <f t="shared" ref="BK215:BK220" si="49">ROUND(I215*H215,2)</f>
        <v>0</v>
      </c>
      <c r="BL215" s="14" t="s">
        <v>192</v>
      </c>
      <c r="BM215" s="154" t="s">
        <v>396</v>
      </c>
    </row>
    <row r="216" spans="1:65" s="2" customFormat="1" ht="37.9" customHeight="1">
      <c r="A216" s="29"/>
      <c r="B216" s="141"/>
      <c r="C216" s="156" t="s">
        <v>271</v>
      </c>
      <c r="D216" s="156" t="s">
        <v>170</v>
      </c>
      <c r="E216" s="157" t="s">
        <v>397</v>
      </c>
      <c r="F216" s="158" t="s">
        <v>398</v>
      </c>
      <c r="G216" s="159" t="s">
        <v>134</v>
      </c>
      <c r="H216" s="160">
        <v>196.35</v>
      </c>
      <c r="I216" s="161"/>
      <c r="J216" s="162">
        <f t="shared" si="40"/>
        <v>0</v>
      </c>
      <c r="K216" s="163"/>
      <c r="L216" s="164"/>
      <c r="M216" s="165" t="s">
        <v>1</v>
      </c>
      <c r="N216" s="166" t="s">
        <v>40</v>
      </c>
      <c r="O216" s="55"/>
      <c r="P216" s="152">
        <f t="shared" si="41"/>
        <v>0</v>
      </c>
      <c r="Q216" s="152">
        <v>1.0800000000000001E-2</v>
      </c>
      <c r="R216" s="152">
        <f t="shared" si="42"/>
        <v>2.1205799999999999</v>
      </c>
      <c r="S216" s="152">
        <v>0</v>
      </c>
      <c r="T216" s="153">
        <f t="shared" si="4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4" t="s">
        <v>223</v>
      </c>
      <c r="AT216" s="154" t="s">
        <v>170</v>
      </c>
      <c r="AU216" s="154" t="s">
        <v>136</v>
      </c>
      <c r="AY216" s="14" t="s">
        <v>129</v>
      </c>
      <c r="BE216" s="155">
        <f t="shared" si="44"/>
        <v>0</v>
      </c>
      <c r="BF216" s="155">
        <f t="shared" si="45"/>
        <v>0</v>
      </c>
      <c r="BG216" s="155">
        <f t="shared" si="46"/>
        <v>0</v>
      </c>
      <c r="BH216" s="155">
        <f t="shared" si="47"/>
        <v>0</v>
      </c>
      <c r="BI216" s="155">
        <f t="shared" si="48"/>
        <v>0</v>
      </c>
      <c r="BJ216" s="14" t="s">
        <v>136</v>
      </c>
      <c r="BK216" s="155">
        <f t="shared" si="49"/>
        <v>0</v>
      </c>
      <c r="BL216" s="14" t="s">
        <v>192</v>
      </c>
      <c r="BM216" s="154" t="s">
        <v>399</v>
      </c>
    </row>
    <row r="217" spans="1:65" s="2" customFormat="1" ht="24.2" customHeight="1">
      <c r="A217" s="29"/>
      <c r="B217" s="141"/>
      <c r="C217" s="142" t="s">
        <v>400</v>
      </c>
      <c r="D217" s="142" t="s">
        <v>131</v>
      </c>
      <c r="E217" s="143" t="s">
        <v>401</v>
      </c>
      <c r="F217" s="144" t="s">
        <v>402</v>
      </c>
      <c r="G217" s="145" t="s">
        <v>134</v>
      </c>
      <c r="H217" s="146">
        <v>21.465</v>
      </c>
      <c r="I217" s="147"/>
      <c r="J217" s="148">
        <f t="shared" si="40"/>
        <v>0</v>
      </c>
      <c r="K217" s="149"/>
      <c r="L217" s="30"/>
      <c r="M217" s="150" t="s">
        <v>1</v>
      </c>
      <c r="N217" s="151" t="s">
        <v>40</v>
      </c>
      <c r="O217" s="55"/>
      <c r="P217" s="152">
        <f t="shared" si="41"/>
        <v>0</v>
      </c>
      <c r="Q217" s="152">
        <v>2.5000000000000001E-3</v>
      </c>
      <c r="R217" s="152">
        <f t="shared" si="42"/>
        <v>5.3662500000000002E-2</v>
      </c>
      <c r="S217" s="152">
        <v>0</v>
      </c>
      <c r="T217" s="153">
        <f t="shared" si="4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4" t="s">
        <v>192</v>
      </c>
      <c r="AT217" s="154" t="s">
        <v>131</v>
      </c>
      <c r="AU217" s="154" t="s">
        <v>136</v>
      </c>
      <c r="AY217" s="14" t="s">
        <v>129</v>
      </c>
      <c r="BE217" s="155">
        <f t="shared" si="44"/>
        <v>0</v>
      </c>
      <c r="BF217" s="155">
        <f t="shared" si="45"/>
        <v>0</v>
      </c>
      <c r="BG217" s="155">
        <f t="shared" si="46"/>
        <v>0</v>
      </c>
      <c r="BH217" s="155">
        <f t="shared" si="47"/>
        <v>0</v>
      </c>
      <c r="BI217" s="155">
        <f t="shared" si="48"/>
        <v>0</v>
      </c>
      <c r="BJ217" s="14" t="s">
        <v>136</v>
      </c>
      <c r="BK217" s="155">
        <f t="shared" si="49"/>
        <v>0</v>
      </c>
      <c r="BL217" s="14" t="s">
        <v>192</v>
      </c>
      <c r="BM217" s="154" t="s">
        <v>403</v>
      </c>
    </row>
    <row r="218" spans="1:65" s="2" customFormat="1" ht="24.2" customHeight="1">
      <c r="A218" s="29"/>
      <c r="B218" s="141"/>
      <c r="C218" s="156" t="s">
        <v>274</v>
      </c>
      <c r="D218" s="156" t="s">
        <v>170</v>
      </c>
      <c r="E218" s="157" t="s">
        <v>404</v>
      </c>
      <c r="F218" s="158" t="s">
        <v>405</v>
      </c>
      <c r="G218" s="159" t="s">
        <v>134</v>
      </c>
      <c r="H218" s="160">
        <v>13.414999999999999</v>
      </c>
      <c r="I218" s="161"/>
      <c r="J218" s="162">
        <f t="shared" si="40"/>
        <v>0</v>
      </c>
      <c r="K218" s="163"/>
      <c r="L218" s="164"/>
      <c r="M218" s="165" t="s">
        <v>1</v>
      </c>
      <c r="N218" s="166" t="s">
        <v>40</v>
      </c>
      <c r="O218" s="55"/>
      <c r="P218" s="152">
        <f t="shared" si="41"/>
        <v>0</v>
      </c>
      <c r="Q218" s="152">
        <v>4.1999999999999997E-3</v>
      </c>
      <c r="R218" s="152">
        <f t="shared" si="42"/>
        <v>5.634299999999999E-2</v>
      </c>
      <c r="S218" s="152">
        <v>0</v>
      </c>
      <c r="T218" s="153">
        <f t="shared" si="4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4" t="s">
        <v>223</v>
      </c>
      <c r="AT218" s="154" t="s">
        <v>170</v>
      </c>
      <c r="AU218" s="154" t="s">
        <v>136</v>
      </c>
      <c r="AY218" s="14" t="s">
        <v>129</v>
      </c>
      <c r="BE218" s="155">
        <f t="shared" si="44"/>
        <v>0</v>
      </c>
      <c r="BF218" s="155">
        <f t="shared" si="45"/>
        <v>0</v>
      </c>
      <c r="BG218" s="155">
        <f t="shared" si="46"/>
        <v>0</v>
      </c>
      <c r="BH218" s="155">
        <f t="shared" si="47"/>
        <v>0</v>
      </c>
      <c r="BI218" s="155">
        <f t="shared" si="48"/>
        <v>0</v>
      </c>
      <c r="BJ218" s="14" t="s">
        <v>136</v>
      </c>
      <c r="BK218" s="155">
        <f t="shared" si="49"/>
        <v>0</v>
      </c>
      <c r="BL218" s="14" t="s">
        <v>192</v>
      </c>
      <c r="BM218" s="154" t="s">
        <v>406</v>
      </c>
    </row>
    <row r="219" spans="1:65" s="2" customFormat="1" ht="24.2" customHeight="1">
      <c r="A219" s="29"/>
      <c r="B219" s="141"/>
      <c r="C219" s="156" t="s">
        <v>407</v>
      </c>
      <c r="D219" s="156" t="s">
        <v>170</v>
      </c>
      <c r="E219" s="157" t="s">
        <v>408</v>
      </c>
      <c r="F219" s="158" t="s">
        <v>409</v>
      </c>
      <c r="G219" s="159" t="s">
        <v>134</v>
      </c>
      <c r="H219" s="160">
        <v>8.0500000000000007</v>
      </c>
      <c r="I219" s="161"/>
      <c r="J219" s="162">
        <f t="shared" si="40"/>
        <v>0</v>
      </c>
      <c r="K219" s="163"/>
      <c r="L219" s="164"/>
      <c r="M219" s="165" t="s">
        <v>1</v>
      </c>
      <c r="N219" s="166" t="s">
        <v>40</v>
      </c>
      <c r="O219" s="55"/>
      <c r="P219" s="152">
        <f t="shared" si="41"/>
        <v>0</v>
      </c>
      <c r="Q219" s="152">
        <v>5.94E-3</v>
      </c>
      <c r="R219" s="152">
        <f t="shared" si="42"/>
        <v>4.7817000000000005E-2</v>
      </c>
      <c r="S219" s="152">
        <v>0</v>
      </c>
      <c r="T219" s="153">
        <f t="shared" si="4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54" t="s">
        <v>223</v>
      </c>
      <c r="AT219" s="154" t="s">
        <v>170</v>
      </c>
      <c r="AU219" s="154" t="s">
        <v>136</v>
      </c>
      <c r="AY219" s="14" t="s">
        <v>129</v>
      </c>
      <c r="BE219" s="155">
        <f t="shared" si="44"/>
        <v>0</v>
      </c>
      <c r="BF219" s="155">
        <f t="shared" si="45"/>
        <v>0</v>
      </c>
      <c r="BG219" s="155">
        <f t="shared" si="46"/>
        <v>0</v>
      </c>
      <c r="BH219" s="155">
        <f t="shared" si="47"/>
        <v>0</v>
      </c>
      <c r="BI219" s="155">
        <f t="shared" si="48"/>
        <v>0</v>
      </c>
      <c r="BJ219" s="14" t="s">
        <v>136</v>
      </c>
      <c r="BK219" s="155">
        <f t="shared" si="49"/>
        <v>0</v>
      </c>
      <c r="BL219" s="14" t="s">
        <v>192</v>
      </c>
      <c r="BM219" s="154" t="s">
        <v>410</v>
      </c>
    </row>
    <row r="220" spans="1:65" s="2" customFormat="1" ht="24.2" customHeight="1">
      <c r="A220" s="29"/>
      <c r="B220" s="141"/>
      <c r="C220" s="142" t="s">
        <v>278</v>
      </c>
      <c r="D220" s="142" t="s">
        <v>131</v>
      </c>
      <c r="E220" s="143" t="s">
        <v>411</v>
      </c>
      <c r="F220" s="144" t="s">
        <v>412</v>
      </c>
      <c r="G220" s="145" t="s">
        <v>363</v>
      </c>
      <c r="H220" s="172"/>
      <c r="I220" s="147"/>
      <c r="J220" s="148">
        <f t="shared" si="40"/>
        <v>0</v>
      </c>
      <c r="K220" s="149"/>
      <c r="L220" s="30"/>
      <c r="M220" s="150" t="s">
        <v>1</v>
      </c>
      <c r="N220" s="151" t="s">
        <v>40</v>
      </c>
      <c r="O220" s="55"/>
      <c r="P220" s="152">
        <f t="shared" si="41"/>
        <v>0</v>
      </c>
      <c r="Q220" s="152">
        <v>0</v>
      </c>
      <c r="R220" s="152">
        <f t="shared" si="42"/>
        <v>0</v>
      </c>
      <c r="S220" s="152">
        <v>0</v>
      </c>
      <c r="T220" s="153">
        <f t="shared" si="4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4" t="s">
        <v>192</v>
      </c>
      <c r="AT220" s="154" t="s">
        <v>131</v>
      </c>
      <c r="AU220" s="154" t="s">
        <v>136</v>
      </c>
      <c r="AY220" s="14" t="s">
        <v>129</v>
      </c>
      <c r="BE220" s="155">
        <f t="shared" si="44"/>
        <v>0</v>
      </c>
      <c r="BF220" s="155">
        <f t="shared" si="45"/>
        <v>0</v>
      </c>
      <c r="BG220" s="155">
        <f t="shared" si="46"/>
        <v>0</v>
      </c>
      <c r="BH220" s="155">
        <f t="shared" si="47"/>
        <v>0</v>
      </c>
      <c r="BI220" s="155">
        <f t="shared" si="48"/>
        <v>0</v>
      </c>
      <c r="BJ220" s="14" t="s">
        <v>136</v>
      </c>
      <c r="BK220" s="155">
        <f t="shared" si="49"/>
        <v>0</v>
      </c>
      <c r="BL220" s="14" t="s">
        <v>192</v>
      </c>
      <c r="BM220" s="154" t="s">
        <v>413</v>
      </c>
    </row>
    <row r="221" spans="1:65" s="12" customFormat="1" ht="22.9" customHeight="1">
      <c r="B221" s="128"/>
      <c r="D221" s="129" t="s">
        <v>73</v>
      </c>
      <c r="E221" s="139" t="s">
        <v>414</v>
      </c>
      <c r="F221" s="139" t="s">
        <v>415</v>
      </c>
      <c r="I221" s="131"/>
      <c r="J221" s="140">
        <f>BK221</f>
        <v>0</v>
      </c>
      <c r="L221" s="128"/>
      <c r="M221" s="133"/>
      <c r="N221" s="134"/>
      <c r="O221" s="134"/>
      <c r="P221" s="135">
        <f>SUM(P222:P224)</f>
        <v>0</v>
      </c>
      <c r="Q221" s="134"/>
      <c r="R221" s="135">
        <f>SUM(R222:R224)</f>
        <v>4.6800000000000001E-3</v>
      </c>
      <c r="S221" s="134"/>
      <c r="T221" s="136">
        <f>SUM(T222:T224)</f>
        <v>0</v>
      </c>
      <c r="AR221" s="129" t="s">
        <v>136</v>
      </c>
      <c r="AT221" s="137" t="s">
        <v>73</v>
      </c>
      <c r="AU221" s="137" t="s">
        <v>81</v>
      </c>
      <c r="AY221" s="129" t="s">
        <v>129</v>
      </c>
      <c r="BK221" s="138">
        <f>SUM(BK222:BK224)</f>
        <v>0</v>
      </c>
    </row>
    <row r="222" spans="1:65" s="2" customFormat="1" ht="24.2" customHeight="1">
      <c r="A222" s="29"/>
      <c r="B222" s="141"/>
      <c r="C222" s="142" t="s">
        <v>416</v>
      </c>
      <c r="D222" s="142" t="s">
        <v>131</v>
      </c>
      <c r="E222" s="143" t="s">
        <v>417</v>
      </c>
      <c r="F222" s="144" t="s">
        <v>418</v>
      </c>
      <c r="G222" s="145" t="s">
        <v>186</v>
      </c>
      <c r="H222" s="146">
        <v>1</v>
      </c>
      <c r="I222" s="147"/>
      <c r="J222" s="148">
        <f>ROUND(I222*H222,2)</f>
        <v>0</v>
      </c>
      <c r="K222" s="149"/>
      <c r="L222" s="30"/>
      <c r="M222" s="150" t="s">
        <v>1</v>
      </c>
      <c r="N222" s="151" t="s">
        <v>40</v>
      </c>
      <c r="O222" s="55"/>
      <c r="P222" s="152">
        <f>O222*H222</f>
        <v>0</v>
      </c>
      <c r="Q222" s="152">
        <v>6.8000000000000005E-4</v>
      </c>
      <c r="R222" s="152">
        <f>Q222*H222</f>
        <v>6.8000000000000005E-4</v>
      </c>
      <c r="S222" s="152">
        <v>0</v>
      </c>
      <c r="T222" s="153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4" t="s">
        <v>192</v>
      </c>
      <c r="AT222" s="154" t="s">
        <v>131</v>
      </c>
      <c r="AU222" s="154" t="s">
        <v>136</v>
      </c>
      <c r="AY222" s="14" t="s">
        <v>129</v>
      </c>
      <c r="BE222" s="155">
        <f>IF(N222="základná",J222,0)</f>
        <v>0</v>
      </c>
      <c r="BF222" s="155">
        <f>IF(N222="znížená",J222,0)</f>
        <v>0</v>
      </c>
      <c r="BG222" s="155">
        <f>IF(N222="zákl. prenesená",J222,0)</f>
        <v>0</v>
      </c>
      <c r="BH222" s="155">
        <f>IF(N222="zníž. prenesená",J222,0)</f>
        <v>0</v>
      </c>
      <c r="BI222" s="155">
        <f>IF(N222="nulová",J222,0)</f>
        <v>0</v>
      </c>
      <c r="BJ222" s="14" t="s">
        <v>136</v>
      </c>
      <c r="BK222" s="155">
        <f>ROUND(I222*H222,2)</f>
        <v>0</v>
      </c>
      <c r="BL222" s="14" t="s">
        <v>192</v>
      </c>
      <c r="BM222" s="154" t="s">
        <v>419</v>
      </c>
    </row>
    <row r="223" spans="1:65" s="2" customFormat="1" ht="52.15" customHeight="1">
      <c r="A223" s="29"/>
      <c r="B223" s="141"/>
      <c r="C223" s="156" t="s">
        <v>281</v>
      </c>
      <c r="D223" s="156" t="s">
        <v>170</v>
      </c>
      <c r="E223" s="157" t="s">
        <v>420</v>
      </c>
      <c r="F223" s="158" t="s">
        <v>421</v>
      </c>
      <c r="G223" s="159" t="s">
        <v>186</v>
      </c>
      <c r="H223" s="160">
        <v>1</v>
      </c>
      <c r="I223" s="161"/>
      <c r="J223" s="162">
        <f>ROUND(I223*H223,2)</f>
        <v>0</v>
      </c>
      <c r="K223" s="163"/>
      <c r="L223" s="164"/>
      <c r="M223" s="165" t="s">
        <v>1</v>
      </c>
      <c r="N223" s="166" t="s">
        <v>40</v>
      </c>
      <c r="O223" s="55"/>
      <c r="P223" s="152">
        <f>O223*H223</f>
        <v>0</v>
      </c>
      <c r="Q223" s="152">
        <v>4.0000000000000001E-3</v>
      </c>
      <c r="R223" s="152">
        <f>Q223*H223</f>
        <v>4.0000000000000001E-3</v>
      </c>
      <c r="S223" s="152">
        <v>0</v>
      </c>
      <c r="T223" s="153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4" t="s">
        <v>223</v>
      </c>
      <c r="AT223" s="154" t="s">
        <v>170</v>
      </c>
      <c r="AU223" s="154" t="s">
        <v>136</v>
      </c>
      <c r="AY223" s="14" t="s">
        <v>129</v>
      </c>
      <c r="BE223" s="155">
        <f>IF(N223="základná",J223,0)</f>
        <v>0</v>
      </c>
      <c r="BF223" s="155">
        <f>IF(N223="znížená",J223,0)</f>
        <v>0</v>
      </c>
      <c r="BG223" s="155">
        <f>IF(N223="zákl. prenesená",J223,0)</f>
        <v>0</v>
      </c>
      <c r="BH223" s="155">
        <f>IF(N223="zníž. prenesená",J223,0)</f>
        <v>0</v>
      </c>
      <c r="BI223" s="155">
        <f>IF(N223="nulová",J223,0)</f>
        <v>0</v>
      </c>
      <c r="BJ223" s="14" t="s">
        <v>136</v>
      </c>
      <c r="BK223" s="155">
        <f>ROUND(I223*H223,2)</f>
        <v>0</v>
      </c>
      <c r="BL223" s="14" t="s">
        <v>192</v>
      </c>
      <c r="BM223" s="154" t="s">
        <v>422</v>
      </c>
    </row>
    <row r="224" spans="1:65" s="2" customFormat="1" ht="24.2" customHeight="1">
      <c r="A224" s="29"/>
      <c r="B224" s="141"/>
      <c r="C224" s="142" t="s">
        <v>423</v>
      </c>
      <c r="D224" s="142" t="s">
        <v>131</v>
      </c>
      <c r="E224" s="143" t="s">
        <v>424</v>
      </c>
      <c r="F224" s="144" t="s">
        <v>425</v>
      </c>
      <c r="G224" s="145" t="s">
        <v>363</v>
      </c>
      <c r="H224" s="172"/>
      <c r="I224" s="147"/>
      <c r="J224" s="148">
        <f>ROUND(I224*H224,2)</f>
        <v>0</v>
      </c>
      <c r="K224" s="149"/>
      <c r="L224" s="30"/>
      <c r="M224" s="150" t="s">
        <v>1</v>
      </c>
      <c r="N224" s="151" t="s">
        <v>40</v>
      </c>
      <c r="O224" s="55"/>
      <c r="P224" s="152">
        <f>O224*H224</f>
        <v>0</v>
      </c>
      <c r="Q224" s="152">
        <v>0</v>
      </c>
      <c r="R224" s="152">
        <f>Q224*H224</f>
        <v>0</v>
      </c>
      <c r="S224" s="152">
        <v>0</v>
      </c>
      <c r="T224" s="153">
        <f>S224*H224</f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4" t="s">
        <v>192</v>
      </c>
      <c r="AT224" s="154" t="s">
        <v>131</v>
      </c>
      <c r="AU224" s="154" t="s">
        <v>136</v>
      </c>
      <c r="AY224" s="14" t="s">
        <v>129</v>
      </c>
      <c r="BE224" s="155">
        <f>IF(N224="základná",J224,0)</f>
        <v>0</v>
      </c>
      <c r="BF224" s="155">
        <f>IF(N224="znížená",J224,0)</f>
        <v>0</v>
      </c>
      <c r="BG224" s="155">
        <f>IF(N224="zákl. prenesená",J224,0)</f>
        <v>0</v>
      </c>
      <c r="BH224" s="155">
        <f>IF(N224="zníž. prenesená",J224,0)</f>
        <v>0</v>
      </c>
      <c r="BI224" s="155">
        <f>IF(N224="nulová",J224,0)</f>
        <v>0</v>
      </c>
      <c r="BJ224" s="14" t="s">
        <v>136</v>
      </c>
      <c r="BK224" s="155">
        <f>ROUND(I224*H224,2)</f>
        <v>0</v>
      </c>
      <c r="BL224" s="14" t="s">
        <v>192</v>
      </c>
      <c r="BM224" s="154" t="s">
        <v>426</v>
      </c>
    </row>
    <row r="225" spans="1:65" s="12" customFormat="1" ht="22.9" customHeight="1">
      <c r="B225" s="128"/>
      <c r="D225" s="129" t="s">
        <v>73</v>
      </c>
      <c r="E225" s="139" t="s">
        <v>427</v>
      </c>
      <c r="F225" s="139" t="s">
        <v>428</v>
      </c>
      <c r="I225" s="131"/>
      <c r="J225" s="140">
        <f>BK225</f>
        <v>0</v>
      </c>
      <c r="L225" s="128"/>
      <c r="M225" s="133"/>
      <c r="N225" s="134"/>
      <c r="O225" s="134"/>
      <c r="P225" s="135">
        <f>SUM(P226:P229)</f>
        <v>0</v>
      </c>
      <c r="Q225" s="134"/>
      <c r="R225" s="135">
        <f>SUM(R226:R229)</f>
        <v>4.7548160000000006E-2</v>
      </c>
      <c r="S225" s="134"/>
      <c r="T225" s="136">
        <f>SUM(T226:T229)</f>
        <v>0</v>
      </c>
      <c r="AR225" s="129" t="s">
        <v>136</v>
      </c>
      <c r="AT225" s="137" t="s">
        <v>73</v>
      </c>
      <c r="AU225" s="137" t="s">
        <v>81</v>
      </c>
      <c r="AY225" s="129" t="s">
        <v>129</v>
      </c>
      <c r="BK225" s="138">
        <f>SUM(BK226:BK229)</f>
        <v>0</v>
      </c>
    </row>
    <row r="226" spans="1:65" s="2" customFormat="1" ht="24.2" customHeight="1">
      <c r="A226" s="29"/>
      <c r="B226" s="141"/>
      <c r="C226" s="142" t="s">
        <v>285</v>
      </c>
      <c r="D226" s="142" t="s">
        <v>131</v>
      </c>
      <c r="E226" s="143" t="s">
        <v>429</v>
      </c>
      <c r="F226" s="144" t="s">
        <v>430</v>
      </c>
      <c r="G226" s="145" t="s">
        <v>181</v>
      </c>
      <c r="H226" s="146">
        <v>9.2799999999999994</v>
      </c>
      <c r="I226" s="147"/>
      <c r="J226" s="148">
        <f>ROUND(I226*H226,2)</f>
        <v>0</v>
      </c>
      <c r="K226" s="149"/>
      <c r="L226" s="30"/>
      <c r="M226" s="150" t="s">
        <v>1</v>
      </c>
      <c r="N226" s="151" t="s">
        <v>40</v>
      </c>
      <c r="O226" s="55"/>
      <c r="P226" s="152">
        <f>O226*H226</f>
        <v>0</v>
      </c>
      <c r="Q226" s="152">
        <v>7.9000000000000001E-4</v>
      </c>
      <c r="R226" s="152">
        <f>Q226*H226</f>
        <v>7.3311999999999995E-3</v>
      </c>
      <c r="S226" s="152">
        <v>0</v>
      </c>
      <c r="T226" s="153">
        <f>S226*H226</f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4" t="s">
        <v>192</v>
      </c>
      <c r="AT226" s="154" t="s">
        <v>131</v>
      </c>
      <c r="AU226" s="154" t="s">
        <v>136</v>
      </c>
      <c r="AY226" s="14" t="s">
        <v>129</v>
      </c>
      <c r="BE226" s="155">
        <f>IF(N226="základná",J226,0)</f>
        <v>0</v>
      </c>
      <c r="BF226" s="155">
        <f>IF(N226="znížená",J226,0)</f>
        <v>0</v>
      </c>
      <c r="BG226" s="155">
        <f>IF(N226="zákl. prenesená",J226,0)</f>
        <v>0</v>
      </c>
      <c r="BH226" s="155">
        <f>IF(N226="zníž. prenesená",J226,0)</f>
        <v>0</v>
      </c>
      <c r="BI226" s="155">
        <f>IF(N226="nulová",J226,0)</f>
        <v>0</v>
      </c>
      <c r="BJ226" s="14" t="s">
        <v>136</v>
      </c>
      <c r="BK226" s="155">
        <f>ROUND(I226*H226,2)</f>
        <v>0</v>
      </c>
      <c r="BL226" s="14" t="s">
        <v>192</v>
      </c>
      <c r="BM226" s="154" t="s">
        <v>431</v>
      </c>
    </row>
    <row r="227" spans="1:65" s="2" customFormat="1" ht="24.2" customHeight="1">
      <c r="A227" s="29"/>
      <c r="B227" s="141"/>
      <c r="C227" s="142" t="s">
        <v>432</v>
      </c>
      <c r="D227" s="142" t="s">
        <v>131</v>
      </c>
      <c r="E227" s="143" t="s">
        <v>433</v>
      </c>
      <c r="F227" s="144" t="s">
        <v>434</v>
      </c>
      <c r="G227" s="145" t="s">
        <v>134</v>
      </c>
      <c r="H227" s="146">
        <v>13.16</v>
      </c>
      <c r="I227" s="147"/>
      <c r="J227" s="148">
        <f>ROUND(I227*H227,2)</f>
        <v>0</v>
      </c>
      <c r="K227" s="149"/>
      <c r="L227" s="30"/>
      <c r="M227" s="150" t="s">
        <v>1</v>
      </c>
      <c r="N227" s="151" t="s">
        <v>40</v>
      </c>
      <c r="O227" s="55"/>
      <c r="P227" s="152">
        <f>O227*H227</f>
        <v>0</v>
      </c>
      <c r="Q227" s="152">
        <v>3.0560000000000001E-3</v>
      </c>
      <c r="R227" s="152">
        <f>Q227*H227</f>
        <v>4.0216960000000003E-2</v>
      </c>
      <c r="S227" s="152">
        <v>0</v>
      </c>
      <c r="T227" s="153">
        <f>S227*H227</f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4" t="s">
        <v>192</v>
      </c>
      <c r="AT227" s="154" t="s">
        <v>131</v>
      </c>
      <c r="AU227" s="154" t="s">
        <v>136</v>
      </c>
      <c r="AY227" s="14" t="s">
        <v>129</v>
      </c>
      <c r="BE227" s="155">
        <f>IF(N227="základná",J227,0)</f>
        <v>0</v>
      </c>
      <c r="BF227" s="155">
        <f>IF(N227="znížená",J227,0)</f>
        <v>0</v>
      </c>
      <c r="BG227" s="155">
        <f>IF(N227="zákl. prenesená",J227,0)</f>
        <v>0</v>
      </c>
      <c r="BH227" s="155">
        <f>IF(N227="zníž. prenesená",J227,0)</f>
        <v>0</v>
      </c>
      <c r="BI227" s="155">
        <f>IF(N227="nulová",J227,0)</f>
        <v>0</v>
      </c>
      <c r="BJ227" s="14" t="s">
        <v>136</v>
      </c>
      <c r="BK227" s="155">
        <f>ROUND(I227*H227,2)</f>
        <v>0</v>
      </c>
      <c r="BL227" s="14" t="s">
        <v>192</v>
      </c>
      <c r="BM227" s="154" t="s">
        <v>435</v>
      </c>
    </row>
    <row r="228" spans="1:65" s="2" customFormat="1" ht="24.2" customHeight="1">
      <c r="A228" s="29"/>
      <c r="B228" s="141"/>
      <c r="C228" s="142" t="s">
        <v>289</v>
      </c>
      <c r="D228" s="142" t="s">
        <v>131</v>
      </c>
      <c r="E228" s="143" t="s">
        <v>436</v>
      </c>
      <c r="F228" s="144" t="s">
        <v>437</v>
      </c>
      <c r="G228" s="145" t="s">
        <v>181</v>
      </c>
      <c r="H228" s="146">
        <v>13.5</v>
      </c>
      <c r="I228" s="147"/>
      <c r="J228" s="148">
        <f>ROUND(I228*H228,2)</f>
        <v>0</v>
      </c>
      <c r="K228" s="149"/>
      <c r="L228" s="30"/>
      <c r="M228" s="150" t="s">
        <v>1</v>
      </c>
      <c r="N228" s="151" t="s">
        <v>40</v>
      </c>
      <c r="O228" s="55"/>
      <c r="P228" s="152">
        <f>O228*H228</f>
        <v>0</v>
      </c>
      <c r="Q228" s="152">
        <v>0</v>
      </c>
      <c r="R228" s="152">
        <f>Q228*H228</f>
        <v>0</v>
      </c>
      <c r="S228" s="152">
        <v>0</v>
      </c>
      <c r="T228" s="153">
        <f>S228*H228</f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4" t="s">
        <v>192</v>
      </c>
      <c r="AT228" s="154" t="s">
        <v>131</v>
      </c>
      <c r="AU228" s="154" t="s">
        <v>136</v>
      </c>
      <c r="AY228" s="14" t="s">
        <v>129</v>
      </c>
      <c r="BE228" s="155">
        <f>IF(N228="základná",J228,0)</f>
        <v>0</v>
      </c>
      <c r="BF228" s="155">
        <f>IF(N228="znížená",J228,0)</f>
        <v>0</v>
      </c>
      <c r="BG228" s="155">
        <f>IF(N228="zákl. prenesená",J228,0)</f>
        <v>0</v>
      </c>
      <c r="BH228" s="155">
        <f>IF(N228="zníž. prenesená",J228,0)</f>
        <v>0</v>
      </c>
      <c r="BI228" s="155">
        <f>IF(N228="nulová",J228,0)</f>
        <v>0</v>
      </c>
      <c r="BJ228" s="14" t="s">
        <v>136</v>
      </c>
      <c r="BK228" s="155">
        <f>ROUND(I228*H228,2)</f>
        <v>0</v>
      </c>
      <c r="BL228" s="14" t="s">
        <v>192</v>
      </c>
      <c r="BM228" s="154" t="s">
        <v>438</v>
      </c>
    </row>
    <row r="229" spans="1:65" s="2" customFormat="1" ht="24.2" customHeight="1">
      <c r="A229" s="29"/>
      <c r="B229" s="141"/>
      <c r="C229" s="142" t="s">
        <v>439</v>
      </c>
      <c r="D229" s="142" t="s">
        <v>131</v>
      </c>
      <c r="E229" s="143" t="s">
        <v>440</v>
      </c>
      <c r="F229" s="144" t="s">
        <v>441</v>
      </c>
      <c r="G229" s="145" t="s">
        <v>363</v>
      </c>
      <c r="H229" s="172"/>
      <c r="I229" s="147"/>
      <c r="J229" s="148">
        <f>ROUND(I229*H229,2)</f>
        <v>0</v>
      </c>
      <c r="K229" s="149"/>
      <c r="L229" s="30"/>
      <c r="M229" s="150" t="s">
        <v>1</v>
      </c>
      <c r="N229" s="151" t="s">
        <v>40</v>
      </c>
      <c r="O229" s="55"/>
      <c r="P229" s="152">
        <f>O229*H229</f>
        <v>0</v>
      </c>
      <c r="Q229" s="152">
        <v>0</v>
      </c>
      <c r="R229" s="152">
        <f>Q229*H229</f>
        <v>0</v>
      </c>
      <c r="S229" s="152">
        <v>0</v>
      </c>
      <c r="T229" s="153">
        <f>S229*H229</f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4" t="s">
        <v>192</v>
      </c>
      <c r="AT229" s="154" t="s">
        <v>131</v>
      </c>
      <c r="AU229" s="154" t="s">
        <v>136</v>
      </c>
      <c r="AY229" s="14" t="s">
        <v>129</v>
      </c>
      <c r="BE229" s="155">
        <f>IF(N229="základná",J229,0)</f>
        <v>0</v>
      </c>
      <c r="BF229" s="155">
        <f>IF(N229="znížená",J229,0)</f>
        <v>0</v>
      </c>
      <c r="BG229" s="155">
        <f>IF(N229="zákl. prenesená",J229,0)</f>
        <v>0</v>
      </c>
      <c r="BH229" s="155">
        <f>IF(N229="zníž. prenesená",J229,0)</f>
        <v>0</v>
      </c>
      <c r="BI229" s="155">
        <f>IF(N229="nulová",J229,0)</f>
        <v>0</v>
      </c>
      <c r="BJ229" s="14" t="s">
        <v>136</v>
      </c>
      <c r="BK229" s="155">
        <f>ROUND(I229*H229,2)</f>
        <v>0</v>
      </c>
      <c r="BL229" s="14" t="s">
        <v>192</v>
      </c>
      <c r="BM229" s="154" t="s">
        <v>442</v>
      </c>
    </row>
    <row r="230" spans="1:65" s="12" customFormat="1" ht="22.9" customHeight="1">
      <c r="B230" s="128"/>
      <c r="D230" s="129" t="s">
        <v>73</v>
      </c>
      <c r="E230" s="139" t="s">
        <v>443</v>
      </c>
      <c r="F230" s="139" t="s">
        <v>444</v>
      </c>
      <c r="I230" s="131"/>
      <c r="J230" s="140">
        <f>BK230</f>
        <v>0</v>
      </c>
      <c r="L230" s="128"/>
      <c r="M230" s="133"/>
      <c r="N230" s="134"/>
      <c r="O230" s="134"/>
      <c r="P230" s="135">
        <f>SUM(P231:P235)</f>
        <v>0</v>
      </c>
      <c r="Q230" s="134"/>
      <c r="R230" s="135">
        <f>SUM(R231:R235)</f>
        <v>8.6400000000000001E-3</v>
      </c>
      <c r="S230" s="134"/>
      <c r="T230" s="136">
        <f>SUM(T231:T235)</f>
        <v>0</v>
      </c>
      <c r="AR230" s="129" t="s">
        <v>136</v>
      </c>
      <c r="AT230" s="137" t="s">
        <v>73</v>
      </c>
      <c r="AU230" s="137" t="s">
        <v>81</v>
      </c>
      <c r="AY230" s="129" t="s">
        <v>129</v>
      </c>
      <c r="BK230" s="138">
        <f>SUM(BK231:BK235)</f>
        <v>0</v>
      </c>
    </row>
    <row r="231" spans="1:65" s="2" customFormat="1" ht="24.2" customHeight="1">
      <c r="A231" s="29"/>
      <c r="B231" s="141"/>
      <c r="C231" s="142" t="s">
        <v>293</v>
      </c>
      <c r="D231" s="142" t="s">
        <v>131</v>
      </c>
      <c r="E231" s="143" t="s">
        <v>445</v>
      </c>
      <c r="F231" s="144" t="s">
        <v>446</v>
      </c>
      <c r="G231" s="145" t="s">
        <v>186</v>
      </c>
      <c r="H231" s="146">
        <v>12</v>
      </c>
      <c r="I231" s="147"/>
      <c r="J231" s="148">
        <f>ROUND(I231*H231,2)</f>
        <v>0</v>
      </c>
      <c r="K231" s="149"/>
      <c r="L231" s="30"/>
      <c r="M231" s="150" t="s">
        <v>1</v>
      </c>
      <c r="N231" s="151" t="s">
        <v>40</v>
      </c>
      <c r="O231" s="55"/>
      <c r="P231" s="152">
        <f>O231*H231</f>
        <v>0</v>
      </c>
      <c r="Q231" s="152">
        <v>0</v>
      </c>
      <c r="R231" s="152">
        <f>Q231*H231</f>
        <v>0</v>
      </c>
      <c r="S231" s="152">
        <v>0</v>
      </c>
      <c r="T231" s="153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4" t="s">
        <v>267</v>
      </c>
      <c r="AT231" s="154" t="s">
        <v>131</v>
      </c>
      <c r="AU231" s="154" t="s">
        <v>136</v>
      </c>
      <c r="AY231" s="14" t="s">
        <v>129</v>
      </c>
      <c r="BE231" s="155">
        <f>IF(N231="základná",J231,0)</f>
        <v>0</v>
      </c>
      <c r="BF231" s="155">
        <f>IF(N231="znížená",J231,0)</f>
        <v>0</v>
      </c>
      <c r="BG231" s="155">
        <f>IF(N231="zákl. prenesená",J231,0)</f>
        <v>0</v>
      </c>
      <c r="BH231" s="155">
        <f>IF(N231="zníž. prenesená",J231,0)</f>
        <v>0</v>
      </c>
      <c r="BI231" s="155">
        <f>IF(N231="nulová",J231,0)</f>
        <v>0</v>
      </c>
      <c r="BJ231" s="14" t="s">
        <v>136</v>
      </c>
      <c r="BK231" s="155">
        <f>ROUND(I231*H231,2)</f>
        <v>0</v>
      </c>
      <c r="BL231" s="14" t="s">
        <v>267</v>
      </c>
      <c r="BM231" s="154" t="s">
        <v>447</v>
      </c>
    </row>
    <row r="232" spans="1:65" s="2" customFormat="1" ht="14.45" customHeight="1">
      <c r="A232" s="29"/>
      <c r="B232" s="141"/>
      <c r="C232" s="156" t="s">
        <v>448</v>
      </c>
      <c r="D232" s="156" t="s">
        <v>170</v>
      </c>
      <c r="E232" s="157" t="s">
        <v>449</v>
      </c>
      <c r="F232" s="158" t="s">
        <v>450</v>
      </c>
      <c r="G232" s="159" t="s">
        <v>186</v>
      </c>
      <c r="H232" s="160">
        <v>6</v>
      </c>
      <c r="I232" s="161"/>
      <c r="J232" s="162">
        <f>ROUND(I232*H232,2)</f>
        <v>0</v>
      </c>
      <c r="K232" s="163"/>
      <c r="L232" s="164"/>
      <c r="M232" s="165" t="s">
        <v>1</v>
      </c>
      <c r="N232" s="166" t="s">
        <v>40</v>
      </c>
      <c r="O232" s="55"/>
      <c r="P232" s="152">
        <f>O232*H232</f>
        <v>0</v>
      </c>
      <c r="Q232" s="152">
        <v>2.9999999999999997E-4</v>
      </c>
      <c r="R232" s="152">
        <f>Q232*H232</f>
        <v>1.8E-3</v>
      </c>
      <c r="S232" s="152">
        <v>0</v>
      </c>
      <c r="T232" s="153">
        <f>S232*H232</f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4" t="s">
        <v>223</v>
      </c>
      <c r="AT232" s="154" t="s">
        <v>170</v>
      </c>
      <c r="AU232" s="154" t="s">
        <v>136</v>
      </c>
      <c r="AY232" s="14" t="s">
        <v>129</v>
      </c>
      <c r="BE232" s="155">
        <f>IF(N232="základná",J232,0)</f>
        <v>0</v>
      </c>
      <c r="BF232" s="155">
        <f>IF(N232="znížená",J232,0)</f>
        <v>0</v>
      </c>
      <c r="BG232" s="155">
        <f>IF(N232="zákl. prenesená",J232,0)</f>
        <v>0</v>
      </c>
      <c r="BH232" s="155">
        <f>IF(N232="zníž. prenesená",J232,0)</f>
        <v>0</v>
      </c>
      <c r="BI232" s="155">
        <f>IF(N232="nulová",J232,0)</f>
        <v>0</v>
      </c>
      <c r="BJ232" s="14" t="s">
        <v>136</v>
      </c>
      <c r="BK232" s="155">
        <f>ROUND(I232*H232,2)</f>
        <v>0</v>
      </c>
      <c r="BL232" s="14" t="s">
        <v>192</v>
      </c>
      <c r="BM232" s="154" t="s">
        <v>451</v>
      </c>
    </row>
    <row r="233" spans="1:65" s="2" customFormat="1" ht="14.45" customHeight="1">
      <c r="A233" s="29"/>
      <c r="B233" s="141"/>
      <c r="C233" s="156" t="s">
        <v>296</v>
      </c>
      <c r="D233" s="156" t="s">
        <v>170</v>
      </c>
      <c r="E233" s="157" t="s">
        <v>452</v>
      </c>
      <c r="F233" s="158" t="s">
        <v>453</v>
      </c>
      <c r="G233" s="159" t="s">
        <v>186</v>
      </c>
      <c r="H233" s="160">
        <v>12</v>
      </c>
      <c r="I233" s="161"/>
      <c r="J233" s="162">
        <f>ROUND(I233*H233,2)</f>
        <v>0</v>
      </c>
      <c r="K233" s="163"/>
      <c r="L233" s="164"/>
      <c r="M233" s="165" t="s">
        <v>1</v>
      </c>
      <c r="N233" s="166" t="s">
        <v>40</v>
      </c>
      <c r="O233" s="55"/>
      <c r="P233" s="152">
        <f>O233*H233</f>
        <v>0</v>
      </c>
      <c r="Q233" s="152">
        <v>4.6999999999999999E-4</v>
      </c>
      <c r="R233" s="152">
        <f>Q233*H233</f>
        <v>5.64E-3</v>
      </c>
      <c r="S233" s="152">
        <v>0</v>
      </c>
      <c r="T233" s="153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4" t="s">
        <v>223</v>
      </c>
      <c r="AT233" s="154" t="s">
        <v>170</v>
      </c>
      <c r="AU233" s="154" t="s">
        <v>136</v>
      </c>
      <c r="AY233" s="14" t="s">
        <v>129</v>
      </c>
      <c r="BE233" s="155">
        <f>IF(N233="základná",J233,0)</f>
        <v>0</v>
      </c>
      <c r="BF233" s="155">
        <f>IF(N233="znížená",J233,0)</f>
        <v>0</v>
      </c>
      <c r="BG233" s="155">
        <f>IF(N233="zákl. prenesená",J233,0)</f>
        <v>0</v>
      </c>
      <c r="BH233" s="155">
        <f>IF(N233="zníž. prenesená",J233,0)</f>
        <v>0</v>
      </c>
      <c r="BI233" s="155">
        <f>IF(N233="nulová",J233,0)</f>
        <v>0</v>
      </c>
      <c r="BJ233" s="14" t="s">
        <v>136</v>
      </c>
      <c r="BK233" s="155">
        <f>ROUND(I233*H233,2)</f>
        <v>0</v>
      </c>
      <c r="BL233" s="14" t="s">
        <v>192</v>
      </c>
      <c r="BM233" s="154" t="s">
        <v>454</v>
      </c>
    </row>
    <row r="234" spans="1:65" s="2" customFormat="1" ht="14.45" customHeight="1">
      <c r="A234" s="29"/>
      <c r="B234" s="141"/>
      <c r="C234" s="156" t="s">
        <v>455</v>
      </c>
      <c r="D234" s="156" t="s">
        <v>170</v>
      </c>
      <c r="E234" s="157" t="s">
        <v>456</v>
      </c>
      <c r="F234" s="158" t="s">
        <v>457</v>
      </c>
      <c r="G234" s="159" t="s">
        <v>186</v>
      </c>
      <c r="H234" s="160">
        <v>3</v>
      </c>
      <c r="I234" s="161"/>
      <c r="J234" s="162">
        <f>ROUND(I234*H234,2)</f>
        <v>0</v>
      </c>
      <c r="K234" s="163"/>
      <c r="L234" s="164"/>
      <c r="M234" s="165" t="s">
        <v>1</v>
      </c>
      <c r="N234" s="166" t="s">
        <v>40</v>
      </c>
      <c r="O234" s="55"/>
      <c r="P234" s="152">
        <f>O234*H234</f>
        <v>0</v>
      </c>
      <c r="Q234" s="152">
        <v>4.0000000000000002E-4</v>
      </c>
      <c r="R234" s="152">
        <f>Q234*H234</f>
        <v>1.2000000000000001E-3</v>
      </c>
      <c r="S234" s="152">
        <v>0</v>
      </c>
      <c r="T234" s="153">
        <f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4" t="s">
        <v>223</v>
      </c>
      <c r="AT234" s="154" t="s">
        <v>170</v>
      </c>
      <c r="AU234" s="154" t="s">
        <v>136</v>
      </c>
      <c r="AY234" s="14" t="s">
        <v>129</v>
      </c>
      <c r="BE234" s="155">
        <f>IF(N234="základná",J234,0)</f>
        <v>0</v>
      </c>
      <c r="BF234" s="155">
        <f>IF(N234="znížená",J234,0)</f>
        <v>0</v>
      </c>
      <c r="BG234" s="155">
        <f>IF(N234="zákl. prenesená",J234,0)</f>
        <v>0</v>
      </c>
      <c r="BH234" s="155">
        <f>IF(N234="zníž. prenesená",J234,0)</f>
        <v>0</v>
      </c>
      <c r="BI234" s="155">
        <f>IF(N234="nulová",J234,0)</f>
        <v>0</v>
      </c>
      <c r="BJ234" s="14" t="s">
        <v>136</v>
      </c>
      <c r="BK234" s="155">
        <f>ROUND(I234*H234,2)</f>
        <v>0</v>
      </c>
      <c r="BL234" s="14" t="s">
        <v>192</v>
      </c>
      <c r="BM234" s="154" t="s">
        <v>458</v>
      </c>
    </row>
    <row r="235" spans="1:65" s="2" customFormat="1" ht="24.2" customHeight="1">
      <c r="A235" s="29"/>
      <c r="B235" s="141"/>
      <c r="C235" s="142" t="s">
        <v>459</v>
      </c>
      <c r="D235" s="142" t="s">
        <v>131</v>
      </c>
      <c r="E235" s="143" t="s">
        <v>460</v>
      </c>
      <c r="F235" s="144" t="s">
        <v>461</v>
      </c>
      <c r="G235" s="145" t="s">
        <v>164</v>
      </c>
      <c r="H235" s="146">
        <v>8.9999999999999993E-3</v>
      </c>
      <c r="I235" s="147"/>
      <c r="J235" s="148">
        <f>ROUND(I235*H235,2)</f>
        <v>0</v>
      </c>
      <c r="K235" s="149"/>
      <c r="L235" s="30"/>
      <c r="M235" s="150" t="s">
        <v>1</v>
      </c>
      <c r="N235" s="151" t="s">
        <v>40</v>
      </c>
      <c r="O235" s="55"/>
      <c r="P235" s="152">
        <f>O235*H235</f>
        <v>0</v>
      </c>
      <c r="Q235" s="152">
        <v>0</v>
      </c>
      <c r="R235" s="152">
        <f>Q235*H235</f>
        <v>0</v>
      </c>
      <c r="S235" s="152">
        <v>0</v>
      </c>
      <c r="T235" s="153">
        <f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4" t="s">
        <v>192</v>
      </c>
      <c r="AT235" s="154" t="s">
        <v>131</v>
      </c>
      <c r="AU235" s="154" t="s">
        <v>136</v>
      </c>
      <c r="AY235" s="14" t="s">
        <v>129</v>
      </c>
      <c r="BE235" s="155">
        <f>IF(N235="základná",J235,0)</f>
        <v>0</v>
      </c>
      <c r="BF235" s="155">
        <f>IF(N235="znížená",J235,0)</f>
        <v>0</v>
      </c>
      <c r="BG235" s="155">
        <f>IF(N235="zákl. prenesená",J235,0)</f>
        <v>0</v>
      </c>
      <c r="BH235" s="155">
        <f>IF(N235="zníž. prenesená",J235,0)</f>
        <v>0</v>
      </c>
      <c r="BI235" s="155">
        <f>IF(N235="nulová",J235,0)</f>
        <v>0</v>
      </c>
      <c r="BJ235" s="14" t="s">
        <v>136</v>
      </c>
      <c r="BK235" s="155">
        <f>ROUND(I235*H235,2)</f>
        <v>0</v>
      </c>
      <c r="BL235" s="14" t="s">
        <v>192</v>
      </c>
      <c r="BM235" s="154" t="s">
        <v>462</v>
      </c>
    </row>
    <row r="236" spans="1:65" s="12" customFormat="1" ht="22.9" customHeight="1">
      <c r="B236" s="128"/>
      <c r="D236" s="129" t="s">
        <v>73</v>
      </c>
      <c r="E236" s="139" t="s">
        <v>463</v>
      </c>
      <c r="F236" s="139" t="s">
        <v>464</v>
      </c>
      <c r="I236" s="131"/>
      <c r="J236" s="140">
        <f>BK236</f>
        <v>0</v>
      </c>
      <c r="L236" s="128"/>
      <c r="M236" s="133"/>
      <c r="N236" s="134"/>
      <c r="O236" s="134"/>
      <c r="P236" s="135">
        <f>P237</f>
        <v>0</v>
      </c>
      <c r="Q236" s="134"/>
      <c r="R236" s="135">
        <f>R237</f>
        <v>5.3686129800000003E-2</v>
      </c>
      <c r="S236" s="134"/>
      <c r="T236" s="136">
        <f>T237</f>
        <v>0</v>
      </c>
      <c r="AR236" s="129" t="s">
        <v>136</v>
      </c>
      <c r="AT236" s="137" t="s">
        <v>73</v>
      </c>
      <c r="AU236" s="137" t="s">
        <v>81</v>
      </c>
      <c r="AY236" s="129" t="s">
        <v>129</v>
      </c>
      <c r="BK236" s="138">
        <f>BK237</f>
        <v>0</v>
      </c>
    </row>
    <row r="237" spans="1:65" s="2" customFormat="1" ht="24.2" customHeight="1">
      <c r="A237" s="29"/>
      <c r="B237" s="141"/>
      <c r="C237" s="142" t="s">
        <v>465</v>
      </c>
      <c r="D237" s="142" t="s">
        <v>131</v>
      </c>
      <c r="E237" s="143" t="s">
        <v>466</v>
      </c>
      <c r="F237" s="144" t="s">
        <v>467</v>
      </c>
      <c r="G237" s="145" t="s">
        <v>134</v>
      </c>
      <c r="H237" s="146">
        <v>241.59</v>
      </c>
      <c r="I237" s="147"/>
      <c r="J237" s="148">
        <f>ROUND(I237*H237,2)</f>
        <v>0</v>
      </c>
      <c r="K237" s="149"/>
      <c r="L237" s="30"/>
      <c r="M237" s="150" t="s">
        <v>1</v>
      </c>
      <c r="N237" s="151" t="s">
        <v>40</v>
      </c>
      <c r="O237" s="55"/>
      <c r="P237" s="152">
        <f>O237*H237</f>
        <v>0</v>
      </c>
      <c r="Q237" s="152">
        <v>2.2222E-4</v>
      </c>
      <c r="R237" s="152">
        <f>Q237*H237</f>
        <v>5.3686129800000003E-2</v>
      </c>
      <c r="S237" s="152">
        <v>0</v>
      </c>
      <c r="T237" s="153">
        <f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4" t="s">
        <v>192</v>
      </c>
      <c r="AT237" s="154" t="s">
        <v>131</v>
      </c>
      <c r="AU237" s="154" t="s">
        <v>136</v>
      </c>
      <c r="AY237" s="14" t="s">
        <v>129</v>
      </c>
      <c r="BE237" s="155">
        <f>IF(N237="základná",J237,0)</f>
        <v>0</v>
      </c>
      <c r="BF237" s="155">
        <f>IF(N237="znížená",J237,0)</f>
        <v>0</v>
      </c>
      <c r="BG237" s="155">
        <f>IF(N237="zákl. prenesená",J237,0)</f>
        <v>0</v>
      </c>
      <c r="BH237" s="155">
        <f>IF(N237="zníž. prenesená",J237,0)</f>
        <v>0</v>
      </c>
      <c r="BI237" s="155">
        <f>IF(N237="nulová",J237,0)</f>
        <v>0</v>
      </c>
      <c r="BJ237" s="14" t="s">
        <v>136</v>
      </c>
      <c r="BK237" s="155">
        <f>ROUND(I237*H237,2)</f>
        <v>0</v>
      </c>
      <c r="BL237" s="14" t="s">
        <v>192</v>
      </c>
      <c r="BM237" s="154" t="s">
        <v>468</v>
      </c>
    </row>
    <row r="238" spans="1:65" s="12" customFormat="1" ht="25.9" customHeight="1">
      <c r="B238" s="128"/>
      <c r="D238" s="129" t="s">
        <v>73</v>
      </c>
      <c r="E238" s="130" t="s">
        <v>170</v>
      </c>
      <c r="F238" s="130" t="s">
        <v>469</v>
      </c>
      <c r="I238" s="131"/>
      <c r="J238" s="132">
        <f>BK238</f>
        <v>0</v>
      </c>
      <c r="L238" s="128"/>
      <c r="M238" s="133"/>
      <c r="N238" s="134"/>
      <c r="O238" s="134"/>
      <c r="P238" s="135">
        <f>P239</f>
        <v>0</v>
      </c>
      <c r="Q238" s="134"/>
      <c r="R238" s="135">
        <f>R239</f>
        <v>1.4E-2</v>
      </c>
      <c r="S238" s="134"/>
      <c r="T238" s="136">
        <f>T239</f>
        <v>0</v>
      </c>
      <c r="AR238" s="129" t="s">
        <v>141</v>
      </c>
      <c r="AT238" s="137" t="s">
        <v>73</v>
      </c>
      <c r="AU238" s="137" t="s">
        <v>74</v>
      </c>
      <c r="AY238" s="129" t="s">
        <v>129</v>
      </c>
      <c r="BK238" s="138">
        <f>BK239</f>
        <v>0</v>
      </c>
    </row>
    <row r="239" spans="1:65" s="12" customFormat="1" ht="22.9" customHeight="1">
      <c r="B239" s="128"/>
      <c r="D239" s="129" t="s">
        <v>73</v>
      </c>
      <c r="E239" s="139" t="s">
        <v>470</v>
      </c>
      <c r="F239" s="139" t="s">
        <v>471</v>
      </c>
      <c r="I239" s="131"/>
      <c r="J239" s="140">
        <f>BK239</f>
        <v>0</v>
      </c>
      <c r="L239" s="128"/>
      <c r="M239" s="133"/>
      <c r="N239" s="134"/>
      <c r="O239" s="134"/>
      <c r="P239" s="135">
        <f>SUM(P240:P241)</f>
        <v>0</v>
      </c>
      <c r="Q239" s="134"/>
      <c r="R239" s="135">
        <f>SUM(R240:R241)</f>
        <v>1.4E-2</v>
      </c>
      <c r="S239" s="134"/>
      <c r="T239" s="136">
        <f>SUM(T240:T241)</f>
        <v>0</v>
      </c>
      <c r="AR239" s="129" t="s">
        <v>141</v>
      </c>
      <c r="AT239" s="137" t="s">
        <v>73</v>
      </c>
      <c r="AU239" s="137" t="s">
        <v>81</v>
      </c>
      <c r="AY239" s="129" t="s">
        <v>129</v>
      </c>
      <c r="BK239" s="138">
        <f>SUM(BK240:BK241)</f>
        <v>0</v>
      </c>
    </row>
    <row r="240" spans="1:65" s="2" customFormat="1" ht="37.9" customHeight="1">
      <c r="A240" s="29"/>
      <c r="B240" s="141"/>
      <c r="C240" s="142" t="s">
        <v>316</v>
      </c>
      <c r="D240" s="142" t="s">
        <v>131</v>
      </c>
      <c r="E240" s="143" t="s">
        <v>472</v>
      </c>
      <c r="F240" s="144" t="s">
        <v>473</v>
      </c>
      <c r="G240" s="145" t="s">
        <v>474</v>
      </c>
      <c r="H240" s="146">
        <v>13.68</v>
      </c>
      <c r="I240" s="147"/>
      <c r="J240" s="148">
        <f>ROUND(I240*H240,2)</f>
        <v>0</v>
      </c>
      <c r="K240" s="149"/>
      <c r="L240" s="30"/>
      <c r="M240" s="150" t="s">
        <v>1</v>
      </c>
      <c r="N240" s="151" t="s">
        <v>40</v>
      </c>
      <c r="O240" s="55"/>
      <c r="P240" s="152">
        <f>O240*H240</f>
        <v>0</v>
      </c>
      <c r="Q240" s="152">
        <v>0</v>
      </c>
      <c r="R240" s="152">
        <f>Q240*H240</f>
        <v>0</v>
      </c>
      <c r="S240" s="152">
        <v>0</v>
      </c>
      <c r="T240" s="153">
        <f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4" t="s">
        <v>267</v>
      </c>
      <c r="AT240" s="154" t="s">
        <v>131</v>
      </c>
      <c r="AU240" s="154" t="s">
        <v>136</v>
      </c>
      <c r="AY240" s="14" t="s">
        <v>129</v>
      </c>
      <c r="BE240" s="155">
        <f>IF(N240="základná",J240,0)</f>
        <v>0</v>
      </c>
      <c r="BF240" s="155">
        <f>IF(N240="znížená",J240,0)</f>
        <v>0</v>
      </c>
      <c r="BG240" s="155">
        <f>IF(N240="zákl. prenesená",J240,0)</f>
        <v>0</v>
      </c>
      <c r="BH240" s="155">
        <f>IF(N240="zníž. prenesená",J240,0)</f>
        <v>0</v>
      </c>
      <c r="BI240" s="155">
        <f>IF(N240="nulová",J240,0)</f>
        <v>0</v>
      </c>
      <c r="BJ240" s="14" t="s">
        <v>136</v>
      </c>
      <c r="BK240" s="155">
        <f>ROUND(I240*H240,2)</f>
        <v>0</v>
      </c>
      <c r="BL240" s="14" t="s">
        <v>267</v>
      </c>
      <c r="BM240" s="154" t="s">
        <v>475</v>
      </c>
    </row>
    <row r="241" spans="1:65" s="2" customFormat="1" ht="24.2" customHeight="1">
      <c r="A241" s="29"/>
      <c r="B241" s="141"/>
      <c r="C241" s="156" t="s">
        <v>476</v>
      </c>
      <c r="D241" s="156" t="s">
        <v>170</v>
      </c>
      <c r="E241" s="157" t="s">
        <v>477</v>
      </c>
      <c r="F241" s="158" t="s">
        <v>478</v>
      </c>
      <c r="G241" s="159" t="s">
        <v>164</v>
      </c>
      <c r="H241" s="160">
        <v>1.4E-2</v>
      </c>
      <c r="I241" s="161"/>
      <c r="J241" s="162">
        <f>ROUND(I241*H241,2)</f>
        <v>0</v>
      </c>
      <c r="K241" s="163"/>
      <c r="L241" s="164"/>
      <c r="M241" s="165" t="s">
        <v>1</v>
      </c>
      <c r="N241" s="166" t="s">
        <v>40</v>
      </c>
      <c r="O241" s="55"/>
      <c r="P241" s="152">
        <f>O241*H241</f>
        <v>0</v>
      </c>
      <c r="Q241" s="152">
        <v>1</v>
      </c>
      <c r="R241" s="152">
        <f>Q241*H241</f>
        <v>1.4E-2</v>
      </c>
      <c r="S241" s="152">
        <v>0</v>
      </c>
      <c r="T241" s="153">
        <f>S241*H241</f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4" t="s">
        <v>479</v>
      </c>
      <c r="AT241" s="154" t="s">
        <v>170</v>
      </c>
      <c r="AU241" s="154" t="s">
        <v>136</v>
      </c>
      <c r="AY241" s="14" t="s">
        <v>129</v>
      </c>
      <c r="BE241" s="155">
        <f>IF(N241="základná",J241,0)</f>
        <v>0</v>
      </c>
      <c r="BF241" s="155">
        <f>IF(N241="znížená",J241,0)</f>
        <v>0</v>
      </c>
      <c r="BG241" s="155">
        <f>IF(N241="zákl. prenesená",J241,0)</f>
        <v>0</v>
      </c>
      <c r="BH241" s="155">
        <f>IF(N241="zníž. prenesená",J241,0)</f>
        <v>0</v>
      </c>
      <c r="BI241" s="155">
        <f>IF(N241="nulová",J241,0)</f>
        <v>0</v>
      </c>
      <c r="BJ241" s="14" t="s">
        <v>136</v>
      </c>
      <c r="BK241" s="155">
        <f>ROUND(I241*H241,2)</f>
        <v>0</v>
      </c>
      <c r="BL241" s="14" t="s">
        <v>479</v>
      </c>
      <c r="BM241" s="154" t="s">
        <v>480</v>
      </c>
    </row>
    <row r="242" spans="1:65" s="12" customFormat="1" ht="25.9" customHeight="1">
      <c r="B242" s="128"/>
      <c r="D242" s="129" t="s">
        <v>73</v>
      </c>
      <c r="E242" s="130" t="s">
        <v>481</v>
      </c>
      <c r="F242" s="130" t="s">
        <v>482</v>
      </c>
      <c r="I242" s="131"/>
      <c r="J242" s="132">
        <f>BK242</f>
        <v>0</v>
      </c>
      <c r="L242" s="128"/>
      <c r="M242" s="133"/>
      <c r="N242" s="134"/>
      <c r="O242" s="134"/>
      <c r="P242" s="135">
        <f>SUM(P243:P247)</f>
        <v>0</v>
      </c>
      <c r="Q242" s="134"/>
      <c r="R242" s="135">
        <f>SUM(R243:R247)</f>
        <v>0</v>
      </c>
      <c r="S242" s="134"/>
      <c r="T242" s="136">
        <f>SUM(T243:T247)</f>
        <v>0</v>
      </c>
      <c r="AR242" s="129" t="s">
        <v>147</v>
      </c>
      <c r="AT242" s="137" t="s">
        <v>73</v>
      </c>
      <c r="AU242" s="137" t="s">
        <v>74</v>
      </c>
      <c r="AY242" s="129" t="s">
        <v>129</v>
      </c>
      <c r="BK242" s="138">
        <f>SUM(BK243:BK247)</f>
        <v>0</v>
      </c>
    </row>
    <row r="243" spans="1:65" s="2" customFormat="1" ht="24.2" customHeight="1">
      <c r="A243" s="29"/>
      <c r="B243" s="141"/>
      <c r="C243" s="142" t="s">
        <v>483</v>
      </c>
      <c r="D243" s="142" t="s">
        <v>131</v>
      </c>
      <c r="E243" s="143" t="s">
        <v>484</v>
      </c>
      <c r="F243" s="144" t="s">
        <v>485</v>
      </c>
      <c r="G243" s="145" t="s">
        <v>210</v>
      </c>
      <c r="H243" s="146">
        <v>1</v>
      </c>
      <c r="I243" s="147"/>
      <c r="J243" s="148">
        <f>ROUND(I243*H243,2)</f>
        <v>0</v>
      </c>
      <c r="K243" s="149"/>
      <c r="L243" s="30"/>
      <c r="M243" s="150" t="s">
        <v>1</v>
      </c>
      <c r="N243" s="151" t="s">
        <v>40</v>
      </c>
      <c r="O243" s="55"/>
      <c r="P243" s="152">
        <f>O243*H243</f>
        <v>0</v>
      </c>
      <c r="Q243" s="152">
        <v>0</v>
      </c>
      <c r="R243" s="152">
        <f>Q243*H243</f>
        <v>0</v>
      </c>
      <c r="S243" s="152">
        <v>0</v>
      </c>
      <c r="T243" s="153">
        <f>S243*H243</f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4" t="s">
        <v>135</v>
      </c>
      <c r="AT243" s="154" t="s">
        <v>131</v>
      </c>
      <c r="AU243" s="154" t="s">
        <v>81</v>
      </c>
      <c r="AY243" s="14" t="s">
        <v>129</v>
      </c>
      <c r="BE243" s="155">
        <f>IF(N243="základná",J243,0)</f>
        <v>0</v>
      </c>
      <c r="BF243" s="155">
        <f>IF(N243="znížená",J243,0)</f>
        <v>0</v>
      </c>
      <c r="BG243" s="155">
        <f>IF(N243="zákl. prenesená",J243,0)</f>
        <v>0</v>
      </c>
      <c r="BH243" s="155">
        <f>IF(N243="zníž. prenesená",J243,0)</f>
        <v>0</v>
      </c>
      <c r="BI243" s="155">
        <f>IF(N243="nulová",J243,0)</f>
        <v>0</v>
      </c>
      <c r="BJ243" s="14" t="s">
        <v>136</v>
      </c>
      <c r="BK243" s="155">
        <f>ROUND(I243*H243,2)</f>
        <v>0</v>
      </c>
      <c r="BL243" s="14" t="s">
        <v>135</v>
      </c>
      <c r="BM243" s="154" t="s">
        <v>486</v>
      </c>
    </row>
    <row r="244" spans="1:65" s="2" customFormat="1" ht="24.2" customHeight="1">
      <c r="A244" s="29"/>
      <c r="B244" s="141"/>
      <c r="C244" s="142" t="s">
        <v>487</v>
      </c>
      <c r="D244" s="142" t="s">
        <v>131</v>
      </c>
      <c r="E244" s="143" t="s">
        <v>488</v>
      </c>
      <c r="F244" s="144" t="s">
        <v>489</v>
      </c>
      <c r="G244" s="145" t="s">
        <v>210</v>
      </c>
      <c r="H244" s="146">
        <v>1</v>
      </c>
      <c r="I244" s="147"/>
      <c r="J244" s="148">
        <f>ROUND(I244*H244,2)</f>
        <v>0</v>
      </c>
      <c r="K244" s="149"/>
      <c r="L244" s="30"/>
      <c r="M244" s="150" t="s">
        <v>1</v>
      </c>
      <c r="N244" s="151" t="s">
        <v>40</v>
      </c>
      <c r="O244" s="55"/>
      <c r="P244" s="152">
        <f>O244*H244</f>
        <v>0</v>
      </c>
      <c r="Q244" s="152">
        <v>0</v>
      </c>
      <c r="R244" s="152">
        <f>Q244*H244</f>
        <v>0</v>
      </c>
      <c r="S244" s="152">
        <v>0</v>
      </c>
      <c r="T244" s="153">
        <f>S244*H244</f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4" t="s">
        <v>135</v>
      </c>
      <c r="AT244" s="154" t="s">
        <v>131</v>
      </c>
      <c r="AU244" s="154" t="s">
        <v>81</v>
      </c>
      <c r="AY244" s="14" t="s">
        <v>129</v>
      </c>
      <c r="BE244" s="155">
        <f>IF(N244="základná",J244,0)</f>
        <v>0</v>
      </c>
      <c r="BF244" s="155">
        <f>IF(N244="znížená",J244,0)</f>
        <v>0</v>
      </c>
      <c r="BG244" s="155">
        <f>IF(N244="zákl. prenesená",J244,0)</f>
        <v>0</v>
      </c>
      <c r="BH244" s="155">
        <f>IF(N244="zníž. prenesená",J244,0)</f>
        <v>0</v>
      </c>
      <c r="BI244" s="155">
        <f>IF(N244="nulová",J244,0)</f>
        <v>0</v>
      </c>
      <c r="BJ244" s="14" t="s">
        <v>136</v>
      </c>
      <c r="BK244" s="155">
        <f>ROUND(I244*H244,2)</f>
        <v>0</v>
      </c>
      <c r="BL244" s="14" t="s">
        <v>135</v>
      </c>
      <c r="BM244" s="154" t="s">
        <v>490</v>
      </c>
    </row>
    <row r="245" spans="1:65" s="2" customFormat="1" ht="14.45" customHeight="1">
      <c r="A245" s="29"/>
      <c r="B245" s="141"/>
      <c r="C245" s="142" t="s">
        <v>491</v>
      </c>
      <c r="D245" s="142" t="s">
        <v>131</v>
      </c>
      <c r="E245" s="143" t="s">
        <v>492</v>
      </c>
      <c r="F245" s="144" t="s">
        <v>493</v>
      </c>
      <c r="G245" s="145" t="s">
        <v>210</v>
      </c>
      <c r="H245" s="146">
        <v>1</v>
      </c>
      <c r="I245" s="147"/>
      <c r="J245" s="148">
        <f>ROUND(I245*H245,2)</f>
        <v>0</v>
      </c>
      <c r="K245" s="149"/>
      <c r="L245" s="30"/>
      <c r="M245" s="150" t="s">
        <v>1</v>
      </c>
      <c r="N245" s="151" t="s">
        <v>40</v>
      </c>
      <c r="O245" s="55"/>
      <c r="P245" s="152">
        <f>O245*H245</f>
        <v>0</v>
      </c>
      <c r="Q245" s="152">
        <v>0</v>
      </c>
      <c r="R245" s="152">
        <f>Q245*H245</f>
        <v>0</v>
      </c>
      <c r="S245" s="152">
        <v>0</v>
      </c>
      <c r="T245" s="153">
        <f>S245*H245</f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4" t="s">
        <v>135</v>
      </c>
      <c r="AT245" s="154" t="s">
        <v>131</v>
      </c>
      <c r="AU245" s="154" t="s">
        <v>81</v>
      </c>
      <c r="AY245" s="14" t="s">
        <v>129</v>
      </c>
      <c r="BE245" s="155">
        <f>IF(N245="základná",J245,0)</f>
        <v>0</v>
      </c>
      <c r="BF245" s="155">
        <f>IF(N245="znížená",J245,0)</f>
        <v>0</v>
      </c>
      <c r="BG245" s="155">
        <f>IF(N245="zákl. prenesená",J245,0)</f>
        <v>0</v>
      </c>
      <c r="BH245" s="155">
        <f>IF(N245="zníž. prenesená",J245,0)</f>
        <v>0</v>
      </c>
      <c r="BI245" s="155">
        <f>IF(N245="nulová",J245,0)</f>
        <v>0</v>
      </c>
      <c r="BJ245" s="14" t="s">
        <v>136</v>
      </c>
      <c r="BK245" s="155">
        <f>ROUND(I245*H245,2)</f>
        <v>0</v>
      </c>
      <c r="BL245" s="14" t="s">
        <v>135</v>
      </c>
      <c r="BM245" s="154" t="s">
        <v>494</v>
      </c>
    </row>
    <row r="246" spans="1:65" s="2" customFormat="1" ht="14.45" customHeight="1">
      <c r="A246" s="29"/>
      <c r="B246" s="141"/>
      <c r="C246" s="142"/>
      <c r="D246" s="142"/>
      <c r="E246" s="143"/>
      <c r="F246" s="144"/>
      <c r="G246" s="145"/>
      <c r="H246" s="146"/>
      <c r="I246" s="147"/>
      <c r="J246" s="148"/>
      <c r="K246" s="149"/>
      <c r="L246" s="30"/>
      <c r="M246" s="150" t="s">
        <v>1</v>
      </c>
      <c r="N246" s="151" t="s">
        <v>40</v>
      </c>
      <c r="O246" s="55"/>
      <c r="P246" s="152">
        <f>O246*H246</f>
        <v>0</v>
      </c>
      <c r="Q246" s="152">
        <v>0</v>
      </c>
      <c r="R246" s="152">
        <f>Q246*H246</f>
        <v>0</v>
      </c>
      <c r="S246" s="152">
        <v>0</v>
      </c>
      <c r="T246" s="153">
        <f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4" t="s">
        <v>495</v>
      </c>
      <c r="AT246" s="154" t="s">
        <v>131</v>
      </c>
      <c r="AU246" s="154" t="s">
        <v>81</v>
      </c>
      <c r="AY246" s="14" t="s">
        <v>129</v>
      </c>
      <c r="BE246" s="155">
        <f>IF(N246="základná",J246,0)</f>
        <v>0</v>
      </c>
      <c r="BF246" s="155">
        <f>IF(N246="znížená",J246,0)</f>
        <v>0</v>
      </c>
      <c r="BG246" s="155">
        <f>IF(N246="zákl. prenesená",J246,0)</f>
        <v>0</v>
      </c>
      <c r="BH246" s="155">
        <f>IF(N246="zníž. prenesená",J246,0)</f>
        <v>0</v>
      </c>
      <c r="BI246" s="155">
        <f>IF(N246="nulová",J246,0)</f>
        <v>0</v>
      </c>
      <c r="BJ246" s="14" t="s">
        <v>136</v>
      </c>
      <c r="BK246" s="155">
        <f>ROUND(I246*H246,2)</f>
        <v>0</v>
      </c>
      <c r="BL246" s="14" t="s">
        <v>495</v>
      </c>
      <c r="BM246" s="154" t="s">
        <v>496</v>
      </c>
    </row>
    <row r="247" spans="1:65" s="2" customFormat="1" ht="14.45" customHeight="1">
      <c r="A247" s="29"/>
      <c r="B247" s="141"/>
      <c r="C247" s="142"/>
      <c r="D247" s="142"/>
      <c r="E247" s="143"/>
      <c r="F247" s="144"/>
      <c r="G247" s="145"/>
      <c r="H247" s="172"/>
      <c r="I247" s="147"/>
      <c r="J247" s="148"/>
      <c r="K247" s="149"/>
      <c r="L247" s="30"/>
      <c r="M247" s="173" t="s">
        <v>1</v>
      </c>
      <c r="N247" s="174" t="s">
        <v>40</v>
      </c>
      <c r="O247" s="175"/>
      <c r="P247" s="176">
        <f>O247*H247</f>
        <v>0</v>
      </c>
      <c r="Q247" s="176">
        <v>0</v>
      </c>
      <c r="R247" s="176">
        <f>Q247*H247</f>
        <v>0</v>
      </c>
      <c r="S247" s="176">
        <v>0</v>
      </c>
      <c r="T247" s="177">
        <f>S247*H247</f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4" t="s">
        <v>135</v>
      </c>
      <c r="AT247" s="154" t="s">
        <v>131</v>
      </c>
      <c r="AU247" s="154" t="s">
        <v>81</v>
      </c>
      <c r="AY247" s="14" t="s">
        <v>129</v>
      </c>
      <c r="BE247" s="155">
        <f>IF(N247="základná",J247,0)</f>
        <v>0</v>
      </c>
      <c r="BF247" s="155">
        <f>IF(N247="znížená",J247,0)</f>
        <v>0</v>
      </c>
      <c r="BG247" s="155">
        <f>IF(N247="zákl. prenesená",J247,0)</f>
        <v>0</v>
      </c>
      <c r="BH247" s="155">
        <f>IF(N247="zníž. prenesená",J247,0)</f>
        <v>0</v>
      </c>
      <c r="BI247" s="155">
        <f>IF(N247="nulová",J247,0)</f>
        <v>0</v>
      </c>
      <c r="BJ247" s="14" t="s">
        <v>136</v>
      </c>
      <c r="BK247" s="155">
        <f>ROUND(I247*H247,2)</f>
        <v>0</v>
      </c>
      <c r="BL247" s="14" t="s">
        <v>135</v>
      </c>
      <c r="BM247" s="154" t="s">
        <v>497</v>
      </c>
    </row>
    <row r="248" spans="1:65" s="2" customFormat="1" ht="6.95" customHeight="1">
      <c r="A248" s="29"/>
      <c r="B248" s="44"/>
      <c r="C248" s="45"/>
      <c r="D248" s="45"/>
      <c r="E248" s="45"/>
      <c r="F248" s="45"/>
      <c r="G248" s="45"/>
      <c r="H248" s="45"/>
      <c r="I248" s="45"/>
      <c r="J248" s="45"/>
      <c r="K248" s="45"/>
      <c r="L248" s="30"/>
      <c r="M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</row>
  </sheetData>
  <autoFilter ref="C133:K247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52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8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89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8" t="str">
        <f>'Rekapitulácia stavby'!K6</f>
        <v>ZELENÁ STENA NA OBJEKTE MsKC</v>
      </c>
      <c r="F7" s="219"/>
      <c r="G7" s="219"/>
      <c r="H7" s="219"/>
      <c r="L7" s="17"/>
    </row>
    <row r="8" spans="1:46" s="2" customFormat="1" ht="12" customHeight="1">
      <c r="A8" s="29"/>
      <c r="B8" s="30"/>
      <c r="C8" s="29"/>
      <c r="D8" s="24" t="s">
        <v>90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0" t="s">
        <v>498</v>
      </c>
      <c r="F9" s="217"/>
      <c r="G9" s="217"/>
      <c r="H9" s="217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30. 7. 2020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0" t="str">
        <f>'Rekapitulácia stavby'!E14</f>
        <v>Vyplň údaj</v>
      </c>
      <c r="F18" s="209"/>
      <c r="G18" s="209"/>
      <c r="H18" s="209"/>
      <c r="I18" s="2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213" t="s">
        <v>1</v>
      </c>
      <c r="F27" s="213"/>
      <c r="G27" s="213"/>
      <c r="H27" s="213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34</v>
      </c>
      <c r="E30" s="29"/>
      <c r="F30" s="29"/>
      <c r="G30" s="29"/>
      <c r="H30" s="29"/>
      <c r="I30" s="29"/>
      <c r="J30" s="68">
        <f>ROUND(J120,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38</v>
      </c>
      <c r="E33" s="24" t="s">
        <v>39</v>
      </c>
      <c r="F33" s="96">
        <f>ROUND((SUM(BE120:BE151)),  2)</f>
        <v>0</v>
      </c>
      <c r="G33" s="29"/>
      <c r="H33" s="29"/>
      <c r="I33" s="97">
        <v>0.2</v>
      </c>
      <c r="J33" s="96">
        <f>ROUND(((SUM(BE120:BE151))*I33),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40</v>
      </c>
      <c r="F34" s="96">
        <f>ROUND((SUM(BF120:BF151)),  2)</f>
        <v>0</v>
      </c>
      <c r="G34" s="29"/>
      <c r="H34" s="29"/>
      <c r="I34" s="97">
        <v>0.2</v>
      </c>
      <c r="J34" s="96">
        <f>ROUND(((SUM(BF120:BF151))*I34),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96">
        <f>ROUND((SUM(BG120:BG151)),  2)</f>
        <v>0</v>
      </c>
      <c r="G35" s="29"/>
      <c r="H35" s="29"/>
      <c r="I35" s="97">
        <v>0.2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96">
        <f>ROUND((SUM(BH120:BH151)),  2)</f>
        <v>0</v>
      </c>
      <c r="G36" s="29"/>
      <c r="H36" s="29"/>
      <c r="I36" s="97">
        <v>0.2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43</v>
      </c>
      <c r="F37" s="96">
        <f>ROUND((SUM(BI120:BI151)),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49</v>
      </c>
      <c r="E61" s="32"/>
      <c r="F61" s="104" t="s">
        <v>50</v>
      </c>
      <c r="G61" s="42" t="s">
        <v>49</v>
      </c>
      <c r="H61" s="32"/>
      <c r="I61" s="32"/>
      <c r="J61" s="105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49</v>
      </c>
      <c r="E76" s="32"/>
      <c r="F76" s="104" t="s">
        <v>50</v>
      </c>
      <c r="G76" s="42" t="s">
        <v>49</v>
      </c>
      <c r="H76" s="32"/>
      <c r="I76" s="32"/>
      <c r="J76" s="105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92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8" t="str">
        <f>E7</f>
        <v>ZELENÁ STENA NA OBJEKTE MsKC</v>
      </c>
      <c r="F85" s="219"/>
      <c r="G85" s="219"/>
      <c r="H85" s="219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90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0" t="str">
        <f>E9</f>
        <v>A2003E - E3) Elektroinštalácia</v>
      </c>
      <c r="F87" s="217"/>
      <c r="G87" s="217"/>
      <c r="H87" s="217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2" t="str">
        <f>IF(J12="","",J12)</f>
        <v>30. 7. 2020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customHeight="1">
      <c r="A91" s="29"/>
      <c r="B91" s="30"/>
      <c r="C91" s="24" t="s">
        <v>23</v>
      </c>
      <c r="D91" s="29"/>
      <c r="E91" s="29"/>
      <c r="F91" s="22" t="str">
        <f>E15</f>
        <v>Mesto Žiar nad Hronom, Š. Moysesa 46, Žiar nad Hro</v>
      </c>
      <c r="G91" s="29"/>
      <c r="H91" s="29"/>
      <c r="I91" s="24" t="s">
        <v>29</v>
      </c>
      <c r="J91" s="27" t="str">
        <f>E21</f>
        <v>ARCHITEKTI DE,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93</v>
      </c>
      <c r="D94" s="98"/>
      <c r="E94" s="98"/>
      <c r="F94" s="98"/>
      <c r="G94" s="98"/>
      <c r="H94" s="98"/>
      <c r="I94" s="98"/>
      <c r="J94" s="107" t="s">
        <v>94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95</v>
      </c>
      <c r="D96" s="29"/>
      <c r="E96" s="29"/>
      <c r="F96" s="29"/>
      <c r="G96" s="29"/>
      <c r="H96" s="29"/>
      <c r="I96" s="29"/>
      <c r="J96" s="68">
        <f>J120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96</v>
      </c>
    </row>
    <row r="97" spans="1:31" s="9" customFormat="1" ht="24.95" customHeight="1">
      <c r="B97" s="109"/>
      <c r="D97" s="110" t="s">
        <v>112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1:31" s="10" customFormat="1" ht="19.899999999999999" customHeight="1">
      <c r="B98" s="113"/>
      <c r="D98" s="114" t="s">
        <v>499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1:31" s="9" customFormat="1" ht="24.95" customHeight="1">
      <c r="B99" s="109"/>
      <c r="D99" s="110" t="s">
        <v>500</v>
      </c>
      <c r="E99" s="111"/>
      <c r="F99" s="111"/>
      <c r="G99" s="111"/>
      <c r="H99" s="111"/>
      <c r="I99" s="111"/>
      <c r="J99" s="112">
        <f>J148</f>
        <v>0</v>
      </c>
      <c r="L99" s="109"/>
    </row>
    <row r="100" spans="1:31" s="9" customFormat="1" ht="24.95" customHeight="1">
      <c r="B100" s="109"/>
      <c r="D100" s="110" t="s">
        <v>114</v>
      </c>
      <c r="E100" s="111"/>
      <c r="F100" s="111"/>
      <c r="G100" s="111"/>
      <c r="H100" s="111"/>
      <c r="I100" s="111"/>
      <c r="J100" s="112">
        <f>J150</f>
        <v>0</v>
      </c>
      <c r="L100" s="109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115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218" t="str">
        <f>E7</f>
        <v>ZELENÁ STENA NA OBJEKTE MsKC</v>
      </c>
      <c r="F110" s="219"/>
      <c r="G110" s="219"/>
      <c r="H110" s="21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90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90" t="str">
        <f>E9</f>
        <v>A2003E - E3) Elektroinštalácia</v>
      </c>
      <c r="F112" s="217"/>
      <c r="G112" s="217"/>
      <c r="H112" s="217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 xml:space="preserve"> </v>
      </c>
      <c r="G114" s="29"/>
      <c r="H114" s="29"/>
      <c r="I114" s="24" t="s">
        <v>21</v>
      </c>
      <c r="J114" s="52" t="str">
        <f>IF(J12="","",J12)</f>
        <v>30. 7. 2020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5.7" customHeight="1">
      <c r="A116" s="29"/>
      <c r="B116" s="30"/>
      <c r="C116" s="24" t="s">
        <v>23</v>
      </c>
      <c r="D116" s="29"/>
      <c r="E116" s="29"/>
      <c r="F116" s="22" t="str">
        <f>E15</f>
        <v>Mesto Žiar nad Hronom, Š. Moysesa 46, Žiar nad Hro</v>
      </c>
      <c r="G116" s="29"/>
      <c r="H116" s="29"/>
      <c r="I116" s="24" t="s">
        <v>29</v>
      </c>
      <c r="J116" s="27" t="str">
        <f>E21</f>
        <v>ARCHITEKTI DE, s.r.o.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24" t="s">
        <v>32</v>
      </c>
      <c r="J117" s="27" t="str">
        <f>E24</f>
        <v xml:space="preserve"> 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17"/>
      <c r="B119" s="118"/>
      <c r="C119" s="119" t="s">
        <v>116</v>
      </c>
      <c r="D119" s="120" t="s">
        <v>59</v>
      </c>
      <c r="E119" s="120" t="s">
        <v>55</v>
      </c>
      <c r="F119" s="120" t="s">
        <v>56</v>
      </c>
      <c r="G119" s="120" t="s">
        <v>117</v>
      </c>
      <c r="H119" s="120" t="s">
        <v>118</v>
      </c>
      <c r="I119" s="120" t="s">
        <v>119</v>
      </c>
      <c r="J119" s="121" t="s">
        <v>94</v>
      </c>
      <c r="K119" s="122" t="s">
        <v>120</v>
      </c>
      <c r="L119" s="123"/>
      <c r="M119" s="59" t="s">
        <v>1</v>
      </c>
      <c r="N119" s="60" t="s">
        <v>38</v>
      </c>
      <c r="O119" s="60" t="s">
        <v>121</v>
      </c>
      <c r="P119" s="60" t="s">
        <v>122</v>
      </c>
      <c r="Q119" s="60" t="s">
        <v>123</v>
      </c>
      <c r="R119" s="60" t="s">
        <v>124</v>
      </c>
      <c r="S119" s="60" t="s">
        <v>125</v>
      </c>
      <c r="T119" s="61" t="s">
        <v>126</v>
      </c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</row>
    <row r="120" spans="1:65" s="2" customFormat="1" ht="22.9" customHeight="1">
      <c r="A120" s="29"/>
      <c r="B120" s="30"/>
      <c r="C120" s="66" t="s">
        <v>95</v>
      </c>
      <c r="D120" s="29"/>
      <c r="E120" s="29"/>
      <c r="F120" s="29"/>
      <c r="G120" s="29"/>
      <c r="H120" s="29"/>
      <c r="I120" s="29"/>
      <c r="J120" s="124">
        <f>BK120</f>
        <v>0</v>
      </c>
      <c r="K120" s="29"/>
      <c r="L120" s="30"/>
      <c r="M120" s="62"/>
      <c r="N120" s="53"/>
      <c r="O120" s="63"/>
      <c r="P120" s="125">
        <f>P121+P148+P150</f>
        <v>0</v>
      </c>
      <c r="Q120" s="63"/>
      <c r="R120" s="125">
        <f>R121+R148+R150</f>
        <v>3.0190000000000002E-2</v>
      </c>
      <c r="S120" s="63"/>
      <c r="T120" s="126">
        <f>T121+T148+T150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73</v>
      </c>
      <c r="AU120" s="14" t="s">
        <v>96</v>
      </c>
      <c r="BK120" s="127">
        <f>BK121+BK148+BK150</f>
        <v>0</v>
      </c>
    </row>
    <row r="121" spans="1:65" s="12" customFormat="1" ht="25.9" customHeight="1">
      <c r="B121" s="128"/>
      <c r="D121" s="129" t="s">
        <v>73</v>
      </c>
      <c r="E121" s="130" t="s">
        <v>170</v>
      </c>
      <c r="F121" s="130" t="s">
        <v>469</v>
      </c>
      <c r="I121" s="131"/>
      <c r="J121" s="132">
        <f>BK121</f>
        <v>0</v>
      </c>
      <c r="L121" s="128"/>
      <c r="M121" s="133"/>
      <c r="N121" s="134"/>
      <c r="O121" s="134"/>
      <c r="P121" s="135">
        <f>P122</f>
        <v>0</v>
      </c>
      <c r="Q121" s="134"/>
      <c r="R121" s="135">
        <f>R122</f>
        <v>3.0190000000000002E-2</v>
      </c>
      <c r="S121" s="134"/>
      <c r="T121" s="136">
        <f>T122</f>
        <v>0</v>
      </c>
      <c r="AR121" s="129" t="s">
        <v>141</v>
      </c>
      <c r="AT121" s="137" t="s">
        <v>73</v>
      </c>
      <c r="AU121" s="137" t="s">
        <v>74</v>
      </c>
      <c r="AY121" s="129" t="s">
        <v>129</v>
      </c>
      <c r="BK121" s="138">
        <f>BK122</f>
        <v>0</v>
      </c>
    </row>
    <row r="122" spans="1:65" s="12" customFormat="1" ht="22.9" customHeight="1">
      <c r="B122" s="128"/>
      <c r="D122" s="129" t="s">
        <v>73</v>
      </c>
      <c r="E122" s="139" t="s">
        <v>501</v>
      </c>
      <c r="F122" s="139" t="s">
        <v>502</v>
      </c>
      <c r="I122" s="131"/>
      <c r="J122" s="140">
        <f>BK122</f>
        <v>0</v>
      </c>
      <c r="L122" s="128"/>
      <c r="M122" s="133"/>
      <c r="N122" s="134"/>
      <c r="O122" s="134"/>
      <c r="P122" s="135">
        <f>SUM(P123:P147)</f>
        <v>0</v>
      </c>
      <c r="Q122" s="134"/>
      <c r="R122" s="135">
        <f>SUM(R123:R147)</f>
        <v>3.0190000000000002E-2</v>
      </c>
      <c r="S122" s="134"/>
      <c r="T122" s="136">
        <f>SUM(T123:T147)</f>
        <v>0</v>
      </c>
      <c r="AR122" s="129" t="s">
        <v>141</v>
      </c>
      <c r="AT122" s="137" t="s">
        <v>73</v>
      </c>
      <c r="AU122" s="137" t="s">
        <v>81</v>
      </c>
      <c r="AY122" s="129" t="s">
        <v>129</v>
      </c>
      <c r="BK122" s="138">
        <f>SUM(BK123:BK147)</f>
        <v>0</v>
      </c>
    </row>
    <row r="123" spans="1:65" s="2" customFormat="1" ht="24.2" customHeight="1">
      <c r="A123" s="29"/>
      <c r="B123" s="141"/>
      <c r="C123" s="142" t="s">
        <v>81</v>
      </c>
      <c r="D123" s="142" t="s">
        <v>131</v>
      </c>
      <c r="E123" s="143" t="s">
        <v>503</v>
      </c>
      <c r="F123" s="144" t="s">
        <v>504</v>
      </c>
      <c r="G123" s="145" t="s">
        <v>181</v>
      </c>
      <c r="H123" s="146">
        <v>8</v>
      </c>
      <c r="I123" s="147"/>
      <c r="J123" s="148">
        <f t="shared" ref="J123:J139" si="0">ROUND(I123*H123,2)</f>
        <v>0</v>
      </c>
      <c r="K123" s="149"/>
      <c r="L123" s="30"/>
      <c r="M123" s="150" t="s">
        <v>1</v>
      </c>
      <c r="N123" s="151" t="s">
        <v>40</v>
      </c>
      <c r="O123" s="55"/>
      <c r="P123" s="152">
        <f t="shared" ref="P123:P139" si="1">O123*H123</f>
        <v>0</v>
      </c>
      <c r="Q123" s="152">
        <v>0</v>
      </c>
      <c r="R123" s="152">
        <f t="shared" ref="R123:R139" si="2">Q123*H123</f>
        <v>0</v>
      </c>
      <c r="S123" s="152">
        <v>0</v>
      </c>
      <c r="T123" s="153">
        <f t="shared" ref="T123:T139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4" t="s">
        <v>267</v>
      </c>
      <c r="AT123" s="154" t="s">
        <v>131</v>
      </c>
      <c r="AU123" s="154" t="s">
        <v>136</v>
      </c>
      <c r="AY123" s="14" t="s">
        <v>129</v>
      </c>
      <c r="BE123" s="155">
        <f t="shared" ref="BE123:BE139" si="4">IF(N123="základná",J123,0)</f>
        <v>0</v>
      </c>
      <c r="BF123" s="155">
        <f t="shared" ref="BF123:BF139" si="5">IF(N123="znížená",J123,0)</f>
        <v>0</v>
      </c>
      <c r="BG123" s="155">
        <f t="shared" ref="BG123:BG139" si="6">IF(N123="zákl. prenesená",J123,0)</f>
        <v>0</v>
      </c>
      <c r="BH123" s="155">
        <f t="shared" ref="BH123:BH139" si="7">IF(N123="zníž. prenesená",J123,0)</f>
        <v>0</v>
      </c>
      <c r="BI123" s="155">
        <f t="shared" ref="BI123:BI139" si="8">IF(N123="nulová",J123,0)</f>
        <v>0</v>
      </c>
      <c r="BJ123" s="14" t="s">
        <v>136</v>
      </c>
      <c r="BK123" s="155">
        <f t="shared" ref="BK123:BK139" si="9">ROUND(I123*H123,2)</f>
        <v>0</v>
      </c>
      <c r="BL123" s="14" t="s">
        <v>267</v>
      </c>
      <c r="BM123" s="154" t="s">
        <v>505</v>
      </c>
    </row>
    <row r="124" spans="1:65" s="2" customFormat="1" ht="14.45" customHeight="1">
      <c r="A124" s="29"/>
      <c r="B124" s="141"/>
      <c r="C124" s="156" t="s">
        <v>136</v>
      </c>
      <c r="D124" s="156" t="s">
        <v>170</v>
      </c>
      <c r="E124" s="157" t="s">
        <v>506</v>
      </c>
      <c r="F124" s="158" t="s">
        <v>507</v>
      </c>
      <c r="G124" s="159" t="s">
        <v>181</v>
      </c>
      <c r="H124" s="160">
        <v>8</v>
      </c>
      <c r="I124" s="161"/>
      <c r="J124" s="162">
        <f t="shared" si="0"/>
        <v>0</v>
      </c>
      <c r="K124" s="163"/>
      <c r="L124" s="164"/>
      <c r="M124" s="165" t="s">
        <v>1</v>
      </c>
      <c r="N124" s="166" t="s">
        <v>40</v>
      </c>
      <c r="O124" s="55"/>
      <c r="P124" s="152">
        <f t="shared" si="1"/>
        <v>0</v>
      </c>
      <c r="Q124" s="152">
        <v>1.7000000000000001E-4</v>
      </c>
      <c r="R124" s="152">
        <f t="shared" si="2"/>
        <v>1.3600000000000001E-3</v>
      </c>
      <c r="S124" s="152">
        <v>0</v>
      </c>
      <c r="T124" s="153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4" t="s">
        <v>479</v>
      </c>
      <c r="AT124" s="154" t="s">
        <v>170</v>
      </c>
      <c r="AU124" s="154" t="s">
        <v>136</v>
      </c>
      <c r="AY124" s="14" t="s">
        <v>129</v>
      </c>
      <c r="BE124" s="155">
        <f t="shared" si="4"/>
        <v>0</v>
      </c>
      <c r="BF124" s="155">
        <f t="shared" si="5"/>
        <v>0</v>
      </c>
      <c r="BG124" s="155">
        <f t="shared" si="6"/>
        <v>0</v>
      </c>
      <c r="BH124" s="155">
        <f t="shared" si="7"/>
        <v>0</v>
      </c>
      <c r="BI124" s="155">
        <f t="shared" si="8"/>
        <v>0</v>
      </c>
      <c r="BJ124" s="14" t="s">
        <v>136</v>
      </c>
      <c r="BK124" s="155">
        <f t="shared" si="9"/>
        <v>0</v>
      </c>
      <c r="BL124" s="14" t="s">
        <v>479</v>
      </c>
      <c r="BM124" s="154" t="s">
        <v>508</v>
      </c>
    </row>
    <row r="125" spans="1:65" s="2" customFormat="1" ht="24.2" customHeight="1">
      <c r="A125" s="29"/>
      <c r="B125" s="141"/>
      <c r="C125" s="142" t="s">
        <v>141</v>
      </c>
      <c r="D125" s="142" t="s">
        <v>131</v>
      </c>
      <c r="E125" s="143" t="s">
        <v>509</v>
      </c>
      <c r="F125" s="144" t="s">
        <v>510</v>
      </c>
      <c r="G125" s="145" t="s">
        <v>181</v>
      </c>
      <c r="H125" s="146">
        <v>10</v>
      </c>
      <c r="I125" s="147"/>
      <c r="J125" s="148">
        <f t="shared" si="0"/>
        <v>0</v>
      </c>
      <c r="K125" s="149"/>
      <c r="L125" s="30"/>
      <c r="M125" s="150" t="s">
        <v>1</v>
      </c>
      <c r="N125" s="151" t="s">
        <v>40</v>
      </c>
      <c r="O125" s="55"/>
      <c r="P125" s="152">
        <f t="shared" si="1"/>
        <v>0</v>
      </c>
      <c r="Q125" s="152">
        <v>0</v>
      </c>
      <c r="R125" s="152">
        <f t="shared" si="2"/>
        <v>0</v>
      </c>
      <c r="S125" s="152">
        <v>0</v>
      </c>
      <c r="T125" s="153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267</v>
      </c>
      <c r="AT125" s="154" t="s">
        <v>131</v>
      </c>
      <c r="AU125" s="154" t="s">
        <v>136</v>
      </c>
      <c r="AY125" s="14" t="s">
        <v>129</v>
      </c>
      <c r="BE125" s="155">
        <f t="shared" si="4"/>
        <v>0</v>
      </c>
      <c r="BF125" s="155">
        <f t="shared" si="5"/>
        <v>0</v>
      </c>
      <c r="BG125" s="155">
        <f t="shared" si="6"/>
        <v>0</v>
      </c>
      <c r="BH125" s="155">
        <f t="shared" si="7"/>
        <v>0</v>
      </c>
      <c r="BI125" s="155">
        <f t="shared" si="8"/>
        <v>0</v>
      </c>
      <c r="BJ125" s="14" t="s">
        <v>136</v>
      </c>
      <c r="BK125" s="155">
        <f t="shared" si="9"/>
        <v>0</v>
      </c>
      <c r="BL125" s="14" t="s">
        <v>267</v>
      </c>
      <c r="BM125" s="154" t="s">
        <v>511</v>
      </c>
    </row>
    <row r="126" spans="1:65" s="2" customFormat="1" ht="14.45" customHeight="1">
      <c r="A126" s="29"/>
      <c r="B126" s="141"/>
      <c r="C126" s="156" t="s">
        <v>135</v>
      </c>
      <c r="D126" s="156" t="s">
        <v>170</v>
      </c>
      <c r="E126" s="157" t="s">
        <v>512</v>
      </c>
      <c r="F126" s="158" t="s">
        <v>513</v>
      </c>
      <c r="G126" s="159" t="s">
        <v>181</v>
      </c>
      <c r="H126" s="160">
        <v>10</v>
      </c>
      <c r="I126" s="161"/>
      <c r="J126" s="162">
        <f t="shared" si="0"/>
        <v>0</v>
      </c>
      <c r="K126" s="163"/>
      <c r="L126" s="164"/>
      <c r="M126" s="165" t="s">
        <v>1</v>
      </c>
      <c r="N126" s="166" t="s">
        <v>40</v>
      </c>
      <c r="O126" s="55"/>
      <c r="P126" s="152">
        <f t="shared" si="1"/>
        <v>0</v>
      </c>
      <c r="Q126" s="152">
        <v>2.5000000000000001E-4</v>
      </c>
      <c r="R126" s="152">
        <f t="shared" si="2"/>
        <v>2.5000000000000001E-3</v>
      </c>
      <c r="S126" s="152">
        <v>0</v>
      </c>
      <c r="T126" s="15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479</v>
      </c>
      <c r="AT126" s="154" t="s">
        <v>170</v>
      </c>
      <c r="AU126" s="154" t="s">
        <v>136</v>
      </c>
      <c r="AY126" s="14" t="s">
        <v>129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136</v>
      </c>
      <c r="BK126" s="155">
        <f t="shared" si="9"/>
        <v>0</v>
      </c>
      <c r="BL126" s="14" t="s">
        <v>479</v>
      </c>
      <c r="BM126" s="154" t="s">
        <v>514</v>
      </c>
    </row>
    <row r="127" spans="1:65" s="2" customFormat="1" ht="14.45" customHeight="1">
      <c r="A127" s="29"/>
      <c r="B127" s="141"/>
      <c r="C127" s="142" t="s">
        <v>147</v>
      </c>
      <c r="D127" s="142" t="s">
        <v>131</v>
      </c>
      <c r="E127" s="143" t="s">
        <v>515</v>
      </c>
      <c r="F127" s="144" t="s">
        <v>516</v>
      </c>
      <c r="G127" s="145" t="s">
        <v>186</v>
      </c>
      <c r="H127" s="146">
        <v>100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40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267</v>
      </c>
      <c r="AT127" s="154" t="s">
        <v>131</v>
      </c>
      <c r="AU127" s="154" t="s">
        <v>136</v>
      </c>
      <c r="AY127" s="14" t="s">
        <v>129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136</v>
      </c>
      <c r="BK127" s="155">
        <f t="shared" si="9"/>
        <v>0</v>
      </c>
      <c r="BL127" s="14" t="s">
        <v>267</v>
      </c>
      <c r="BM127" s="154" t="s">
        <v>517</v>
      </c>
    </row>
    <row r="128" spans="1:65" s="2" customFormat="1" ht="14.45" customHeight="1">
      <c r="A128" s="29"/>
      <c r="B128" s="141"/>
      <c r="C128" s="156" t="s">
        <v>151</v>
      </c>
      <c r="D128" s="156" t="s">
        <v>170</v>
      </c>
      <c r="E128" s="157" t="s">
        <v>518</v>
      </c>
      <c r="F128" s="158" t="s">
        <v>519</v>
      </c>
      <c r="G128" s="159" t="s">
        <v>186</v>
      </c>
      <c r="H128" s="160">
        <v>100</v>
      </c>
      <c r="I128" s="161"/>
      <c r="J128" s="162">
        <f t="shared" si="0"/>
        <v>0</v>
      </c>
      <c r="K128" s="163"/>
      <c r="L128" s="164"/>
      <c r="M128" s="165" t="s">
        <v>1</v>
      </c>
      <c r="N128" s="166" t="s">
        <v>40</v>
      </c>
      <c r="O128" s="55"/>
      <c r="P128" s="152">
        <f t="shared" si="1"/>
        <v>0</v>
      </c>
      <c r="Q128" s="152">
        <v>1.0000000000000001E-5</v>
      </c>
      <c r="R128" s="152">
        <f t="shared" si="2"/>
        <v>1E-3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479</v>
      </c>
      <c r="AT128" s="154" t="s">
        <v>170</v>
      </c>
      <c r="AU128" s="154" t="s">
        <v>136</v>
      </c>
      <c r="AY128" s="14" t="s">
        <v>129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136</v>
      </c>
      <c r="BK128" s="155">
        <f t="shared" si="9"/>
        <v>0</v>
      </c>
      <c r="BL128" s="14" t="s">
        <v>479</v>
      </c>
      <c r="BM128" s="154" t="s">
        <v>520</v>
      </c>
    </row>
    <row r="129" spans="1:65" s="2" customFormat="1" ht="14.45" customHeight="1">
      <c r="A129" s="29"/>
      <c r="B129" s="141"/>
      <c r="C129" s="156" t="s">
        <v>154</v>
      </c>
      <c r="D129" s="156" t="s">
        <v>170</v>
      </c>
      <c r="E129" s="157" t="s">
        <v>521</v>
      </c>
      <c r="F129" s="158" t="s">
        <v>522</v>
      </c>
      <c r="G129" s="159" t="s">
        <v>186</v>
      </c>
      <c r="H129" s="160">
        <v>100</v>
      </c>
      <c r="I129" s="161"/>
      <c r="J129" s="162">
        <f t="shared" si="0"/>
        <v>0</v>
      </c>
      <c r="K129" s="163"/>
      <c r="L129" s="164"/>
      <c r="M129" s="165" t="s">
        <v>1</v>
      </c>
      <c r="N129" s="166" t="s">
        <v>40</v>
      </c>
      <c r="O129" s="55"/>
      <c r="P129" s="152">
        <f t="shared" si="1"/>
        <v>0</v>
      </c>
      <c r="Q129" s="152">
        <v>1.0000000000000001E-5</v>
      </c>
      <c r="R129" s="152">
        <f t="shared" si="2"/>
        <v>1E-3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479</v>
      </c>
      <c r="AT129" s="154" t="s">
        <v>170</v>
      </c>
      <c r="AU129" s="154" t="s">
        <v>136</v>
      </c>
      <c r="AY129" s="14" t="s">
        <v>129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136</v>
      </c>
      <c r="BK129" s="155">
        <f t="shared" si="9"/>
        <v>0</v>
      </c>
      <c r="BL129" s="14" t="s">
        <v>479</v>
      </c>
      <c r="BM129" s="154" t="s">
        <v>523</v>
      </c>
    </row>
    <row r="130" spans="1:65" s="2" customFormat="1" ht="24.2" customHeight="1">
      <c r="A130" s="29"/>
      <c r="B130" s="141"/>
      <c r="C130" s="142" t="s">
        <v>157</v>
      </c>
      <c r="D130" s="142" t="s">
        <v>131</v>
      </c>
      <c r="E130" s="143" t="s">
        <v>524</v>
      </c>
      <c r="F130" s="144" t="s">
        <v>525</v>
      </c>
      <c r="G130" s="145" t="s">
        <v>186</v>
      </c>
      <c r="H130" s="146">
        <v>1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40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267</v>
      </c>
      <c r="AT130" s="154" t="s">
        <v>131</v>
      </c>
      <c r="AU130" s="154" t="s">
        <v>136</v>
      </c>
      <c r="AY130" s="14" t="s">
        <v>129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136</v>
      </c>
      <c r="BK130" s="155">
        <f t="shared" si="9"/>
        <v>0</v>
      </c>
      <c r="BL130" s="14" t="s">
        <v>267</v>
      </c>
      <c r="BM130" s="154" t="s">
        <v>526</v>
      </c>
    </row>
    <row r="131" spans="1:65" s="2" customFormat="1" ht="14.45" customHeight="1">
      <c r="A131" s="29"/>
      <c r="B131" s="141"/>
      <c r="C131" s="156" t="s">
        <v>161</v>
      </c>
      <c r="D131" s="156" t="s">
        <v>170</v>
      </c>
      <c r="E131" s="157" t="s">
        <v>527</v>
      </c>
      <c r="F131" s="158" t="s">
        <v>528</v>
      </c>
      <c r="G131" s="159" t="s">
        <v>186</v>
      </c>
      <c r="H131" s="160">
        <v>1</v>
      </c>
      <c r="I131" s="161"/>
      <c r="J131" s="162">
        <f t="shared" si="0"/>
        <v>0</v>
      </c>
      <c r="K131" s="163"/>
      <c r="L131" s="164"/>
      <c r="M131" s="165" t="s">
        <v>1</v>
      </c>
      <c r="N131" s="166" t="s">
        <v>40</v>
      </c>
      <c r="O131" s="55"/>
      <c r="P131" s="152">
        <f t="shared" si="1"/>
        <v>0</v>
      </c>
      <c r="Q131" s="152">
        <v>1E-4</v>
      </c>
      <c r="R131" s="152">
        <f t="shared" si="2"/>
        <v>1E-4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479</v>
      </c>
      <c r="AT131" s="154" t="s">
        <v>170</v>
      </c>
      <c r="AU131" s="154" t="s">
        <v>136</v>
      </c>
      <c r="AY131" s="14" t="s">
        <v>129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136</v>
      </c>
      <c r="BK131" s="155">
        <f t="shared" si="9"/>
        <v>0</v>
      </c>
      <c r="BL131" s="14" t="s">
        <v>479</v>
      </c>
      <c r="BM131" s="154" t="s">
        <v>529</v>
      </c>
    </row>
    <row r="132" spans="1:65" s="2" customFormat="1" ht="24.2" customHeight="1">
      <c r="A132" s="29"/>
      <c r="B132" s="141"/>
      <c r="C132" s="142" t="s">
        <v>160</v>
      </c>
      <c r="D132" s="142" t="s">
        <v>131</v>
      </c>
      <c r="E132" s="143" t="s">
        <v>530</v>
      </c>
      <c r="F132" s="144" t="s">
        <v>531</v>
      </c>
      <c r="G132" s="145" t="s">
        <v>186</v>
      </c>
      <c r="H132" s="146">
        <v>2</v>
      </c>
      <c r="I132" s="147"/>
      <c r="J132" s="148">
        <f t="shared" si="0"/>
        <v>0</v>
      </c>
      <c r="K132" s="149"/>
      <c r="L132" s="30"/>
      <c r="M132" s="150" t="s">
        <v>1</v>
      </c>
      <c r="N132" s="151" t="s">
        <v>40</v>
      </c>
      <c r="O132" s="55"/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267</v>
      </c>
      <c r="AT132" s="154" t="s">
        <v>131</v>
      </c>
      <c r="AU132" s="154" t="s">
        <v>136</v>
      </c>
      <c r="AY132" s="14" t="s">
        <v>129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136</v>
      </c>
      <c r="BK132" s="155">
        <f t="shared" si="9"/>
        <v>0</v>
      </c>
      <c r="BL132" s="14" t="s">
        <v>267</v>
      </c>
      <c r="BM132" s="154" t="s">
        <v>532</v>
      </c>
    </row>
    <row r="133" spans="1:65" s="2" customFormat="1" ht="24.2" customHeight="1">
      <c r="A133" s="29"/>
      <c r="B133" s="141"/>
      <c r="C133" s="156" t="s">
        <v>169</v>
      </c>
      <c r="D133" s="156" t="s">
        <v>170</v>
      </c>
      <c r="E133" s="157" t="s">
        <v>533</v>
      </c>
      <c r="F133" s="158" t="s">
        <v>534</v>
      </c>
      <c r="G133" s="159" t="s">
        <v>186</v>
      </c>
      <c r="H133" s="160">
        <v>2</v>
      </c>
      <c r="I133" s="161"/>
      <c r="J133" s="162">
        <f t="shared" si="0"/>
        <v>0</v>
      </c>
      <c r="K133" s="163"/>
      <c r="L133" s="164"/>
      <c r="M133" s="165" t="s">
        <v>1</v>
      </c>
      <c r="N133" s="166" t="s">
        <v>40</v>
      </c>
      <c r="O133" s="55"/>
      <c r="P133" s="152">
        <f t="shared" si="1"/>
        <v>0</v>
      </c>
      <c r="Q133" s="152">
        <v>2.0000000000000001E-4</v>
      </c>
      <c r="R133" s="152">
        <f t="shared" si="2"/>
        <v>4.0000000000000002E-4</v>
      </c>
      <c r="S133" s="152">
        <v>0</v>
      </c>
      <c r="T133" s="15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479</v>
      </c>
      <c r="AT133" s="154" t="s">
        <v>170</v>
      </c>
      <c r="AU133" s="154" t="s">
        <v>136</v>
      </c>
      <c r="AY133" s="14" t="s">
        <v>129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136</v>
      </c>
      <c r="BK133" s="155">
        <f t="shared" si="9"/>
        <v>0</v>
      </c>
      <c r="BL133" s="14" t="s">
        <v>479</v>
      </c>
      <c r="BM133" s="154" t="s">
        <v>535</v>
      </c>
    </row>
    <row r="134" spans="1:65" s="2" customFormat="1" ht="14.45" customHeight="1">
      <c r="A134" s="29"/>
      <c r="B134" s="141"/>
      <c r="C134" s="142" t="s">
        <v>165</v>
      </c>
      <c r="D134" s="142" t="s">
        <v>131</v>
      </c>
      <c r="E134" s="143" t="s">
        <v>536</v>
      </c>
      <c r="F134" s="144" t="s">
        <v>537</v>
      </c>
      <c r="G134" s="145" t="s">
        <v>186</v>
      </c>
      <c r="H134" s="146">
        <v>2</v>
      </c>
      <c r="I134" s="147"/>
      <c r="J134" s="148">
        <f t="shared" si="0"/>
        <v>0</v>
      </c>
      <c r="K134" s="149"/>
      <c r="L134" s="30"/>
      <c r="M134" s="150" t="s">
        <v>1</v>
      </c>
      <c r="N134" s="151" t="s">
        <v>40</v>
      </c>
      <c r="O134" s="55"/>
      <c r="P134" s="152">
        <f t="shared" si="1"/>
        <v>0</v>
      </c>
      <c r="Q134" s="152">
        <v>0</v>
      </c>
      <c r="R134" s="152">
        <f t="shared" si="2"/>
        <v>0</v>
      </c>
      <c r="S134" s="152">
        <v>0</v>
      </c>
      <c r="T134" s="153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267</v>
      </c>
      <c r="AT134" s="154" t="s">
        <v>131</v>
      </c>
      <c r="AU134" s="154" t="s">
        <v>136</v>
      </c>
      <c r="AY134" s="14" t="s">
        <v>129</v>
      </c>
      <c r="BE134" s="155">
        <f t="shared" si="4"/>
        <v>0</v>
      </c>
      <c r="BF134" s="155">
        <f t="shared" si="5"/>
        <v>0</v>
      </c>
      <c r="BG134" s="155">
        <f t="shared" si="6"/>
        <v>0</v>
      </c>
      <c r="BH134" s="155">
        <f t="shared" si="7"/>
        <v>0</v>
      </c>
      <c r="BI134" s="155">
        <f t="shared" si="8"/>
        <v>0</v>
      </c>
      <c r="BJ134" s="14" t="s">
        <v>136</v>
      </c>
      <c r="BK134" s="155">
        <f t="shared" si="9"/>
        <v>0</v>
      </c>
      <c r="BL134" s="14" t="s">
        <v>267</v>
      </c>
      <c r="BM134" s="154" t="s">
        <v>538</v>
      </c>
    </row>
    <row r="135" spans="1:65" s="2" customFormat="1" ht="24.2" customHeight="1">
      <c r="A135" s="29"/>
      <c r="B135" s="141"/>
      <c r="C135" s="156" t="s">
        <v>178</v>
      </c>
      <c r="D135" s="156" t="s">
        <v>170</v>
      </c>
      <c r="E135" s="157" t="s">
        <v>539</v>
      </c>
      <c r="F135" s="158" t="s">
        <v>540</v>
      </c>
      <c r="G135" s="159" t="s">
        <v>186</v>
      </c>
      <c r="H135" s="160">
        <v>1</v>
      </c>
      <c r="I135" s="161"/>
      <c r="J135" s="162">
        <f t="shared" si="0"/>
        <v>0</v>
      </c>
      <c r="K135" s="163"/>
      <c r="L135" s="164"/>
      <c r="M135" s="165" t="s">
        <v>1</v>
      </c>
      <c r="N135" s="166" t="s">
        <v>40</v>
      </c>
      <c r="O135" s="55"/>
      <c r="P135" s="152">
        <f t="shared" si="1"/>
        <v>0</v>
      </c>
      <c r="Q135" s="152">
        <v>1.4999999999999999E-4</v>
      </c>
      <c r="R135" s="152">
        <f t="shared" si="2"/>
        <v>1.4999999999999999E-4</v>
      </c>
      <c r="S135" s="152">
        <v>0</v>
      </c>
      <c r="T135" s="153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479</v>
      </c>
      <c r="AT135" s="154" t="s">
        <v>170</v>
      </c>
      <c r="AU135" s="154" t="s">
        <v>136</v>
      </c>
      <c r="AY135" s="14" t="s">
        <v>129</v>
      </c>
      <c r="BE135" s="155">
        <f t="shared" si="4"/>
        <v>0</v>
      </c>
      <c r="BF135" s="155">
        <f t="shared" si="5"/>
        <v>0</v>
      </c>
      <c r="BG135" s="155">
        <f t="shared" si="6"/>
        <v>0</v>
      </c>
      <c r="BH135" s="155">
        <f t="shared" si="7"/>
        <v>0</v>
      </c>
      <c r="BI135" s="155">
        <f t="shared" si="8"/>
        <v>0</v>
      </c>
      <c r="BJ135" s="14" t="s">
        <v>136</v>
      </c>
      <c r="BK135" s="155">
        <f t="shared" si="9"/>
        <v>0</v>
      </c>
      <c r="BL135" s="14" t="s">
        <v>479</v>
      </c>
      <c r="BM135" s="154" t="s">
        <v>541</v>
      </c>
    </row>
    <row r="136" spans="1:65" s="2" customFormat="1" ht="24.2" customHeight="1">
      <c r="A136" s="29"/>
      <c r="B136" s="141"/>
      <c r="C136" s="156" t="s">
        <v>183</v>
      </c>
      <c r="D136" s="156" t="s">
        <v>170</v>
      </c>
      <c r="E136" s="157" t="s">
        <v>542</v>
      </c>
      <c r="F136" s="158" t="s">
        <v>543</v>
      </c>
      <c r="G136" s="159" t="s">
        <v>186</v>
      </c>
      <c r="H136" s="160">
        <v>1</v>
      </c>
      <c r="I136" s="161"/>
      <c r="J136" s="162">
        <f t="shared" si="0"/>
        <v>0</v>
      </c>
      <c r="K136" s="163"/>
      <c r="L136" s="164"/>
      <c r="M136" s="165" t="s">
        <v>1</v>
      </c>
      <c r="N136" s="166" t="s">
        <v>40</v>
      </c>
      <c r="O136" s="55"/>
      <c r="P136" s="152">
        <f t="shared" si="1"/>
        <v>0</v>
      </c>
      <c r="Q136" s="152">
        <v>1.4999999999999999E-4</v>
      </c>
      <c r="R136" s="152">
        <f t="shared" si="2"/>
        <v>1.4999999999999999E-4</v>
      </c>
      <c r="S136" s="152">
        <v>0</v>
      </c>
      <c r="T136" s="15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479</v>
      </c>
      <c r="AT136" s="154" t="s">
        <v>170</v>
      </c>
      <c r="AU136" s="154" t="s">
        <v>136</v>
      </c>
      <c r="AY136" s="14" t="s">
        <v>129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136</v>
      </c>
      <c r="BK136" s="155">
        <f t="shared" si="9"/>
        <v>0</v>
      </c>
      <c r="BL136" s="14" t="s">
        <v>479</v>
      </c>
      <c r="BM136" s="154" t="s">
        <v>544</v>
      </c>
    </row>
    <row r="137" spans="1:65" s="2" customFormat="1" ht="14.45" customHeight="1">
      <c r="A137" s="29"/>
      <c r="B137" s="141"/>
      <c r="C137" s="142" t="s">
        <v>188</v>
      </c>
      <c r="D137" s="142" t="s">
        <v>131</v>
      </c>
      <c r="E137" s="143" t="s">
        <v>545</v>
      </c>
      <c r="F137" s="144" t="s">
        <v>546</v>
      </c>
      <c r="G137" s="145" t="s">
        <v>186</v>
      </c>
      <c r="H137" s="146">
        <v>1</v>
      </c>
      <c r="I137" s="147"/>
      <c r="J137" s="148">
        <f t="shared" si="0"/>
        <v>0</v>
      </c>
      <c r="K137" s="149"/>
      <c r="L137" s="30"/>
      <c r="M137" s="150" t="s">
        <v>1</v>
      </c>
      <c r="N137" s="151" t="s">
        <v>40</v>
      </c>
      <c r="O137" s="55"/>
      <c r="P137" s="152">
        <f t="shared" si="1"/>
        <v>0</v>
      </c>
      <c r="Q137" s="152">
        <v>0</v>
      </c>
      <c r="R137" s="152">
        <f t="shared" si="2"/>
        <v>0</v>
      </c>
      <c r="S137" s="152">
        <v>0</v>
      </c>
      <c r="T137" s="15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267</v>
      </c>
      <c r="AT137" s="154" t="s">
        <v>131</v>
      </c>
      <c r="AU137" s="154" t="s">
        <v>136</v>
      </c>
      <c r="AY137" s="14" t="s">
        <v>129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136</v>
      </c>
      <c r="BK137" s="155">
        <f t="shared" si="9"/>
        <v>0</v>
      </c>
      <c r="BL137" s="14" t="s">
        <v>267</v>
      </c>
      <c r="BM137" s="154" t="s">
        <v>547</v>
      </c>
    </row>
    <row r="138" spans="1:65" s="2" customFormat="1" ht="24.2" customHeight="1">
      <c r="A138" s="29"/>
      <c r="B138" s="141"/>
      <c r="C138" s="156" t="s">
        <v>192</v>
      </c>
      <c r="D138" s="156" t="s">
        <v>170</v>
      </c>
      <c r="E138" s="157" t="s">
        <v>548</v>
      </c>
      <c r="F138" s="158" t="s">
        <v>549</v>
      </c>
      <c r="G138" s="159" t="s">
        <v>186</v>
      </c>
      <c r="H138" s="160">
        <v>1</v>
      </c>
      <c r="I138" s="161"/>
      <c r="J138" s="162">
        <f t="shared" si="0"/>
        <v>0</v>
      </c>
      <c r="K138" s="163"/>
      <c r="L138" s="164"/>
      <c r="M138" s="165" t="s">
        <v>1</v>
      </c>
      <c r="N138" s="166" t="s">
        <v>40</v>
      </c>
      <c r="O138" s="55"/>
      <c r="P138" s="152">
        <f t="shared" si="1"/>
        <v>0</v>
      </c>
      <c r="Q138" s="152">
        <v>2.0000000000000001E-4</v>
      </c>
      <c r="R138" s="152">
        <f t="shared" si="2"/>
        <v>2.0000000000000001E-4</v>
      </c>
      <c r="S138" s="152">
        <v>0</v>
      </c>
      <c r="T138" s="15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479</v>
      </c>
      <c r="AT138" s="154" t="s">
        <v>170</v>
      </c>
      <c r="AU138" s="154" t="s">
        <v>136</v>
      </c>
      <c r="AY138" s="14" t="s">
        <v>129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136</v>
      </c>
      <c r="BK138" s="155">
        <f t="shared" si="9"/>
        <v>0</v>
      </c>
      <c r="BL138" s="14" t="s">
        <v>479</v>
      </c>
      <c r="BM138" s="154" t="s">
        <v>550</v>
      </c>
    </row>
    <row r="139" spans="1:65" s="2" customFormat="1" ht="14.45" customHeight="1">
      <c r="A139" s="29"/>
      <c r="B139" s="141"/>
      <c r="C139" s="156" t="s">
        <v>196</v>
      </c>
      <c r="D139" s="156" t="s">
        <v>170</v>
      </c>
      <c r="E139" s="157" t="s">
        <v>551</v>
      </c>
      <c r="F139" s="158" t="s">
        <v>552</v>
      </c>
      <c r="G139" s="159" t="s">
        <v>186</v>
      </c>
      <c r="H139" s="160">
        <v>2</v>
      </c>
      <c r="I139" s="161"/>
      <c r="J139" s="162">
        <f t="shared" si="0"/>
        <v>0</v>
      </c>
      <c r="K139" s="163"/>
      <c r="L139" s="164"/>
      <c r="M139" s="165" t="s">
        <v>1</v>
      </c>
      <c r="N139" s="166" t="s">
        <v>40</v>
      </c>
      <c r="O139" s="55"/>
      <c r="P139" s="152">
        <f t="shared" si="1"/>
        <v>0</v>
      </c>
      <c r="Q139" s="152">
        <v>1.0000000000000001E-5</v>
      </c>
      <c r="R139" s="152">
        <f t="shared" si="2"/>
        <v>2.0000000000000002E-5</v>
      </c>
      <c r="S139" s="152">
        <v>0</v>
      </c>
      <c r="T139" s="15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479</v>
      </c>
      <c r="AT139" s="154" t="s">
        <v>170</v>
      </c>
      <c r="AU139" s="154" t="s">
        <v>136</v>
      </c>
      <c r="AY139" s="14" t="s">
        <v>129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136</v>
      </c>
      <c r="BK139" s="155">
        <f t="shared" si="9"/>
        <v>0</v>
      </c>
      <c r="BL139" s="14" t="s">
        <v>479</v>
      </c>
      <c r="BM139" s="154" t="s">
        <v>553</v>
      </c>
    </row>
    <row r="140" spans="1:65" s="2" customFormat="1" ht="39">
      <c r="A140" s="29"/>
      <c r="B140" s="30"/>
      <c r="C140" s="29"/>
      <c r="D140" s="167" t="s">
        <v>242</v>
      </c>
      <c r="E140" s="29"/>
      <c r="F140" s="168" t="s">
        <v>554</v>
      </c>
      <c r="G140" s="29"/>
      <c r="H140" s="29"/>
      <c r="I140" s="169"/>
      <c r="J140" s="29"/>
      <c r="K140" s="29"/>
      <c r="L140" s="30"/>
      <c r="M140" s="170"/>
      <c r="N140" s="171"/>
      <c r="O140" s="55"/>
      <c r="P140" s="55"/>
      <c r="Q140" s="55"/>
      <c r="R140" s="55"/>
      <c r="S140" s="55"/>
      <c r="T140" s="56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T140" s="14" t="s">
        <v>242</v>
      </c>
      <c r="AU140" s="14" t="s">
        <v>136</v>
      </c>
    </row>
    <row r="141" spans="1:65" s="2" customFormat="1" ht="14.45" customHeight="1">
      <c r="A141" s="29"/>
      <c r="B141" s="141"/>
      <c r="C141" s="142" t="s">
        <v>177</v>
      </c>
      <c r="D141" s="142" t="s">
        <v>131</v>
      </c>
      <c r="E141" s="143" t="s">
        <v>555</v>
      </c>
      <c r="F141" s="144" t="s">
        <v>556</v>
      </c>
      <c r="G141" s="145" t="s">
        <v>186</v>
      </c>
      <c r="H141" s="146">
        <v>1</v>
      </c>
      <c r="I141" s="147"/>
      <c r="J141" s="148">
        <f t="shared" ref="J141:J147" si="10">ROUND(I141*H141,2)</f>
        <v>0</v>
      </c>
      <c r="K141" s="149"/>
      <c r="L141" s="30"/>
      <c r="M141" s="150" t="s">
        <v>1</v>
      </c>
      <c r="N141" s="151" t="s">
        <v>40</v>
      </c>
      <c r="O141" s="55"/>
      <c r="P141" s="152">
        <f t="shared" ref="P141:P147" si="11">O141*H141</f>
        <v>0</v>
      </c>
      <c r="Q141" s="152">
        <v>0</v>
      </c>
      <c r="R141" s="152">
        <f t="shared" ref="R141:R147" si="12">Q141*H141</f>
        <v>0</v>
      </c>
      <c r="S141" s="152">
        <v>0</v>
      </c>
      <c r="T141" s="153">
        <f t="shared" ref="T141:T147" si="1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267</v>
      </c>
      <c r="AT141" s="154" t="s">
        <v>131</v>
      </c>
      <c r="AU141" s="154" t="s">
        <v>136</v>
      </c>
      <c r="AY141" s="14" t="s">
        <v>129</v>
      </c>
      <c r="BE141" s="155">
        <f t="shared" ref="BE141:BE147" si="14">IF(N141="základná",J141,0)</f>
        <v>0</v>
      </c>
      <c r="BF141" s="155">
        <f t="shared" ref="BF141:BF147" si="15">IF(N141="znížená",J141,0)</f>
        <v>0</v>
      </c>
      <c r="BG141" s="155">
        <f t="shared" ref="BG141:BG147" si="16">IF(N141="zákl. prenesená",J141,0)</f>
        <v>0</v>
      </c>
      <c r="BH141" s="155">
        <f t="shared" ref="BH141:BH147" si="17">IF(N141="zníž. prenesená",J141,0)</f>
        <v>0</v>
      </c>
      <c r="BI141" s="155">
        <f t="shared" ref="BI141:BI147" si="18">IF(N141="nulová",J141,0)</f>
        <v>0</v>
      </c>
      <c r="BJ141" s="14" t="s">
        <v>136</v>
      </c>
      <c r="BK141" s="155">
        <f t="shared" ref="BK141:BK147" si="19">ROUND(I141*H141,2)</f>
        <v>0</v>
      </c>
      <c r="BL141" s="14" t="s">
        <v>267</v>
      </c>
      <c r="BM141" s="154" t="s">
        <v>557</v>
      </c>
    </row>
    <row r="142" spans="1:65" s="2" customFormat="1" ht="24.2" customHeight="1">
      <c r="A142" s="29"/>
      <c r="B142" s="141"/>
      <c r="C142" s="156" t="s">
        <v>202</v>
      </c>
      <c r="D142" s="156" t="s">
        <v>170</v>
      </c>
      <c r="E142" s="157" t="s">
        <v>558</v>
      </c>
      <c r="F142" s="158" t="s">
        <v>559</v>
      </c>
      <c r="G142" s="159" t="s">
        <v>186</v>
      </c>
      <c r="H142" s="160">
        <v>1</v>
      </c>
      <c r="I142" s="161"/>
      <c r="J142" s="162">
        <f t="shared" si="10"/>
        <v>0</v>
      </c>
      <c r="K142" s="163"/>
      <c r="L142" s="164"/>
      <c r="M142" s="165" t="s">
        <v>1</v>
      </c>
      <c r="N142" s="166" t="s">
        <v>40</v>
      </c>
      <c r="O142" s="55"/>
      <c r="P142" s="152">
        <f t="shared" si="11"/>
        <v>0</v>
      </c>
      <c r="Q142" s="152">
        <v>6.0000000000000001E-3</v>
      </c>
      <c r="R142" s="152">
        <f t="shared" si="12"/>
        <v>6.0000000000000001E-3</v>
      </c>
      <c r="S142" s="152">
        <v>0</v>
      </c>
      <c r="T142" s="153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479</v>
      </c>
      <c r="AT142" s="154" t="s">
        <v>170</v>
      </c>
      <c r="AU142" s="154" t="s">
        <v>136</v>
      </c>
      <c r="AY142" s="14" t="s">
        <v>129</v>
      </c>
      <c r="BE142" s="155">
        <f t="shared" si="14"/>
        <v>0</v>
      </c>
      <c r="BF142" s="155">
        <f t="shared" si="15"/>
        <v>0</v>
      </c>
      <c r="BG142" s="155">
        <f t="shared" si="16"/>
        <v>0</v>
      </c>
      <c r="BH142" s="155">
        <f t="shared" si="17"/>
        <v>0</v>
      </c>
      <c r="BI142" s="155">
        <f t="shared" si="18"/>
        <v>0</v>
      </c>
      <c r="BJ142" s="14" t="s">
        <v>136</v>
      </c>
      <c r="BK142" s="155">
        <f t="shared" si="19"/>
        <v>0</v>
      </c>
      <c r="BL142" s="14" t="s">
        <v>479</v>
      </c>
      <c r="BM142" s="154" t="s">
        <v>560</v>
      </c>
    </row>
    <row r="143" spans="1:65" s="2" customFormat="1" ht="14.45" customHeight="1">
      <c r="A143" s="29"/>
      <c r="B143" s="141"/>
      <c r="C143" s="142" t="s">
        <v>7</v>
      </c>
      <c r="D143" s="142" t="s">
        <v>131</v>
      </c>
      <c r="E143" s="143" t="s">
        <v>561</v>
      </c>
      <c r="F143" s="144" t="s">
        <v>562</v>
      </c>
      <c r="G143" s="145" t="s">
        <v>186</v>
      </c>
      <c r="H143" s="146">
        <v>1</v>
      </c>
      <c r="I143" s="147"/>
      <c r="J143" s="148">
        <f t="shared" si="10"/>
        <v>0</v>
      </c>
      <c r="K143" s="149"/>
      <c r="L143" s="30"/>
      <c r="M143" s="150" t="s">
        <v>1</v>
      </c>
      <c r="N143" s="151" t="s">
        <v>40</v>
      </c>
      <c r="O143" s="55"/>
      <c r="P143" s="152">
        <f t="shared" si="11"/>
        <v>0</v>
      </c>
      <c r="Q143" s="152">
        <v>0</v>
      </c>
      <c r="R143" s="152">
        <f t="shared" si="12"/>
        <v>0</v>
      </c>
      <c r="S143" s="152">
        <v>0</v>
      </c>
      <c r="T143" s="153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267</v>
      </c>
      <c r="AT143" s="154" t="s">
        <v>131</v>
      </c>
      <c r="AU143" s="154" t="s">
        <v>136</v>
      </c>
      <c r="AY143" s="14" t="s">
        <v>129</v>
      </c>
      <c r="BE143" s="155">
        <f t="shared" si="14"/>
        <v>0</v>
      </c>
      <c r="BF143" s="155">
        <f t="shared" si="15"/>
        <v>0</v>
      </c>
      <c r="BG143" s="155">
        <f t="shared" si="16"/>
        <v>0</v>
      </c>
      <c r="BH143" s="155">
        <f t="shared" si="17"/>
        <v>0</v>
      </c>
      <c r="BI143" s="155">
        <f t="shared" si="18"/>
        <v>0</v>
      </c>
      <c r="BJ143" s="14" t="s">
        <v>136</v>
      </c>
      <c r="BK143" s="155">
        <f t="shared" si="19"/>
        <v>0</v>
      </c>
      <c r="BL143" s="14" t="s">
        <v>267</v>
      </c>
      <c r="BM143" s="154" t="s">
        <v>563</v>
      </c>
    </row>
    <row r="144" spans="1:65" s="2" customFormat="1" ht="14.45" customHeight="1">
      <c r="A144" s="29"/>
      <c r="B144" s="141"/>
      <c r="C144" s="142" t="s">
        <v>212</v>
      </c>
      <c r="D144" s="142" t="s">
        <v>131</v>
      </c>
      <c r="E144" s="143" t="s">
        <v>564</v>
      </c>
      <c r="F144" s="144" t="s">
        <v>565</v>
      </c>
      <c r="G144" s="145" t="s">
        <v>181</v>
      </c>
      <c r="H144" s="146">
        <v>49</v>
      </c>
      <c r="I144" s="147"/>
      <c r="J144" s="148">
        <f t="shared" si="10"/>
        <v>0</v>
      </c>
      <c r="K144" s="149"/>
      <c r="L144" s="30"/>
      <c r="M144" s="150" t="s">
        <v>1</v>
      </c>
      <c r="N144" s="151" t="s">
        <v>40</v>
      </c>
      <c r="O144" s="55"/>
      <c r="P144" s="152">
        <f t="shared" si="11"/>
        <v>0</v>
      </c>
      <c r="Q144" s="152">
        <v>0</v>
      </c>
      <c r="R144" s="152">
        <f t="shared" si="12"/>
        <v>0</v>
      </c>
      <c r="S144" s="152">
        <v>0</v>
      </c>
      <c r="T144" s="153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267</v>
      </c>
      <c r="AT144" s="154" t="s">
        <v>131</v>
      </c>
      <c r="AU144" s="154" t="s">
        <v>136</v>
      </c>
      <c r="AY144" s="14" t="s">
        <v>129</v>
      </c>
      <c r="BE144" s="155">
        <f t="shared" si="14"/>
        <v>0</v>
      </c>
      <c r="BF144" s="155">
        <f t="shared" si="15"/>
        <v>0</v>
      </c>
      <c r="BG144" s="155">
        <f t="shared" si="16"/>
        <v>0</v>
      </c>
      <c r="BH144" s="155">
        <f t="shared" si="17"/>
        <v>0</v>
      </c>
      <c r="BI144" s="155">
        <f t="shared" si="18"/>
        <v>0</v>
      </c>
      <c r="BJ144" s="14" t="s">
        <v>136</v>
      </c>
      <c r="BK144" s="155">
        <f t="shared" si="19"/>
        <v>0</v>
      </c>
      <c r="BL144" s="14" t="s">
        <v>267</v>
      </c>
      <c r="BM144" s="154" t="s">
        <v>566</v>
      </c>
    </row>
    <row r="145" spans="1:65" s="2" customFormat="1" ht="14.45" customHeight="1">
      <c r="A145" s="29"/>
      <c r="B145" s="141"/>
      <c r="C145" s="156" t="s">
        <v>201</v>
      </c>
      <c r="D145" s="156" t="s">
        <v>170</v>
      </c>
      <c r="E145" s="157" t="s">
        <v>567</v>
      </c>
      <c r="F145" s="158" t="s">
        <v>568</v>
      </c>
      <c r="G145" s="159" t="s">
        <v>181</v>
      </c>
      <c r="H145" s="160">
        <v>49</v>
      </c>
      <c r="I145" s="161"/>
      <c r="J145" s="162">
        <f t="shared" si="10"/>
        <v>0</v>
      </c>
      <c r="K145" s="163"/>
      <c r="L145" s="164"/>
      <c r="M145" s="165" t="s">
        <v>1</v>
      </c>
      <c r="N145" s="166" t="s">
        <v>40</v>
      </c>
      <c r="O145" s="55"/>
      <c r="P145" s="152">
        <f t="shared" si="11"/>
        <v>0</v>
      </c>
      <c r="Q145" s="152">
        <v>1.3999999999999999E-4</v>
      </c>
      <c r="R145" s="152">
        <f t="shared" si="12"/>
        <v>6.8599999999999998E-3</v>
      </c>
      <c r="S145" s="152">
        <v>0</v>
      </c>
      <c r="T145" s="153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479</v>
      </c>
      <c r="AT145" s="154" t="s">
        <v>170</v>
      </c>
      <c r="AU145" s="154" t="s">
        <v>136</v>
      </c>
      <c r="AY145" s="14" t="s">
        <v>129</v>
      </c>
      <c r="BE145" s="155">
        <f t="shared" si="14"/>
        <v>0</v>
      </c>
      <c r="BF145" s="155">
        <f t="shared" si="15"/>
        <v>0</v>
      </c>
      <c r="BG145" s="155">
        <f t="shared" si="16"/>
        <v>0</v>
      </c>
      <c r="BH145" s="155">
        <f t="shared" si="17"/>
        <v>0</v>
      </c>
      <c r="BI145" s="155">
        <f t="shared" si="18"/>
        <v>0</v>
      </c>
      <c r="BJ145" s="14" t="s">
        <v>136</v>
      </c>
      <c r="BK145" s="155">
        <f t="shared" si="19"/>
        <v>0</v>
      </c>
      <c r="BL145" s="14" t="s">
        <v>479</v>
      </c>
      <c r="BM145" s="154" t="s">
        <v>569</v>
      </c>
    </row>
    <row r="146" spans="1:65" s="2" customFormat="1" ht="14.45" customHeight="1">
      <c r="A146" s="29"/>
      <c r="B146" s="141"/>
      <c r="C146" s="142" t="s">
        <v>220</v>
      </c>
      <c r="D146" s="142" t="s">
        <v>131</v>
      </c>
      <c r="E146" s="143" t="s">
        <v>570</v>
      </c>
      <c r="F146" s="144" t="s">
        <v>571</v>
      </c>
      <c r="G146" s="145" t="s">
        <v>181</v>
      </c>
      <c r="H146" s="146">
        <v>55</v>
      </c>
      <c r="I146" s="147"/>
      <c r="J146" s="148">
        <f t="shared" si="10"/>
        <v>0</v>
      </c>
      <c r="K146" s="149"/>
      <c r="L146" s="30"/>
      <c r="M146" s="150" t="s">
        <v>1</v>
      </c>
      <c r="N146" s="151" t="s">
        <v>40</v>
      </c>
      <c r="O146" s="55"/>
      <c r="P146" s="152">
        <f t="shared" si="11"/>
        <v>0</v>
      </c>
      <c r="Q146" s="152">
        <v>0</v>
      </c>
      <c r="R146" s="152">
        <f t="shared" si="12"/>
        <v>0</v>
      </c>
      <c r="S146" s="152">
        <v>0</v>
      </c>
      <c r="T146" s="153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267</v>
      </c>
      <c r="AT146" s="154" t="s">
        <v>131</v>
      </c>
      <c r="AU146" s="154" t="s">
        <v>136</v>
      </c>
      <c r="AY146" s="14" t="s">
        <v>129</v>
      </c>
      <c r="BE146" s="155">
        <f t="shared" si="14"/>
        <v>0</v>
      </c>
      <c r="BF146" s="155">
        <f t="shared" si="15"/>
        <v>0</v>
      </c>
      <c r="BG146" s="155">
        <f t="shared" si="16"/>
        <v>0</v>
      </c>
      <c r="BH146" s="155">
        <f t="shared" si="17"/>
        <v>0</v>
      </c>
      <c r="BI146" s="155">
        <f t="shared" si="18"/>
        <v>0</v>
      </c>
      <c r="BJ146" s="14" t="s">
        <v>136</v>
      </c>
      <c r="BK146" s="155">
        <f t="shared" si="19"/>
        <v>0</v>
      </c>
      <c r="BL146" s="14" t="s">
        <v>267</v>
      </c>
      <c r="BM146" s="154" t="s">
        <v>572</v>
      </c>
    </row>
    <row r="147" spans="1:65" s="2" customFormat="1" ht="14.45" customHeight="1">
      <c r="A147" s="29"/>
      <c r="B147" s="141"/>
      <c r="C147" s="156" t="s">
        <v>205</v>
      </c>
      <c r="D147" s="156" t="s">
        <v>170</v>
      </c>
      <c r="E147" s="157" t="s">
        <v>573</v>
      </c>
      <c r="F147" s="158" t="s">
        <v>574</v>
      </c>
      <c r="G147" s="159" t="s">
        <v>181</v>
      </c>
      <c r="H147" s="160">
        <v>55</v>
      </c>
      <c r="I147" s="161"/>
      <c r="J147" s="162">
        <f t="shared" si="10"/>
        <v>0</v>
      </c>
      <c r="K147" s="163"/>
      <c r="L147" s="164"/>
      <c r="M147" s="165" t="s">
        <v>1</v>
      </c>
      <c r="N147" s="166" t="s">
        <v>40</v>
      </c>
      <c r="O147" s="55"/>
      <c r="P147" s="152">
        <f t="shared" si="11"/>
        <v>0</v>
      </c>
      <c r="Q147" s="152">
        <v>1.9000000000000001E-4</v>
      </c>
      <c r="R147" s="152">
        <f t="shared" si="12"/>
        <v>1.0450000000000001E-2</v>
      </c>
      <c r="S147" s="152">
        <v>0</v>
      </c>
      <c r="T147" s="153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479</v>
      </c>
      <c r="AT147" s="154" t="s">
        <v>170</v>
      </c>
      <c r="AU147" s="154" t="s">
        <v>136</v>
      </c>
      <c r="AY147" s="14" t="s">
        <v>129</v>
      </c>
      <c r="BE147" s="155">
        <f t="shared" si="14"/>
        <v>0</v>
      </c>
      <c r="BF147" s="155">
        <f t="shared" si="15"/>
        <v>0</v>
      </c>
      <c r="BG147" s="155">
        <f t="shared" si="16"/>
        <v>0</v>
      </c>
      <c r="BH147" s="155">
        <f t="shared" si="17"/>
        <v>0</v>
      </c>
      <c r="BI147" s="155">
        <f t="shared" si="18"/>
        <v>0</v>
      </c>
      <c r="BJ147" s="14" t="s">
        <v>136</v>
      </c>
      <c r="BK147" s="155">
        <f t="shared" si="19"/>
        <v>0</v>
      </c>
      <c r="BL147" s="14" t="s">
        <v>479</v>
      </c>
      <c r="BM147" s="154" t="s">
        <v>575</v>
      </c>
    </row>
    <row r="148" spans="1:65" s="12" customFormat="1" ht="25.9" customHeight="1">
      <c r="B148" s="128"/>
      <c r="D148" s="129" t="s">
        <v>73</v>
      </c>
      <c r="E148" s="130" t="s">
        <v>576</v>
      </c>
      <c r="F148" s="130" t="s">
        <v>577</v>
      </c>
      <c r="I148" s="131"/>
      <c r="J148" s="132">
        <f>BK148</f>
        <v>0</v>
      </c>
      <c r="L148" s="128"/>
      <c r="M148" s="133"/>
      <c r="N148" s="134"/>
      <c r="O148" s="134"/>
      <c r="P148" s="135">
        <f>P149</f>
        <v>0</v>
      </c>
      <c r="Q148" s="134"/>
      <c r="R148" s="135">
        <f>R149</f>
        <v>0</v>
      </c>
      <c r="S148" s="134"/>
      <c r="T148" s="136">
        <f>T149</f>
        <v>0</v>
      </c>
      <c r="AR148" s="129" t="s">
        <v>135</v>
      </c>
      <c r="AT148" s="137" t="s">
        <v>73</v>
      </c>
      <c r="AU148" s="137" t="s">
        <v>74</v>
      </c>
      <c r="AY148" s="129" t="s">
        <v>129</v>
      </c>
      <c r="BK148" s="138">
        <f>BK149</f>
        <v>0</v>
      </c>
    </row>
    <row r="149" spans="1:65" s="2" customFormat="1" ht="24.2" customHeight="1">
      <c r="A149" s="29"/>
      <c r="B149" s="141"/>
      <c r="C149" s="142" t="s">
        <v>227</v>
      </c>
      <c r="D149" s="142" t="s">
        <v>131</v>
      </c>
      <c r="E149" s="143" t="s">
        <v>578</v>
      </c>
      <c r="F149" s="144" t="s">
        <v>579</v>
      </c>
      <c r="G149" s="145" t="s">
        <v>580</v>
      </c>
      <c r="H149" s="146">
        <v>10</v>
      </c>
      <c r="I149" s="147"/>
      <c r="J149" s="148">
        <f>ROUND(I149*H149,2)</f>
        <v>0</v>
      </c>
      <c r="K149" s="149"/>
      <c r="L149" s="30"/>
      <c r="M149" s="150" t="s">
        <v>1</v>
      </c>
      <c r="N149" s="151" t="s">
        <v>40</v>
      </c>
      <c r="O149" s="55"/>
      <c r="P149" s="152">
        <f>O149*H149</f>
        <v>0</v>
      </c>
      <c r="Q149" s="152">
        <v>0</v>
      </c>
      <c r="R149" s="152">
        <f>Q149*H149</f>
        <v>0</v>
      </c>
      <c r="S149" s="152">
        <v>0</v>
      </c>
      <c r="T149" s="15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581</v>
      </c>
      <c r="AT149" s="154" t="s">
        <v>131</v>
      </c>
      <c r="AU149" s="154" t="s">
        <v>81</v>
      </c>
      <c r="AY149" s="14" t="s">
        <v>129</v>
      </c>
      <c r="BE149" s="155">
        <f>IF(N149="základná",J149,0)</f>
        <v>0</v>
      </c>
      <c r="BF149" s="155">
        <f>IF(N149="znížená",J149,0)</f>
        <v>0</v>
      </c>
      <c r="BG149" s="155">
        <f>IF(N149="zákl. prenesená",J149,0)</f>
        <v>0</v>
      </c>
      <c r="BH149" s="155">
        <f>IF(N149="zníž. prenesená",J149,0)</f>
        <v>0</v>
      </c>
      <c r="BI149" s="155">
        <f>IF(N149="nulová",J149,0)</f>
        <v>0</v>
      </c>
      <c r="BJ149" s="14" t="s">
        <v>136</v>
      </c>
      <c r="BK149" s="155">
        <f>ROUND(I149*H149,2)</f>
        <v>0</v>
      </c>
      <c r="BL149" s="14" t="s">
        <v>581</v>
      </c>
      <c r="BM149" s="154" t="s">
        <v>582</v>
      </c>
    </row>
    <row r="150" spans="1:65" s="12" customFormat="1" ht="25.9" customHeight="1">
      <c r="B150" s="128"/>
      <c r="D150" s="129" t="s">
        <v>73</v>
      </c>
      <c r="E150" s="130" t="s">
        <v>481</v>
      </c>
      <c r="F150" s="130" t="s">
        <v>482</v>
      </c>
      <c r="I150" s="131"/>
      <c r="J150" s="132">
        <f>BK150</f>
        <v>0</v>
      </c>
      <c r="L150" s="128"/>
      <c r="M150" s="133"/>
      <c r="N150" s="134"/>
      <c r="O150" s="134"/>
      <c r="P150" s="135">
        <f>P151</f>
        <v>0</v>
      </c>
      <c r="Q150" s="134"/>
      <c r="R150" s="135">
        <f>R151</f>
        <v>0</v>
      </c>
      <c r="S150" s="134"/>
      <c r="T150" s="136">
        <f>T151</f>
        <v>0</v>
      </c>
      <c r="AR150" s="129" t="s">
        <v>147</v>
      </c>
      <c r="AT150" s="137" t="s">
        <v>73</v>
      </c>
      <c r="AU150" s="137" t="s">
        <v>74</v>
      </c>
      <c r="AY150" s="129" t="s">
        <v>129</v>
      </c>
      <c r="BK150" s="138">
        <f>BK151</f>
        <v>0</v>
      </c>
    </row>
    <row r="151" spans="1:65" s="2" customFormat="1" ht="14.45" customHeight="1">
      <c r="A151" s="29"/>
      <c r="B151" s="141"/>
      <c r="C151" s="142" t="s">
        <v>211</v>
      </c>
      <c r="D151" s="142" t="s">
        <v>131</v>
      </c>
      <c r="E151" s="143" t="s">
        <v>583</v>
      </c>
      <c r="F151" s="144" t="s">
        <v>584</v>
      </c>
      <c r="G151" s="145" t="s">
        <v>210</v>
      </c>
      <c r="H151" s="146">
        <v>1</v>
      </c>
      <c r="I151" s="147"/>
      <c r="J151" s="148">
        <f>ROUND(I151*H151,2)</f>
        <v>0</v>
      </c>
      <c r="K151" s="149"/>
      <c r="L151" s="30"/>
      <c r="M151" s="173" t="s">
        <v>1</v>
      </c>
      <c r="N151" s="174" t="s">
        <v>40</v>
      </c>
      <c r="O151" s="175"/>
      <c r="P151" s="176">
        <f>O151*H151</f>
        <v>0</v>
      </c>
      <c r="Q151" s="176">
        <v>0</v>
      </c>
      <c r="R151" s="176">
        <f>Q151*H151</f>
        <v>0</v>
      </c>
      <c r="S151" s="176">
        <v>0</v>
      </c>
      <c r="T151" s="177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495</v>
      </c>
      <c r="AT151" s="154" t="s">
        <v>131</v>
      </c>
      <c r="AU151" s="154" t="s">
        <v>81</v>
      </c>
      <c r="AY151" s="14" t="s">
        <v>129</v>
      </c>
      <c r="BE151" s="155">
        <f>IF(N151="základná",J151,0)</f>
        <v>0</v>
      </c>
      <c r="BF151" s="155">
        <f>IF(N151="znížená",J151,0)</f>
        <v>0</v>
      </c>
      <c r="BG151" s="155">
        <f>IF(N151="zákl. prenesená",J151,0)</f>
        <v>0</v>
      </c>
      <c r="BH151" s="155">
        <f>IF(N151="zníž. prenesená",J151,0)</f>
        <v>0</v>
      </c>
      <c r="BI151" s="155">
        <f>IF(N151="nulová",J151,0)</f>
        <v>0</v>
      </c>
      <c r="BJ151" s="14" t="s">
        <v>136</v>
      </c>
      <c r="BK151" s="155">
        <f>ROUND(I151*H151,2)</f>
        <v>0</v>
      </c>
      <c r="BL151" s="14" t="s">
        <v>495</v>
      </c>
      <c r="BM151" s="154" t="s">
        <v>585</v>
      </c>
    </row>
    <row r="152" spans="1:65" s="2" customFormat="1" ht="6.95" customHeight="1">
      <c r="A152" s="29"/>
      <c r="B152" s="44"/>
      <c r="C152" s="45"/>
      <c r="D152" s="45"/>
      <c r="E152" s="45"/>
      <c r="F152" s="45"/>
      <c r="G152" s="45"/>
      <c r="H152" s="45"/>
      <c r="I152" s="45"/>
      <c r="J152" s="45"/>
      <c r="K152" s="45"/>
      <c r="L152" s="30"/>
      <c r="M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</row>
  </sheetData>
  <autoFilter ref="C119:K15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34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8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89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18" t="str">
        <f>'Rekapitulácia stavby'!K6</f>
        <v>ZELENÁ STENA NA OBJEKTE MsKC</v>
      </c>
      <c r="F7" s="219"/>
      <c r="G7" s="219"/>
      <c r="H7" s="219"/>
      <c r="L7" s="17"/>
    </row>
    <row r="8" spans="1:46" s="2" customFormat="1" ht="12" customHeight="1">
      <c r="A8" s="29"/>
      <c r="B8" s="30"/>
      <c r="C8" s="29"/>
      <c r="D8" s="24" t="s">
        <v>90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0" t="s">
        <v>586</v>
      </c>
      <c r="F9" s="217"/>
      <c r="G9" s="217"/>
      <c r="H9" s="217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'Rekapitulácia stavby'!AN8</f>
        <v>30. 7. 2020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0" t="str">
        <f>'Rekapitulácia stavby'!E14</f>
        <v>Vyplň údaj</v>
      </c>
      <c r="F18" s="209"/>
      <c r="G18" s="209"/>
      <c r="H18" s="209"/>
      <c r="I18" s="24" t="s">
        <v>26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213" t="s">
        <v>1</v>
      </c>
      <c r="F27" s="213"/>
      <c r="G27" s="213"/>
      <c r="H27" s="213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34</v>
      </c>
      <c r="E30" s="29"/>
      <c r="F30" s="29"/>
      <c r="G30" s="29"/>
      <c r="H30" s="29"/>
      <c r="I30" s="29"/>
      <c r="J30" s="68">
        <f>ROUND(J132,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5" t="s">
        <v>38</v>
      </c>
      <c r="E33" s="24" t="s">
        <v>39</v>
      </c>
      <c r="F33" s="96">
        <f>ROUND((SUM(BE132:BE233)),  2)</f>
        <v>0</v>
      </c>
      <c r="G33" s="29"/>
      <c r="H33" s="29"/>
      <c r="I33" s="97">
        <v>0.2</v>
      </c>
      <c r="J33" s="96">
        <f>ROUND(((SUM(BE132:BE233))*I33),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40</v>
      </c>
      <c r="F34" s="96">
        <f>ROUND((SUM(BF132:BF233)),  2)</f>
        <v>0</v>
      </c>
      <c r="G34" s="29"/>
      <c r="H34" s="29"/>
      <c r="I34" s="97">
        <v>0.2</v>
      </c>
      <c r="J34" s="96">
        <f>ROUND(((SUM(BF132:BF233))*I34),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96">
        <f>ROUND((SUM(BG132:BG233)),  2)</f>
        <v>0</v>
      </c>
      <c r="G35" s="29"/>
      <c r="H35" s="29"/>
      <c r="I35" s="97">
        <v>0.2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96">
        <f>ROUND((SUM(BH132:BH233)),  2)</f>
        <v>0</v>
      </c>
      <c r="G36" s="29"/>
      <c r="H36" s="29"/>
      <c r="I36" s="97">
        <v>0.2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43</v>
      </c>
      <c r="F37" s="96">
        <f>ROUND((SUM(BI132:BI233)),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44</v>
      </c>
      <c r="E39" s="57"/>
      <c r="F39" s="57"/>
      <c r="G39" s="100" t="s">
        <v>45</v>
      </c>
      <c r="H39" s="101" t="s">
        <v>46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49</v>
      </c>
      <c r="E61" s="32"/>
      <c r="F61" s="104" t="s">
        <v>50</v>
      </c>
      <c r="G61" s="42" t="s">
        <v>49</v>
      </c>
      <c r="H61" s="32"/>
      <c r="I61" s="32"/>
      <c r="J61" s="105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49</v>
      </c>
      <c r="E76" s="32"/>
      <c r="F76" s="104" t="s">
        <v>50</v>
      </c>
      <c r="G76" s="42" t="s">
        <v>49</v>
      </c>
      <c r="H76" s="32"/>
      <c r="I76" s="32"/>
      <c r="J76" s="105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92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8" t="str">
        <f>E7</f>
        <v>ZELENÁ STENA NA OBJEKTE MsKC</v>
      </c>
      <c r="F85" s="219"/>
      <c r="G85" s="219"/>
      <c r="H85" s="219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90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0" t="str">
        <f>E9</f>
        <v>A2003Z - E2) Zavlažovanie</v>
      </c>
      <c r="F87" s="217"/>
      <c r="G87" s="217"/>
      <c r="H87" s="217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 xml:space="preserve"> </v>
      </c>
      <c r="G89" s="29"/>
      <c r="H89" s="29"/>
      <c r="I89" s="24" t="s">
        <v>21</v>
      </c>
      <c r="J89" s="52" t="str">
        <f>IF(J12="","",J12)</f>
        <v>30. 7. 2020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5.7" customHeight="1">
      <c r="A91" s="29"/>
      <c r="B91" s="30"/>
      <c r="C91" s="24" t="s">
        <v>23</v>
      </c>
      <c r="D91" s="29"/>
      <c r="E91" s="29"/>
      <c r="F91" s="22" t="str">
        <f>E15</f>
        <v>Mesto Žiar nad Hronom, Š. Moysesa 46, Žiar nad Hro</v>
      </c>
      <c r="G91" s="29"/>
      <c r="H91" s="29"/>
      <c r="I91" s="24" t="s">
        <v>29</v>
      </c>
      <c r="J91" s="27" t="str">
        <f>E21</f>
        <v>ARCHITEKTI DE,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93</v>
      </c>
      <c r="D94" s="98"/>
      <c r="E94" s="98"/>
      <c r="F94" s="98"/>
      <c r="G94" s="98"/>
      <c r="H94" s="98"/>
      <c r="I94" s="98"/>
      <c r="J94" s="107" t="s">
        <v>94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8" t="s">
        <v>95</v>
      </c>
      <c r="D96" s="29"/>
      <c r="E96" s="29"/>
      <c r="F96" s="29"/>
      <c r="G96" s="29"/>
      <c r="H96" s="29"/>
      <c r="I96" s="29"/>
      <c r="J96" s="68">
        <f>J132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96</v>
      </c>
    </row>
    <row r="97" spans="2:12" s="9" customFormat="1" ht="24.95" customHeight="1">
      <c r="B97" s="109"/>
      <c r="D97" s="110" t="s">
        <v>97</v>
      </c>
      <c r="E97" s="111"/>
      <c r="F97" s="111"/>
      <c r="G97" s="111"/>
      <c r="H97" s="111"/>
      <c r="I97" s="111"/>
      <c r="J97" s="112">
        <f>J133</f>
        <v>0</v>
      </c>
      <c r="L97" s="109"/>
    </row>
    <row r="98" spans="2:12" s="10" customFormat="1" ht="19.899999999999999" customHeight="1">
      <c r="B98" s="113"/>
      <c r="D98" s="114" t="s">
        <v>587</v>
      </c>
      <c r="E98" s="115"/>
      <c r="F98" s="115"/>
      <c r="G98" s="115"/>
      <c r="H98" s="115"/>
      <c r="I98" s="115"/>
      <c r="J98" s="116">
        <f>J134</f>
        <v>0</v>
      </c>
      <c r="L98" s="113"/>
    </row>
    <row r="99" spans="2:12" s="10" customFormat="1" ht="19.899999999999999" customHeight="1">
      <c r="B99" s="113"/>
      <c r="D99" s="114" t="s">
        <v>102</v>
      </c>
      <c r="E99" s="115"/>
      <c r="F99" s="115"/>
      <c r="G99" s="115"/>
      <c r="H99" s="115"/>
      <c r="I99" s="115"/>
      <c r="J99" s="116">
        <f>J150</f>
        <v>0</v>
      </c>
      <c r="L99" s="113"/>
    </row>
    <row r="100" spans="2:12" s="10" customFormat="1" ht="19.899999999999999" customHeight="1">
      <c r="B100" s="113"/>
      <c r="D100" s="114" t="s">
        <v>103</v>
      </c>
      <c r="E100" s="115"/>
      <c r="F100" s="115"/>
      <c r="G100" s="115"/>
      <c r="H100" s="115"/>
      <c r="I100" s="115"/>
      <c r="J100" s="116">
        <f>J152</f>
        <v>0</v>
      </c>
      <c r="L100" s="113"/>
    </row>
    <row r="101" spans="2:12" s="9" customFormat="1" ht="24.95" customHeight="1">
      <c r="B101" s="109"/>
      <c r="D101" s="110" t="s">
        <v>104</v>
      </c>
      <c r="E101" s="111"/>
      <c r="F101" s="111"/>
      <c r="G101" s="111"/>
      <c r="H101" s="111"/>
      <c r="I101" s="111"/>
      <c r="J101" s="112">
        <f>J154</f>
        <v>0</v>
      </c>
      <c r="L101" s="109"/>
    </row>
    <row r="102" spans="2:12" s="10" customFormat="1" ht="19.899999999999999" customHeight="1">
      <c r="B102" s="113"/>
      <c r="D102" s="114" t="s">
        <v>107</v>
      </c>
      <c r="E102" s="115"/>
      <c r="F102" s="115"/>
      <c r="G102" s="115"/>
      <c r="H102" s="115"/>
      <c r="I102" s="115"/>
      <c r="J102" s="116">
        <f>J155</f>
        <v>0</v>
      </c>
      <c r="L102" s="113"/>
    </row>
    <row r="103" spans="2:12" s="10" customFormat="1" ht="19.899999999999999" customHeight="1">
      <c r="B103" s="113"/>
      <c r="D103" s="114" t="s">
        <v>588</v>
      </c>
      <c r="E103" s="115"/>
      <c r="F103" s="115"/>
      <c r="G103" s="115"/>
      <c r="H103" s="115"/>
      <c r="I103" s="115"/>
      <c r="J103" s="116">
        <f>J163</f>
        <v>0</v>
      </c>
      <c r="L103" s="113"/>
    </row>
    <row r="104" spans="2:12" s="10" customFormat="1" ht="19.899999999999999" customHeight="1">
      <c r="B104" s="113"/>
      <c r="D104" s="114" t="s">
        <v>589</v>
      </c>
      <c r="E104" s="115"/>
      <c r="F104" s="115"/>
      <c r="G104" s="115"/>
      <c r="H104" s="115"/>
      <c r="I104" s="115"/>
      <c r="J104" s="116">
        <f>J171</f>
        <v>0</v>
      </c>
      <c r="L104" s="113"/>
    </row>
    <row r="105" spans="2:12" s="10" customFormat="1" ht="19.899999999999999" customHeight="1">
      <c r="B105" s="113"/>
      <c r="D105" s="114" t="s">
        <v>590</v>
      </c>
      <c r="E105" s="115"/>
      <c r="F105" s="115"/>
      <c r="G105" s="115"/>
      <c r="H105" s="115"/>
      <c r="I105" s="115"/>
      <c r="J105" s="116">
        <f>J184</f>
        <v>0</v>
      </c>
      <c r="L105" s="113"/>
    </row>
    <row r="106" spans="2:12" s="10" customFormat="1" ht="19.899999999999999" customHeight="1">
      <c r="B106" s="113"/>
      <c r="D106" s="114" t="s">
        <v>110</v>
      </c>
      <c r="E106" s="115"/>
      <c r="F106" s="115"/>
      <c r="G106" s="115"/>
      <c r="H106" s="115"/>
      <c r="I106" s="115"/>
      <c r="J106" s="116">
        <f>J200</f>
        <v>0</v>
      </c>
      <c r="L106" s="113"/>
    </row>
    <row r="107" spans="2:12" s="9" customFormat="1" ht="24.95" customHeight="1">
      <c r="B107" s="109"/>
      <c r="D107" s="110" t="s">
        <v>112</v>
      </c>
      <c r="E107" s="111"/>
      <c r="F107" s="111"/>
      <c r="G107" s="111"/>
      <c r="H107" s="111"/>
      <c r="I107" s="111"/>
      <c r="J107" s="112">
        <f>J211</f>
        <v>0</v>
      </c>
      <c r="L107" s="109"/>
    </row>
    <row r="108" spans="2:12" s="10" customFormat="1" ht="19.899999999999999" customHeight="1">
      <c r="B108" s="113"/>
      <c r="D108" s="114" t="s">
        <v>499</v>
      </c>
      <c r="E108" s="115"/>
      <c r="F108" s="115"/>
      <c r="G108" s="115"/>
      <c r="H108" s="115"/>
      <c r="I108" s="115"/>
      <c r="J108" s="116">
        <f>J212</f>
        <v>0</v>
      </c>
      <c r="L108" s="113"/>
    </row>
    <row r="109" spans="2:12" s="10" customFormat="1" ht="19.899999999999999" customHeight="1">
      <c r="B109" s="113"/>
      <c r="D109" s="114" t="s">
        <v>591</v>
      </c>
      <c r="E109" s="115"/>
      <c r="F109" s="115"/>
      <c r="G109" s="115"/>
      <c r="H109" s="115"/>
      <c r="I109" s="115"/>
      <c r="J109" s="116">
        <f>J219</f>
        <v>0</v>
      </c>
      <c r="L109" s="113"/>
    </row>
    <row r="110" spans="2:12" s="10" customFormat="1" ht="19.899999999999999" customHeight="1">
      <c r="B110" s="113"/>
      <c r="D110" s="114" t="s">
        <v>592</v>
      </c>
      <c r="E110" s="115"/>
      <c r="F110" s="115"/>
      <c r="G110" s="115"/>
      <c r="H110" s="115"/>
      <c r="I110" s="115"/>
      <c r="J110" s="116">
        <f>J226</f>
        <v>0</v>
      </c>
      <c r="L110" s="113"/>
    </row>
    <row r="111" spans="2:12" s="9" customFormat="1" ht="24.95" customHeight="1">
      <c r="B111" s="109"/>
      <c r="D111" s="110" t="s">
        <v>500</v>
      </c>
      <c r="E111" s="111"/>
      <c r="F111" s="111"/>
      <c r="G111" s="111"/>
      <c r="H111" s="111"/>
      <c r="I111" s="111"/>
      <c r="J111" s="112">
        <f>J230</f>
        <v>0</v>
      </c>
      <c r="L111" s="109"/>
    </row>
    <row r="112" spans="2:12" s="9" customFormat="1" ht="24.95" customHeight="1">
      <c r="B112" s="109"/>
      <c r="D112" s="110" t="s">
        <v>114</v>
      </c>
      <c r="E112" s="111"/>
      <c r="F112" s="111"/>
      <c r="G112" s="111"/>
      <c r="H112" s="111"/>
      <c r="I112" s="111"/>
      <c r="J112" s="112">
        <f>J232</f>
        <v>0</v>
      </c>
      <c r="L112" s="109"/>
    </row>
    <row r="113" spans="1:31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115</v>
      </c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15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18" t="str">
        <f>E7</f>
        <v>ZELENÁ STENA NA OBJEKTE MsKC</v>
      </c>
      <c r="F122" s="219"/>
      <c r="G122" s="219"/>
      <c r="H122" s="21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90</v>
      </c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6.5" customHeight="1">
      <c r="A124" s="29"/>
      <c r="B124" s="30"/>
      <c r="C124" s="29"/>
      <c r="D124" s="29"/>
      <c r="E124" s="190" t="str">
        <f>E9</f>
        <v>A2003Z - E2) Zavlažovanie</v>
      </c>
      <c r="F124" s="217"/>
      <c r="G124" s="217"/>
      <c r="H124" s="217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19</v>
      </c>
      <c r="D126" s="29"/>
      <c r="E126" s="29"/>
      <c r="F126" s="22" t="str">
        <f>F12</f>
        <v xml:space="preserve"> </v>
      </c>
      <c r="G126" s="29"/>
      <c r="H126" s="29"/>
      <c r="I126" s="24" t="s">
        <v>21</v>
      </c>
      <c r="J126" s="52" t="str">
        <f>IF(J12="","",J12)</f>
        <v>30. 7. 2020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25.7" customHeight="1">
      <c r="A128" s="29"/>
      <c r="B128" s="30"/>
      <c r="C128" s="24" t="s">
        <v>23</v>
      </c>
      <c r="D128" s="29"/>
      <c r="E128" s="29"/>
      <c r="F128" s="22" t="str">
        <f>E15</f>
        <v>Mesto Žiar nad Hronom, Š. Moysesa 46, Žiar nad Hro</v>
      </c>
      <c r="G128" s="29"/>
      <c r="H128" s="29"/>
      <c r="I128" s="24" t="s">
        <v>29</v>
      </c>
      <c r="J128" s="27" t="str">
        <f>E21</f>
        <v>ARCHITEKTI DE, s.r.o.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27</v>
      </c>
      <c r="D129" s="29"/>
      <c r="E129" s="29"/>
      <c r="F129" s="22" t="str">
        <f>IF(E18="","",E18)</f>
        <v>Vyplň údaj</v>
      </c>
      <c r="G129" s="29"/>
      <c r="H129" s="29"/>
      <c r="I129" s="24" t="s">
        <v>32</v>
      </c>
      <c r="J129" s="27" t="str">
        <f>E24</f>
        <v xml:space="preserve"> </v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17"/>
      <c r="B131" s="118"/>
      <c r="C131" s="119" t="s">
        <v>116</v>
      </c>
      <c r="D131" s="120" t="s">
        <v>59</v>
      </c>
      <c r="E131" s="120" t="s">
        <v>55</v>
      </c>
      <c r="F131" s="120" t="s">
        <v>56</v>
      </c>
      <c r="G131" s="120" t="s">
        <v>117</v>
      </c>
      <c r="H131" s="120" t="s">
        <v>118</v>
      </c>
      <c r="I131" s="120" t="s">
        <v>119</v>
      </c>
      <c r="J131" s="121" t="s">
        <v>94</v>
      </c>
      <c r="K131" s="122" t="s">
        <v>120</v>
      </c>
      <c r="L131" s="123"/>
      <c r="M131" s="59" t="s">
        <v>1</v>
      </c>
      <c r="N131" s="60" t="s">
        <v>38</v>
      </c>
      <c r="O131" s="60" t="s">
        <v>121</v>
      </c>
      <c r="P131" s="60" t="s">
        <v>122</v>
      </c>
      <c r="Q131" s="60" t="s">
        <v>123</v>
      </c>
      <c r="R131" s="60" t="s">
        <v>124</v>
      </c>
      <c r="S131" s="60" t="s">
        <v>125</v>
      </c>
      <c r="T131" s="61" t="s">
        <v>126</v>
      </c>
      <c r="U131" s="117"/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</row>
    <row r="132" spans="1:65" s="2" customFormat="1" ht="22.9" customHeight="1">
      <c r="A132" s="29"/>
      <c r="B132" s="30"/>
      <c r="C132" s="66" t="s">
        <v>95</v>
      </c>
      <c r="D132" s="29"/>
      <c r="E132" s="29"/>
      <c r="F132" s="29"/>
      <c r="G132" s="29"/>
      <c r="H132" s="29"/>
      <c r="I132" s="29"/>
      <c r="J132" s="124">
        <f>BK132</f>
        <v>0</v>
      </c>
      <c r="K132" s="29"/>
      <c r="L132" s="30"/>
      <c r="M132" s="62"/>
      <c r="N132" s="53"/>
      <c r="O132" s="63"/>
      <c r="P132" s="125">
        <f>P133+P154+P211+P230+P232</f>
        <v>0</v>
      </c>
      <c r="Q132" s="63"/>
      <c r="R132" s="125">
        <f>R133+R154+R211+R230+R232</f>
        <v>4.2036356999999995</v>
      </c>
      <c r="S132" s="63"/>
      <c r="T132" s="126">
        <f>T133+T154+T211+T230+T232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73</v>
      </c>
      <c r="AU132" s="14" t="s">
        <v>96</v>
      </c>
      <c r="BK132" s="127">
        <f>BK133+BK154+BK211+BK230+BK232</f>
        <v>0</v>
      </c>
    </row>
    <row r="133" spans="1:65" s="12" customFormat="1" ht="25.9" customHeight="1">
      <c r="B133" s="128"/>
      <c r="D133" s="129" t="s">
        <v>73</v>
      </c>
      <c r="E133" s="130" t="s">
        <v>127</v>
      </c>
      <c r="F133" s="130" t="s">
        <v>128</v>
      </c>
      <c r="I133" s="131"/>
      <c r="J133" s="132">
        <f>BK133</f>
        <v>0</v>
      </c>
      <c r="L133" s="128"/>
      <c r="M133" s="133"/>
      <c r="N133" s="134"/>
      <c r="O133" s="134"/>
      <c r="P133" s="135">
        <f>P134+P150+P152</f>
        <v>0</v>
      </c>
      <c r="Q133" s="134"/>
      <c r="R133" s="135">
        <f>R134+R150+R152</f>
        <v>3.8551599999999997</v>
      </c>
      <c r="S133" s="134"/>
      <c r="T133" s="136">
        <f>T134+T150+T152</f>
        <v>0</v>
      </c>
      <c r="AR133" s="129" t="s">
        <v>81</v>
      </c>
      <c r="AT133" s="137" t="s">
        <v>73</v>
      </c>
      <c r="AU133" s="137" t="s">
        <v>74</v>
      </c>
      <c r="AY133" s="129" t="s">
        <v>129</v>
      </c>
      <c r="BK133" s="138">
        <f>BK134+BK150+BK152</f>
        <v>0</v>
      </c>
    </row>
    <row r="134" spans="1:65" s="12" customFormat="1" ht="22.9" customHeight="1">
      <c r="B134" s="128"/>
      <c r="D134" s="129" t="s">
        <v>73</v>
      </c>
      <c r="E134" s="139" t="s">
        <v>157</v>
      </c>
      <c r="F134" s="139" t="s">
        <v>593</v>
      </c>
      <c r="I134" s="131"/>
      <c r="J134" s="140">
        <f>BK134</f>
        <v>0</v>
      </c>
      <c r="L134" s="128"/>
      <c r="M134" s="133"/>
      <c r="N134" s="134"/>
      <c r="O134" s="134"/>
      <c r="P134" s="135">
        <f>SUM(P135:P149)</f>
        <v>0</v>
      </c>
      <c r="Q134" s="134"/>
      <c r="R134" s="135">
        <f>SUM(R135:R149)</f>
        <v>3.8539599999999998</v>
      </c>
      <c r="S134" s="134"/>
      <c r="T134" s="136">
        <f>SUM(T135:T149)</f>
        <v>0</v>
      </c>
      <c r="AR134" s="129" t="s">
        <v>81</v>
      </c>
      <c r="AT134" s="137" t="s">
        <v>73</v>
      </c>
      <c r="AU134" s="137" t="s">
        <v>81</v>
      </c>
      <c r="AY134" s="129" t="s">
        <v>129</v>
      </c>
      <c r="BK134" s="138">
        <f>SUM(BK135:BK149)</f>
        <v>0</v>
      </c>
    </row>
    <row r="135" spans="1:65" s="2" customFormat="1" ht="14.45" customHeight="1">
      <c r="A135" s="29"/>
      <c r="B135" s="141"/>
      <c r="C135" s="142" t="s">
        <v>81</v>
      </c>
      <c r="D135" s="142" t="s">
        <v>131</v>
      </c>
      <c r="E135" s="143" t="s">
        <v>594</v>
      </c>
      <c r="F135" s="144" t="s">
        <v>595</v>
      </c>
      <c r="G135" s="145" t="s">
        <v>181</v>
      </c>
      <c r="H135" s="146">
        <v>1000</v>
      </c>
      <c r="I135" s="147"/>
      <c r="J135" s="148">
        <f t="shared" ref="J135:J149" si="0">ROUND(I135*H135,2)</f>
        <v>0</v>
      </c>
      <c r="K135" s="149"/>
      <c r="L135" s="30"/>
      <c r="M135" s="150" t="s">
        <v>1</v>
      </c>
      <c r="N135" s="151" t="s">
        <v>40</v>
      </c>
      <c r="O135" s="55"/>
      <c r="P135" s="152">
        <f t="shared" ref="P135:P149" si="1">O135*H135</f>
        <v>0</v>
      </c>
      <c r="Q135" s="152">
        <v>0</v>
      </c>
      <c r="R135" s="152">
        <f t="shared" ref="R135:R149" si="2">Q135*H135</f>
        <v>0</v>
      </c>
      <c r="S135" s="152">
        <v>0</v>
      </c>
      <c r="T135" s="153">
        <f t="shared" ref="T135:T149" si="3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135</v>
      </c>
      <c r="AT135" s="154" t="s">
        <v>131</v>
      </c>
      <c r="AU135" s="154" t="s">
        <v>136</v>
      </c>
      <c r="AY135" s="14" t="s">
        <v>129</v>
      </c>
      <c r="BE135" s="155">
        <f t="shared" ref="BE135:BE149" si="4">IF(N135="základná",J135,0)</f>
        <v>0</v>
      </c>
      <c r="BF135" s="155">
        <f t="shared" ref="BF135:BF149" si="5">IF(N135="znížená",J135,0)</f>
        <v>0</v>
      </c>
      <c r="BG135" s="155">
        <f t="shared" ref="BG135:BG149" si="6">IF(N135="zákl. prenesená",J135,0)</f>
        <v>0</v>
      </c>
      <c r="BH135" s="155">
        <f t="shared" ref="BH135:BH149" si="7">IF(N135="zníž. prenesená",J135,0)</f>
        <v>0</v>
      </c>
      <c r="BI135" s="155">
        <f t="shared" ref="BI135:BI149" si="8">IF(N135="nulová",J135,0)</f>
        <v>0</v>
      </c>
      <c r="BJ135" s="14" t="s">
        <v>136</v>
      </c>
      <c r="BK135" s="155">
        <f t="shared" ref="BK135:BK149" si="9">ROUND(I135*H135,2)</f>
        <v>0</v>
      </c>
      <c r="BL135" s="14" t="s">
        <v>135</v>
      </c>
      <c r="BM135" s="154" t="s">
        <v>596</v>
      </c>
    </row>
    <row r="136" spans="1:65" s="2" customFormat="1" ht="14.45" customHeight="1">
      <c r="A136" s="29"/>
      <c r="B136" s="141"/>
      <c r="C136" s="156" t="s">
        <v>136</v>
      </c>
      <c r="D136" s="156" t="s">
        <v>170</v>
      </c>
      <c r="E136" s="157" t="s">
        <v>597</v>
      </c>
      <c r="F136" s="158" t="s">
        <v>598</v>
      </c>
      <c r="G136" s="159" t="s">
        <v>186</v>
      </c>
      <c r="H136" s="160">
        <v>5</v>
      </c>
      <c r="I136" s="161"/>
      <c r="J136" s="162">
        <f t="shared" si="0"/>
        <v>0</v>
      </c>
      <c r="K136" s="163"/>
      <c r="L136" s="164"/>
      <c r="M136" s="165" t="s">
        <v>1</v>
      </c>
      <c r="N136" s="166" t="s">
        <v>40</v>
      </c>
      <c r="O136" s="55"/>
      <c r="P136" s="152">
        <f t="shared" si="1"/>
        <v>0</v>
      </c>
      <c r="Q136" s="152">
        <v>1.0000000000000001E-5</v>
      </c>
      <c r="R136" s="152">
        <f t="shared" si="2"/>
        <v>5.0000000000000002E-5</v>
      </c>
      <c r="S136" s="152">
        <v>0</v>
      </c>
      <c r="T136" s="153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157</v>
      </c>
      <c r="AT136" s="154" t="s">
        <v>170</v>
      </c>
      <c r="AU136" s="154" t="s">
        <v>136</v>
      </c>
      <c r="AY136" s="14" t="s">
        <v>129</v>
      </c>
      <c r="BE136" s="155">
        <f t="shared" si="4"/>
        <v>0</v>
      </c>
      <c r="BF136" s="155">
        <f t="shared" si="5"/>
        <v>0</v>
      </c>
      <c r="BG136" s="155">
        <f t="shared" si="6"/>
        <v>0</v>
      </c>
      <c r="BH136" s="155">
        <f t="shared" si="7"/>
        <v>0</v>
      </c>
      <c r="BI136" s="155">
        <f t="shared" si="8"/>
        <v>0</v>
      </c>
      <c r="BJ136" s="14" t="s">
        <v>136</v>
      </c>
      <c r="BK136" s="155">
        <f t="shared" si="9"/>
        <v>0</v>
      </c>
      <c r="BL136" s="14" t="s">
        <v>135</v>
      </c>
      <c r="BM136" s="154" t="s">
        <v>599</v>
      </c>
    </row>
    <row r="137" spans="1:65" s="2" customFormat="1" ht="24.2" customHeight="1">
      <c r="A137" s="29"/>
      <c r="B137" s="141"/>
      <c r="C137" s="156" t="s">
        <v>141</v>
      </c>
      <c r="D137" s="156" t="s">
        <v>170</v>
      </c>
      <c r="E137" s="157" t="s">
        <v>600</v>
      </c>
      <c r="F137" s="158" t="s">
        <v>601</v>
      </c>
      <c r="G137" s="159" t="s">
        <v>602</v>
      </c>
      <c r="H137" s="160">
        <v>10</v>
      </c>
      <c r="I137" s="161"/>
      <c r="J137" s="162">
        <f t="shared" si="0"/>
        <v>0</v>
      </c>
      <c r="K137" s="163"/>
      <c r="L137" s="164"/>
      <c r="M137" s="165" t="s">
        <v>1</v>
      </c>
      <c r="N137" s="166" t="s">
        <v>40</v>
      </c>
      <c r="O137" s="55"/>
      <c r="P137" s="152">
        <f t="shared" si="1"/>
        <v>0</v>
      </c>
      <c r="Q137" s="152">
        <v>6.4999999999999997E-3</v>
      </c>
      <c r="R137" s="152">
        <f t="shared" si="2"/>
        <v>6.5000000000000002E-2</v>
      </c>
      <c r="S137" s="152">
        <v>0</v>
      </c>
      <c r="T137" s="153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157</v>
      </c>
      <c r="AT137" s="154" t="s">
        <v>170</v>
      </c>
      <c r="AU137" s="154" t="s">
        <v>136</v>
      </c>
      <c r="AY137" s="14" t="s">
        <v>129</v>
      </c>
      <c r="BE137" s="155">
        <f t="shared" si="4"/>
        <v>0</v>
      </c>
      <c r="BF137" s="155">
        <f t="shared" si="5"/>
        <v>0</v>
      </c>
      <c r="BG137" s="155">
        <f t="shared" si="6"/>
        <v>0</v>
      </c>
      <c r="BH137" s="155">
        <f t="shared" si="7"/>
        <v>0</v>
      </c>
      <c r="BI137" s="155">
        <f t="shared" si="8"/>
        <v>0</v>
      </c>
      <c r="BJ137" s="14" t="s">
        <v>136</v>
      </c>
      <c r="BK137" s="155">
        <f t="shared" si="9"/>
        <v>0</v>
      </c>
      <c r="BL137" s="14" t="s">
        <v>135</v>
      </c>
      <c r="BM137" s="154" t="s">
        <v>603</v>
      </c>
    </row>
    <row r="138" spans="1:65" s="2" customFormat="1" ht="24.2" customHeight="1">
      <c r="A138" s="29"/>
      <c r="B138" s="141"/>
      <c r="C138" s="142" t="s">
        <v>135</v>
      </c>
      <c r="D138" s="142" t="s">
        <v>131</v>
      </c>
      <c r="E138" s="143" t="s">
        <v>604</v>
      </c>
      <c r="F138" s="144" t="s">
        <v>605</v>
      </c>
      <c r="G138" s="145" t="s">
        <v>186</v>
      </c>
      <c r="H138" s="146">
        <v>5</v>
      </c>
      <c r="I138" s="147"/>
      <c r="J138" s="148">
        <f t="shared" si="0"/>
        <v>0</v>
      </c>
      <c r="K138" s="149"/>
      <c r="L138" s="30"/>
      <c r="M138" s="150" t="s">
        <v>1</v>
      </c>
      <c r="N138" s="151" t="s">
        <v>40</v>
      </c>
      <c r="O138" s="55"/>
      <c r="P138" s="152">
        <f t="shared" si="1"/>
        <v>0</v>
      </c>
      <c r="Q138" s="152">
        <v>0</v>
      </c>
      <c r="R138" s="152">
        <f t="shared" si="2"/>
        <v>0</v>
      </c>
      <c r="S138" s="152">
        <v>0</v>
      </c>
      <c r="T138" s="153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135</v>
      </c>
      <c r="AT138" s="154" t="s">
        <v>131</v>
      </c>
      <c r="AU138" s="154" t="s">
        <v>136</v>
      </c>
      <c r="AY138" s="14" t="s">
        <v>129</v>
      </c>
      <c r="BE138" s="155">
        <f t="shared" si="4"/>
        <v>0</v>
      </c>
      <c r="BF138" s="155">
        <f t="shared" si="5"/>
        <v>0</v>
      </c>
      <c r="BG138" s="155">
        <f t="shared" si="6"/>
        <v>0</v>
      </c>
      <c r="BH138" s="155">
        <f t="shared" si="7"/>
        <v>0</v>
      </c>
      <c r="BI138" s="155">
        <f t="shared" si="8"/>
        <v>0</v>
      </c>
      <c r="BJ138" s="14" t="s">
        <v>136</v>
      </c>
      <c r="BK138" s="155">
        <f t="shared" si="9"/>
        <v>0</v>
      </c>
      <c r="BL138" s="14" t="s">
        <v>135</v>
      </c>
      <c r="BM138" s="154" t="s">
        <v>606</v>
      </c>
    </row>
    <row r="139" spans="1:65" s="2" customFormat="1" ht="14.45" customHeight="1">
      <c r="A139" s="29"/>
      <c r="B139" s="141"/>
      <c r="C139" s="156" t="s">
        <v>147</v>
      </c>
      <c r="D139" s="156" t="s">
        <v>170</v>
      </c>
      <c r="E139" s="157" t="s">
        <v>607</v>
      </c>
      <c r="F139" s="158" t="s">
        <v>608</v>
      </c>
      <c r="G139" s="159" t="s">
        <v>186</v>
      </c>
      <c r="H139" s="160">
        <v>5</v>
      </c>
      <c r="I139" s="161"/>
      <c r="J139" s="162">
        <f t="shared" si="0"/>
        <v>0</v>
      </c>
      <c r="K139" s="163"/>
      <c r="L139" s="164"/>
      <c r="M139" s="165" t="s">
        <v>1</v>
      </c>
      <c r="N139" s="166" t="s">
        <v>40</v>
      </c>
      <c r="O139" s="55"/>
      <c r="P139" s="152">
        <f t="shared" si="1"/>
        <v>0</v>
      </c>
      <c r="Q139" s="152">
        <v>7.2999999999999996E-4</v>
      </c>
      <c r="R139" s="152">
        <f t="shared" si="2"/>
        <v>3.6499999999999996E-3</v>
      </c>
      <c r="S139" s="152">
        <v>0</v>
      </c>
      <c r="T139" s="153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157</v>
      </c>
      <c r="AT139" s="154" t="s">
        <v>170</v>
      </c>
      <c r="AU139" s="154" t="s">
        <v>136</v>
      </c>
      <c r="AY139" s="14" t="s">
        <v>129</v>
      </c>
      <c r="BE139" s="155">
        <f t="shared" si="4"/>
        <v>0</v>
      </c>
      <c r="BF139" s="155">
        <f t="shared" si="5"/>
        <v>0</v>
      </c>
      <c r="BG139" s="155">
        <f t="shared" si="6"/>
        <v>0</v>
      </c>
      <c r="BH139" s="155">
        <f t="shared" si="7"/>
        <v>0</v>
      </c>
      <c r="BI139" s="155">
        <f t="shared" si="8"/>
        <v>0</v>
      </c>
      <c r="BJ139" s="14" t="s">
        <v>136</v>
      </c>
      <c r="BK139" s="155">
        <f t="shared" si="9"/>
        <v>0</v>
      </c>
      <c r="BL139" s="14" t="s">
        <v>135</v>
      </c>
      <c r="BM139" s="154" t="s">
        <v>609</v>
      </c>
    </row>
    <row r="140" spans="1:65" s="2" customFormat="1" ht="24.2" customHeight="1">
      <c r="A140" s="29"/>
      <c r="B140" s="141"/>
      <c r="C140" s="142" t="s">
        <v>151</v>
      </c>
      <c r="D140" s="142" t="s">
        <v>131</v>
      </c>
      <c r="E140" s="143" t="s">
        <v>610</v>
      </c>
      <c r="F140" s="144" t="s">
        <v>611</v>
      </c>
      <c r="G140" s="145" t="s">
        <v>186</v>
      </c>
      <c r="H140" s="146">
        <v>2</v>
      </c>
      <c r="I140" s="147"/>
      <c r="J140" s="148">
        <f t="shared" si="0"/>
        <v>0</v>
      </c>
      <c r="K140" s="149"/>
      <c r="L140" s="30"/>
      <c r="M140" s="150" t="s">
        <v>1</v>
      </c>
      <c r="N140" s="151" t="s">
        <v>40</v>
      </c>
      <c r="O140" s="55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135</v>
      </c>
      <c r="AT140" s="154" t="s">
        <v>131</v>
      </c>
      <c r="AU140" s="154" t="s">
        <v>136</v>
      </c>
      <c r="AY140" s="14" t="s">
        <v>129</v>
      </c>
      <c r="BE140" s="155">
        <f t="shared" si="4"/>
        <v>0</v>
      </c>
      <c r="BF140" s="155">
        <f t="shared" si="5"/>
        <v>0</v>
      </c>
      <c r="BG140" s="155">
        <f t="shared" si="6"/>
        <v>0</v>
      </c>
      <c r="BH140" s="155">
        <f t="shared" si="7"/>
        <v>0</v>
      </c>
      <c r="BI140" s="155">
        <f t="shared" si="8"/>
        <v>0</v>
      </c>
      <c r="BJ140" s="14" t="s">
        <v>136</v>
      </c>
      <c r="BK140" s="155">
        <f t="shared" si="9"/>
        <v>0</v>
      </c>
      <c r="BL140" s="14" t="s">
        <v>135</v>
      </c>
      <c r="BM140" s="154" t="s">
        <v>612</v>
      </c>
    </row>
    <row r="141" spans="1:65" s="2" customFormat="1" ht="24.2" customHeight="1">
      <c r="A141" s="29"/>
      <c r="B141" s="141"/>
      <c r="C141" s="156" t="s">
        <v>154</v>
      </c>
      <c r="D141" s="156" t="s">
        <v>170</v>
      </c>
      <c r="E141" s="157" t="s">
        <v>613</v>
      </c>
      <c r="F141" s="158" t="s">
        <v>614</v>
      </c>
      <c r="G141" s="159" t="s">
        <v>186</v>
      </c>
      <c r="H141" s="160">
        <v>1</v>
      </c>
      <c r="I141" s="161"/>
      <c r="J141" s="162">
        <f t="shared" si="0"/>
        <v>0</v>
      </c>
      <c r="K141" s="163"/>
      <c r="L141" s="164"/>
      <c r="M141" s="165" t="s">
        <v>1</v>
      </c>
      <c r="N141" s="166" t="s">
        <v>40</v>
      </c>
      <c r="O141" s="55"/>
      <c r="P141" s="152">
        <f t="shared" si="1"/>
        <v>0</v>
      </c>
      <c r="Q141" s="152">
        <v>5.1000000000000004E-4</v>
      </c>
      <c r="R141" s="152">
        <f t="shared" si="2"/>
        <v>5.1000000000000004E-4</v>
      </c>
      <c r="S141" s="152">
        <v>0</v>
      </c>
      <c r="T141" s="153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157</v>
      </c>
      <c r="AT141" s="154" t="s">
        <v>170</v>
      </c>
      <c r="AU141" s="154" t="s">
        <v>136</v>
      </c>
      <c r="AY141" s="14" t="s">
        <v>129</v>
      </c>
      <c r="BE141" s="155">
        <f t="shared" si="4"/>
        <v>0</v>
      </c>
      <c r="BF141" s="155">
        <f t="shared" si="5"/>
        <v>0</v>
      </c>
      <c r="BG141" s="155">
        <f t="shared" si="6"/>
        <v>0</v>
      </c>
      <c r="BH141" s="155">
        <f t="shared" si="7"/>
        <v>0</v>
      </c>
      <c r="BI141" s="155">
        <f t="shared" si="8"/>
        <v>0</v>
      </c>
      <c r="BJ141" s="14" t="s">
        <v>136</v>
      </c>
      <c r="BK141" s="155">
        <f t="shared" si="9"/>
        <v>0</v>
      </c>
      <c r="BL141" s="14" t="s">
        <v>135</v>
      </c>
      <c r="BM141" s="154" t="s">
        <v>615</v>
      </c>
    </row>
    <row r="142" spans="1:65" s="2" customFormat="1" ht="24.2" customHeight="1">
      <c r="A142" s="29"/>
      <c r="B142" s="141"/>
      <c r="C142" s="156" t="s">
        <v>157</v>
      </c>
      <c r="D142" s="156" t="s">
        <v>170</v>
      </c>
      <c r="E142" s="157" t="s">
        <v>616</v>
      </c>
      <c r="F142" s="158" t="s">
        <v>617</v>
      </c>
      <c r="G142" s="159" t="s">
        <v>186</v>
      </c>
      <c r="H142" s="160">
        <v>1</v>
      </c>
      <c r="I142" s="161"/>
      <c r="J142" s="162">
        <f t="shared" si="0"/>
        <v>0</v>
      </c>
      <c r="K142" s="163"/>
      <c r="L142" s="164"/>
      <c r="M142" s="165" t="s">
        <v>1</v>
      </c>
      <c r="N142" s="166" t="s">
        <v>40</v>
      </c>
      <c r="O142" s="55"/>
      <c r="P142" s="152">
        <f t="shared" si="1"/>
        <v>0</v>
      </c>
      <c r="Q142" s="152">
        <v>1.3999999999999999E-4</v>
      </c>
      <c r="R142" s="152">
        <f t="shared" si="2"/>
        <v>1.3999999999999999E-4</v>
      </c>
      <c r="S142" s="152">
        <v>0</v>
      </c>
      <c r="T142" s="153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157</v>
      </c>
      <c r="AT142" s="154" t="s">
        <v>170</v>
      </c>
      <c r="AU142" s="154" t="s">
        <v>136</v>
      </c>
      <c r="AY142" s="14" t="s">
        <v>129</v>
      </c>
      <c r="BE142" s="155">
        <f t="shared" si="4"/>
        <v>0</v>
      </c>
      <c r="BF142" s="155">
        <f t="shared" si="5"/>
        <v>0</v>
      </c>
      <c r="BG142" s="155">
        <f t="shared" si="6"/>
        <v>0</v>
      </c>
      <c r="BH142" s="155">
        <f t="shared" si="7"/>
        <v>0</v>
      </c>
      <c r="BI142" s="155">
        <f t="shared" si="8"/>
        <v>0</v>
      </c>
      <c r="BJ142" s="14" t="s">
        <v>136</v>
      </c>
      <c r="BK142" s="155">
        <f t="shared" si="9"/>
        <v>0</v>
      </c>
      <c r="BL142" s="14" t="s">
        <v>135</v>
      </c>
      <c r="BM142" s="154" t="s">
        <v>618</v>
      </c>
    </row>
    <row r="143" spans="1:65" s="2" customFormat="1" ht="24.2" customHeight="1">
      <c r="A143" s="29"/>
      <c r="B143" s="141"/>
      <c r="C143" s="156" t="s">
        <v>161</v>
      </c>
      <c r="D143" s="156" t="s">
        <v>170</v>
      </c>
      <c r="E143" s="157" t="s">
        <v>619</v>
      </c>
      <c r="F143" s="158" t="s">
        <v>620</v>
      </c>
      <c r="G143" s="159" t="s">
        <v>186</v>
      </c>
      <c r="H143" s="160">
        <v>1</v>
      </c>
      <c r="I143" s="161"/>
      <c r="J143" s="162">
        <f t="shared" si="0"/>
        <v>0</v>
      </c>
      <c r="K143" s="163"/>
      <c r="L143" s="164"/>
      <c r="M143" s="165" t="s">
        <v>1</v>
      </c>
      <c r="N143" s="166" t="s">
        <v>40</v>
      </c>
      <c r="O143" s="55"/>
      <c r="P143" s="152">
        <f t="shared" si="1"/>
        <v>0</v>
      </c>
      <c r="Q143" s="152">
        <v>1.6000000000000001E-4</v>
      </c>
      <c r="R143" s="152">
        <f t="shared" si="2"/>
        <v>1.6000000000000001E-4</v>
      </c>
      <c r="S143" s="152">
        <v>0</v>
      </c>
      <c r="T143" s="153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157</v>
      </c>
      <c r="AT143" s="154" t="s">
        <v>170</v>
      </c>
      <c r="AU143" s="154" t="s">
        <v>136</v>
      </c>
      <c r="AY143" s="14" t="s">
        <v>129</v>
      </c>
      <c r="BE143" s="155">
        <f t="shared" si="4"/>
        <v>0</v>
      </c>
      <c r="BF143" s="155">
        <f t="shared" si="5"/>
        <v>0</v>
      </c>
      <c r="BG143" s="155">
        <f t="shared" si="6"/>
        <v>0</v>
      </c>
      <c r="BH143" s="155">
        <f t="shared" si="7"/>
        <v>0</v>
      </c>
      <c r="BI143" s="155">
        <f t="shared" si="8"/>
        <v>0</v>
      </c>
      <c r="BJ143" s="14" t="s">
        <v>136</v>
      </c>
      <c r="BK143" s="155">
        <f t="shared" si="9"/>
        <v>0</v>
      </c>
      <c r="BL143" s="14" t="s">
        <v>135</v>
      </c>
      <c r="BM143" s="154" t="s">
        <v>621</v>
      </c>
    </row>
    <row r="144" spans="1:65" s="2" customFormat="1" ht="14.45" customHeight="1">
      <c r="A144" s="29"/>
      <c r="B144" s="141"/>
      <c r="C144" s="156" t="s">
        <v>160</v>
      </c>
      <c r="D144" s="156" t="s">
        <v>170</v>
      </c>
      <c r="E144" s="157" t="s">
        <v>622</v>
      </c>
      <c r="F144" s="158" t="s">
        <v>623</v>
      </c>
      <c r="G144" s="159" t="s">
        <v>186</v>
      </c>
      <c r="H144" s="160">
        <v>5</v>
      </c>
      <c r="I144" s="161"/>
      <c r="J144" s="162">
        <f t="shared" si="0"/>
        <v>0</v>
      </c>
      <c r="K144" s="163"/>
      <c r="L144" s="164"/>
      <c r="M144" s="165" t="s">
        <v>1</v>
      </c>
      <c r="N144" s="166" t="s">
        <v>40</v>
      </c>
      <c r="O144" s="55"/>
      <c r="P144" s="152">
        <f t="shared" si="1"/>
        <v>0</v>
      </c>
      <c r="Q144" s="152">
        <v>9.0000000000000006E-5</v>
      </c>
      <c r="R144" s="152">
        <f t="shared" si="2"/>
        <v>4.5000000000000004E-4</v>
      </c>
      <c r="S144" s="152">
        <v>0</v>
      </c>
      <c r="T144" s="153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157</v>
      </c>
      <c r="AT144" s="154" t="s">
        <v>170</v>
      </c>
      <c r="AU144" s="154" t="s">
        <v>136</v>
      </c>
      <c r="AY144" s="14" t="s">
        <v>129</v>
      </c>
      <c r="BE144" s="155">
        <f t="shared" si="4"/>
        <v>0</v>
      </c>
      <c r="BF144" s="155">
        <f t="shared" si="5"/>
        <v>0</v>
      </c>
      <c r="BG144" s="155">
        <f t="shared" si="6"/>
        <v>0</v>
      </c>
      <c r="BH144" s="155">
        <f t="shared" si="7"/>
        <v>0</v>
      </c>
      <c r="BI144" s="155">
        <f t="shared" si="8"/>
        <v>0</v>
      </c>
      <c r="BJ144" s="14" t="s">
        <v>136</v>
      </c>
      <c r="BK144" s="155">
        <f t="shared" si="9"/>
        <v>0</v>
      </c>
      <c r="BL144" s="14" t="s">
        <v>135</v>
      </c>
      <c r="BM144" s="154" t="s">
        <v>624</v>
      </c>
    </row>
    <row r="145" spans="1:65" s="2" customFormat="1" ht="24.2" customHeight="1">
      <c r="A145" s="29"/>
      <c r="B145" s="141"/>
      <c r="C145" s="142" t="s">
        <v>169</v>
      </c>
      <c r="D145" s="142" t="s">
        <v>131</v>
      </c>
      <c r="E145" s="143" t="s">
        <v>625</v>
      </c>
      <c r="F145" s="144" t="s">
        <v>626</v>
      </c>
      <c r="G145" s="145" t="s">
        <v>186</v>
      </c>
      <c r="H145" s="146">
        <v>16</v>
      </c>
      <c r="I145" s="147"/>
      <c r="J145" s="148">
        <f t="shared" si="0"/>
        <v>0</v>
      </c>
      <c r="K145" s="149"/>
      <c r="L145" s="30"/>
      <c r="M145" s="150" t="s">
        <v>1</v>
      </c>
      <c r="N145" s="151" t="s">
        <v>40</v>
      </c>
      <c r="O145" s="55"/>
      <c r="P145" s="152">
        <f t="shared" si="1"/>
        <v>0</v>
      </c>
      <c r="Q145" s="152">
        <v>0</v>
      </c>
      <c r="R145" s="152">
        <f t="shared" si="2"/>
        <v>0</v>
      </c>
      <c r="S145" s="152">
        <v>0</v>
      </c>
      <c r="T145" s="153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135</v>
      </c>
      <c r="AT145" s="154" t="s">
        <v>131</v>
      </c>
      <c r="AU145" s="154" t="s">
        <v>136</v>
      </c>
      <c r="AY145" s="14" t="s">
        <v>129</v>
      </c>
      <c r="BE145" s="155">
        <f t="shared" si="4"/>
        <v>0</v>
      </c>
      <c r="BF145" s="155">
        <f t="shared" si="5"/>
        <v>0</v>
      </c>
      <c r="BG145" s="155">
        <f t="shared" si="6"/>
        <v>0</v>
      </c>
      <c r="BH145" s="155">
        <f t="shared" si="7"/>
        <v>0</v>
      </c>
      <c r="BI145" s="155">
        <f t="shared" si="8"/>
        <v>0</v>
      </c>
      <c r="BJ145" s="14" t="s">
        <v>136</v>
      </c>
      <c r="BK145" s="155">
        <f t="shared" si="9"/>
        <v>0</v>
      </c>
      <c r="BL145" s="14" t="s">
        <v>135</v>
      </c>
      <c r="BM145" s="154" t="s">
        <v>627</v>
      </c>
    </row>
    <row r="146" spans="1:65" s="2" customFormat="1" ht="14.45" customHeight="1">
      <c r="A146" s="29"/>
      <c r="B146" s="141"/>
      <c r="C146" s="156" t="s">
        <v>165</v>
      </c>
      <c r="D146" s="156" t="s">
        <v>170</v>
      </c>
      <c r="E146" s="157" t="s">
        <v>628</v>
      </c>
      <c r="F146" s="158" t="s">
        <v>629</v>
      </c>
      <c r="G146" s="159" t="s">
        <v>186</v>
      </c>
      <c r="H146" s="160">
        <v>16</v>
      </c>
      <c r="I146" s="161"/>
      <c r="J146" s="162">
        <f t="shared" si="0"/>
        <v>0</v>
      </c>
      <c r="K146" s="163"/>
      <c r="L146" s="164"/>
      <c r="M146" s="165" t="s">
        <v>1</v>
      </c>
      <c r="N146" s="166" t="s">
        <v>40</v>
      </c>
      <c r="O146" s="55"/>
      <c r="P146" s="152">
        <f t="shared" si="1"/>
        <v>0</v>
      </c>
      <c r="Q146" s="152">
        <v>8.5999999999999993E-2</v>
      </c>
      <c r="R146" s="152">
        <f t="shared" si="2"/>
        <v>1.3759999999999999</v>
      </c>
      <c r="S146" s="152">
        <v>0</v>
      </c>
      <c r="T146" s="153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157</v>
      </c>
      <c r="AT146" s="154" t="s">
        <v>170</v>
      </c>
      <c r="AU146" s="154" t="s">
        <v>136</v>
      </c>
      <c r="AY146" s="14" t="s">
        <v>129</v>
      </c>
      <c r="BE146" s="155">
        <f t="shared" si="4"/>
        <v>0</v>
      </c>
      <c r="BF146" s="155">
        <f t="shared" si="5"/>
        <v>0</v>
      </c>
      <c r="BG146" s="155">
        <f t="shared" si="6"/>
        <v>0</v>
      </c>
      <c r="BH146" s="155">
        <f t="shared" si="7"/>
        <v>0</v>
      </c>
      <c r="BI146" s="155">
        <f t="shared" si="8"/>
        <v>0</v>
      </c>
      <c r="BJ146" s="14" t="s">
        <v>136</v>
      </c>
      <c r="BK146" s="155">
        <f t="shared" si="9"/>
        <v>0</v>
      </c>
      <c r="BL146" s="14" t="s">
        <v>135</v>
      </c>
      <c r="BM146" s="154" t="s">
        <v>630</v>
      </c>
    </row>
    <row r="147" spans="1:65" s="2" customFormat="1" ht="24.2" customHeight="1">
      <c r="A147" s="29"/>
      <c r="B147" s="141"/>
      <c r="C147" s="156" t="s">
        <v>178</v>
      </c>
      <c r="D147" s="156" t="s">
        <v>170</v>
      </c>
      <c r="E147" s="157" t="s">
        <v>631</v>
      </c>
      <c r="F147" s="158" t="s">
        <v>632</v>
      </c>
      <c r="G147" s="159" t="s">
        <v>186</v>
      </c>
      <c r="H147" s="160">
        <v>14</v>
      </c>
      <c r="I147" s="161"/>
      <c r="J147" s="162">
        <f t="shared" si="0"/>
        <v>0</v>
      </c>
      <c r="K147" s="163"/>
      <c r="L147" s="164"/>
      <c r="M147" s="165" t="s">
        <v>1</v>
      </c>
      <c r="N147" s="166" t="s">
        <v>40</v>
      </c>
      <c r="O147" s="55"/>
      <c r="P147" s="152">
        <f t="shared" si="1"/>
        <v>0</v>
      </c>
      <c r="Q147" s="152">
        <v>8.5999999999999993E-2</v>
      </c>
      <c r="R147" s="152">
        <f t="shared" si="2"/>
        <v>1.204</v>
      </c>
      <c r="S147" s="152">
        <v>0</v>
      </c>
      <c r="T147" s="153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157</v>
      </c>
      <c r="AT147" s="154" t="s">
        <v>170</v>
      </c>
      <c r="AU147" s="154" t="s">
        <v>136</v>
      </c>
      <c r="AY147" s="14" t="s">
        <v>129</v>
      </c>
      <c r="BE147" s="155">
        <f t="shared" si="4"/>
        <v>0</v>
      </c>
      <c r="BF147" s="155">
        <f t="shared" si="5"/>
        <v>0</v>
      </c>
      <c r="BG147" s="155">
        <f t="shared" si="6"/>
        <v>0</v>
      </c>
      <c r="BH147" s="155">
        <f t="shared" si="7"/>
        <v>0</v>
      </c>
      <c r="BI147" s="155">
        <f t="shared" si="8"/>
        <v>0</v>
      </c>
      <c r="BJ147" s="14" t="s">
        <v>136</v>
      </c>
      <c r="BK147" s="155">
        <f t="shared" si="9"/>
        <v>0</v>
      </c>
      <c r="BL147" s="14" t="s">
        <v>135</v>
      </c>
      <c r="BM147" s="154" t="s">
        <v>633</v>
      </c>
    </row>
    <row r="148" spans="1:65" s="2" customFormat="1" ht="14.45" customHeight="1">
      <c r="A148" s="29"/>
      <c r="B148" s="141"/>
      <c r="C148" s="156" t="s">
        <v>183</v>
      </c>
      <c r="D148" s="156" t="s">
        <v>170</v>
      </c>
      <c r="E148" s="157" t="s">
        <v>634</v>
      </c>
      <c r="F148" s="158" t="s">
        <v>635</v>
      </c>
      <c r="G148" s="159" t="s">
        <v>186</v>
      </c>
      <c r="H148" s="160">
        <v>4</v>
      </c>
      <c r="I148" s="161"/>
      <c r="J148" s="162">
        <f t="shared" si="0"/>
        <v>0</v>
      </c>
      <c r="K148" s="163"/>
      <c r="L148" s="164"/>
      <c r="M148" s="165" t="s">
        <v>1</v>
      </c>
      <c r="N148" s="166" t="s">
        <v>40</v>
      </c>
      <c r="O148" s="55"/>
      <c r="P148" s="152">
        <f t="shared" si="1"/>
        <v>0</v>
      </c>
      <c r="Q148" s="152">
        <v>8.5999999999999993E-2</v>
      </c>
      <c r="R148" s="152">
        <f t="shared" si="2"/>
        <v>0.34399999999999997</v>
      </c>
      <c r="S148" s="152">
        <v>0</v>
      </c>
      <c r="T148" s="153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157</v>
      </c>
      <c r="AT148" s="154" t="s">
        <v>170</v>
      </c>
      <c r="AU148" s="154" t="s">
        <v>136</v>
      </c>
      <c r="AY148" s="14" t="s">
        <v>129</v>
      </c>
      <c r="BE148" s="155">
        <f t="shared" si="4"/>
        <v>0</v>
      </c>
      <c r="BF148" s="155">
        <f t="shared" si="5"/>
        <v>0</v>
      </c>
      <c r="BG148" s="155">
        <f t="shared" si="6"/>
        <v>0</v>
      </c>
      <c r="BH148" s="155">
        <f t="shared" si="7"/>
        <v>0</v>
      </c>
      <c r="BI148" s="155">
        <f t="shared" si="8"/>
        <v>0</v>
      </c>
      <c r="BJ148" s="14" t="s">
        <v>136</v>
      </c>
      <c r="BK148" s="155">
        <f t="shared" si="9"/>
        <v>0</v>
      </c>
      <c r="BL148" s="14" t="s">
        <v>135</v>
      </c>
      <c r="BM148" s="154" t="s">
        <v>636</v>
      </c>
    </row>
    <row r="149" spans="1:65" s="2" customFormat="1" ht="14.45" customHeight="1">
      <c r="A149" s="29"/>
      <c r="B149" s="141"/>
      <c r="C149" s="156" t="s">
        <v>188</v>
      </c>
      <c r="D149" s="156" t="s">
        <v>170</v>
      </c>
      <c r="E149" s="157" t="s">
        <v>637</v>
      </c>
      <c r="F149" s="158" t="s">
        <v>638</v>
      </c>
      <c r="G149" s="159" t="s">
        <v>186</v>
      </c>
      <c r="H149" s="160">
        <v>10</v>
      </c>
      <c r="I149" s="161"/>
      <c r="J149" s="162">
        <f t="shared" si="0"/>
        <v>0</v>
      </c>
      <c r="K149" s="163"/>
      <c r="L149" s="164"/>
      <c r="M149" s="165" t="s">
        <v>1</v>
      </c>
      <c r="N149" s="166" t="s">
        <v>40</v>
      </c>
      <c r="O149" s="55"/>
      <c r="P149" s="152">
        <f t="shared" si="1"/>
        <v>0</v>
      </c>
      <c r="Q149" s="152">
        <v>8.5999999999999993E-2</v>
      </c>
      <c r="R149" s="152">
        <f t="shared" si="2"/>
        <v>0.85999999999999988</v>
      </c>
      <c r="S149" s="152">
        <v>0</v>
      </c>
      <c r="T149" s="153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157</v>
      </c>
      <c r="AT149" s="154" t="s">
        <v>170</v>
      </c>
      <c r="AU149" s="154" t="s">
        <v>136</v>
      </c>
      <c r="AY149" s="14" t="s">
        <v>129</v>
      </c>
      <c r="BE149" s="155">
        <f t="shared" si="4"/>
        <v>0</v>
      </c>
      <c r="BF149" s="155">
        <f t="shared" si="5"/>
        <v>0</v>
      </c>
      <c r="BG149" s="155">
        <f t="shared" si="6"/>
        <v>0</v>
      </c>
      <c r="BH149" s="155">
        <f t="shared" si="7"/>
        <v>0</v>
      </c>
      <c r="BI149" s="155">
        <f t="shared" si="8"/>
        <v>0</v>
      </c>
      <c r="BJ149" s="14" t="s">
        <v>136</v>
      </c>
      <c r="BK149" s="155">
        <f t="shared" si="9"/>
        <v>0</v>
      </c>
      <c r="BL149" s="14" t="s">
        <v>135</v>
      </c>
      <c r="BM149" s="154" t="s">
        <v>639</v>
      </c>
    </row>
    <row r="150" spans="1:65" s="12" customFormat="1" ht="22.9" customHeight="1">
      <c r="B150" s="128"/>
      <c r="D150" s="129" t="s">
        <v>73</v>
      </c>
      <c r="E150" s="139" t="s">
        <v>161</v>
      </c>
      <c r="F150" s="139" t="s">
        <v>257</v>
      </c>
      <c r="I150" s="131"/>
      <c r="J150" s="140">
        <f>BK150</f>
        <v>0</v>
      </c>
      <c r="L150" s="128"/>
      <c r="M150" s="133"/>
      <c r="N150" s="134"/>
      <c r="O150" s="134"/>
      <c r="P150" s="135">
        <f>P151</f>
        <v>0</v>
      </c>
      <c r="Q150" s="134"/>
      <c r="R150" s="135">
        <f>R151</f>
        <v>1.2000000000000001E-3</v>
      </c>
      <c r="S150" s="134"/>
      <c r="T150" s="136">
        <f>T151</f>
        <v>0</v>
      </c>
      <c r="AR150" s="129" t="s">
        <v>81</v>
      </c>
      <c r="AT150" s="137" t="s">
        <v>73</v>
      </c>
      <c r="AU150" s="137" t="s">
        <v>81</v>
      </c>
      <c r="AY150" s="129" t="s">
        <v>129</v>
      </c>
      <c r="BK150" s="138">
        <f>BK151</f>
        <v>0</v>
      </c>
    </row>
    <row r="151" spans="1:65" s="2" customFormat="1" ht="37.9" customHeight="1">
      <c r="A151" s="29"/>
      <c r="B151" s="141"/>
      <c r="C151" s="142" t="s">
        <v>192</v>
      </c>
      <c r="D151" s="142" t="s">
        <v>131</v>
      </c>
      <c r="E151" s="143" t="s">
        <v>640</v>
      </c>
      <c r="F151" s="144" t="s">
        <v>641</v>
      </c>
      <c r="G151" s="145" t="s">
        <v>186</v>
      </c>
      <c r="H151" s="146">
        <v>10</v>
      </c>
      <c r="I151" s="147"/>
      <c r="J151" s="148">
        <f>ROUND(I151*H151,2)</f>
        <v>0</v>
      </c>
      <c r="K151" s="149"/>
      <c r="L151" s="30"/>
      <c r="M151" s="150" t="s">
        <v>1</v>
      </c>
      <c r="N151" s="151" t="s">
        <v>40</v>
      </c>
      <c r="O151" s="55"/>
      <c r="P151" s="152">
        <f>O151*H151</f>
        <v>0</v>
      </c>
      <c r="Q151" s="152">
        <v>1.2E-4</v>
      </c>
      <c r="R151" s="152">
        <f>Q151*H151</f>
        <v>1.2000000000000001E-3</v>
      </c>
      <c r="S151" s="152">
        <v>0</v>
      </c>
      <c r="T151" s="153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135</v>
      </c>
      <c r="AT151" s="154" t="s">
        <v>131</v>
      </c>
      <c r="AU151" s="154" t="s">
        <v>136</v>
      </c>
      <c r="AY151" s="14" t="s">
        <v>129</v>
      </c>
      <c r="BE151" s="155">
        <f>IF(N151="základná",J151,0)</f>
        <v>0</v>
      </c>
      <c r="BF151" s="155">
        <f>IF(N151="znížená",J151,0)</f>
        <v>0</v>
      </c>
      <c r="BG151" s="155">
        <f>IF(N151="zákl. prenesená",J151,0)</f>
        <v>0</v>
      </c>
      <c r="BH151" s="155">
        <f>IF(N151="zníž. prenesená",J151,0)</f>
        <v>0</v>
      </c>
      <c r="BI151" s="155">
        <f>IF(N151="nulová",J151,0)</f>
        <v>0</v>
      </c>
      <c r="BJ151" s="14" t="s">
        <v>136</v>
      </c>
      <c r="BK151" s="155">
        <f>ROUND(I151*H151,2)</f>
        <v>0</v>
      </c>
      <c r="BL151" s="14" t="s">
        <v>135</v>
      </c>
      <c r="BM151" s="154" t="s">
        <v>642</v>
      </c>
    </row>
    <row r="152" spans="1:65" s="12" customFormat="1" ht="22.9" customHeight="1">
      <c r="B152" s="128"/>
      <c r="D152" s="129" t="s">
        <v>73</v>
      </c>
      <c r="E152" s="139" t="s">
        <v>343</v>
      </c>
      <c r="F152" s="139" t="s">
        <v>344</v>
      </c>
      <c r="I152" s="131"/>
      <c r="J152" s="140">
        <f>BK152</f>
        <v>0</v>
      </c>
      <c r="L152" s="128"/>
      <c r="M152" s="133"/>
      <c r="N152" s="134"/>
      <c r="O152" s="134"/>
      <c r="P152" s="135">
        <f>P153</f>
        <v>0</v>
      </c>
      <c r="Q152" s="134"/>
      <c r="R152" s="135">
        <f>R153</f>
        <v>0</v>
      </c>
      <c r="S152" s="134"/>
      <c r="T152" s="136">
        <f>T153</f>
        <v>0</v>
      </c>
      <c r="AR152" s="129" t="s">
        <v>81</v>
      </c>
      <c r="AT152" s="137" t="s">
        <v>73</v>
      </c>
      <c r="AU152" s="137" t="s">
        <v>81</v>
      </c>
      <c r="AY152" s="129" t="s">
        <v>129</v>
      </c>
      <c r="BK152" s="138">
        <f>BK153</f>
        <v>0</v>
      </c>
    </row>
    <row r="153" spans="1:65" s="2" customFormat="1" ht="24.2" customHeight="1">
      <c r="A153" s="29"/>
      <c r="B153" s="141"/>
      <c r="C153" s="142" t="s">
        <v>196</v>
      </c>
      <c r="D153" s="142" t="s">
        <v>131</v>
      </c>
      <c r="E153" s="143" t="s">
        <v>643</v>
      </c>
      <c r="F153" s="144" t="s">
        <v>644</v>
      </c>
      <c r="G153" s="145" t="s">
        <v>164</v>
      </c>
      <c r="H153" s="146">
        <v>3.855</v>
      </c>
      <c r="I153" s="147"/>
      <c r="J153" s="148">
        <f>ROUND(I153*H153,2)</f>
        <v>0</v>
      </c>
      <c r="K153" s="149"/>
      <c r="L153" s="30"/>
      <c r="M153" s="150" t="s">
        <v>1</v>
      </c>
      <c r="N153" s="151" t="s">
        <v>40</v>
      </c>
      <c r="O153" s="55"/>
      <c r="P153" s="152">
        <f>O153*H153</f>
        <v>0</v>
      </c>
      <c r="Q153" s="152">
        <v>0</v>
      </c>
      <c r="R153" s="152">
        <f>Q153*H153</f>
        <v>0</v>
      </c>
      <c r="S153" s="152">
        <v>0</v>
      </c>
      <c r="T153" s="153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135</v>
      </c>
      <c r="AT153" s="154" t="s">
        <v>131</v>
      </c>
      <c r="AU153" s="154" t="s">
        <v>136</v>
      </c>
      <c r="AY153" s="14" t="s">
        <v>129</v>
      </c>
      <c r="BE153" s="155">
        <f>IF(N153="základná",J153,0)</f>
        <v>0</v>
      </c>
      <c r="BF153" s="155">
        <f>IF(N153="znížená",J153,0)</f>
        <v>0</v>
      </c>
      <c r="BG153" s="155">
        <f>IF(N153="zákl. prenesená",J153,0)</f>
        <v>0</v>
      </c>
      <c r="BH153" s="155">
        <f>IF(N153="zníž. prenesená",J153,0)</f>
        <v>0</v>
      </c>
      <c r="BI153" s="155">
        <f>IF(N153="nulová",J153,0)</f>
        <v>0</v>
      </c>
      <c r="BJ153" s="14" t="s">
        <v>136</v>
      </c>
      <c r="BK153" s="155">
        <f>ROUND(I153*H153,2)</f>
        <v>0</v>
      </c>
      <c r="BL153" s="14" t="s">
        <v>135</v>
      </c>
      <c r="BM153" s="154" t="s">
        <v>645</v>
      </c>
    </row>
    <row r="154" spans="1:65" s="12" customFormat="1" ht="25.9" customHeight="1">
      <c r="B154" s="128"/>
      <c r="D154" s="129" t="s">
        <v>73</v>
      </c>
      <c r="E154" s="130" t="s">
        <v>349</v>
      </c>
      <c r="F154" s="130" t="s">
        <v>350</v>
      </c>
      <c r="I154" s="131"/>
      <c r="J154" s="132">
        <f>BK154</f>
        <v>0</v>
      </c>
      <c r="L154" s="128"/>
      <c r="M154" s="133"/>
      <c r="N154" s="134"/>
      <c r="O154" s="134"/>
      <c r="P154" s="135">
        <f>P155+P163+P171+P184+P200</f>
        <v>0</v>
      </c>
      <c r="Q154" s="134"/>
      <c r="R154" s="135">
        <f>R155+R163+R171+R184+R200</f>
        <v>0.29624070000000002</v>
      </c>
      <c r="S154" s="134"/>
      <c r="T154" s="136">
        <f>T155+T163+T171+T184+T200</f>
        <v>0</v>
      </c>
      <c r="AR154" s="129" t="s">
        <v>136</v>
      </c>
      <c r="AT154" s="137" t="s">
        <v>73</v>
      </c>
      <c r="AU154" s="137" t="s">
        <v>74</v>
      </c>
      <c r="AY154" s="129" t="s">
        <v>129</v>
      </c>
      <c r="BK154" s="138">
        <f>BK155+BK163+BK171+BK184+BK200</f>
        <v>0</v>
      </c>
    </row>
    <row r="155" spans="1:65" s="12" customFormat="1" ht="22.9" customHeight="1">
      <c r="B155" s="128"/>
      <c r="D155" s="129" t="s">
        <v>73</v>
      </c>
      <c r="E155" s="139" t="s">
        <v>383</v>
      </c>
      <c r="F155" s="139" t="s">
        <v>384</v>
      </c>
      <c r="I155" s="131"/>
      <c r="J155" s="140">
        <f>BK155</f>
        <v>0</v>
      </c>
      <c r="L155" s="128"/>
      <c r="M155" s="133"/>
      <c r="N155" s="134"/>
      <c r="O155" s="134"/>
      <c r="P155" s="135">
        <f>SUM(P156:P162)</f>
        <v>0</v>
      </c>
      <c r="Q155" s="134"/>
      <c r="R155" s="135">
        <f>SUM(R156:R162)</f>
        <v>8.9606000000000009E-3</v>
      </c>
      <c r="S155" s="134"/>
      <c r="T155" s="136">
        <f>SUM(T156:T162)</f>
        <v>0</v>
      </c>
      <c r="AR155" s="129" t="s">
        <v>136</v>
      </c>
      <c r="AT155" s="137" t="s">
        <v>73</v>
      </c>
      <c r="AU155" s="137" t="s">
        <v>81</v>
      </c>
      <c r="AY155" s="129" t="s">
        <v>129</v>
      </c>
      <c r="BK155" s="138">
        <f>SUM(BK156:BK162)</f>
        <v>0</v>
      </c>
    </row>
    <row r="156" spans="1:65" s="2" customFormat="1" ht="24.2" customHeight="1">
      <c r="A156" s="29"/>
      <c r="B156" s="141"/>
      <c r="C156" s="142" t="s">
        <v>177</v>
      </c>
      <c r="D156" s="142" t="s">
        <v>131</v>
      </c>
      <c r="E156" s="143" t="s">
        <v>646</v>
      </c>
      <c r="F156" s="144" t="s">
        <v>647</v>
      </c>
      <c r="G156" s="145" t="s">
        <v>181</v>
      </c>
      <c r="H156" s="146">
        <v>72.5</v>
      </c>
      <c r="I156" s="147"/>
      <c r="J156" s="148">
        <f t="shared" ref="J156:J162" si="10">ROUND(I156*H156,2)</f>
        <v>0</v>
      </c>
      <c r="K156" s="149"/>
      <c r="L156" s="30"/>
      <c r="M156" s="150" t="s">
        <v>1</v>
      </c>
      <c r="N156" s="151" t="s">
        <v>40</v>
      </c>
      <c r="O156" s="55"/>
      <c r="P156" s="152">
        <f t="shared" ref="P156:P162" si="11">O156*H156</f>
        <v>0</v>
      </c>
      <c r="Q156" s="152">
        <v>0</v>
      </c>
      <c r="R156" s="152">
        <f t="shared" ref="R156:R162" si="12">Q156*H156</f>
        <v>0</v>
      </c>
      <c r="S156" s="152">
        <v>0</v>
      </c>
      <c r="T156" s="153">
        <f t="shared" ref="T156:T162" si="1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192</v>
      </c>
      <c r="AT156" s="154" t="s">
        <v>131</v>
      </c>
      <c r="AU156" s="154" t="s">
        <v>136</v>
      </c>
      <c r="AY156" s="14" t="s">
        <v>129</v>
      </c>
      <c r="BE156" s="155">
        <f t="shared" ref="BE156:BE162" si="14">IF(N156="základná",J156,0)</f>
        <v>0</v>
      </c>
      <c r="BF156" s="155">
        <f t="shared" ref="BF156:BF162" si="15">IF(N156="znížená",J156,0)</f>
        <v>0</v>
      </c>
      <c r="BG156" s="155">
        <f t="shared" ref="BG156:BG162" si="16">IF(N156="zákl. prenesená",J156,0)</f>
        <v>0</v>
      </c>
      <c r="BH156" s="155">
        <f t="shared" ref="BH156:BH162" si="17">IF(N156="zníž. prenesená",J156,0)</f>
        <v>0</v>
      </c>
      <c r="BI156" s="155">
        <f t="shared" ref="BI156:BI162" si="18">IF(N156="nulová",J156,0)</f>
        <v>0</v>
      </c>
      <c r="BJ156" s="14" t="s">
        <v>136</v>
      </c>
      <c r="BK156" s="155">
        <f t="shared" ref="BK156:BK162" si="19">ROUND(I156*H156,2)</f>
        <v>0</v>
      </c>
      <c r="BL156" s="14" t="s">
        <v>192</v>
      </c>
      <c r="BM156" s="154" t="s">
        <v>648</v>
      </c>
    </row>
    <row r="157" spans="1:65" s="2" customFormat="1" ht="24.2" customHeight="1">
      <c r="A157" s="29"/>
      <c r="B157" s="141"/>
      <c r="C157" s="156" t="s">
        <v>202</v>
      </c>
      <c r="D157" s="156" t="s">
        <v>170</v>
      </c>
      <c r="E157" s="157" t="s">
        <v>649</v>
      </c>
      <c r="F157" s="158" t="s">
        <v>650</v>
      </c>
      <c r="G157" s="159" t="s">
        <v>181</v>
      </c>
      <c r="H157" s="160">
        <v>73.95</v>
      </c>
      <c r="I157" s="161"/>
      <c r="J157" s="162">
        <f t="shared" si="10"/>
        <v>0</v>
      </c>
      <c r="K157" s="163"/>
      <c r="L157" s="164"/>
      <c r="M157" s="165" t="s">
        <v>1</v>
      </c>
      <c r="N157" s="166" t="s">
        <v>40</v>
      </c>
      <c r="O157" s="55"/>
      <c r="P157" s="152">
        <f t="shared" si="11"/>
        <v>0</v>
      </c>
      <c r="Q157" s="152">
        <v>8.0000000000000007E-5</v>
      </c>
      <c r="R157" s="152">
        <f t="shared" si="12"/>
        <v>5.9160000000000011E-3</v>
      </c>
      <c r="S157" s="152">
        <v>0</v>
      </c>
      <c r="T157" s="153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223</v>
      </c>
      <c r="AT157" s="154" t="s">
        <v>170</v>
      </c>
      <c r="AU157" s="154" t="s">
        <v>136</v>
      </c>
      <c r="AY157" s="14" t="s">
        <v>129</v>
      </c>
      <c r="BE157" s="155">
        <f t="shared" si="14"/>
        <v>0</v>
      </c>
      <c r="BF157" s="155">
        <f t="shared" si="15"/>
        <v>0</v>
      </c>
      <c r="BG157" s="155">
        <f t="shared" si="16"/>
        <v>0</v>
      </c>
      <c r="BH157" s="155">
        <f t="shared" si="17"/>
        <v>0</v>
      </c>
      <c r="BI157" s="155">
        <f t="shared" si="18"/>
        <v>0</v>
      </c>
      <c r="BJ157" s="14" t="s">
        <v>136</v>
      </c>
      <c r="BK157" s="155">
        <f t="shared" si="19"/>
        <v>0</v>
      </c>
      <c r="BL157" s="14" t="s">
        <v>192</v>
      </c>
      <c r="BM157" s="154" t="s">
        <v>651</v>
      </c>
    </row>
    <row r="158" spans="1:65" s="2" customFormat="1" ht="24.2" customHeight="1">
      <c r="A158" s="29"/>
      <c r="B158" s="141"/>
      <c r="C158" s="142" t="s">
        <v>7</v>
      </c>
      <c r="D158" s="142" t="s">
        <v>131</v>
      </c>
      <c r="E158" s="143" t="s">
        <v>652</v>
      </c>
      <c r="F158" s="144" t="s">
        <v>653</v>
      </c>
      <c r="G158" s="145" t="s">
        <v>181</v>
      </c>
      <c r="H158" s="146">
        <v>13</v>
      </c>
      <c r="I158" s="147"/>
      <c r="J158" s="148">
        <f t="shared" si="10"/>
        <v>0</v>
      </c>
      <c r="K158" s="149"/>
      <c r="L158" s="30"/>
      <c r="M158" s="150" t="s">
        <v>1</v>
      </c>
      <c r="N158" s="151" t="s">
        <v>40</v>
      </c>
      <c r="O158" s="55"/>
      <c r="P158" s="152">
        <f t="shared" si="11"/>
        <v>0</v>
      </c>
      <c r="Q158" s="152">
        <v>0</v>
      </c>
      <c r="R158" s="152">
        <f t="shared" si="12"/>
        <v>0</v>
      </c>
      <c r="S158" s="152">
        <v>0</v>
      </c>
      <c r="T158" s="153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192</v>
      </c>
      <c r="AT158" s="154" t="s">
        <v>131</v>
      </c>
      <c r="AU158" s="154" t="s">
        <v>136</v>
      </c>
      <c r="AY158" s="14" t="s">
        <v>129</v>
      </c>
      <c r="BE158" s="155">
        <f t="shared" si="14"/>
        <v>0</v>
      </c>
      <c r="BF158" s="155">
        <f t="shared" si="15"/>
        <v>0</v>
      </c>
      <c r="BG158" s="155">
        <f t="shared" si="16"/>
        <v>0</v>
      </c>
      <c r="BH158" s="155">
        <f t="shared" si="17"/>
        <v>0</v>
      </c>
      <c r="BI158" s="155">
        <f t="shared" si="18"/>
        <v>0</v>
      </c>
      <c r="BJ158" s="14" t="s">
        <v>136</v>
      </c>
      <c r="BK158" s="155">
        <f t="shared" si="19"/>
        <v>0</v>
      </c>
      <c r="BL158" s="14" t="s">
        <v>192</v>
      </c>
      <c r="BM158" s="154" t="s">
        <v>654</v>
      </c>
    </row>
    <row r="159" spans="1:65" s="2" customFormat="1" ht="24.2" customHeight="1">
      <c r="A159" s="29"/>
      <c r="B159" s="141"/>
      <c r="C159" s="156" t="s">
        <v>212</v>
      </c>
      <c r="D159" s="156" t="s">
        <v>170</v>
      </c>
      <c r="E159" s="157" t="s">
        <v>655</v>
      </c>
      <c r="F159" s="158" t="s">
        <v>656</v>
      </c>
      <c r="G159" s="159" t="s">
        <v>181</v>
      </c>
      <c r="H159" s="160">
        <v>13.26</v>
      </c>
      <c r="I159" s="161"/>
      <c r="J159" s="162">
        <f t="shared" si="10"/>
        <v>0</v>
      </c>
      <c r="K159" s="163"/>
      <c r="L159" s="164"/>
      <c r="M159" s="165" t="s">
        <v>1</v>
      </c>
      <c r="N159" s="166" t="s">
        <v>40</v>
      </c>
      <c r="O159" s="55"/>
      <c r="P159" s="152">
        <f t="shared" si="11"/>
        <v>0</v>
      </c>
      <c r="Q159" s="152">
        <v>1.1E-4</v>
      </c>
      <c r="R159" s="152">
        <f t="shared" si="12"/>
        <v>1.4586E-3</v>
      </c>
      <c r="S159" s="152">
        <v>0</v>
      </c>
      <c r="T159" s="153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479</v>
      </c>
      <c r="AT159" s="154" t="s">
        <v>170</v>
      </c>
      <c r="AU159" s="154" t="s">
        <v>136</v>
      </c>
      <c r="AY159" s="14" t="s">
        <v>129</v>
      </c>
      <c r="BE159" s="155">
        <f t="shared" si="14"/>
        <v>0</v>
      </c>
      <c r="BF159" s="155">
        <f t="shared" si="15"/>
        <v>0</v>
      </c>
      <c r="BG159" s="155">
        <f t="shared" si="16"/>
        <v>0</v>
      </c>
      <c r="BH159" s="155">
        <f t="shared" si="17"/>
        <v>0</v>
      </c>
      <c r="BI159" s="155">
        <f t="shared" si="18"/>
        <v>0</v>
      </c>
      <c r="BJ159" s="14" t="s">
        <v>136</v>
      </c>
      <c r="BK159" s="155">
        <f t="shared" si="19"/>
        <v>0</v>
      </c>
      <c r="BL159" s="14" t="s">
        <v>479</v>
      </c>
      <c r="BM159" s="154" t="s">
        <v>657</v>
      </c>
    </row>
    <row r="160" spans="1:65" s="2" customFormat="1" ht="24.2" customHeight="1">
      <c r="A160" s="29"/>
      <c r="B160" s="141"/>
      <c r="C160" s="142" t="s">
        <v>201</v>
      </c>
      <c r="D160" s="142" t="s">
        <v>131</v>
      </c>
      <c r="E160" s="143" t="s">
        <v>658</v>
      </c>
      <c r="F160" s="144" t="s">
        <v>659</v>
      </c>
      <c r="G160" s="145" t="s">
        <v>181</v>
      </c>
      <c r="H160" s="146">
        <v>13</v>
      </c>
      <c r="I160" s="147"/>
      <c r="J160" s="148">
        <f t="shared" si="10"/>
        <v>0</v>
      </c>
      <c r="K160" s="149"/>
      <c r="L160" s="30"/>
      <c r="M160" s="150" t="s">
        <v>1</v>
      </c>
      <c r="N160" s="151" t="s">
        <v>40</v>
      </c>
      <c r="O160" s="55"/>
      <c r="P160" s="152">
        <f t="shared" si="11"/>
        <v>0</v>
      </c>
      <c r="Q160" s="152">
        <v>2.0000000000000002E-5</v>
      </c>
      <c r="R160" s="152">
        <f t="shared" si="12"/>
        <v>2.6000000000000003E-4</v>
      </c>
      <c r="S160" s="152">
        <v>0</v>
      </c>
      <c r="T160" s="153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192</v>
      </c>
      <c r="AT160" s="154" t="s">
        <v>131</v>
      </c>
      <c r="AU160" s="154" t="s">
        <v>136</v>
      </c>
      <c r="AY160" s="14" t="s">
        <v>129</v>
      </c>
      <c r="BE160" s="155">
        <f t="shared" si="14"/>
        <v>0</v>
      </c>
      <c r="BF160" s="155">
        <f t="shared" si="15"/>
        <v>0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14" t="s">
        <v>136</v>
      </c>
      <c r="BK160" s="155">
        <f t="shared" si="19"/>
        <v>0</v>
      </c>
      <c r="BL160" s="14" t="s">
        <v>192</v>
      </c>
      <c r="BM160" s="154" t="s">
        <v>660</v>
      </c>
    </row>
    <row r="161" spans="1:65" s="2" customFormat="1" ht="24.2" customHeight="1">
      <c r="A161" s="29"/>
      <c r="B161" s="141"/>
      <c r="C161" s="156" t="s">
        <v>220</v>
      </c>
      <c r="D161" s="156" t="s">
        <v>170</v>
      </c>
      <c r="E161" s="157" t="s">
        <v>661</v>
      </c>
      <c r="F161" s="158" t="s">
        <v>662</v>
      </c>
      <c r="G161" s="159" t="s">
        <v>181</v>
      </c>
      <c r="H161" s="160">
        <v>13.26</v>
      </c>
      <c r="I161" s="161"/>
      <c r="J161" s="162">
        <f t="shared" si="10"/>
        <v>0</v>
      </c>
      <c r="K161" s="163"/>
      <c r="L161" s="164"/>
      <c r="M161" s="165" t="s">
        <v>1</v>
      </c>
      <c r="N161" s="166" t="s">
        <v>40</v>
      </c>
      <c r="O161" s="55"/>
      <c r="P161" s="152">
        <f t="shared" si="11"/>
        <v>0</v>
      </c>
      <c r="Q161" s="152">
        <v>1E-4</v>
      </c>
      <c r="R161" s="152">
        <f t="shared" si="12"/>
        <v>1.3260000000000001E-3</v>
      </c>
      <c r="S161" s="152">
        <v>0</v>
      </c>
      <c r="T161" s="153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479</v>
      </c>
      <c r="AT161" s="154" t="s">
        <v>170</v>
      </c>
      <c r="AU161" s="154" t="s">
        <v>136</v>
      </c>
      <c r="AY161" s="14" t="s">
        <v>129</v>
      </c>
      <c r="BE161" s="155">
        <f t="shared" si="14"/>
        <v>0</v>
      </c>
      <c r="BF161" s="155">
        <f t="shared" si="15"/>
        <v>0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14" t="s">
        <v>136</v>
      </c>
      <c r="BK161" s="155">
        <f t="shared" si="19"/>
        <v>0</v>
      </c>
      <c r="BL161" s="14" t="s">
        <v>479</v>
      </c>
      <c r="BM161" s="154" t="s">
        <v>663</v>
      </c>
    </row>
    <row r="162" spans="1:65" s="2" customFormat="1" ht="24.2" customHeight="1">
      <c r="A162" s="29"/>
      <c r="B162" s="141"/>
      <c r="C162" s="142" t="s">
        <v>205</v>
      </c>
      <c r="D162" s="142" t="s">
        <v>131</v>
      </c>
      <c r="E162" s="143" t="s">
        <v>664</v>
      </c>
      <c r="F162" s="144" t="s">
        <v>665</v>
      </c>
      <c r="G162" s="145" t="s">
        <v>164</v>
      </c>
      <c r="H162" s="146">
        <v>6.0000000000000001E-3</v>
      </c>
      <c r="I162" s="147"/>
      <c r="J162" s="148">
        <f t="shared" si="10"/>
        <v>0</v>
      </c>
      <c r="K162" s="149"/>
      <c r="L162" s="30"/>
      <c r="M162" s="150" t="s">
        <v>1</v>
      </c>
      <c r="N162" s="151" t="s">
        <v>40</v>
      </c>
      <c r="O162" s="55"/>
      <c r="P162" s="152">
        <f t="shared" si="11"/>
        <v>0</v>
      </c>
      <c r="Q162" s="152">
        <v>0</v>
      </c>
      <c r="R162" s="152">
        <f t="shared" si="12"/>
        <v>0</v>
      </c>
      <c r="S162" s="152">
        <v>0</v>
      </c>
      <c r="T162" s="153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192</v>
      </c>
      <c r="AT162" s="154" t="s">
        <v>131</v>
      </c>
      <c r="AU162" s="154" t="s">
        <v>136</v>
      </c>
      <c r="AY162" s="14" t="s">
        <v>129</v>
      </c>
      <c r="BE162" s="155">
        <f t="shared" si="14"/>
        <v>0</v>
      </c>
      <c r="BF162" s="155">
        <f t="shared" si="15"/>
        <v>0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14" t="s">
        <v>136</v>
      </c>
      <c r="BK162" s="155">
        <f t="shared" si="19"/>
        <v>0</v>
      </c>
      <c r="BL162" s="14" t="s">
        <v>192</v>
      </c>
      <c r="BM162" s="154" t="s">
        <v>666</v>
      </c>
    </row>
    <row r="163" spans="1:65" s="12" customFormat="1" ht="22.9" customHeight="1">
      <c r="B163" s="128"/>
      <c r="D163" s="129" t="s">
        <v>73</v>
      </c>
      <c r="E163" s="139" t="s">
        <v>667</v>
      </c>
      <c r="F163" s="139" t="s">
        <v>668</v>
      </c>
      <c r="I163" s="131"/>
      <c r="J163" s="140">
        <f>BK163</f>
        <v>0</v>
      </c>
      <c r="L163" s="128"/>
      <c r="M163" s="133"/>
      <c r="N163" s="134"/>
      <c r="O163" s="134"/>
      <c r="P163" s="135">
        <f>SUM(P164:P170)</f>
        <v>0</v>
      </c>
      <c r="Q163" s="134"/>
      <c r="R163" s="135">
        <f>SUM(R164:R170)</f>
        <v>5.8650000000000008E-2</v>
      </c>
      <c r="S163" s="134"/>
      <c r="T163" s="136">
        <f>SUM(T164:T170)</f>
        <v>0</v>
      </c>
      <c r="AR163" s="129" t="s">
        <v>136</v>
      </c>
      <c r="AT163" s="137" t="s">
        <v>73</v>
      </c>
      <c r="AU163" s="137" t="s">
        <v>81</v>
      </c>
      <c r="AY163" s="129" t="s">
        <v>129</v>
      </c>
      <c r="BK163" s="138">
        <f>SUM(BK164:BK170)</f>
        <v>0</v>
      </c>
    </row>
    <row r="164" spans="1:65" s="2" customFormat="1" ht="24.2" customHeight="1">
      <c r="A164" s="29"/>
      <c r="B164" s="141"/>
      <c r="C164" s="142" t="s">
        <v>227</v>
      </c>
      <c r="D164" s="142" t="s">
        <v>131</v>
      </c>
      <c r="E164" s="143" t="s">
        <v>669</v>
      </c>
      <c r="F164" s="144" t="s">
        <v>670</v>
      </c>
      <c r="G164" s="145" t="s">
        <v>181</v>
      </c>
      <c r="H164" s="146">
        <v>29</v>
      </c>
      <c r="I164" s="147"/>
      <c r="J164" s="148">
        <f>ROUND(I164*H164,2)</f>
        <v>0</v>
      </c>
      <c r="K164" s="149"/>
      <c r="L164" s="30"/>
      <c r="M164" s="150" t="s">
        <v>1</v>
      </c>
      <c r="N164" s="151" t="s">
        <v>40</v>
      </c>
      <c r="O164" s="55"/>
      <c r="P164" s="152">
        <f>O164*H164</f>
        <v>0</v>
      </c>
      <c r="Q164" s="152">
        <v>1.7600000000000001E-3</v>
      </c>
      <c r="R164" s="152">
        <f>Q164*H164</f>
        <v>5.1040000000000002E-2</v>
      </c>
      <c r="S164" s="152">
        <v>0</v>
      </c>
      <c r="T164" s="153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192</v>
      </c>
      <c r="AT164" s="154" t="s">
        <v>131</v>
      </c>
      <c r="AU164" s="154" t="s">
        <v>136</v>
      </c>
      <c r="AY164" s="14" t="s">
        <v>129</v>
      </c>
      <c r="BE164" s="155">
        <f>IF(N164="základná",J164,0)</f>
        <v>0</v>
      </c>
      <c r="BF164" s="155">
        <f>IF(N164="znížená",J164,0)</f>
        <v>0</v>
      </c>
      <c r="BG164" s="155">
        <f>IF(N164="zákl. prenesená",J164,0)</f>
        <v>0</v>
      </c>
      <c r="BH164" s="155">
        <f>IF(N164="zníž. prenesená",J164,0)</f>
        <v>0</v>
      </c>
      <c r="BI164" s="155">
        <f>IF(N164="nulová",J164,0)</f>
        <v>0</v>
      </c>
      <c r="BJ164" s="14" t="s">
        <v>136</v>
      </c>
      <c r="BK164" s="155">
        <f>ROUND(I164*H164,2)</f>
        <v>0</v>
      </c>
      <c r="BL164" s="14" t="s">
        <v>192</v>
      </c>
      <c r="BM164" s="154" t="s">
        <v>671</v>
      </c>
    </row>
    <row r="165" spans="1:65" s="2" customFormat="1" ht="24.2" customHeight="1">
      <c r="A165" s="29"/>
      <c r="B165" s="141"/>
      <c r="C165" s="156" t="s">
        <v>211</v>
      </c>
      <c r="D165" s="156" t="s">
        <v>170</v>
      </c>
      <c r="E165" s="157" t="s">
        <v>672</v>
      </c>
      <c r="F165" s="158" t="s">
        <v>673</v>
      </c>
      <c r="G165" s="159" t="s">
        <v>186</v>
      </c>
      <c r="H165" s="160">
        <v>6</v>
      </c>
      <c r="I165" s="161"/>
      <c r="J165" s="162">
        <f>ROUND(I165*H165,2)</f>
        <v>0</v>
      </c>
      <c r="K165" s="163"/>
      <c r="L165" s="164"/>
      <c r="M165" s="165" t="s">
        <v>1</v>
      </c>
      <c r="N165" s="166" t="s">
        <v>40</v>
      </c>
      <c r="O165" s="55"/>
      <c r="P165" s="152">
        <f>O165*H165</f>
        <v>0</v>
      </c>
      <c r="Q165" s="152">
        <v>1.1000000000000001E-3</v>
      </c>
      <c r="R165" s="152">
        <f>Q165*H165</f>
        <v>6.6E-3</v>
      </c>
      <c r="S165" s="152">
        <v>0</v>
      </c>
      <c r="T165" s="153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4" t="s">
        <v>223</v>
      </c>
      <c r="AT165" s="154" t="s">
        <v>170</v>
      </c>
      <c r="AU165" s="154" t="s">
        <v>136</v>
      </c>
      <c r="AY165" s="14" t="s">
        <v>129</v>
      </c>
      <c r="BE165" s="155">
        <f>IF(N165="základná",J165,0)</f>
        <v>0</v>
      </c>
      <c r="BF165" s="155">
        <f>IF(N165="znížená",J165,0)</f>
        <v>0</v>
      </c>
      <c r="BG165" s="155">
        <f>IF(N165="zákl. prenesená",J165,0)</f>
        <v>0</v>
      </c>
      <c r="BH165" s="155">
        <f>IF(N165="zníž. prenesená",J165,0)</f>
        <v>0</v>
      </c>
      <c r="BI165" s="155">
        <f>IF(N165="nulová",J165,0)</f>
        <v>0</v>
      </c>
      <c r="BJ165" s="14" t="s">
        <v>136</v>
      </c>
      <c r="BK165" s="155">
        <f>ROUND(I165*H165,2)</f>
        <v>0</v>
      </c>
      <c r="BL165" s="14" t="s">
        <v>192</v>
      </c>
      <c r="BM165" s="154" t="s">
        <v>674</v>
      </c>
    </row>
    <row r="166" spans="1:65" s="2" customFormat="1" ht="24.2" customHeight="1">
      <c r="A166" s="29"/>
      <c r="B166" s="141"/>
      <c r="C166" s="156" t="s">
        <v>235</v>
      </c>
      <c r="D166" s="156" t="s">
        <v>170</v>
      </c>
      <c r="E166" s="157" t="s">
        <v>675</v>
      </c>
      <c r="F166" s="158" t="s">
        <v>676</v>
      </c>
      <c r="G166" s="159" t="s">
        <v>186</v>
      </c>
      <c r="H166" s="160">
        <v>1</v>
      </c>
      <c r="I166" s="161"/>
      <c r="J166" s="162">
        <f>ROUND(I166*H166,2)</f>
        <v>0</v>
      </c>
      <c r="K166" s="163"/>
      <c r="L166" s="164"/>
      <c r="M166" s="165" t="s">
        <v>1</v>
      </c>
      <c r="N166" s="166" t="s">
        <v>40</v>
      </c>
      <c r="O166" s="55"/>
      <c r="P166" s="152">
        <f>O166*H166</f>
        <v>0</v>
      </c>
      <c r="Q166" s="152">
        <v>5.2999999999999998E-4</v>
      </c>
      <c r="R166" s="152">
        <f>Q166*H166</f>
        <v>5.2999999999999998E-4</v>
      </c>
      <c r="S166" s="152">
        <v>0</v>
      </c>
      <c r="T166" s="15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4" t="s">
        <v>223</v>
      </c>
      <c r="AT166" s="154" t="s">
        <v>170</v>
      </c>
      <c r="AU166" s="154" t="s">
        <v>136</v>
      </c>
      <c r="AY166" s="14" t="s">
        <v>129</v>
      </c>
      <c r="BE166" s="155">
        <f>IF(N166="základná",J166,0)</f>
        <v>0</v>
      </c>
      <c r="BF166" s="155">
        <f>IF(N166="znížená",J166,0)</f>
        <v>0</v>
      </c>
      <c r="BG166" s="155">
        <f>IF(N166="zákl. prenesená",J166,0)</f>
        <v>0</v>
      </c>
      <c r="BH166" s="155">
        <f>IF(N166="zníž. prenesená",J166,0)</f>
        <v>0</v>
      </c>
      <c r="BI166" s="155">
        <f>IF(N166="nulová",J166,0)</f>
        <v>0</v>
      </c>
      <c r="BJ166" s="14" t="s">
        <v>136</v>
      </c>
      <c r="BK166" s="155">
        <f>ROUND(I166*H166,2)</f>
        <v>0</v>
      </c>
      <c r="BL166" s="14" t="s">
        <v>192</v>
      </c>
      <c r="BM166" s="154" t="s">
        <v>677</v>
      </c>
    </row>
    <row r="167" spans="1:65" s="2" customFormat="1" ht="14.45" customHeight="1">
      <c r="A167" s="29"/>
      <c r="B167" s="141"/>
      <c r="C167" s="142" t="s">
        <v>216</v>
      </c>
      <c r="D167" s="142" t="s">
        <v>131</v>
      </c>
      <c r="E167" s="143" t="s">
        <v>678</v>
      </c>
      <c r="F167" s="144" t="s">
        <v>679</v>
      </c>
      <c r="G167" s="145" t="s">
        <v>186</v>
      </c>
      <c r="H167" s="146">
        <v>1</v>
      </c>
      <c r="I167" s="147"/>
      <c r="J167" s="148">
        <f>ROUND(I167*H167,2)</f>
        <v>0</v>
      </c>
      <c r="K167" s="149"/>
      <c r="L167" s="30"/>
      <c r="M167" s="150" t="s">
        <v>1</v>
      </c>
      <c r="N167" s="151" t="s">
        <v>40</v>
      </c>
      <c r="O167" s="55"/>
      <c r="P167" s="152">
        <f>O167*H167</f>
        <v>0</v>
      </c>
      <c r="Q167" s="152">
        <v>0</v>
      </c>
      <c r="R167" s="152">
        <f>Q167*H167</f>
        <v>0</v>
      </c>
      <c r="S167" s="152">
        <v>0</v>
      </c>
      <c r="T167" s="15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192</v>
      </c>
      <c r="AT167" s="154" t="s">
        <v>131</v>
      </c>
      <c r="AU167" s="154" t="s">
        <v>136</v>
      </c>
      <c r="AY167" s="14" t="s">
        <v>129</v>
      </c>
      <c r="BE167" s="155">
        <f>IF(N167="základná",J167,0)</f>
        <v>0</v>
      </c>
      <c r="BF167" s="155">
        <f>IF(N167="znížená",J167,0)</f>
        <v>0</v>
      </c>
      <c r="BG167" s="155">
        <f>IF(N167="zákl. prenesená",J167,0)</f>
        <v>0</v>
      </c>
      <c r="BH167" s="155">
        <f>IF(N167="zníž. prenesená",J167,0)</f>
        <v>0</v>
      </c>
      <c r="BI167" s="155">
        <f>IF(N167="nulová",J167,0)</f>
        <v>0</v>
      </c>
      <c r="BJ167" s="14" t="s">
        <v>136</v>
      </c>
      <c r="BK167" s="155">
        <f>ROUND(I167*H167,2)</f>
        <v>0</v>
      </c>
      <c r="BL167" s="14" t="s">
        <v>192</v>
      </c>
      <c r="BM167" s="154" t="s">
        <v>680</v>
      </c>
    </row>
    <row r="168" spans="1:65" s="2" customFormat="1" ht="37.9" customHeight="1">
      <c r="A168" s="29"/>
      <c r="B168" s="141"/>
      <c r="C168" s="156" t="s">
        <v>244</v>
      </c>
      <c r="D168" s="156" t="s">
        <v>170</v>
      </c>
      <c r="E168" s="157" t="s">
        <v>681</v>
      </c>
      <c r="F168" s="158" t="s">
        <v>682</v>
      </c>
      <c r="G168" s="159" t="s">
        <v>186</v>
      </c>
      <c r="H168" s="160">
        <v>1</v>
      </c>
      <c r="I168" s="161"/>
      <c r="J168" s="162">
        <f>ROUND(I168*H168,2)</f>
        <v>0</v>
      </c>
      <c r="K168" s="163"/>
      <c r="L168" s="164"/>
      <c r="M168" s="165" t="s">
        <v>1</v>
      </c>
      <c r="N168" s="166" t="s">
        <v>40</v>
      </c>
      <c r="O168" s="55"/>
      <c r="P168" s="152">
        <f>O168*H168</f>
        <v>0</v>
      </c>
      <c r="Q168" s="152">
        <v>4.8000000000000001E-4</v>
      </c>
      <c r="R168" s="152">
        <f>Q168*H168</f>
        <v>4.8000000000000001E-4</v>
      </c>
      <c r="S168" s="152">
        <v>0</v>
      </c>
      <c r="T168" s="15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4" t="s">
        <v>223</v>
      </c>
      <c r="AT168" s="154" t="s">
        <v>170</v>
      </c>
      <c r="AU168" s="154" t="s">
        <v>136</v>
      </c>
      <c r="AY168" s="14" t="s">
        <v>129</v>
      </c>
      <c r="BE168" s="155">
        <f>IF(N168="základná",J168,0)</f>
        <v>0</v>
      </c>
      <c r="BF168" s="155">
        <f>IF(N168="znížená",J168,0)</f>
        <v>0</v>
      </c>
      <c r="BG168" s="155">
        <f>IF(N168="zákl. prenesená",J168,0)</f>
        <v>0</v>
      </c>
      <c r="BH168" s="155">
        <f>IF(N168="zníž. prenesená",J168,0)</f>
        <v>0</v>
      </c>
      <c r="BI168" s="155">
        <f>IF(N168="nulová",J168,0)</f>
        <v>0</v>
      </c>
      <c r="BJ168" s="14" t="s">
        <v>136</v>
      </c>
      <c r="BK168" s="155">
        <f>ROUND(I168*H168,2)</f>
        <v>0</v>
      </c>
      <c r="BL168" s="14" t="s">
        <v>192</v>
      </c>
      <c r="BM168" s="154" t="s">
        <v>683</v>
      </c>
    </row>
    <row r="169" spans="1:65" s="2" customFormat="1" ht="58.5">
      <c r="A169" s="29"/>
      <c r="B169" s="30"/>
      <c r="C169" s="29"/>
      <c r="D169" s="167" t="s">
        <v>242</v>
      </c>
      <c r="E169" s="29"/>
      <c r="F169" s="168" t="s">
        <v>684</v>
      </c>
      <c r="G169" s="29"/>
      <c r="H169" s="29"/>
      <c r="I169" s="169"/>
      <c r="J169" s="29"/>
      <c r="K169" s="29"/>
      <c r="L169" s="30"/>
      <c r="M169" s="170"/>
      <c r="N169" s="171"/>
      <c r="O169" s="55"/>
      <c r="P169" s="55"/>
      <c r="Q169" s="55"/>
      <c r="R169" s="55"/>
      <c r="S169" s="55"/>
      <c r="T169" s="56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T169" s="14" t="s">
        <v>242</v>
      </c>
      <c r="AU169" s="14" t="s">
        <v>136</v>
      </c>
    </row>
    <row r="170" spans="1:65" s="2" customFormat="1" ht="24.2" customHeight="1">
      <c r="A170" s="29"/>
      <c r="B170" s="141"/>
      <c r="C170" s="142" t="s">
        <v>219</v>
      </c>
      <c r="D170" s="142" t="s">
        <v>131</v>
      </c>
      <c r="E170" s="143" t="s">
        <v>685</v>
      </c>
      <c r="F170" s="144" t="s">
        <v>686</v>
      </c>
      <c r="G170" s="145" t="s">
        <v>164</v>
      </c>
      <c r="H170" s="146">
        <v>5.8999999999999997E-2</v>
      </c>
      <c r="I170" s="147"/>
      <c r="J170" s="148">
        <f>ROUND(I170*H170,2)</f>
        <v>0</v>
      </c>
      <c r="K170" s="149"/>
      <c r="L170" s="30"/>
      <c r="M170" s="150" t="s">
        <v>1</v>
      </c>
      <c r="N170" s="151" t="s">
        <v>40</v>
      </c>
      <c r="O170" s="55"/>
      <c r="P170" s="152">
        <f>O170*H170</f>
        <v>0</v>
      </c>
      <c r="Q170" s="152">
        <v>0</v>
      </c>
      <c r="R170" s="152">
        <f>Q170*H170</f>
        <v>0</v>
      </c>
      <c r="S170" s="152">
        <v>0</v>
      </c>
      <c r="T170" s="153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4" t="s">
        <v>192</v>
      </c>
      <c r="AT170" s="154" t="s">
        <v>131</v>
      </c>
      <c r="AU170" s="154" t="s">
        <v>136</v>
      </c>
      <c r="AY170" s="14" t="s">
        <v>129</v>
      </c>
      <c r="BE170" s="155">
        <f>IF(N170="základná",J170,0)</f>
        <v>0</v>
      </c>
      <c r="BF170" s="155">
        <f>IF(N170="znížená",J170,0)</f>
        <v>0</v>
      </c>
      <c r="BG170" s="155">
        <f>IF(N170="zákl. prenesená",J170,0)</f>
        <v>0</v>
      </c>
      <c r="BH170" s="155">
        <f>IF(N170="zníž. prenesená",J170,0)</f>
        <v>0</v>
      </c>
      <c r="BI170" s="155">
        <f>IF(N170="nulová",J170,0)</f>
        <v>0</v>
      </c>
      <c r="BJ170" s="14" t="s">
        <v>136</v>
      </c>
      <c r="BK170" s="155">
        <f>ROUND(I170*H170,2)</f>
        <v>0</v>
      </c>
      <c r="BL170" s="14" t="s">
        <v>192</v>
      </c>
      <c r="BM170" s="154" t="s">
        <v>687</v>
      </c>
    </row>
    <row r="171" spans="1:65" s="12" customFormat="1" ht="22.9" customHeight="1">
      <c r="B171" s="128"/>
      <c r="D171" s="129" t="s">
        <v>73</v>
      </c>
      <c r="E171" s="139" t="s">
        <v>688</v>
      </c>
      <c r="F171" s="139" t="s">
        <v>689</v>
      </c>
      <c r="I171" s="131"/>
      <c r="J171" s="140">
        <f>BK171</f>
        <v>0</v>
      </c>
      <c r="L171" s="128"/>
      <c r="M171" s="133"/>
      <c r="N171" s="134"/>
      <c r="O171" s="134"/>
      <c r="P171" s="135">
        <f>SUM(P172:P183)</f>
        <v>0</v>
      </c>
      <c r="Q171" s="134"/>
      <c r="R171" s="135">
        <f>SUM(R172:R183)</f>
        <v>8.4159999999999999E-2</v>
      </c>
      <c r="S171" s="134"/>
      <c r="T171" s="136">
        <f>SUM(T172:T183)</f>
        <v>0</v>
      </c>
      <c r="AR171" s="129" t="s">
        <v>136</v>
      </c>
      <c r="AT171" s="137" t="s">
        <v>73</v>
      </c>
      <c r="AU171" s="137" t="s">
        <v>81</v>
      </c>
      <c r="AY171" s="129" t="s">
        <v>129</v>
      </c>
      <c r="BK171" s="138">
        <f>SUM(BK172:BK183)</f>
        <v>0</v>
      </c>
    </row>
    <row r="172" spans="1:65" s="2" customFormat="1" ht="37.9" customHeight="1">
      <c r="A172" s="29"/>
      <c r="B172" s="141"/>
      <c r="C172" s="142" t="s">
        <v>252</v>
      </c>
      <c r="D172" s="142" t="s">
        <v>131</v>
      </c>
      <c r="E172" s="143" t="s">
        <v>690</v>
      </c>
      <c r="F172" s="144" t="s">
        <v>691</v>
      </c>
      <c r="G172" s="145" t="s">
        <v>181</v>
      </c>
      <c r="H172" s="146">
        <v>10</v>
      </c>
      <c r="I172" s="147"/>
      <c r="J172" s="148">
        <f t="shared" ref="J172:J183" si="20">ROUND(I172*H172,2)</f>
        <v>0</v>
      </c>
      <c r="K172" s="149"/>
      <c r="L172" s="30"/>
      <c r="M172" s="150" t="s">
        <v>1</v>
      </c>
      <c r="N172" s="151" t="s">
        <v>40</v>
      </c>
      <c r="O172" s="55"/>
      <c r="P172" s="152">
        <f t="shared" ref="P172:P183" si="21">O172*H172</f>
        <v>0</v>
      </c>
      <c r="Q172" s="152">
        <v>3.8999999999999998E-3</v>
      </c>
      <c r="R172" s="152">
        <f t="shared" ref="R172:R183" si="22">Q172*H172</f>
        <v>3.9E-2</v>
      </c>
      <c r="S172" s="152">
        <v>0</v>
      </c>
      <c r="T172" s="153">
        <f t="shared" ref="T172:T183" si="23"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4" t="s">
        <v>192</v>
      </c>
      <c r="AT172" s="154" t="s">
        <v>131</v>
      </c>
      <c r="AU172" s="154" t="s">
        <v>136</v>
      </c>
      <c r="AY172" s="14" t="s">
        <v>129</v>
      </c>
      <c r="BE172" s="155">
        <f t="shared" ref="BE172:BE183" si="24">IF(N172="základná",J172,0)</f>
        <v>0</v>
      </c>
      <c r="BF172" s="155">
        <f t="shared" ref="BF172:BF183" si="25">IF(N172="znížená",J172,0)</f>
        <v>0</v>
      </c>
      <c r="BG172" s="155">
        <f t="shared" ref="BG172:BG183" si="26">IF(N172="zákl. prenesená",J172,0)</f>
        <v>0</v>
      </c>
      <c r="BH172" s="155">
        <f t="shared" ref="BH172:BH183" si="27">IF(N172="zníž. prenesená",J172,0)</f>
        <v>0</v>
      </c>
      <c r="BI172" s="155">
        <f t="shared" ref="BI172:BI183" si="28">IF(N172="nulová",J172,0)</f>
        <v>0</v>
      </c>
      <c r="BJ172" s="14" t="s">
        <v>136</v>
      </c>
      <c r="BK172" s="155">
        <f t="shared" ref="BK172:BK183" si="29">ROUND(I172*H172,2)</f>
        <v>0</v>
      </c>
      <c r="BL172" s="14" t="s">
        <v>192</v>
      </c>
      <c r="BM172" s="154" t="s">
        <v>692</v>
      </c>
    </row>
    <row r="173" spans="1:65" s="2" customFormat="1" ht="24.2" customHeight="1">
      <c r="A173" s="29"/>
      <c r="B173" s="141"/>
      <c r="C173" s="142" t="s">
        <v>223</v>
      </c>
      <c r="D173" s="142" t="s">
        <v>131</v>
      </c>
      <c r="E173" s="143" t="s">
        <v>693</v>
      </c>
      <c r="F173" s="144" t="s">
        <v>694</v>
      </c>
      <c r="G173" s="145" t="s">
        <v>186</v>
      </c>
      <c r="H173" s="146">
        <v>1</v>
      </c>
      <c r="I173" s="147"/>
      <c r="J173" s="148">
        <f t="shared" si="20"/>
        <v>0</v>
      </c>
      <c r="K173" s="149"/>
      <c r="L173" s="30"/>
      <c r="M173" s="150" t="s">
        <v>1</v>
      </c>
      <c r="N173" s="151" t="s">
        <v>40</v>
      </c>
      <c r="O173" s="55"/>
      <c r="P173" s="152">
        <f t="shared" si="21"/>
        <v>0</v>
      </c>
      <c r="Q173" s="152">
        <v>4.0000000000000003E-5</v>
      </c>
      <c r="R173" s="152">
        <f t="shared" si="22"/>
        <v>4.0000000000000003E-5</v>
      </c>
      <c r="S173" s="152">
        <v>0</v>
      </c>
      <c r="T173" s="153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4" t="s">
        <v>192</v>
      </c>
      <c r="AT173" s="154" t="s">
        <v>131</v>
      </c>
      <c r="AU173" s="154" t="s">
        <v>136</v>
      </c>
      <c r="AY173" s="14" t="s">
        <v>129</v>
      </c>
      <c r="BE173" s="155">
        <f t="shared" si="24"/>
        <v>0</v>
      </c>
      <c r="BF173" s="155">
        <f t="shared" si="25"/>
        <v>0</v>
      </c>
      <c r="BG173" s="155">
        <f t="shared" si="26"/>
        <v>0</v>
      </c>
      <c r="BH173" s="155">
        <f t="shared" si="27"/>
        <v>0</v>
      </c>
      <c r="BI173" s="155">
        <f t="shared" si="28"/>
        <v>0</v>
      </c>
      <c r="BJ173" s="14" t="s">
        <v>136</v>
      </c>
      <c r="BK173" s="155">
        <f t="shared" si="29"/>
        <v>0</v>
      </c>
      <c r="BL173" s="14" t="s">
        <v>192</v>
      </c>
      <c r="BM173" s="154" t="s">
        <v>695</v>
      </c>
    </row>
    <row r="174" spans="1:65" s="2" customFormat="1" ht="37.9" customHeight="1">
      <c r="A174" s="29"/>
      <c r="B174" s="141"/>
      <c r="C174" s="156" t="s">
        <v>261</v>
      </c>
      <c r="D174" s="156" t="s">
        <v>170</v>
      </c>
      <c r="E174" s="157" t="s">
        <v>696</v>
      </c>
      <c r="F174" s="158" t="s">
        <v>697</v>
      </c>
      <c r="G174" s="159" t="s">
        <v>186</v>
      </c>
      <c r="H174" s="160">
        <v>1</v>
      </c>
      <c r="I174" s="161"/>
      <c r="J174" s="162">
        <f t="shared" si="20"/>
        <v>0</v>
      </c>
      <c r="K174" s="163"/>
      <c r="L174" s="164"/>
      <c r="M174" s="165" t="s">
        <v>1</v>
      </c>
      <c r="N174" s="166" t="s">
        <v>40</v>
      </c>
      <c r="O174" s="55"/>
      <c r="P174" s="152">
        <f t="shared" si="21"/>
        <v>0</v>
      </c>
      <c r="Q174" s="152">
        <v>1.4999999999999999E-2</v>
      </c>
      <c r="R174" s="152">
        <f t="shared" si="22"/>
        <v>1.4999999999999999E-2</v>
      </c>
      <c r="S174" s="152">
        <v>0</v>
      </c>
      <c r="T174" s="153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4" t="s">
        <v>223</v>
      </c>
      <c r="AT174" s="154" t="s">
        <v>170</v>
      </c>
      <c r="AU174" s="154" t="s">
        <v>136</v>
      </c>
      <c r="AY174" s="14" t="s">
        <v>129</v>
      </c>
      <c r="BE174" s="155">
        <f t="shared" si="24"/>
        <v>0</v>
      </c>
      <c r="BF174" s="155">
        <f t="shared" si="25"/>
        <v>0</v>
      </c>
      <c r="BG174" s="155">
        <f t="shared" si="26"/>
        <v>0</v>
      </c>
      <c r="BH174" s="155">
        <f t="shared" si="27"/>
        <v>0</v>
      </c>
      <c r="BI174" s="155">
        <f t="shared" si="28"/>
        <v>0</v>
      </c>
      <c r="BJ174" s="14" t="s">
        <v>136</v>
      </c>
      <c r="BK174" s="155">
        <f t="shared" si="29"/>
        <v>0</v>
      </c>
      <c r="BL174" s="14" t="s">
        <v>192</v>
      </c>
      <c r="BM174" s="154" t="s">
        <v>698</v>
      </c>
    </row>
    <row r="175" spans="1:65" s="2" customFormat="1" ht="14.45" customHeight="1">
      <c r="A175" s="29"/>
      <c r="B175" s="141"/>
      <c r="C175" s="142" t="s">
        <v>226</v>
      </c>
      <c r="D175" s="142" t="s">
        <v>131</v>
      </c>
      <c r="E175" s="143" t="s">
        <v>699</v>
      </c>
      <c r="F175" s="144" t="s">
        <v>700</v>
      </c>
      <c r="G175" s="145" t="s">
        <v>186</v>
      </c>
      <c r="H175" s="146">
        <v>1</v>
      </c>
      <c r="I175" s="147"/>
      <c r="J175" s="148">
        <f t="shared" si="20"/>
        <v>0</v>
      </c>
      <c r="K175" s="149"/>
      <c r="L175" s="30"/>
      <c r="M175" s="150" t="s">
        <v>1</v>
      </c>
      <c r="N175" s="151" t="s">
        <v>40</v>
      </c>
      <c r="O175" s="55"/>
      <c r="P175" s="152">
        <f t="shared" si="21"/>
        <v>0</v>
      </c>
      <c r="Q175" s="152">
        <v>6.0000000000000002E-5</v>
      </c>
      <c r="R175" s="152">
        <f t="shared" si="22"/>
        <v>6.0000000000000002E-5</v>
      </c>
      <c r="S175" s="152">
        <v>0</v>
      </c>
      <c r="T175" s="153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4" t="s">
        <v>192</v>
      </c>
      <c r="AT175" s="154" t="s">
        <v>131</v>
      </c>
      <c r="AU175" s="154" t="s">
        <v>136</v>
      </c>
      <c r="AY175" s="14" t="s">
        <v>129</v>
      </c>
      <c r="BE175" s="155">
        <f t="shared" si="24"/>
        <v>0</v>
      </c>
      <c r="BF175" s="155">
        <f t="shared" si="25"/>
        <v>0</v>
      </c>
      <c r="BG175" s="155">
        <f t="shared" si="26"/>
        <v>0</v>
      </c>
      <c r="BH175" s="155">
        <f t="shared" si="27"/>
        <v>0</v>
      </c>
      <c r="BI175" s="155">
        <f t="shared" si="28"/>
        <v>0</v>
      </c>
      <c r="BJ175" s="14" t="s">
        <v>136</v>
      </c>
      <c r="BK175" s="155">
        <f t="shared" si="29"/>
        <v>0</v>
      </c>
      <c r="BL175" s="14" t="s">
        <v>192</v>
      </c>
      <c r="BM175" s="154" t="s">
        <v>701</v>
      </c>
    </row>
    <row r="176" spans="1:65" s="2" customFormat="1" ht="24.2" customHeight="1">
      <c r="A176" s="29"/>
      <c r="B176" s="141"/>
      <c r="C176" s="156" t="s">
        <v>268</v>
      </c>
      <c r="D176" s="156" t="s">
        <v>170</v>
      </c>
      <c r="E176" s="157" t="s">
        <v>702</v>
      </c>
      <c r="F176" s="158" t="s">
        <v>703</v>
      </c>
      <c r="G176" s="159" t="s">
        <v>186</v>
      </c>
      <c r="H176" s="160">
        <v>1</v>
      </c>
      <c r="I176" s="161"/>
      <c r="J176" s="162">
        <f t="shared" si="20"/>
        <v>0</v>
      </c>
      <c r="K176" s="163"/>
      <c r="L176" s="164"/>
      <c r="M176" s="165" t="s">
        <v>1</v>
      </c>
      <c r="N176" s="166" t="s">
        <v>40</v>
      </c>
      <c r="O176" s="55"/>
      <c r="P176" s="152">
        <f t="shared" si="21"/>
        <v>0</v>
      </c>
      <c r="Q176" s="152">
        <v>1E-3</v>
      </c>
      <c r="R176" s="152">
        <f t="shared" si="22"/>
        <v>1E-3</v>
      </c>
      <c r="S176" s="152">
        <v>0</v>
      </c>
      <c r="T176" s="153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4" t="s">
        <v>223</v>
      </c>
      <c r="AT176" s="154" t="s">
        <v>170</v>
      </c>
      <c r="AU176" s="154" t="s">
        <v>136</v>
      </c>
      <c r="AY176" s="14" t="s">
        <v>129</v>
      </c>
      <c r="BE176" s="155">
        <f t="shared" si="24"/>
        <v>0</v>
      </c>
      <c r="BF176" s="155">
        <f t="shared" si="25"/>
        <v>0</v>
      </c>
      <c r="BG176" s="155">
        <f t="shared" si="26"/>
        <v>0</v>
      </c>
      <c r="BH176" s="155">
        <f t="shared" si="27"/>
        <v>0</v>
      </c>
      <c r="BI176" s="155">
        <f t="shared" si="28"/>
        <v>0</v>
      </c>
      <c r="BJ176" s="14" t="s">
        <v>136</v>
      </c>
      <c r="BK176" s="155">
        <f t="shared" si="29"/>
        <v>0</v>
      </c>
      <c r="BL176" s="14" t="s">
        <v>192</v>
      </c>
      <c r="BM176" s="154" t="s">
        <v>704</v>
      </c>
    </row>
    <row r="177" spans="1:65" s="2" customFormat="1" ht="14.45" customHeight="1">
      <c r="A177" s="29"/>
      <c r="B177" s="141"/>
      <c r="C177" s="142" t="s">
        <v>230</v>
      </c>
      <c r="D177" s="142" t="s">
        <v>131</v>
      </c>
      <c r="E177" s="143" t="s">
        <v>705</v>
      </c>
      <c r="F177" s="144" t="s">
        <v>706</v>
      </c>
      <c r="G177" s="145" t="s">
        <v>186</v>
      </c>
      <c r="H177" s="146">
        <v>5</v>
      </c>
      <c r="I177" s="147"/>
      <c r="J177" s="148">
        <f t="shared" si="20"/>
        <v>0</v>
      </c>
      <c r="K177" s="149"/>
      <c r="L177" s="30"/>
      <c r="M177" s="150" t="s">
        <v>1</v>
      </c>
      <c r="N177" s="151" t="s">
        <v>40</v>
      </c>
      <c r="O177" s="55"/>
      <c r="P177" s="152">
        <f t="shared" si="21"/>
        <v>0</v>
      </c>
      <c r="Q177" s="152">
        <v>5.0000000000000002E-5</v>
      </c>
      <c r="R177" s="152">
        <f t="shared" si="22"/>
        <v>2.5000000000000001E-4</v>
      </c>
      <c r="S177" s="152">
        <v>0</v>
      </c>
      <c r="T177" s="153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4" t="s">
        <v>192</v>
      </c>
      <c r="AT177" s="154" t="s">
        <v>131</v>
      </c>
      <c r="AU177" s="154" t="s">
        <v>136</v>
      </c>
      <c r="AY177" s="14" t="s">
        <v>129</v>
      </c>
      <c r="BE177" s="155">
        <f t="shared" si="24"/>
        <v>0</v>
      </c>
      <c r="BF177" s="155">
        <f t="shared" si="25"/>
        <v>0</v>
      </c>
      <c r="BG177" s="155">
        <f t="shared" si="26"/>
        <v>0</v>
      </c>
      <c r="BH177" s="155">
        <f t="shared" si="27"/>
        <v>0</v>
      </c>
      <c r="BI177" s="155">
        <f t="shared" si="28"/>
        <v>0</v>
      </c>
      <c r="BJ177" s="14" t="s">
        <v>136</v>
      </c>
      <c r="BK177" s="155">
        <f t="shared" si="29"/>
        <v>0</v>
      </c>
      <c r="BL177" s="14" t="s">
        <v>192</v>
      </c>
      <c r="BM177" s="154" t="s">
        <v>707</v>
      </c>
    </row>
    <row r="178" spans="1:65" s="2" customFormat="1" ht="14.45" customHeight="1">
      <c r="A178" s="29"/>
      <c r="B178" s="141"/>
      <c r="C178" s="156" t="s">
        <v>275</v>
      </c>
      <c r="D178" s="156" t="s">
        <v>170</v>
      </c>
      <c r="E178" s="157" t="s">
        <v>708</v>
      </c>
      <c r="F178" s="158" t="s">
        <v>709</v>
      </c>
      <c r="G178" s="159" t="s">
        <v>186</v>
      </c>
      <c r="H178" s="160">
        <v>5</v>
      </c>
      <c r="I178" s="161"/>
      <c r="J178" s="162">
        <f t="shared" si="20"/>
        <v>0</v>
      </c>
      <c r="K178" s="163"/>
      <c r="L178" s="164"/>
      <c r="M178" s="165" t="s">
        <v>1</v>
      </c>
      <c r="N178" s="166" t="s">
        <v>40</v>
      </c>
      <c r="O178" s="55"/>
      <c r="P178" s="152">
        <f t="shared" si="21"/>
        <v>0</v>
      </c>
      <c r="Q178" s="152">
        <v>6.8999999999999997E-4</v>
      </c>
      <c r="R178" s="152">
        <f t="shared" si="22"/>
        <v>3.4499999999999999E-3</v>
      </c>
      <c r="S178" s="152">
        <v>0</v>
      </c>
      <c r="T178" s="153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4" t="s">
        <v>223</v>
      </c>
      <c r="AT178" s="154" t="s">
        <v>170</v>
      </c>
      <c r="AU178" s="154" t="s">
        <v>136</v>
      </c>
      <c r="AY178" s="14" t="s">
        <v>129</v>
      </c>
      <c r="BE178" s="155">
        <f t="shared" si="24"/>
        <v>0</v>
      </c>
      <c r="BF178" s="155">
        <f t="shared" si="25"/>
        <v>0</v>
      </c>
      <c r="BG178" s="155">
        <f t="shared" si="26"/>
        <v>0</v>
      </c>
      <c r="BH178" s="155">
        <f t="shared" si="27"/>
        <v>0</v>
      </c>
      <c r="BI178" s="155">
        <f t="shared" si="28"/>
        <v>0</v>
      </c>
      <c r="BJ178" s="14" t="s">
        <v>136</v>
      </c>
      <c r="BK178" s="155">
        <f t="shared" si="29"/>
        <v>0</v>
      </c>
      <c r="BL178" s="14" t="s">
        <v>192</v>
      </c>
      <c r="BM178" s="154" t="s">
        <v>710</v>
      </c>
    </row>
    <row r="179" spans="1:65" s="2" customFormat="1" ht="14.45" customHeight="1">
      <c r="A179" s="29"/>
      <c r="B179" s="141"/>
      <c r="C179" s="142" t="s">
        <v>233</v>
      </c>
      <c r="D179" s="142" t="s">
        <v>131</v>
      </c>
      <c r="E179" s="143" t="s">
        <v>711</v>
      </c>
      <c r="F179" s="144" t="s">
        <v>712</v>
      </c>
      <c r="G179" s="145" t="s">
        <v>186</v>
      </c>
      <c r="H179" s="146">
        <v>1</v>
      </c>
      <c r="I179" s="147"/>
      <c r="J179" s="148">
        <f t="shared" si="20"/>
        <v>0</v>
      </c>
      <c r="K179" s="149"/>
      <c r="L179" s="30"/>
      <c r="M179" s="150" t="s">
        <v>1</v>
      </c>
      <c r="N179" s="151" t="s">
        <v>40</v>
      </c>
      <c r="O179" s="55"/>
      <c r="P179" s="152">
        <f t="shared" si="21"/>
        <v>0</v>
      </c>
      <c r="Q179" s="152">
        <v>2.0000000000000002E-5</v>
      </c>
      <c r="R179" s="152">
        <f t="shared" si="22"/>
        <v>2.0000000000000002E-5</v>
      </c>
      <c r="S179" s="152">
        <v>0</v>
      </c>
      <c r="T179" s="153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4" t="s">
        <v>192</v>
      </c>
      <c r="AT179" s="154" t="s">
        <v>131</v>
      </c>
      <c r="AU179" s="154" t="s">
        <v>136</v>
      </c>
      <c r="AY179" s="14" t="s">
        <v>129</v>
      </c>
      <c r="BE179" s="155">
        <f t="shared" si="24"/>
        <v>0</v>
      </c>
      <c r="BF179" s="155">
        <f t="shared" si="25"/>
        <v>0</v>
      </c>
      <c r="BG179" s="155">
        <f t="shared" si="26"/>
        <v>0</v>
      </c>
      <c r="BH179" s="155">
        <f t="shared" si="27"/>
        <v>0</v>
      </c>
      <c r="BI179" s="155">
        <f t="shared" si="28"/>
        <v>0</v>
      </c>
      <c r="BJ179" s="14" t="s">
        <v>136</v>
      </c>
      <c r="BK179" s="155">
        <f t="shared" si="29"/>
        <v>0</v>
      </c>
      <c r="BL179" s="14" t="s">
        <v>192</v>
      </c>
      <c r="BM179" s="154" t="s">
        <v>713</v>
      </c>
    </row>
    <row r="180" spans="1:65" s="2" customFormat="1" ht="24.2" customHeight="1">
      <c r="A180" s="29"/>
      <c r="B180" s="141"/>
      <c r="C180" s="156" t="s">
        <v>282</v>
      </c>
      <c r="D180" s="156" t="s">
        <v>170</v>
      </c>
      <c r="E180" s="157" t="s">
        <v>714</v>
      </c>
      <c r="F180" s="158" t="s">
        <v>715</v>
      </c>
      <c r="G180" s="159" t="s">
        <v>186</v>
      </c>
      <c r="H180" s="160">
        <v>1</v>
      </c>
      <c r="I180" s="161"/>
      <c r="J180" s="162">
        <f t="shared" si="20"/>
        <v>0</v>
      </c>
      <c r="K180" s="163"/>
      <c r="L180" s="164"/>
      <c r="M180" s="165" t="s">
        <v>1</v>
      </c>
      <c r="N180" s="166" t="s">
        <v>40</v>
      </c>
      <c r="O180" s="55"/>
      <c r="P180" s="152">
        <f t="shared" si="21"/>
        <v>0</v>
      </c>
      <c r="Q180" s="152">
        <v>4.4999999999999999E-4</v>
      </c>
      <c r="R180" s="152">
        <f t="shared" si="22"/>
        <v>4.4999999999999999E-4</v>
      </c>
      <c r="S180" s="152">
        <v>0</v>
      </c>
      <c r="T180" s="153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4" t="s">
        <v>223</v>
      </c>
      <c r="AT180" s="154" t="s">
        <v>170</v>
      </c>
      <c r="AU180" s="154" t="s">
        <v>136</v>
      </c>
      <c r="AY180" s="14" t="s">
        <v>129</v>
      </c>
      <c r="BE180" s="155">
        <f t="shared" si="24"/>
        <v>0</v>
      </c>
      <c r="BF180" s="155">
        <f t="shared" si="25"/>
        <v>0</v>
      </c>
      <c r="BG180" s="155">
        <f t="shared" si="26"/>
        <v>0</v>
      </c>
      <c r="BH180" s="155">
        <f t="shared" si="27"/>
        <v>0</v>
      </c>
      <c r="BI180" s="155">
        <f t="shared" si="28"/>
        <v>0</v>
      </c>
      <c r="BJ180" s="14" t="s">
        <v>136</v>
      </c>
      <c r="BK180" s="155">
        <f t="shared" si="29"/>
        <v>0</v>
      </c>
      <c r="BL180" s="14" t="s">
        <v>192</v>
      </c>
      <c r="BM180" s="154" t="s">
        <v>716</v>
      </c>
    </row>
    <row r="181" spans="1:65" s="2" customFormat="1" ht="24.2" customHeight="1">
      <c r="A181" s="29"/>
      <c r="B181" s="141"/>
      <c r="C181" s="142" t="s">
        <v>286</v>
      </c>
      <c r="D181" s="142" t="s">
        <v>131</v>
      </c>
      <c r="E181" s="143" t="s">
        <v>717</v>
      </c>
      <c r="F181" s="144" t="s">
        <v>718</v>
      </c>
      <c r="G181" s="145" t="s">
        <v>181</v>
      </c>
      <c r="H181" s="146">
        <v>131</v>
      </c>
      <c r="I181" s="147"/>
      <c r="J181" s="148">
        <f t="shared" si="20"/>
        <v>0</v>
      </c>
      <c r="K181" s="149"/>
      <c r="L181" s="30"/>
      <c r="M181" s="150" t="s">
        <v>1</v>
      </c>
      <c r="N181" s="151" t="s">
        <v>40</v>
      </c>
      <c r="O181" s="55"/>
      <c r="P181" s="152">
        <f t="shared" si="21"/>
        <v>0</v>
      </c>
      <c r="Q181" s="152">
        <v>1.8000000000000001E-4</v>
      </c>
      <c r="R181" s="152">
        <f t="shared" si="22"/>
        <v>2.358E-2</v>
      </c>
      <c r="S181" s="152">
        <v>0</v>
      </c>
      <c r="T181" s="153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4" t="s">
        <v>192</v>
      </c>
      <c r="AT181" s="154" t="s">
        <v>131</v>
      </c>
      <c r="AU181" s="154" t="s">
        <v>136</v>
      </c>
      <c r="AY181" s="14" t="s">
        <v>129</v>
      </c>
      <c r="BE181" s="155">
        <f t="shared" si="24"/>
        <v>0</v>
      </c>
      <c r="BF181" s="155">
        <f t="shared" si="25"/>
        <v>0</v>
      </c>
      <c r="BG181" s="155">
        <f t="shared" si="26"/>
        <v>0</v>
      </c>
      <c r="BH181" s="155">
        <f t="shared" si="27"/>
        <v>0</v>
      </c>
      <c r="BI181" s="155">
        <f t="shared" si="28"/>
        <v>0</v>
      </c>
      <c r="BJ181" s="14" t="s">
        <v>136</v>
      </c>
      <c r="BK181" s="155">
        <f t="shared" si="29"/>
        <v>0</v>
      </c>
      <c r="BL181" s="14" t="s">
        <v>192</v>
      </c>
      <c r="BM181" s="154" t="s">
        <v>719</v>
      </c>
    </row>
    <row r="182" spans="1:65" s="2" customFormat="1" ht="24.2" customHeight="1">
      <c r="A182" s="29"/>
      <c r="B182" s="141"/>
      <c r="C182" s="142" t="s">
        <v>290</v>
      </c>
      <c r="D182" s="142" t="s">
        <v>131</v>
      </c>
      <c r="E182" s="143" t="s">
        <v>720</v>
      </c>
      <c r="F182" s="144" t="s">
        <v>721</v>
      </c>
      <c r="G182" s="145" t="s">
        <v>181</v>
      </c>
      <c r="H182" s="146">
        <v>131</v>
      </c>
      <c r="I182" s="147"/>
      <c r="J182" s="148">
        <f t="shared" si="20"/>
        <v>0</v>
      </c>
      <c r="K182" s="149"/>
      <c r="L182" s="30"/>
      <c r="M182" s="150" t="s">
        <v>1</v>
      </c>
      <c r="N182" s="151" t="s">
        <v>40</v>
      </c>
      <c r="O182" s="55"/>
      <c r="P182" s="152">
        <f t="shared" si="21"/>
        <v>0</v>
      </c>
      <c r="Q182" s="152">
        <v>1.0000000000000001E-5</v>
      </c>
      <c r="R182" s="152">
        <f t="shared" si="22"/>
        <v>1.3100000000000002E-3</v>
      </c>
      <c r="S182" s="152">
        <v>0</v>
      </c>
      <c r="T182" s="153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4" t="s">
        <v>192</v>
      </c>
      <c r="AT182" s="154" t="s">
        <v>131</v>
      </c>
      <c r="AU182" s="154" t="s">
        <v>136</v>
      </c>
      <c r="AY182" s="14" t="s">
        <v>129</v>
      </c>
      <c r="BE182" s="155">
        <f t="shared" si="24"/>
        <v>0</v>
      </c>
      <c r="BF182" s="155">
        <f t="shared" si="25"/>
        <v>0</v>
      </c>
      <c r="BG182" s="155">
        <f t="shared" si="26"/>
        <v>0</v>
      </c>
      <c r="BH182" s="155">
        <f t="shared" si="27"/>
        <v>0</v>
      </c>
      <c r="BI182" s="155">
        <f t="shared" si="28"/>
        <v>0</v>
      </c>
      <c r="BJ182" s="14" t="s">
        <v>136</v>
      </c>
      <c r="BK182" s="155">
        <f t="shared" si="29"/>
        <v>0</v>
      </c>
      <c r="BL182" s="14" t="s">
        <v>192</v>
      </c>
      <c r="BM182" s="154" t="s">
        <v>722</v>
      </c>
    </row>
    <row r="183" spans="1:65" s="2" customFormat="1" ht="24.2" customHeight="1">
      <c r="A183" s="29"/>
      <c r="B183" s="141"/>
      <c r="C183" s="142" t="s">
        <v>238</v>
      </c>
      <c r="D183" s="142" t="s">
        <v>131</v>
      </c>
      <c r="E183" s="143" t="s">
        <v>723</v>
      </c>
      <c r="F183" s="144" t="s">
        <v>724</v>
      </c>
      <c r="G183" s="145" t="s">
        <v>164</v>
      </c>
      <c r="H183" s="146">
        <v>8.4000000000000005E-2</v>
      </c>
      <c r="I183" s="147"/>
      <c r="J183" s="148">
        <f t="shared" si="20"/>
        <v>0</v>
      </c>
      <c r="K183" s="149"/>
      <c r="L183" s="30"/>
      <c r="M183" s="150" t="s">
        <v>1</v>
      </c>
      <c r="N183" s="151" t="s">
        <v>40</v>
      </c>
      <c r="O183" s="55"/>
      <c r="P183" s="152">
        <f t="shared" si="21"/>
        <v>0</v>
      </c>
      <c r="Q183" s="152">
        <v>0</v>
      </c>
      <c r="R183" s="152">
        <f t="shared" si="22"/>
        <v>0</v>
      </c>
      <c r="S183" s="152">
        <v>0</v>
      </c>
      <c r="T183" s="153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4" t="s">
        <v>192</v>
      </c>
      <c r="AT183" s="154" t="s">
        <v>131</v>
      </c>
      <c r="AU183" s="154" t="s">
        <v>136</v>
      </c>
      <c r="AY183" s="14" t="s">
        <v>129</v>
      </c>
      <c r="BE183" s="155">
        <f t="shared" si="24"/>
        <v>0</v>
      </c>
      <c r="BF183" s="155">
        <f t="shared" si="25"/>
        <v>0</v>
      </c>
      <c r="BG183" s="155">
        <f t="shared" si="26"/>
        <v>0</v>
      </c>
      <c r="BH183" s="155">
        <f t="shared" si="27"/>
        <v>0</v>
      </c>
      <c r="BI183" s="155">
        <f t="shared" si="28"/>
        <v>0</v>
      </c>
      <c r="BJ183" s="14" t="s">
        <v>136</v>
      </c>
      <c r="BK183" s="155">
        <f t="shared" si="29"/>
        <v>0</v>
      </c>
      <c r="BL183" s="14" t="s">
        <v>192</v>
      </c>
      <c r="BM183" s="154" t="s">
        <v>725</v>
      </c>
    </row>
    <row r="184" spans="1:65" s="12" customFormat="1" ht="22.9" customHeight="1">
      <c r="B184" s="128"/>
      <c r="D184" s="129" t="s">
        <v>73</v>
      </c>
      <c r="E184" s="139" t="s">
        <v>726</v>
      </c>
      <c r="F184" s="139" t="s">
        <v>727</v>
      </c>
      <c r="I184" s="131"/>
      <c r="J184" s="140">
        <f>BK184</f>
        <v>0</v>
      </c>
      <c r="L184" s="128"/>
      <c r="M184" s="133"/>
      <c r="N184" s="134"/>
      <c r="O184" s="134"/>
      <c r="P184" s="135">
        <f>SUM(P185:P199)</f>
        <v>0</v>
      </c>
      <c r="Q184" s="134"/>
      <c r="R184" s="135">
        <f>SUM(R185:R199)</f>
        <v>6.9709999999999994E-2</v>
      </c>
      <c r="S184" s="134"/>
      <c r="T184" s="136">
        <f>SUM(T185:T199)</f>
        <v>0</v>
      </c>
      <c r="AR184" s="129" t="s">
        <v>136</v>
      </c>
      <c r="AT184" s="137" t="s">
        <v>73</v>
      </c>
      <c r="AU184" s="137" t="s">
        <v>81</v>
      </c>
      <c r="AY184" s="129" t="s">
        <v>129</v>
      </c>
      <c r="BK184" s="138">
        <f>SUM(BK185:BK199)</f>
        <v>0</v>
      </c>
    </row>
    <row r="185" spans="1:65" s="2" customFormat="1" ht="24.2" customHeight="1">
      <c r="A185" s="29"/>
      <c r="B185" s="141"/>
      <c r="C185" s="142" t="s">
        <v>297</v>
      </c>
      <c r="D185" s="142" t="s">
        <v>131</v>
      </c>
      <c r="E185" s="143" t="s">
        <v>728</v>
      </c>
      <c r="F185" s="144" t="s">
        <v>729</v>
      </c>
      <c r="G185" s="145" t="s">
        <v>186</v>
      </c>
      <c r="H185" s="146">
        <v>1</v>
      </c>
      <c r="I185" s="147"/>
      <c r="J185" s="148">
        <f t="shared" ref="J185:J199" si="30">ROUND(I185*H185,2)</f>
        <v>0</v>
      </c>
      <c r="K185" s="149"/>
      <c r="L185" s="30"/>
      <c r="M185" s="150" t="s">
        <v>1</v>
      </c>
      <c r="N185" s="151" t="s">
        <v>40</v>
      </c>
      <c r="O185" s="55"/>
      <c r="P185" s="152">
        <f t="shared" ref="P185:P199" si="31">O185*H185</f>
        <v>0</v>
      </c>
      <c r="Q185" s="152">
        <v>3.0000000000000001E-5</v>
      </c>
      <c r="R185" s="152">
        <f t="shared" ref="R185:R199" si="32">Q185*H185</f>
        <v>3.0000000000000001E-5</v>
      </c>
      <c r="S185" s="152">
        <v>0</v>
      </c>
      <c r="T185" s="153">
        <f t="shared" ref="T185:T199" si="33"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4" t="s">
        <v>192</v>
      </c>
      <c r="AT185" s="154" t="s">
        <v>131</v>
      </c>
      <c r="AU185" s="154" t="s">
        <v>136</v>
      </c>
      <c r="AY185" s="14" t="s">
        <v>129</v>
      </c>
      <c r="BE185" s="155">
        <f t="shared" ref="BE185:BE199" si="34">IF(N185="základná",J185,0)</f>
        <v>0</v>
      </c>
      <c r="BF185" s="155">
        <f t="shared" ref="BF185:BF199" si="35">IF(N185="znížená",J185,0)</f>
        <v>0</v>
      </c>
      <c r="BG185" s="155">
        <f t="shared" ref="BG185:BG199" si="36">IF(N185="zákl. prenesená",J185,0)</f>
        <v>0</v>
      </c>
      <c r="BH185" s="155">
        <f t="shared" ref="BH185:BH199" si="37">IF(N185="zníž. prenesená",J185,0)</f>
        <v>0</v>
      </c>
      <c r="BI185" s="155">
        <f t="shared" ref="BI185:BI199" si="38">IF(N185="nulová",J185,0)</f>
        <v>0</v>
      </c>
      <c r="BJ185" s="14" t="s">
        <v>136</v>
      </c>
      <c r="BK185" s="155">
        <f t="shared" ref="BK185:BK199" si="39">ROUND(I185*H185,2)</f>
        <v>0</v>
      </c>
      <c r="BL185" s="14" t="s">
        <v>192</v>
      </c>
      <c r="BM185" s="154" t="s">
        <v>730</v>
      </c>
    </row>
    <row r="186" spans="1:65" s="2" customFormat="1" ht="37.9" customHeight="1">
      <c r="A186" s="29"/>
      <c r="B186" s="141"/>
      <c r="C186" s="156" t="s">
        <v>301</v>
      </c>
      <c r="D186" s="156" t="s">
        <v>170</v>
      </c>
      <c r="E186" s="157" t="s">
        <v>731</v>
      </c>
      <c r="F186" s="158" t="s">
        <v>732</v>
      </c>
      <c r="G186" s="159" t="s">
        <v>186</v>
      </c>
      <c r="H186" s="160">
        <v>1</v>
      </c>
      <c r="I186" s="161"/>
      <c r="J186" s="162">
        <f t="shared" si="30"/>
        <v>0</v>
      </c>
      <c r="K186" s="163"/>
      <c r="L186" s="164"/>
      <c r="M186" s="165" t="s">
        <v>1</v>
      </c>
      <c r="N186" s="166" t="s">
        <v>40</v>
      </c>
      <c r="O186" s="55"/>
      <c r="P186" s="152">
        <f t="shared" si="31"/>
        <v>0</v>
      </c>
      <c r="Q186" s="152">
        <v>3.04E-2</v>
      </c>
      <c r="R186" s="152">
        <f t="shared" si="32"/>
        <v>3.04E-2</v>
      </c>
      <c r="S186" s="152">
        <v>0</v>
      </c>
      <c r="T186" s="153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4" t="s">
        <v>223</v>
      </c>
      <c r="AT186" s="154" t="s">
        <v>170</v>
      </c>
      <c r="AU186" s="154" t="s">
        <v>136</v>
      </c>
      <c r="AY186" s="14" t="s">
        <v>129</v>
      </c>
      <c r="BE186" s="155">
        <f t="shared" si="34"/>
        <v>0</v>
      </c>
      <c r="BF186" s="155">
        <f t="shared" si="35"/>
        <v>0</v>
      </c>
      <c r="BG186" s="155">
        <f t="shared" si="36"/>
        <v>0</v>
      </c>
      <c r="BH186" s="155">
        <f t="shared" si="37"/>
        <v>0</v>
      </c>
      <c r="BI186" s="155">
        <f t="shared" si="38"/>
        <v>0</v>
      </c>
      <c r="BJ186" s="14" t="s">
        <v>136</v>
      </c>
      <c r="BK186" s="155">
        <f t="shared" si="39"/>
        <v>0</v>
      </c>
      <c r="BL186" s="14" t="s">
        <v>192</v>
      </c>
      <c r="BM186" s="154" t="s">
        <v>733</v>
      </c>
    </row>
    <row r="187" spans="1:65" s="2" customFormat="1" ht="14.45" customHeight="1">
      <c r="A187" s="29"/>
      <c r="B187" s="141"/>
      <c r="C187" s="142" t="s">
        <v>305</v>
      </c>
      <c r="D187" s="142" t="s">
        <v>131</v>
      </c>
      <c r="E187" s="143" t="s">
        <v>734</v>
      </c>
      <c r="F187" s="144" t="s">
        <v>735</v>
      </c>
      <c r="G187" s="145" t="s">
        <v>736</v>
      </c>
      <c r="H187" s="146">
        <v>20</v>
      </c>
      <c r="I187" s="147"/>
      <c r="J187" s="148">
        <f t="shared" si="30"/>
        <v>0</v>
      </c>
      <c r="K187" s="149"/>
      <c r="L187" s="30"/>
      <c r="M187" s="150" t="s">
        <v>1</v>
      </c>
      <c r="N187" s="151" t="s">
        <v>40</v>
      </c>
      <c r="O187" s="55"/>
      <c r="P187" s="152">
        <f t="shared" si="31"/>
        <v>0</v>
      </c>
      <c r="Q187" s="152">
        <v>1.14E-3</v>
      </c>
      <c r="R187" s="152">
        <f t="shared" si="32"/>
        <v>2.2800000000000001E-2</v>
      </c>
      <c r="S187" s="152">
        <v>0</v>
      </c>
      <c r="T187" s="153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4" t="s">
        <v>192</v>
      </c>
      <c r="AT187" s="154" t="s">
        <v>131</v>
      </c>
      <c r="AU187" s="154" t="s">
        <v>136</v>
      </c>
      <c r="AY187" s="14" t="s">
        <v>129</v>
      </c>
      <c r="BE187" s="155">
        <f t="shared" si="34"/>
        <v>0</v>
      </c>
      <c r="BF187" s="155">
        <f t="shared" si="35"/>
        <v>0</v>
      </c>
      <c r="BG187" s="155">
        <f t="shared" si="36"/>
        <v>0</v>
      </c>
      <c r="BH187" s="155">
        <f t="shared" si="37"/>
        <v>0</v>
      </c>
      <c r="BI187" s="155">
        <f t="shared" si="38"/>
        <v>0</v>
      </c>
      <c r="BJ187" s="14" t="s">
        <v>136</v>
      </c>
      <c r="BK187" s="155">
        <f t="shared" si="39"/>
        <v>0</v>
      </c>
      <c r="BL187" s="14" t="s">
        <v>192</v>
      </c>
      <c r="BM187" s="154" t="s">
        <v>737</v>
      </c>
    </row>
    <row r="188" spans="1:65" s="2" customFormat="1" ht="14.45" customHeight="1">
      <c r="A188" s="29"/>
      <c r="B188" s="141"/>
      <c r="C188" s="156" t="s">
        <v>309</v>
      </c>
      <c r="D188" s="156" t="s">
        <v>170</v>
      </c>
      <c r="E188" s="157" t="s">
        <v>738</v>
      </c>
      <c r="F188" s="158" t="s">
        <v>739</v>
      </c>
      <c r="G188" s="159" t="s">
        <v>186</v>
      </c>
      <c r="H188" s="160">
        <v>20</v>
      </c>
      <c r="I188" s="161"/>
      <c r="J188" s="162">
        <f t="shared" si="30"/>
        <v>0</v>
      </c>
      <c r="K188" s="163"/>
      <c r="L188" s="164"/>
      <c r="M188" s="165" t="s">
        <v>1</v>
      </c>
      <c r="N188" s="166" t="s">
        <v>40</v>
      </c>
      <c r="O188" s="55"/>
      <c r="P188" s="152">
        <f t="shared" si="31"/>
        <v>0</v>
      </c>
      <c r="Q188" s="152">
        <v>1.4999999999999999E-4</v>
      </c>
      <c r="R188" s="152">
        <f t="shared" si="32"/>
        <v>2.9999999999999996E-3</v>
      </c>
      <c r="S188" s="152">
        <v>0</v>
      </c>
      <c r="T188" s="153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4" t="s">
        <v>223</v>
      </c>
      <c r="AT188" s="154" t="s">
        <v>170</v>
      </c>
      <c r="AU188" s="154" t="s">
        <v>136</v>
      </c>
      <c r="AY188" s="14" t="s">
        <v>129</v>
      </c>
      <c r="BE188" s="155">
        <f t="shared" si="34"/>
        <v>0</v>
      </c>
      <c r="BF188" s="155">
        <f t="shared" si="35"/>
        <v>0</v>
      </c>
      <c r="BG188" s="155">
        <f t="shared" si="36"/>
        <v>0</v>
      </c>
      <c r="BH188" s="155">
        <f t="shared" si="37"/>
        <v>0</v>
      </c>
      <c r="BI188" s="155">
        <f t="shared" si="38"/>
        <v>0</v>
      </c>
      <c r="BJ188" s="14" t="s">
        <v>136</v>
      </c>
      <c r="BK188" s="155">
        <f t="shared" si="39"/>
        <v>0</v>
      </c>
      <c r="BL188" s="14" t="s">
        <v>192</v>
      </c>
      <c r="BM188" s="154" t="s">
        <v>740</v>
      </c>
    </row>
    <row r="189" spans="1:65" s="2" customFormat="1" ht="14.45" customHeight="1">
      <c r="A189" s="29"/>
      <c r="B189" s="141"/>
      <c r="C189" s="142" t="s">
        <v>313</v>
      </c>
      <c r="D189" s="142" t="s">
        <v>131</v>
      </c>
      <c r="E189" s="143" t="s">
        <v>741</v>
      </c>
      <c r="F189" s="144" t="s">
        <v>742</v>
      </c>
      <c r="G189" s="145" t="s">
        <v>186</v>
      </c>
      <c r="H189" s="146">
        <v>1</v>
      </c>
      <c r="I189" s="147"/>
      <c r="J189" s="148">
        <f t="shared" si="30"/>
        <v>0</v>
      </c>
      <c r="K189" s="149"/>
      <c r="L189" s="30"/>
      <c r="M189" s="150" t="s">
        <v>1</v>
      </c>
      <c r="N189" s="151" t="s">
        <v>40</v>
      </c>
      <c r="O189" s="55"/>
      <c r="P189" s="152">
        <f t="shared" si="31"/>
        <v>0</v>
      </c>
      <c r="Q189" s="152">
        <v>1.0000000000000001E-5</v>
      </c>
      <c r="R189" s="152">
        <f t="shared" si="32"/>
        <v>1.0000000000000001E-5</v>
      </c>
      <c r="S189" s="152">
        <v>0</v>
      </c>
      <c r="T189" s="153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4" t="s">
        <v>192</v>
      </c>
      <c r="AT189" s="154" t="s">
        <v>131</v>
      </c>
      <c r="AU189" s="154" t="s">
        <v>136</v>
      </c>
      <c r="AY189" s="14" t="s">
        <v>129</v>
      </c>
      <c r="BE189" s="155">
        <f t="shared" si="34"/>
        <v>0</v>
      </c>
      <c r="BF189" s="155">
        <f t="shared" si="35"/>
        <v>0</v>
      </c>
      <c r="BG189" s="155">
        <f t="shared" si="36"/>
        <v>0</v>
      </c>
      <c r="BH189" s="155">
        <f t="shared" si="37"/>
        <v>0</v>
      </c>
      <c r="BI189" s="155">
        <f t="shared" si="38"/>
        <v>0</v>
      </c>
      <c r="BJ189" s="14" t="s">
        <v>136</v>
      </c>
      <c r="BK189" s="155">
        <f t="shared" si="39"/>
        <v>0</v>
      </c>
      <c r="BL189" s="14" t="s">
        <v>192</v>
      </c>
      <c r="BM189" s="154" t="s">
        <v>743</v>
      </c>
    </row>
    <row r="190" spans="1:65" s="2" customFormat="1" ht="14.45" customHeight="1">
      <c r="A190" s="29"/>
      <c r="B190" s="141"/>
      <c r="C190" s="156" t="s">
        <v>317</v>
      </c>
      <c r="D190" s="156" t="s">
        <v>170</v>
      </c>
      <c r="E190" s="157" t="s">
        <v>744</v>
      </c>
      <c r="F190" s="158" t="s">
        <v>745</v>
      </c>
      <c r="G190" s="159" t="s">
        <v>186</v>
      </c>
      <c r="H190" s="160">
        <v>1</v>
      </c>
      <c r="I190" s="161"/>
      <c r="J190" s="162">
        <f t="shared" si="30"/>
        <v>0</v>
      </c>
      <c r="K190" s="163"/>
      <c r="L190" s="164"/>
      <c r="M190" s="165" t="s">
        <v>1</v>
      </c>
      <c r="N190" s="166" t="s">
        <v>40</v>
      </c>
      <c r="O190" s="55"/>
      <c r="P190" s="152">
        <f t="shared" si="31"/>
        <v>0</v>
      </c>
      <c r="Q190" s="152">
        <v>2.9E-4</v>
      </c>
      <c r="R190" s="152">
        <f t="shared" si="32"/>
        <v>2.9E-4</v>
      </c>
      <c r="S190" s="152">
        <v>0</v>
      </c>
      <c r="T190" s="153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4" t="s">
        <v>223</v>
      </c>
      <c r="AT190" s="154" t="s">
        <v>170</v>
      </c>
      <c r="AU190" s="154" t="s">
        <v>136</v>
      </c>
      <c r="AY190" s="14" t="s">
        <v>129</v>
      </c>
      <c r="BE190" s="155">
        <f t="shared" si="34"/>
        <v>0</v>
      </c>
      <c r="BF190" s="155">
        <f t="shared" si="35"/>
        <v>0</v>
      </c>
      <c r="BG190" s="155">
        <f t="shared" si="36"/>
        <v>0</v>
      </c>
      <c r="BH190" s="155">
        <f t="shared" si="37"/>
        <v>0</v>
      </c>
      <c r="BI190" s="155">
        <f t="shared" si="38"/>
        <v>0</v>
      </c>
      <c r="BJ190" s="14" t="s">
        <v>136</v>
      </c>
      <c r="BK190" s="155">
        <f t="shared" si="39"/>
        <v>0</v>
      </c>
      <c r="BL190" s="14" t="s">
        <v>192</v>
      </c>
      <c r="BM190" s="154" t="s">
        <v>746</v>
      </c>
    </row>
    <row r="191" spans="1:65" s="2" customFormat="1" ht="14.45" customHeight="1">
      <c r="A191" s="29"/>
      <c r="B191" s="141"/>
      <c r="C191" s="142" t="s">
        <v>321</v>
      </c>
      <c r="D191" s="142" t="s">
        <v>131</v>
      </c>
      <c r="E191" s="143" t="s">
        <v>747</v>
      </c>
      <c r="F191" s="144" t="s">
        <v>748</v>
      </c>
      <c r="G191" s="145" t="s">
        <v>186</v>
      </c>
      <c r="H191" s="146">
        <v>7</v>
      </c>
      <c r="I191" s="147"/>
      <c r="J191" s="148">
        <f t="shared" si="30"/>
        <v>0</v>
      </c>
      <c r="K191" s="149"/>
      <c r="L191" s="30"/>
      <c r="M191" s="150" t="s">
        <v>1</v>
      </c>
      <c r="N191" s="151" t="s">
        <v>40</v>
      </c>
      <c r="O191" s="55"/>
      <c r="P191" s="152">
        <f t="shared" si="31"/>
        <v>0</v>
      </c>
      <c r="Q191" s="152">
        <v>1.0000000000000001E-5</v>
      </c>
      <c r="R191" s="152">
        <f t="shared" si="32"/>
        <v>7.0000000000000007E-5</v>
      </c>
      <c r="S191" s="152">
        <v>0</v>
      </c>
      <c r="T191" s="153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4" t="s">
        <v>192</v>
      </c>
      <c r="AT191" s="154" t="s">
        <v>131</v>
      </c>
      <c r="AU191" s="154" t="s">
        <v>136</v>
      </c>
      <c r="AY191" s="14" t="s">
        <v>129</v>
      </c>
      <c r="BE191" s="155">
        <f t="shared" si="34"/>
        <v>0</v>
      </c>
      <c r="BF191" s="155">
        <f t="shared" si="35"/>
        <v>0</v>
      </c>
      <c r="BG191" s="155">
        <f t="shared" si="36"/>
        <v>0</v>
      </c>
      <c r="BH191" s="155">
        <f t="shared" si="37"/>
        <v>0</v>
      </c>
      <c r="BI191" s="155">
        <f t="shared" si="38"/>
        <v>0</v>
      </c>
      <c r="BJ191" s="14" t="s">
        <v>136</v>
      </c>
      <c r="BK191" s="155">
        <f t="shared" si="39"/>
        <v>0</v>
      </c>
      <c r="BL191" s="14" t="s">
        <v>192</v>
      </c>
      <c r="BM191" s="154" t="s">
        <v>749</v>
      </c>
    </row>
    <row r="192" spans="1:65" s="2" customFormat="1" ht="24.2" customHeight="1">
      <c r="A192" s="29"/>
      <c r="B192" s="141"/>
      <c r="C192" s="156" t="s">
        <v>325</v>
      </c>
      <c r="D192" s="156" t="s">
        <v>170</v>
      </c>
      <c r="E192" s="157" t="s">
        <v>750</v>
      </c>
      <c r="F192" s="158" t="s">
        <v>751</v>
      </c>
      <c r="G192" s="159" t="s">
        <v>186</v>
      </c>
      <c r="H192" s="160">
        <v>7</v>
      </c>
      <c r="I192" s="161"/>
      <c r="J192" s="162">
        <f t="shared" si="30"/>
        <v>0</v>
      </c>
      <c r="K192" s="163"/>
      <c r="L192" s="164"/>
      <c r="M192" s="165" t="s">
        <v>1</v>
      </c>
      <c r="N192" s="166" t="s">
        <v>40</v>
      </c>
      <c r="O192" s="55"/>
      <c r="P192" s="152">
        <f t="shared" si="31"/>
        <v>0</v>
      </c>
      <c r="Q192" s="152">
        <v>7.5000000000000002E-4</v>
      </c>
      <c r="R192" s="152">
        <f t="shared" si="32"/>
        <v>5.2500000000000003E-3</v>
      </c>
      <c r="S192" s="152">
        <v>0</v>
      </c>
      <c r="T192" s="153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4" t="s">
        <v>223</v>
      </c>
      <c r="AT192" s="154" t="s">
        <v>170</v>
      </c>
      <c r="AU192" s="154" t="s">
        <v>136</v>
      </c>
      <c r="AY192" s="14" t="s">
        <v>129</v>
      </c>
      <c r="BE192" s="155">
        <f t="shared" si="34"/>
        <v>0</v>
      </c>
      <c r="BF192" s="155">
        <f t="shared" si="35"/>
        <v>0</v>
      </c>
      <c r="BG192" s="155">
        <f t="shared" si="36"/>
        <v>0</v>
      </c>
      <c r="BH192" s="155">
        <f t="shared" si="37"/>
        <v>0</v>
      </c>
      <c r="BI192" s="155">
        <f t="shared" si="38"/>
        <v>0</v>
      </c>
      <c r="BJ192" s="14" t="s">
        <v>136</v>
      </c>
      <c r="BK192" s="155">
        <f t="shared" si="39"/>
        <v>0</v>
      </c>
      <c r="BL192" s="14" t="s">
        <v>192</v>
      </c>
      <c r="BM192" s="154" t="s">
        <v>752</v>
      </c>
    </row>
    <row r="193" spans="1:65" s="2" customFormat="1" ht="14.45" customHeight="1">
      <c r="A193" s="29"/>
      <c r="B193" s="141"/>
      <c r="C193" s="142" t="s">
        <v>329</v>
      </c>
      <c r="D193" s="142" t="s">
        <v>131</v>
      </c>
      <c r="E193" s="143" t="s">
        <v>753</v>
      </c>
      <c r="F193" s="144" t="s">
        <v>754</v>
      </c>
      <c r="G193" s="145" t="s">
        <v>186</v>
      </c>
      <c r="H193" s="146">
        <v>2</v>
      </c>
      <c r="I193" s="147"/>
      <c r="J193" s="148">
        <f t="shared" si="30"/>
        <v>0</v>
      </c>
      <c r="K193" s="149"/>
      <c r="L193" s="30"/>
      <c r="M193" s="150" t="s">
        <v>1</v>
      </c>
      <c r="N193" s="151" t="s">
        <v>40</v>
      </c>
      <c r="O193" s="55"/>
      <c r="P193" s="152">
        <f t="shared" si="31"/>
        <v>0</v>
      </c>
      <c r="Q193" s="152">
        <v>1.0000000000000001E-5</v>
      </c>
      <c r="R193" s="152">
        <f t="shared" si="32"/>
        <v>2.0000000000000002E-5</v>
      </c>
      <c r="S193" s="152">
        <v>0</v>
      </c>
      <c r="T193" s="153">
        <f t="shared" si="3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4" t="s">
        <v>192</v>
      </c>
      <c r="AT193" s="154" t="s">
        <v>131</v>
      </c>
      <c r="AU193" s="154" t="s">
        <v>136</v>
      </c>
      <c r="AY193" s="14" t="s">
        <v>129</v>
      </c>
      <c r="BE193" s="155">
        <f t="shared" si="34"/>
        <v>0</v>
      </c>
      <c r="BF193" s="155">
        <f t="shared" si="35"/>
        <v>0</v>
      </c>
      <c r="BG193" s="155">
        <f t="shared" si="36"/>
        <v>0</v>
      </c>
      <c r="BH193" s="155">
        <f t="shared" si="37"/>
        <v>0</v>
      </c>
      <c r="BI193" s="155">
        <f t="shared" si="38"/>
        <v>0</v>
      </c>
      <c r="BJ193" s="14" t="s">
        <v>136</v>
      </c>
      <c r="BK193" s="155">
        <f t="shared" si="39"/>
        <v>0</v>
      </c>
      <c r="BL193" s="14" t="s">
        <v>192</v>
      </c>
      <c r="BM193" s="154" t="s">
        <v>755</v>
      </c>
    </row>
    <row r="194" spans="1:65" s="2" customFormat="1" ht="24.2" customHeight="1">
      <c r="A194" s="29"/>
      <c r="B194" s="141"/>
      <c r="C194" s="156" t="s">
        <v>241</v>
      </c>
      <c r="D194" s="156" t="s">
        <v>170</v>
      </c>
      <c r="E194" s="157" t="s">
        <v>756</v>
      </c>
      <c r="F194" s="158" t="s">
        <v>757</v>
      </c>
      <c r="G194" s="159" t="s">
        <v>186</v>
      </c>
      <c r="H194" s="160">
        <v>1</v>
      </c>
      <c r="I194" s="161"/>
      <c r="J194" s="162">
        <f t="shared" si="30"/>
        <v>0</v>
      </c>
      <c r="K194" s="163"/>
      <c r="L194" s="164"/>
      <c r="M194" s="165" t="s">
        <v>1</v>
      </c>
      <c r="N194" s="166" t="s">
        <v>40</v>
      </c>
      <c r="O194" s="55"/>
      <c r="P194" s="152">
        <f t="shared" si="31"/>
        <v>0</v>
      </c>
      <c r="Q194" s="152">
        <v>1.9499999999999999E-3</v>
      </c>
      <c r="R194" s="152">
        <f t="shared" si="32"/>
        <v>1.9499999999999999E-3</v>
      </c>
      <c r="S194" s="152">
        <v>0</v>
      </c>
      <c r="T194" s="153">
        <f t="shared" si="3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4" t="s">
        <v>223</v>
      </c>
      <c r="AT194" s="154" t="s">
        <v>170</v>
      </c>
      <c r="AU194" s="154" t="s">
        <v>136</v>
      </c>
      <c r="AY194" s="14" t="s">
        <v>129</v>
      </c>
      <c r="BE194" s="155">
        <f t="shared" si="34"/>
        <v>0</v>
      </c>
      <c r="BF194" s="155">
        <f t="shared" si="35"/>
        <v>0</v>
      </c>
      <c r="BG194" s="155">
        <f t="shared" si="36"/>
        <v>0</v>
      </c>
      <c r="BH194" s="155">
        <f t="shared" si="37"/>
        <v>0</v>
      </c>
      <c r="BI194" s="155">
        <f t="shared" si="38"/>
        <v>0</v>
      </c>
      <c r="BJ194" s="14" t="s">
        <v>136</v>
      </c>
      <c r="BK194" s="155">
        <f t="shared" si="39"/>
        <v>0</v>
      </c>
      <c r="BL194" s="14" t="s">
        <v>192</v>
      </c>
      <c r="BM194" s="154" t="s">
        <v>758</v>
      </c>
    </row>
    <row r="195" spans="1:65" s="2" customFormat="1" ht="14.45" customHeight="1">
      <c r="A195" s="29"/>
      <c r="B195" s="141"/>
      <c r="C195" s="156" t="s">
        <v>336</v>
      </c>
      <c r="D195" s="156" t="s">
        <v>170</v>
      </c>
      <c r="E195" s="157" t="s">
        <v>759</v>
      </c>
      <c r="F195" s="158" t="s">
        <v>760</v>
      </c>
      <c r="G195" s="159" t="s">
        <v>186</v>
      </c>
      <c r="H195" s="160">
        <v>1</v>
      </c>
      <c r="I195" s="161"/>
      <c r="J195" s="162">
        <f t="shared" si="30"/>
        <v>0</v>
      </c>
      <c r="K195" s="163"/>
      <c r="L195" s="164"/>
      <c r="M195" s="165" t="s">
        <v>1</v>
      </c>
      <c r="N195" s="166" t="s">
        <v>40</v>
      </c>
      <c r="O195" s="55"/>
      <c r="P195" s="152">
        <f t="shared" si="31"/>
        <v>0</v>
      </c>
      <c r="Q195" s="152">
        <v>6.4000000000000005E-4</v>
      </c>
      <c r="R195" s="152">
        <f t="shared" si="32"/>
        <v>6.4000000000000005E-4</v>
      </c>
      <c r="S195" s="152">
        <v>0</v>
      </c>
      <c r="T195" s="153">
        <f t="shared" si="3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4" t="s">
        <v>223</v>
      </c>
      <c r="AT195" s="154" t="s">
        <v>170</v>
      </c>
      <c r="AU195" s="154" t="s">
        <v>136</v>
      </c>
      <c r="AY195" s="14" t="s">
        <v>129</v>
      </c>
      <c r="BE195" s="155">
        <f t="shared" si="34"/>
        <v>0</v>
      </c>
      <c r="BF195" s="155">
        <f t="shared" si="35"/>
        <v>0</v>
      </c>
      <c r="BG195" s="155">
        <f t="shared" si="36"/>
        <v>0</v>
      </c>
      <c r="BH195" s="155">
        <f t="shared" si="37"/>
        <v>0</v>
      </c>
      <c r="BI195" s="155">
        <f t="shared" si="38"/>
        <v>0</v>
      </c>
      <c r="BJ195" s="14" t="s">
        <v>136</v>
      </c>
      <c r="BK195" s="155">
        <f t="shared" si="39"/>
        <v>0</v>
      </c>
      <c r="BL195" s="14" t="s">
        <v>192</v>
      </c>
      <c r="BM195" s="154" t="s">
        <v>761</v>
      </c>
    </row>
    <row r="196" spans="1:65" s="2" customFormat="1" ht="14.45" customHeight="1">
      <c r="A196" s="29"/>
      <c r="B196" s="141"/>
      <c r="C196" s="142" t="s">
        <v>250</v>
      </c>
      <c r="D196" s="142" t="s">
        <v>131</v>
      </c>
      <c r="E196" s="143" t="s">
        <v>762</v>
      </c>
      <c r="F196" s="144" t="s">
        <v>763</v>
      </c>
      <c r="G196" s="145" t="s">
        <v>186</v>
      </c>
      <c r="H196" s="146">
        <v>3</v>
      </c>
      <c r="I196" s="147"/>
      <c r="J196" s="148">
        <f t="shared" si="30"/>
        <v>0</v>
      </c>
      <c r="K196" s="149"/>
      <c r="L196" s="30"/>
      <c r="M196" s="150" t="s">
        <v>1</v>
      </c>
      <c r="N196" s="151" t="s">
        <v>40</v>
      </c>
      <c r="O196" s="55"/>
      <c r="P196" s="152">
        <f t="shared" si="31"/>
        <v>0</v>
      </c>
      <c r="Q196" s="152">
        <v>1.0000000000000001E-5</v>
      </c>
      <c r="R196" s="152">
        <f t="shared" si="32"/>
        <v>3.0000000000000004E-5</v>
      </c>
      <c r="S196" s="152">
        <v>0</v>
      </c>
      <c r="T196" s="153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4" t="s">
        <v>192</v>
      </c>
      <c r="AT196" s="154" t="s">
        <v>131</v>
      </c>
      <c r="AU196" s="154" t="s">
        <v>136</v>
      </c>
      <c r="AY196" s="14" t="s">
        <v>129</v>
      </c>
      <c r="BE196" s="155">
        <f t="shared" si="34"/>
        <v>0</v>
      </c>
      <c r="BF196" s="155">
        <f t="shared" si="35"/>
        <v>0</v>
      </c>
      <c r="BG196" s="155">
        <f t="shared" si="36"/>
        <v>0</v>
      </c>
      <c r="BH196" s="155">
        <f t="shared" si="37"/>
        <v>0</v>
      </c>
      <c r="BI196" s="155">
        <f t="shared" si="38"/>
        <v>0</v>
      </c>
      <c r="BJ196" s="14" t="s">
        <v>136</v>
      </c>
      <c r="BK196" s="155">
        <f t="shared" si="39"/>
        <v>0</v>
      </c>
      <c r="BL196" s="14" t="s">
        <v>192</v>
      </c>
      <c r="BM196" s="154" t="s">
        <v>764</v>
      </c>
    </row>
    <row r="197" spans="1:65" s="2" customFormat="1" ht="14.45" customHeight="1">
      <c r="A197" s="29"/>
      <c r="B197" s="141"/>
      <c r="C197" s="156" t="s">
        <v>345</v>
      </c>
      <c r="D197" s="156" t="s">
        <v>170</v>
      </c>
      <c r="E197" s="157" t="s">
        <v>765</v>
      </c>
      <c r="F197" s="158" t="s">
        <v>766</v>
      </c>
      <c r="G197" s="159" t="s">
        <v>186</v>
      </c>
      <c r="H197" s="160">
        <v>2</v>
      </c>
      <c r="I197" s="161"/>
      <c r="J197" s="162">
        <f t="shared" si="30"/>
        <v>0</v>
      </c>
      <c r="K197" s="163"/>
      <c r="L197" s="164"/>
      <c r="M197" s="165" t="s">
        <v>1</v>
      </c>
      <c r="N197" s="166" t="s">
        <v>40</v>
      </c>
      <c r="O197" s="55"/>
      <c r="P197" s="152">
        <f t="shared" si="31"/>
        <v>0</v>
      </c>
      <c r="Q197" s="152">
        <v>1.01E-3</v>
      </c>
      <c r="R197" s="152">
        <f t="shared" si="32"/>
        <v>2.0200000000000001E-3</v>
      </c>
      <c r="S197" s="152">
        <v>0</v>
      </c>
      <c r="T197" s="153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4" t="s">
        <v>223</v>
      </c>
      <c r="AT197" s="154" t="s">
        <v>170</v>
      </c>
      <c r="AU197" s="154" t="s">
        <v>136</v>
      </c>
      <c r="AY197" s="14" t="s">
        <v>129</v>
      </c>
      <c r="BE197" s="155">
        <f t="shared" si="34"/>
        <v>0</v>
      </c>
      <c r="BF197" s="155">
        <f t="shared" si="35"/>
        <v>0</v>
      </c>
      <c r="BG197" s="155">
        <f t="shared" si="36"/>
        <v>0</v>
      </c>
      <c r="BH197" s="155">
        <f t="shared" si="37"/>
        <v>0</v>
      </c>
      <c r="BI197" s="155">
        <f t="shared" si="38"/>
        <v>0</v>
      </c>
      <c r="BJ197" s="14" t="s">
        <v>136</v>
      </c>
      <c r="BK197" s="155">
        <f t="shared" si="39"/>
        <v>0</v>
      </c>
      <c r="BL197" s="14" t="s">
        <v>192</v>
      </c>
      <c r="BM197" s="154" t="s">
        <v>767</v>
      </c>
    </row>
    <row r="198" spans="1:65" s="2" customFormat="1" ht="24.2" customHeight="1">
      <c r="A198" s="29"/>
      <c r="B198" s="141"/>
      <c r="C198" s="156" t="s">
        <v>353</v>
      </c>
      <c r="D198" s="156" t="s">
        <v>170</v>
      </c>
      <c r="E198" s="157" t="s">
        <v>768</v>
      </c>
      <c r="F198" s="158" t="s">
        <v>769</v>
      </c>
      <c r="G198" s="159" t="s">
        <v>186</v>
      </c>
      <c r="H198" s="160">
        <v>1</v>
      </c>
      <c r="I198" s="161"/>
      <c r="J198" s="162">
        <f t="shared" si="30"/>
        <v>0</v>
      </c>
      <c r="K198" s="163"/>
      <c r="L198" s="164"/>
      <c r="M198" s="165" t="s">
        <v>1</v>
      </c>
      <c r="N198" s="166" t="s">
        <v>40</v>
      </c>
      <c r="O198" s="55"/>
      <c r="P198" s="152">
        <f t="shared" si="31"/>
        <v>0</v>
      </c>
      <c r="Q198" s="152">
        <v>3.2000000000000002E-3</v>
      </c>
      <c r="R198" s="152">
        <f t="shared" si="32"/>
        <v>3.2000000000000002E-3</v>
      </c>
      <c r="S198" s="152">
        <v>0</v>
      </c>
      <c r="T198" s="153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4" t="s">
        <v>223</v>
      </c>
      <c r="AT198" s="154" t="s">
        <v>170</v>
      </c>
      <c r="AU198" s="154" t="s">
        <v>136</v>
      </c>
      <c r="AY198" s="14" t="s">
        <v>129</v>
      </c>
      <c r="BE198" s="155">
        <f t="shared" si="34"/>
        <v>0</v>
      </c>
      <c r="BF198" s="155">
        <f t="shared" si="35"/>
        <v>0</v>
      </c>
      <c r="BG198" s="155">
        <f t="shared" si="36"/>
        <v>0</v>
      </c>
      <c r="BH198" s="155">
        <f t="shared" si="37"/>
        <v>0</v>
      </c>
      <c r="BI198" s="155">
        <f t="shared" si="38"/>
        <v>0</v>
      </c>
      <c r="BJ198" s="14" t="s">
        <v>136</v>
      </c>
      <c r="BK198" s="155">
        <f t="shared" si="39"/>
        <v>0</v>
      </c>
      <c r="BL198" s="14" t="s">
        <v>192</v>
      </c>
      <c r="BM198" s="154" t="s">
        <v>770</v>
      </c>
    </row>
    <row r="199" spans="1:65" s="2" customFormat="1" ht="24.2" customHeight="1">
      <c r="A199" s="29"/>
      <c r="B199" s="141"/>
      <c r="C199" s="142" t="s">
        <v>357</v>
      </c>
      <c r="D199" s="142" t="s">
        <v>131</v>
      </c>
      <c r="E199" s="143" t="s">
        <v>771</v>
      </c>
      <c r="F199" s="144" t="s">
        <v>772</v>
      </c>
      <c r="G199" s="145" t="s">
        <v>164</v>
      </c>
      <c r="H199" s="146">
        <v>7.0000000000000007E-2</v>
      </c>
      <c r="I199" s="147"/>
      <c r="J199" s="148">
        <f t="shared" si="30"/>
        <v>0</v>
      </c>
      <c r="K199" s="149"/>
      <c r="L199" s="30"/>
      <c r="M199" s="150" t="s">
        <v>1</v>
      </c>
      <c r="N199" s="151" t="s">
        <v>40</v>
      </c>
      <c r="O199" s="55"/>
      <c r="P199" s="152">
        <f t="shared" si="31"/>
        <v>0</v>
      </c>
      <c r="Q199" s="152">
        <v>0</v>
      </c>
      <c r="R199" s="152">
        <f t="shared" si="32"/>
        <v>0</v>
      </c>
      <c r="S199" s="152">
        <v>0</v>
      </c>
      <c r="T199" s="153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4" t="s">
        <v>192</v>
      </c>
      <c r="AT199" s="154" t="s">
        <v>131</v>
      </c>
      <c r="AU199" s="154" t="s">
        <v>136</v>
      </c>
      <c r="AY199" s="14" t="s">
        <v>129</v>
      </c>
      <c r="BE199" s="155">
        <f t="shared" si="34"/>
        <v>0</v>
      </c>
      <c r="BF199" s="155">
        <f t="shared" si="35"/>
        <v>0</v>
      </c>
      <c r="BG199" s="155">
        <f t="shared" si="36"/>
        <v>0</v>
      </c>
      <c r="BH199" s="155">
        <f t="shared" si="37"/>
        <v>0</v>
      </c>
      <c r="BI199" s="155">
        <f t="shared" si="38"/>
        <v>0</v>
      </c>
      <c r="BJ199" s="14" t="s">
        <v>136</v>
      </c>
      <c r="BK199" s="155">
        <f t="shared" si="39"/>
        <v>0</v>
      </c>
      <c r="BL199" s="14" t="s">
        <v>192</v>
      </c>
      <c r="BM199" s="154" t="s">
        <v>773</v>
      </c>
    </row>
    <row r="200" spans="1:65" s="12" customFormat="1" ht="22.9" customHeight="1">
      <c r="B200" s="128"/>
      <c r="D200" s="129" t="s">
        <v>73</v>
      </c>
      <c r="E200" s="139" t="s">
        <v>443</v>
      </c>
      <c r="F200" s="139" t="s">
        <v>444</v>
      </c>
      <c r="I200" s="131"/>
      <c r="J200" s="140">
        <f>BK200</f>
        <v>0</v>
      </c>
      <c r="L200" s="128"/>
      <c r="M200" s="133"/>
      <c r="N200" s="134"/>
      <c r="O200" s="134"/>
      <c r="P200" s="135">
        <f>SUM(P201:P210)</f>
        <v>0</v>
      </c>
      <c r="Q200" s="134"/>
      <c r="R200" s="135">
        <f>SUM(R201:R210)</f>
        <v>7.476010000000001E-2</v>
      </c>
      <c r="S200" s="134"/>
      <c r="T200" s="136">
        <f>SUM(T201:T210)</f>
        <v>0</v>
      </c>
      <c r="AR200" s="129" t="s">
        <v>136</v>
      </c>
      <c r="AT200" s="137" t="s">
        <v>73</v>
      </c>
      <c r="AU200" s="137" t="s">
        <v>81</v>
      </c>
      <c r="AY200" s="129" t="s">
        <v>129</v>
      </c>
      <c r="BK200" s="138">
        <f>SUM(BK201:BK210)</f>
        <v>0</v>
      </c>
    </row>
    <row r="201" spans="1:65" s="2" customFormat="1" ht="24.2" customHeight="1">
      <c r="A201" s="29"/>
      <c r="B201" s="141"/>
      <c r="C201" s="142" t="s">
        <v>255</v>
      </c>
      <c r="D201" s="142" t="s">
        <v>131</v>
      </c>
      <c r="E201" s="143" t="s">
        <v>445</v>
      </c>
      <c r="F201" s="144" t="s">
        <v>446</v>
      </c>
      <c r="G201" s="145" t="s">
        <v>186</v>
      </c>
      <c r="H201" s="146">
        <v>77</v>
      </c>
      <c r="I201" s="147"/>
      <c r="J201" s="148">
        <f t="shared" ref="J201:J210" si="40">ROUND(I201*H201,2)</f>
        <v>0</v>
      </c>
      <c r="K201" s="149"/>
      <c r="L201" s="30"/>
      <c r="M201" s="150" t="s">
        <v>1</v>
      </c>
      <c r="N201" s="151" t="s">
        <v>40</v>
      </c>
      <c r="O201" s="55"/>
      <c r="P201" s="152">
        <f t="shared" ref="P201:P210" si="41">O201*H201</f>
        <v>0</v>
      </c>
      <c r="Q201" s="152">
        <v>0</v>
      </c>
      <c r="R201" s="152">
        <f t="shared" ref="R201:R210" si="42">Q201*H201</f>
        <v>0</v>
      </c>
      <c r="S201" s="152">
        <v>0</v>
      </c>
      <c r="T201" s="153">
        <f t="shared" ref="T201:T210" si="43"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4" t="s">
        <v>267</v>
      </c>
      <c r="AT201" s="154" t="s">
        <v>131</v>
      </c>
      <c r="AU201" s="154" t="s">
        <v>136</v>
      </c>
      <c r="AY201" s="14" t="s">
        <v>129</v>
      </c>
      <c r="BE201" s="155">
        <f t="shared" ref="BE201:BE210" si="44">IF(N201="základná",J201,0)</f>
        <v>0</v>
      </c>
      <c r="BF201" s="155">
        <f t="shared" ref="BF201:BF210" si="45">IF(N201="znížená",J201,0)</f>
        <v>0</v>
      </c>
      <c r="BG201" s="155">
        <f t="shared" ref="BG201:BG210" si="46">IF(N201="zákl. prenesená",J201,0)</f>
        <v>0</v>
      </c>
      <c r="BH201" s="155">
        <f t="shared" ref="BH201:BH210" si="47">IF(N201="zníž. prenesená",J201,0)</f>
        <v>0</v>
      </c>
      <c r="BI201" s="155">
        <f t="shared" ref="BI201:BI210" si="48">IF(N201="nulová",J201,0)</f>
        <v>0</v>
      </c>
      <c r="BJ201" s="14" t="s">
        <v>136</v>
      </c>
      <c r="BK201" s="155">
        <f t="shared" ref="BK201:BK210" si="49">ROUND(I201*H201,2)</f>
        <v>0</v>
      </c>
      <c r="BL201" s="14" t="s">
        <v>267</v>
      </c>
      <c r="BM201" s="154" t="s">
        <v>774</v>
      </c>
    </row>
    <row r="202" spans="1:65" s="2" customFormat="1" ht="14.45" customHeight="1">
      <c r="A202" s="29"/>
      <c r="B202" s="141"/>
      <c r="C202" s="156" t="s">
        <v>367</v>
      </c>
      <c r="D202" s="156" t="s">
        <v>170</v>
      </c>
      <c r="E202" s="157" t="s">
        <v>775</v>
      </c>
      <c r="F202" s="158" t="s">
        <v>776</v>
      </c>
      <c r="G202" s="159" t="s">
        <v>186</v>
      </c>
      <c r="H202" s="160">
        <v>77</v>
      </c>
      <c r="I202" s="161"/>
      <c r="J202" s="162">
        <f t="shared" si="40"/>
        <v>0</v>
      </c>
      <c r="K202" s="163"/>
      <c r="L202" s="164"/>
      <c r="M202" s="165" t="s">
        <v>1</v>
      </c>
      <c r="N202" s="166" t="s">
        <v>40</v>
      </c>
      <c r="O202" s="55"/>
      <c r="P202" s="152">
        <f t="shared" si="41"/>
        <v>0</v>
      </c>
      <c r="Q202" s="152">
        <v>8.0000000000000007E-5</v>
      </c>
      <c r="R202" s="152">
        <f t="shared" si="42"/>
        <v>6.1600000000000005E-3</v>
      </c>
      <c r="S202" s="152">
        <v>0</v>
      </c>
      <c r="T202" s="153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4" t="s">
        <v>479</v>
      </c>
      <c r="AT202" s="154" t="s">
        <v>170</v>
      </c>
      <c r="AU202" s="154" t="s">
        <v>136</v>
      </c>
      <c r="AY202" s="14" t="s">
        <v>129</v>
      </c>
      <c r="BE202" s="155">
        <f t="shared" si="44"/>
        <v>0</v>
      </c>
      <c r="BF202" s="155">
        <f t="shared" si="45"/>
        <v>0</v>
      </c>
      <c r="BG202" s="155">
        <f t="shared" si="46"/>
        <v>0</v>
      </c>
      <c r="BH202" s="155">
        <f t="shared" si="47"/>
        <v>0</v>
      </c>
      <c r="BI202" s="155">
        <f t="shared" si="48"/>
        <v>0</v>
      </c>
      <c r="BJ202" s="14" t="s">
        <v>136</v>
      </c>
      <c r="BK202" s="155">
        <f t="shared" si="49"/>
        <v>0</v>
      </c>
      <c r="BL202" s="14" t="s">
        <v>479</v>
      </c>
      <c r="BM202" s="154" t="s">
        <v>777</v>
      </c>
    </row>
    <row r="203" spans="1:65" s="2" customFormat="1" ht="14.45" customHeight="1">
      <c r="A203" s="29"/>
      <c r="B203" s="141"/>
      <c r="C203" s="156" t="s">
        <v>371</v>
      </c>
      <c r="D203" s="156" t="s">
        <v>170</v>
      </c>
      <c r="E203" s="157" t="s">
        <v>449</v>
      </c>
      <c r="F203" s="158" t="s">
        <v>450</v>
      </c>
      <c r="G203" s="159" t="s">
        <v>186</v>
      </c>
      <c r="H203" s="160">
        <v>25.667000000000002</v>
      </c>
      <c r="I203" s="161"/>
      <c r="J203" s="162">
        <f t="shared" si="40"/>
        <v>0</v>
      </c>
      <c r="K203" s="163"/>
      <c r="L203" s="164"/>
      <c r="M203" s="165" t="s">
        <v>1</v>
      </c>
      <c r="N203" s="166" t="s">
        <v>40</v>
      </c>
      <c r="O203" s="55"/>
      <c r="P203" s="152">
        <f t="shared" si="41"/>
        <v>0</v>
      </c>
      <c r="Q203" s="152">
        <v>2.9999999999999997E-4</v>
      </c>
      <c r="R203" s="152">
        <f t="shared" si="42"/>
        <v>7.7000999999999997E-3</v>
      </c>
      <c r="S203" s="152">
        <v>0</v>
      </c>
      <c r="T203" s="153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4" t="s">
        <v>223</v>
      </c>
      <c r="AT203" s="154" t="s">
        <v>170</v>
      </c>
      <c r="AU203" s="154" t="s">
        <v>136</v>
      </c>
      <c r="AY203" s="14" t="s">
        <v>129</v>
      </c>
      <c r="BE203" s="155">
        <f t="shared" si="44"/>
        <v>0</v>
      </c>
      <c r="BF203" s="155">
        <f t="shared" si="45"/>
        <v>0</v>
      </c>
      <c r="BG203" s="155">
        <f t="shared" si="46"/>
        <v>0</v>
      </c>
      <c r="BH203" s="155">
        <f t="shared" si="47"/>
        <v>0</v>
      </c>
      <c r="BI203" s="155">
        <f t="shared" si="48"/>
        <v>0</v>
      </c>
      <c r="BJ203" s="14" t="s">
        <v>136</v>
      </c>
      <c r="BK203" s="155">
        <f t="shared" si="49"/>
        <v>0</v>
      </c>
      <c r="BL203" s="14" t="s">
        <v>192</v>
      </c>
      <c r="BM203" s="154" t="s">
        <v>778</v>
      </c>
    </row>
    <row r="204" spans="1:65" s="2" customFormat="1" ht="37.9" customHeight="1">
      <c r="A204" s="29"/>
      <c r="B204" s="141"/>
      <c r="C204" s="156" t="s">
        <v>375</v>
      </c>
      <c r="D204" s="156" t="s">
        <v>170</v>
      </c>
      <c r="E204" s="157" t="s">
        <v>779</v>
      </c>
      <c r="F204" s="158" t="s">
        <v>780</v>
      </c>
      <c r="G204" s="159" t="s">
        <v>186</v>
      </c>
      <c r="H204" s="160">
        <v>41</v>
      </c>
      <c r="I204" s="161"/>
      <c r="J204" s="162">
        <f t="shared" si="40"/>
        <v>0</v>
      </c>
      <c r="K204" s="163"/>
      <c r="L204" s="164"/>
      <c r="M204" s="165" t="s">
        <v>1</v>
      </c>
      <c r="N204" s="166" t="s">
        <v>40</v>
      </c>
      <c r="O204" s="55"/>
      <c r="P204" s="152">
        <f t="shared" si="41"/>
        <v>0</v>
      </c>
      <c r="Q204" s="152">
        <v>1.9000000000000001E-4</v>
      </c>
      <c r="R204" s="152">
        <f t="shared" si="42"/>
        <v>7.79E-3</v>
      </c>
      <c r="S204" s="152">
        <v>0</v>
      </c>
      <c r="T204" s="153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4" t="s">
        <v>223</v>
      </c>
      <c r="AT204" s="154" t="s">
        <v>170</v>
      </c>
      <c r="AU204" s="154" t="s">
        <v>136</v>
      </c>
      <c r="AY204" s="14" t="s">
        <v>129</v>
      </c>
      <c r="BE204" s="155">
        <f t="shared" si="44"/>
        <v>0</v>
      </c>
      <c r="BF204" s="155">
        <f t="shared" si="45"/>
        <v>0</v>
      </c>
      <c r="BG204" s="155">
        <f t="shared" si="46"/>
        <v>0</v>
      </c>
      <c r="BH204" s="155">
        <f t="shared" si="47"/>
        <v>0</v>
      </c>
      <c r="BI204" s="155">
        <f t="shared" si="48"/>
        <v>0</v>
      </c>
      <c r="BJ204" s="14" t="s">
        <v>136</v>
      </c>
      <c r="BK204" s="155">
        <f t="shared" si="49"/>
        <v>0</v>
      </c>
      <c r="BL204" s="14" t="s">
        <v>192</v>
      </c>
      <c r="BM204" s="154" t="s">
        <v>781</v>
      </c>
    </row>
    <row r="205" spans="1:65" s="2" customFormat="1" ht="37.9" customHeight="1">
      <c r="A205" s="29"/>
      <c r="B205" s="141"/>
      <c r="C205" s="156" t="s">
        <v>379</v>
      </c>
      <c r="D205" s="156" t="s">
        <v>170</v>
      </c>
      <c r="E205" s="157" t="s">
        <v>782</v>
      </c>
      <c r="F205" s="158" t="s">
        <v>783</v>
      </c>
      <c r="G205" s="159" t="s">
        <v>186</v>
      </c>
      <c r="H205" s="160">
        <v>26</v>
      </c>
      <c r="I205" s="161"/>
      <c r="J205" s="162">
        <f t="shared" si="40"/>
        <v>0</v>
      </c>
      <c r="K205" s="163"/>
      <c r="L205" s="164"/>
      <c r="M205" s="165" t="s">
        <v>1</v>
      </c>
      <c r="N205" s="166" t="s">
        <v>40</v>
      </c>
      <c r="O205" s="55"/>
      <c r="P205" s="152">
        <f t="shared" si="41"/>
        <v>0</v>
      </c>
      <c r="Q205" s="152">
        <v>8.0000000000000007E-5</v>
      </c>
      <c r="R205" s="152">
        <f t="shared" si="42"/>
        <v>2.0800000000000003E-3</v>
      </c>
      <c r="S205" s="152">
        <v>0</v>
      </c>
      <c r="T205" s="153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4" t="s">
        <v>223</v>
      </c>
      <c r="AT205" s="154" t="s">
        <v>170</v>
      </c>
      <c r="AU205" s="154" t="s">
        <v>136</v>
      </c>
      <c r="AY205" s="14" t="s">
        <v>129</v>
      </c>
      <c r="BE205" s="155">
        <f t="shared" si="44"/>
        <v>0</v>
      </c>
      <c r="BF205" s="155">
        <f t="shared" si="45"/>
        <v>0</v>
      </c>
      <c r="BG205" s="155">
        <f t="shared" si="46"/>
        <v>0</v>
      </c>
      <c r="BH205" s="155">
        <f t="shared" si="47"/>
        <v>0</v>
      </c>
      <c r="BI205" s="155">
        <f t="shared" si="48"/>
        <v>0</v>
      </c>
      <c r="BJ205" s="14" t="s">
        <v>136</v>
      </c>
      <c r="BK205" s="155">
        <f t="shared" si="49"/>
        <v>0</v>
      </c>
      <c r="BL205" s="14" t="s">
        <v>192</v>
      </c>
      <c r="BM205" s="154" t="s">
        <v>784</v>
      </c>
    </row>
    <row r="206" spans="1:65" s="2" customFormat="1" ht="37.9" customHeight="1">
      <c r="A206" s="29"/>
      <c r="B206" s="141"/>
      <c r="C206" s="156" t="s">
        <v>385</v>
      </c>
      <c r="D206" s="156" t="s">
        <v>170</v>
      </c>
      <c r="E206" s="157" t="s">
        <v>785</v>
      </c>
      <c r="F206" s="158" t="s">
        <v>786</v>
      </c>
      <c r="G206" s="159" t="s">
        <v>186</v>
      </c>
      <c r="H206" s="160">
        <v>10</v>
      </c>
      <c r="I206" s="161"/>
      <c r="J206" s="162">
        <f t="shared" si="40"/>
        <v>0</v>
      </c>
      <c r="K206" s="163"/>
      <c r="L206" s="164"/>
      <c r="M206" s="165" t="s">
        <v>1</v>
      </c>
      <c r="N206" s="166" t="s">
        <v>40</v>
      </c>
      <c r="O206" s="55"/>
      <c r="P206" s="152">
        <f t="shared" si="41"/>
        <v>0</v>
      </c>
      <c r="Q206" s="152">
        <v>6.0000000000000002E-5</v>
      </c>
      <c r="R206" s="152">
        <f t="shared" si="42"/>
        <v>6.0000000000000006E-4</v>
      </c>
      <c r="S206" s="152">
        <v>0</v>
      </c>
      <c r="T206" s="153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4" t="s">
        <v>223</v>
      </c>
      <c r="AT206" s="154" t="s">
        <v>170</v>
      </c>
      <c r="AU206" s="154" t="s">
        <v>136</v>
      </c>
      <c r="AY206" s="14" t="s">
        <v>129</v>
      </c>
      <c r="BE206" s="155">
        <f t="shared" si="44"/>
        <v>0</v>
      </c>
      <c r="BF206" s="155">
        <f t="shared" si="45"/>
        <v>0</v>
      </c>
      <c r="BG206" s="155">
        <f t="shared" si="46"/>
        <v>0</v>
      </c>
      <c r="BH206" s="155">
        <f t="shared" si="47"/>
        <v>0</v>
      </c>
      <c r="BI206" s="155">
        <f t="shared" si="48"/>
        <v>0</v>
      </c>
      <c r="BJ206" s="14" t="s">
        <v>136</v>
      </c>
      <c r="BK206" s="155">
        <f t="shared" si="49"/>
        <v>0</v>
      </c>
      <c r="BL206" s="14" t="s">
        <v>192</v>
      </c>
      <c r="BM206" s="154" t="s">
        <v>787</v>
      </c>
    </row>
    <row r="207" spans="1:65" s="2" customFormat="1" ht="14.45" customHeight="1">
      <c r="A207" s="29"/>
      <c r="B207" s="141"/>
      <c r="C207" s="156" t="s">
        <v>267</v>
      </c>
      <c r="D207" s="156" t="s">
        <v>170</v>
      </c>
      <c r="E207" s="157" t="s">
        <v>788</v>
      </c>
      <c r="F207" s="158" t="s">
        <v>789</v>
      </c>
      <c r="G207" s="159" t="s">
        <v>186</v>
      </c>
      <c r="H207" s="160">
        <v>41</v>
      </c>
      <c r="I207" s="161"/>
      <c r="J207" s="162">
        <f t="shared" si="40"/>
        <v>0</v>
      </c>
      <c r="K207" s="163"/>
      <c r="L207" s="164"/>
      <c r="M207" s="165" t="s">
        <v>1</v>
      </c>
      <c r="N207" s="166" t="s">
        <v>40</v>
      </c>
      <c r="O207" s="55"/>
      <c r="P207" s="152">
        <f t="shared" si="41"/>
        <v>0</v>
      </c>
      <c r="Q207" s="152">
        <v>1.9000000000000001E-4</v>
      </c>
      <c r="R207" s="152">
        <f t="shared" si="42"/>
        <v>7.79E-3</v>
      </c>
      <c r="S207" s="152">
        <v>0</v>
      </c>
      <c r="T207" s="153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4" t="s">
        <v>223</v>
      </c>
      <c r="AT207" s="154" t="s">
        <v>170</v>
      </c>
      <c r="AU207" s="154" t="s">
        <v>136</v>
      </c>
      <c r="AY207" s="14" t="s">
        <v>129</v>
      </c>
      <c r="BE207" s="155">
        <f t="shared" si="44"/>
        <v>0</v>
      </c>
      <c r="BF207" s="155">
        <f t="shared" si="45"/>
        <v>0</v>
      </c>
      <c r="BG207" s="155">
        <f t="shared" si="46"/>
        <v>0</v>
      </c>
      <c r="BH207" s="155">
        <f t="shared" si="47"/>
        <v>0</v>
      </c>
      <c r="BI207" s="155">
        <f t="shared" si="48"/>
        <v>0</v>
      </c>
      <c r="BJ207" s="14" t="s">
        <v>136</v>
      </c>
      <c r="BK207" s="155">
        <f t="shared" si="49"/>
        <v>0</v>
      </c>
      <c r="BL207" s="14" t="s">
        <v>192</v>
      </c>
      <c r="BM207" s="154" t="s">
        <v>790</v>
      </c>
    </row>
    <row r="208" spans="1:65" s="2" customFormat="1" ht="14.45" customHeight="1">
      <c r="A208" s="29"/>
      <c r="B208" s="141"/>
      <c r="C208" s="156" t="s">
        <v>393</v>
      </c>
      <c r="D208" s="156" t="s">
        <v>170</v>
      </c>
      <c r="E208" s="157" t="s">
        <v>452</v>
      </c>
      <c r="F208" s="158" t="s">
        <v>453</v>
      </c>
      <c r="G208" s="159" t="s">
        <v>186</v>
      </c>
      <c r="H208" s="160">
        <v>82</v>
      </c>
      <c r="I208" s="161"/>
      <c r="J208" s="162">
        <f t="shared" si="40"/>
        <v>0</v>
      </c>
      <c r="K208" s="163"/>
      <c r="L208" s="164"/>
      <c r="M208" s="165" t="s">
        <v>1</v>
      </c>
      <c r="N208" s="166" t="s">
        <v>40</v>
      </c>
      <c r="O208" s="55"/>
      <c r="P208" s="152">
        <f t="shared" si="41"/>
        <v>0</v>
      </c>
      <c r="Q208" s="152">
        <v>4.6999999999999999E-4</v>
      </c>
      <c r="R208" s="152">
        <f t="shared" si="42"/>
        <v>3.8539999999999998E-2</v>
      </c>
      <c r="S208" s="152">
        <v>0</v>
      </c>
      <c r="T208" s="153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4" t="s">
        <v>223</v>
      </c>
      <c r="AT208" s="154" t="s">
        <v>170</v>
      </c>
      <c r="AU208" s="154" t="s">
        <v>136</v>
      </c>
      <c r="AY208" s="14" t="s">
        <v>129</v>
      </c>
      <c r="BE208" s="155">
        <f t="shared" si="44"/>
        <v>0</v>
      </c>
      <c r="BF208" s="155">
        <f t="shared" si="45"/>
        <v>0</v>
      </c>
      <c r="BG208" s="155">
        <f t="shared" si="46"/>
        <v>0</v>
      </c>
      <c r="BH208" s="155">
        <f t="shared" si="47"/>
        <v>0</v>
      </c>
      <c r="BI208" s="155">
        <f t="shared" si="48"/>
        <v>0</v>
      </c>
      <c r="BJ208" s="14" t="s">
        <v>136</v>
      </c>
      <c r="BK208" s="155">
        <f t="shared" si="49"/>
        <v>0</v>
      </c>
      <c r="BL208" s="14" t="s">
        <v>192</v>
      </c>
      <c r="BM208" s="154" t="s">
        <v>791</v>
      </c>
    </row>
    <row r="209" spans="1:65" s="2" customFormat="1" ht="24.2" customHeight="1">
      <c r="A209" s="29"/>
      <c r="B209" s="141"/>
      <c r="C209" s="156" t="s">
        <v>271</v>
      </c>
      <c r="D209" s="156" t="s">
        <v>170</v>
      </c>
      <c r="E209" s="157" t="s">
        <v>792</v>
      </c>
      <c r="F209" s="158" t="s">
        <v>793</v>
      </c>
      <c r="G209" s="159" t="s">
        <v>186</v>
      </c>
      <c r="H209" s="160">
        <v>41</v>
      </c>
      <c r="I209" s="161"/>
      <c r="J209" s="162">
        <f t="shared" si="40"/>
        <v>0</v>
      </c>
      <c r="K209" s="163"/>
      <c r="L209" s="164"/>
      <c r="M209" s="165" t="s">
        <v>1</v>
      </c>
      <c r="N209" s="166" t="s">
        <v>40</v>
      </c>
      <c r="O209" s="55"/>
      <c r="P209" s="152">
        <f t="shared" si="41"/>
        <v>0</v>
      </c>
      <c r="Q209" s="152">
        <v>1E-4</v>
      </c>
      <c r="R209" s="152">
        <f t="shared" si="42"/>
        <v>4.1000000000000003E-3</v>
      </c>
      <c r="S209" s="152">
        <v>0</v>
      </c>
      <c r="T209" s="153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4" t="s">
        <v>223</v>
      </c>
      <c r="AT209" s="154" t="s">
        <v>170</v>
      </c>
      <c r="AU209" s="154" t="s">
        <v>136</v>
      </c>
      <c r="AY209" s="14" t="s">
        <v>129</v>
      </c>
      <c r="BE209" s="155">
        <f t="shared" si="44"/>
        <v>0</v>
      </c>
      <c r="BF209" s="155">
        <f t="shared" si="45"/>
        <v>0</v>
      </c>
      <c r="BG209" s="155">
        <f t="shared" si="46"/>
        <v>0</v>
      </c>
      <c r="BH209" s="155">
        <f t="shared" si="47"/>
        <v>0</v>
      </c>
      <c r="BI209" s="155">
        <f t="shared" si="48"/>
        <v>0</v>
      </c>
      <c r="BJ209" s="14" t="s">
        <v>136</v>
      </c>
      <c r="BK209" s="155">
        <f t="shared" si="49"/>
        <v>0</v>
      </c>
      <c r="BL209" s="14" t="s">
        <v>192</v>
      </c>
      <c r="BM209" s="154" t="s">
        <v>794</v>
      </c>
    </row>
    <row r="210" spans="1:65" s="2" customFormat="1" ht="24.2" customHeight="1">
      <c r="A210" s="29"/>
      <c r="B210" s="141"/>
      <c r="C210" s="142" t="s">
        <v>400</v>
      </c>
      <c r="D210" s="142" t="s">
        <v>131</v>
      </c>
      <c r="E210" s="143" t="s">
        <v>795</v>
      </c>
      <c r="F210" s="144" t="s">
        <v>796</v>
      </c>
      <c r="G210" s="145" t="s">
        <v>164</v>
      </c>
      <c r="H210" s="146">
        <v>6.9000000000000006E-2</v>
      </c>
      <c r="I210" s="147"/>
      <c r="J210" s="148">
        <f t="shared" si="40"/>
        <v>0</v>
      </c>
      <c r="K210" s="149"/>
      <c r="L210" s="30"/>
      <c r="M210" s="150" t="s">
        <v>1</v>
      </c>
      <c r="N210" s="151" t="s">
        <v>40</v>
      </c>
      <c r="O210" s="55"/>
      <c r="P210" s="152">
        <f t="shared" si="41"/>
        <v>0</v>
      </c>
      <c r="Q210" s="152">
        <v>0</v>
      </c>
      <c r="R210" s="152">
        <f t="shared" si="42"/>
        <v>0</v>
      </c>
      <c r="S210" s="152">
        <v>0</v>
      </c>
      <c r="T210" s="153">
        <f t="shared" si="4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4" t="s">
        <v>192</v>
      </c>
      <c r="AT210" s="154" t="s">
        <v>131</v>
      </c>
      <c r="AU210" s="154" t="s">
        <v>136</v>
      </c>
      <c r="AY210" s="14" t="s">
        <v>129</v>
      </c>
      <c r="BE210" s="155">
        <f t="shared" si="44"/>
        <v>0</v>
      </c>
      <c r="BF210" s="155">
        <f t="shared" si="45"/>
        <v>0</v>
      </c>
      <c r="BG210" s="155">
        <f t="shared" si="46"/>
        <v>0</v>
      </c>
      <c r="BH210" s="155">
        <f t="shared" si="47"/>
        <v>0</v>
      </c>
      <c r="BI210" s="155">
        <f t="shared" si="48"/>
        <v>0</v>
      </c>
      <c r="BJ210" s="14" t="s">
        <v>136</v>
      </c>
      <c r="BK210" s="155">
        <f t="shared" si="49"/>
        <v>0</v>
      </c>
      <c r="BL210" s="14" t="s">
        <v>192</v>
      </c>
      <c r="BM210" s="154" t="s">
        <v>797</v>
      </c>
    </row>
    <row r="211" spans="1:65" s="12" customFormat="1" ht="25.9" customHeight="1">
      <c r="B211" s="128"/>
      <c r="D211" s="129" t="s">
        <v>73</v>
      </c>
      <c r="E211" s="130" t="s">
        <v>170</v>
      </c>
      <c r="F211" s="130" t="s">
        <v>469</v>
      </c>
      <c r="I211" s="131"/>
      <c r="J211" s="132">
        <f>BK211</f>
        <v>0</v>
      </c>
      <c r="L211" s="128"/>
      <c r="M211" s="133"/>
      <c r="N211" s="134"/>
      <c r="O211" s="134"/>
      <c r="P211" s="135">
        <f>P212+P219+P226</f>
        <v>0</v>
      </c>
      <c r="Q211" s="134"/>
      <c r="R211" s="135">
        <f>R212+R219+R226</f>
        <v>5.2234999999999997E-2</v>
      </c>
      <c r="S211" s="134"/>
      <c r="T211" s="136">
        <f>T212+T219+T226</f>
        <v>0</v>
      </c>
      <c r="AR211" s="129" t="s">
        <v>141</v>
      </c>
      <c r="AT211" s="137" t="s">
        <v>73</v>
      </c>
      <c r="AU211" s="137" t="s">
        <v>74</v>
      </c>
      <c r="AY211" s="129" t="s">
        <v>129</v>
      </c>
      <c r="BK211" s="138">
        <f>BK212+BK219+BK226</f>
        <v>0</v>
      </c>
    </row>
    <row r="212" spans="1:65" s="12" customFormat="1" ht="22.9" customHeight="1">
      <c r="B212" s="128"/>
      <c r="D212" s="129" t="s">
        <v>73</v>
      </c>
      <c r="E212" s="139" t="s">
        <v>501</v>
      </c>
      <c r="F212" s="139" t="s">
        <v>502</v>
      </c>
      <c r="I212" s="131"/>
      <c r="J212" s="140">
        <f>BK212</f>
        <v>0</v>
      </c>
      <c r="L212" s="128"/>
      <c r="M212" s="133"/>
      <c r="N212" s="134"/>
      <c r="O212" s="134"/>
      <c r="P212" s="135">
        <f>SUM(P213:P218)</f>
        <v>0</v>
      </c>
      <c r="Q212" s="134"/>
      <c r="R212" s="135">
        <f>SUM(R213:R218)</f>
        <v>1.3800000000000002E-3</v>
      </c>
      <c r="S212" s="134"/>
      <c r="T212" s="136">
        <f>SUM(T213:T218)</f>
        <v>0</v>
      </c>
      <c r="AR212" s="129" t="s">
        <v>141</v>
      </c>
      <c r="AT212" s="137" t="s">
        <v>73</v>
      </c>
      <c r="AU212" s="137" t="s">
        <v>81</v>
      </c>
      <c r="AY212" s="129" t="s">
        <v>129</v>
      </c>
      <c r="BK212" s="138">
        <f>SUM(BK213:BK218)</f>
        <v>0</v>
      </c>
    </row>
    <row r="213" spans="1:65" s="2" customFormat="1" ht="14.45" customHeight="1">
      <c r="A213" s="29"/>
      <c r="B213" s="141"/>
      <c r="C213" s="142" t="s">
        <v>274</v>
      </c>
      <c r="D213" s="142" t="s">
        <v>131</v>
      </c>
      <c r="E213" s="143" t="s">
        <v>798</v>
      </c>
      <c r="F213" s="144" t="s">
        <v>799</v>
      </c>
      <c r="G213" s="145" t="s">
        <v>186</v>
      </c>
      <c r="H213" s="146">
        <v>1</v>
      </c>
      <c r="I213" s="147"/>
      <c r="J213" s="148">
        <f t="shared" ref="J213:J218" si="50">ROUND(I213*H213,2)</f>
        <v>0</v>
      </c>
      <c r="K213" s="149"/>
      <c r="L213" s="30"/>
      <c r="M213" s="150" t="s">
        <v>1</v>
      </c>
      <c r="N213" s="151" t="s">
        <v>40</v>
      </c>
      <c r="O213" s="55"/>
      <c r="P213" s="152">
        <f t="shared" ref="P213:P218" si="51">O213*H213</f>
        <v>0</v>
      </c>
      <c r="Q213" s="152">
        <v>0</v>
      </c>
      <c r="R213" s="152">
        <f t="shared" ref="R213:R218" si="52">Q213*H213</f>
        <v>0</v>
      </c>
      <c r="S213" s="152">
        <v>0</v>
      </c>
      <c r="T213" s="153">
        <f t="shared" ref="T213:T218" si="53"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4" t="s">
        <v>267</v>
      </c>
      <c r="AT213" s="154" t="s">
        <v>131</v>
      </c>
      <c r="AU213" s="154" t="s">
        <v>136</v>
      </c>
      <c r="AY213" s="14" t="s">
        <v>129</v>
      </c>
      <c r="BE213" s="155">
        <f t="shared" ref="BE213:BE218" si="54">IF(N213="základná",J213,0)</f>
        <v>0</v>
      </c>
      <c r="BF213" s="155">
        <f t="shared" ref="BF213:BF218" si="55">IF(N213="znížená",J213,0)</f>
        <v>0</v>
      </c>
      <c r="BG213" s="155">
        <f t="shared" ref="BG213:BG218" si="56">IF(N213="zákl. prenesená",J213,0)</f>
        <v>0</v>
      </c>
      <c r="BH213" s="155">
        <f t="shared" ref="BH213:BH218" si="57">IF(N213="zníž. prenesená",J213,0)</f>
        <v>0</v>
      </c>
      <c r="BI213" s="155">
        <f t="shared" ref="BI213:BI218" si="58">IF(N213="nulová",J213,0)</f>
        <v>0</v>
      </c>
      <c r="BJ213" s="14" t="s">
        <v>136</v>
      </c>
      <c r="BK213" s="155">
        <f t="shared" ref="BK213:BK218" si="59">ROUND(I213*H213,2)</f>
        <v>0</v>
      </c>
      <c r="BL213" s="14" t="s">
        <v>267</v>
      </c>
      <c r="BM213" s="154" t="s">
        <v>800</v>
      </c>
    </row>
    <row r="214" spans="1:65" s="2" customFormat="1" ht="14.45" customHeight="1">
      <c r="A214" s="29"/>
      <c r="B214" s="141"/>
      <c r="C214" s="156" t="s">
        <v>407</v>
      </c>
      <c r="D214" s="156" t="s">
        <v>170</v>
      </c>
      <c r="E214" s="157" t="s">
        <v>801</v>
      </c>
      <c r="F214" s="158" t="s">
        <v>802</v>
      </c>
      <c r="G214" s="159" t="s">
        <v>186</v>
      </c>
      <c r="H214" s="160">
        <v>1</v>
      </c>
      <c r="I214" s="161"/>
      <c r="J214" s="162">
        <f t="shared" si="50"/>
        <v>0</v>
      </c>
      <c r="K214" s="163"/>
      <c r="L214" s="164"/>
      <c r="M214" s="165" t="s">
        <v>1</v>
      </c>
      <c r="N214" s="166" t="s">
        <v>40</v>
      </c>
      <c r="O214" s="55"/>
      <c r="P214" s="152">
        <f t="shared" si="51"/>
        <v>0</v>
      </c>
      <c r="Q214" s="152">
        <v>4.0000000000000003E-5</v>
      </c>
      <c r="R214" s="152">
        <f t="shared" si="52"/>
        <v>4.0000000000000003E-5</v>
      </c>
      <c r="S214" s="152">
        <v>0</v>
      </c>
      <c r="T214" s="153">
        <f t="shared" si="5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4" t="s">
        <v>479</v>
      </c>
      <c r="AT214" s="154" t="s">
        <v>170</v>
      </c>
      <c r="AU214" s="154" t="s">
        <v>136</v>
      </c>
      <c r="AY214" s="14" t="s">
        <v>129</v>
      </c>
      <c r="BE214" s="155">
        <f t="shared" si="54"/>
        <v>0</v>
      </c>
      <c r="BF214" s="155">
        <f t="shared" si="55"/>
        <v>0</v>
      </c>
      <c r="BG214" s="155">
        <f t="shared" si="56"/>
        <v>0</v>
      </c>
      <c r="BH214" s="155">
        <f t="shared" si="57"/>
        <v>0</v>
      </c>
      <c r="BI214" s="155">
        <f t="shared" si="58"/>
        <v>0</v>
      </c>
      <c r="BJ214" s="14" t="s">
        <v>136</v>
      </c>
      <c r="BK214" s="155">
        <f t="shared" si="59"/>
        <v>0</v>
      </c>
      <c r="BL214" s="14" t="s">
        <v>479</v>
      </c>
      <c r="BM214" s="154" t="s">
        <v>803</v>
      </c>
    </row>
    <row r="215" spans="1:65" s="2" customFormat="1" ht="24.2" customHeight="1">
      <c r="A215" s="29"/>
      <c r="B215" s="141"/>
      <c r="C215" s="142" t="s">
        <v>278</v>
      </c>
      <c r="D215" s="142" t="s">
        <v>131</v>
      </c>
      <c r="E215" s="143" t="s">
        <v>804</v>
      </c>
      <c r="F215" s="144" t="s">
        <v>805</v>
      </c>
      <c r="G215" s="145" t="s">
        <v>186</v>
      </c>
      <c r="H215" s="146">
        <v>1</v>
      </c>
      <c r="I215" s="147"/>
      <c r="J215" s="148">
        <f t="shared" si="50"/>
        <v>0</v>
      </c>
      <c r="K215" s="149"/>
      <c r="L215" s="30"/>
      <c r="M215" s="150" t="s">
        <v>1</v>
      </c>
      <c r="N215" s="151" t="s">
        <v>40</v>
      </c>
      <c r="O215" s="55"/>
      <c r="P215" s="152">
        <f t="shared" si="51"/>
        <v>0</v>
      </c>
      <c r="Q215" s="152">
        <v>0</v>
      </c>
      <c r="R215" s="152">
        <f t="shared" si="52"/>
        <v>0</v>
      </c>
      <c r="S215" s="152">
        <v>0</v>
      </c>
      <c r="T215" s="153">
        <f t="shared" si="5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4" t="s">
        <v>267</v>
      </c>
      <c r="AT215" s="154" t="s">
        <v>131</v>
      </c>
      <c r="AU215" s="154" t="s">
        <v>136</v>
      </c>
      <c r="AY215" s="14" t="s">
        <v>129</v>
      </c>
      <c r="BE215" s="155">
        <f t="shared" si="54"/>
        <v>0</v>
      </c>
      <c r="BF215" s="155">
        <f t="shared" si="55"/>
        <v>0</v>
      </c>
      <c r="BG215" s="155">
        <f t="shared" si="56"/>
        <v>0</v>
      </c>
      <c r="BH215" s="155">
        <f t="shared" si="57"/>
        <v>0</v>
      </c>
      <c r="BI215" s="155">
        <f t="shared" si="58"/>
        <v>0</v>
      </c>
      <c r="BJ215" s="14" t="s">
        <v>136</v>
      </c>
      <c r="BK215" s="155">
        <f t="shared" si="59"/>
        <v>0</v>
      </c>
      <c r="BL215" s="14" t="s">
        <v>267</v>
      </c>
      <c r="BM215" s="154" t="s">
        <v>806</v>
      </c>
    </row>
    <row r="216" spans="1:65" s="2" customFormat="1" ht="14.45" customHeight="1">
      <c r="A216" s="29"/>
      <c r="B216" s="141"/>
      <c r="C216" s="156" t="s">
        <v>416</v>
      </c>
      <c r="D216" s="156" t="s">
        <v>170</v>
      </c>
      <c r="E216" s="157" t="s">
        <v>807</v>
      </c>
      <c r="F216" s="158" t="s">
        <v>808</v>
      </c>
      <c r="G216" s="159" t="s">
        <v>186</v>
      </c>
      <c r="H216" s="160">
        <v>1</v>
      </c>
      <c r="I216" s="161"/>
      <c r="J216" s="162">
        <f t="shared" si="50"/>
        <v>0</v>
      </c>
      <c r="K216" s="163"/>
      <c r="L216" s="164"/>
      <c r="M216" s="165" t="s">
        <v>1</v>
      </c>
      <c r="N216" s="166" t="s">
        <v>40</v>
      </c>
      <c r="O216" s="55"/>
      <c r="P216" s="152">
        <f t="shared" si="51"/>
        <v>0</v>
      </c>
      <c r="Q216" s="152">
        <v>8.4000000000000003E-4</v>
      </c>
      <c r="R216" s="152">
        <f t="shared" si="52"/>
        <v>8.4000000000000003E-4</v>
      </c>
      <c r="S216" s="152">
        <v>0</v>
      </c>
      <c r="T216" s="153">
        <f t="shared" si="5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4" t="s">
        <v>479</v>
      </c>
      <c r="AT216" s="154" t="s">
        <v>170</v>
      </c>
      <c r="AU216" s="154" t="s">
        <v>136</v>
      </c>
      <c r="AY216" s="14" t="s">
        <v>129</v>
      </c>
      <c r="BE216" s="155">
        <f t="shared" si="54"/>
        <v>0</v>
      </c>
      <c r="BF216" s="155">
        <f t="shared" si="55"/>
        <v>0</v>
      </c>
      <c r="BG216" s="155">
        <f t="shared" si="56"/>
        <v>0</v>
      </c>
      <c r="BH216" s="155">
        <f t="shared" si="57"/>
        <v>0</v>
      </c>
      <c r="BI216" s="155">
        <f t="shared" si="58"/>
        <v>0</v>
      </c>
      <c r="BJ216" s="14" t="s">
        <v>136</v>
      </c>
      <c r="BK216" s="155">
        <f t="shared" si="59"/>
        <v>0</v>
      </c>
      <c r="BL216" s="14" t="s">
        <v>479</v>
      </c>
      <c r="BM216" s="154" t="s">
        <v>809</v>
      </c>
    </row>
    <row r="217" spans="1:65" s="2" customFormat="1" ht="24.2" customHeight="1">
      <c r="A217" s="29"/>
      <c r="B217" s="141"/>
      <c r="C217" s="156" t="s">
        <v>281</v>
      </c>
      <c r="D217" s="156" t="s">
        <v>170</v>
      </c>
      <c r="E217" s="157" t="s">
        <v>810</v>
      </c>
      <c r="F217" s="158" t="s">
        <v>811</v>
      </c>
      <c r="G217" s="159" t="s">
        <v>186</v>
      </c>
      <c r="H217" s="160">
        <v>1</v>
      </c>
      <c r="I217" s="161"/>
      <c r="J217" s="162">
        <f t="shared" si="50"/>
        <v>0</v>
      </c>
      <c r="K217" s="163"/>
      <c r="L217" s="164"/>
      <c r="M217" s="165" t="s">
        <v>1</v>
      </c>
      <c r="N217" s="166" t="s">
        <v>40</v>
      </c>
      <c r="O217" s="55"/>
      <c r="P217" s="152">
        <f t="shared" si="51"/>
        <v>0</v>
      </c>
      <c r="Q217" s="152">
        <v>5.0000000000000001E-4</v>
      </c>
      <c r="R217" s="152">
        <f t="shared" si="52"/>
        <v>5.0000000000000001E-4</v>
      </c>
      <c r="S217" s="152">
        <v>0</v>
      </c>
      <c r="T217" s="153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4" t="s">
        <v>479</v>
      </c>
      <c r="AT217" s="154" t="s">
        <v>170</v>
      </c>
      <c r="AU217" s="154" t="s">
        <v>136</v>
      </c>
      <c r="AY217" s="14" t="s">
        <v>129</v>
      </c>
      <c r="BE217" s="155">
        <f t="shared" si="54"/>
        <v>0</v>
      </c>
      <c r="BF217" s="155">
        <f t="shared" si="55"/>
        <v>0</v>
      </c>
      <c r="BG217" s="155">
        <f t="shared" si="56"/>
        <v>0</v>
      </c>
      <c r="BH217" s="155">
        <f t="shared" si="57"/>
        <v>0</v>
      </c>
      <c r="BI217" s="155">
        <f t="shared" si="58"/>
        <v>0</v>
      </c>
      <c r="BJ217" s="14" t="s">
        <v>136</v>
      </c>
      <c r="BK217" s="155">
        <f t="shared" si="59"/>
        <v>0</v>
      </c>
      <c r="BL217" s="14" t="s">
        <v>479</v>
      </c>
      <c r="BM217" s="154" t="s">
        <v>812</v>
      </c>
    </row>
    <row r="218" spans="1:65" s="2" customFormat="1" ht="14.45" customHeight="1">
      <c r="A218" s="29"/>
      <c r="B218" s="141"/>
      <c r="C218" s="142" t="s">
        <v>423</v>
      </c>
      <c r="D218" s="142" t="s">
        <v>131</v>
      </c>
      <c r="E218" s="143" t="s">
        <v>813</v>
      </c>
      <c r="F218" s="144" t="s">
        <v>814</v>
      </c>
      <c r="G218" s="145" t="s">
        <v>186</v>
      </c>
      <c r="H218" s="146">
        <v>5</v>
      </c>
      <c r="I218" s="147"/>
      <c r="J218" s="148">
        <f t="shared" si="50"/>
        <v>0</v>
      </c>
      <c r="K218" s="149"/>
      <c r="L218" s="30"/>
      <c r="M218" s="150" t="s">
        <v>1</v>
      </c>
      <c r="N218" s="151" t="s">
        <v>40</v>
      </c>
      <c r="O218" s="55"/>
      <c r="P218" s="152">
        <f t="shared" si="51"/>
        <v>0</v>
      </c>
      <c r="Q218" s="152">
        <v>0</v>
      </c>
      <c r="R218" s="152">
        <f t="shared" si="52"/>
        <v>0</v>
      </c>
      <c r="S218" s="152">
        <v>0</v>
      </c>
      <c r="T218" s="153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54" t="s">
        <v>267</v>
      </c>
      <c r="AT218" s="154" t="s">
        <v>131</v>
      </c>
      <c r="AU218" s="154" t="s">
        <v>136</v>
      </c>
      <c r="AY218" s="14" t="s">
        <v>129</v>
      </c>
      <c r="BE218" s="155">
        <f t="shared" si="54"/>
        <v>0</v>
      </c>
      <c r="BF218" s="155">
        <f t="shared" si="55"/>
        <v>0</v>
      </c>
      <c r="BG218" s="155">
        <f t="shared" si="56"/>
        <v>0</v>
      </c>
      <c r="BH218" s="155">
        <f t="shared" si="57"/>
        <v>0</v>
      </c>
      <c r="BI218" s="155">
        <f t="shared" si="58"/>
        <v>0</v>
      </c>
      <c r="BJ218" s="14" t="s">
        <v>136</v>
      </c>
      <c r="BK218" s="155">
        <f t="shared" si="59"/>
        <v>0</v>
      </c>
      <c r="BL218" s="14" t="s">
        <v>267</v>
      </c>
      <c r="BM218" s="154" t="s">
        <v>815</v>
      </c>
    </row>
    <row r="219" spans="1:65" s="12" customFormat="1" ht="22.9" customHeight="1">
      <c r="B219" s="128"/>
      <c r="D219" s="129" t="s">
        <v>73</v>
      </c>
      <c r="E219" s="139" t="s">
        <v>816</v>
      </c>
      <c r="F219" s="139" t="s">
        <v>817</v>
      </c>
      <c r="I219" s="131"/>
      <c r="J219" s="140">
        <f>BK219</f>
        <v>0</v>
      </c>
      <c r="L219" s="128"/>
      <c r="M219" s="133"/>
      <c r="N219" s="134"/>
      <c r="O219" s="134"/>
      <c r="P219" s="135">
        <f>SUM(P220:P225)</f>
        <v>0</v>
      </c>
      <c r="Q219" s="134"/>
      <c r="R219" s="135">
        <f>SUM(R220:R225)</f>
        <v>5.0584999999999998E-2</v>
      </c>
      <c r="S219" s="134"/>
      <c r="T219" s="136">
        <f>SUM(T220:T225)</f>
        <v>0</v>
      </c>
      <c r="AR219" s="129" t="s">
        <v>141</v>
      </c>
      <c r="AT219" s="137" t="s">
        <v>73</v>
      </c>
      <c r="AU219" s="137" t="s">
        <v>81</v>
      </c>
      <c r="AY219" s="129" t="s">
        <v>129</v>
      </c>
      <c r="BK219" s="138">
        <f>SUM(BK220:BK225)</f>
        <v>0</v>
      </c>
    </row>
    <row r="220" spans="1:65" s="2" customFormat="1" ht="24.2" customHeight="1">
      <c r="A220" s="29"/>
      <c r="B220" s="141"/>
      <c r="C220" s="142" t="s">
        <v>285</v>
      </c>
      <c r="D220" s="142" t="s">
        <v>131</v>
      </c>
      <c r="E220" s="143" t="s">
        <v>818</v>
      </c>
      <c r="F220" s="144" t="s">
        <v>819</v>
      </c>
      <c r="G220" s="145" t="s">
        <v>181</v>
      </c>
      <c r="H220" s="146">
        <v>1.5</v>
      </c>
      <c r="I220" s="147"/>
      <c r="J220" s="148">
        <f t="shared" ref="J220:J225" si="60">ROUND(I220*H220,2)</f>
        <v>0</v>
      </c>
      <c r="K220" s="149"/>
      <c r="L220" s="30"/>
      <c r="M220" s="150" t="s">
        <v>1</v>
      </c>
      <c r="N220" s="151" t="s">
        <v>40</v>
      </c>
      <c r="O220" s="55"/>
      <c r="P220" s="152">
        <f t="shared" ref="P220:P225" si="61">O220*H220</f>
        <v>0</v>
      </c>
      <c r="Q220" s="152">
        <v>0</v>
      </c>
      <c r="R220" s="152">
        <f t="shared" ref="R220:R225" si="62">Q220*H220</f>
        <v>0</v>
      </c>
      <c r="S220" s="152">
        <v>0</v>
      </c>
      <c r="T220" s="153">
        <f t="shared" ref="T220:T225" si="63"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4" t="s">
        <v>267</v>
      </c>
      <c r="AT220" s="154" t="s">
        <v>131</v>
      </c>
      <c r="AU220" s="154" t="s">
        <v>136</v>
      </c>
      <c r="AY220" s="14" t="s">
        <v>129</v>
      </c>
      <c r="BE220" s="155">
        <f t="shared" ref="BE220:BE225" si="64">IF(N220="základná",J220,0)</f>
        <v>0</v>
      </c>
      <c r="BF220" s="155">
        <f t="shared" ref="BF220:BF225" si="65">IF(N220="znížená",J220,0)</f>
        <v>0</v>
      </c>
      <c r="BG220" s="155">
        <f t="shared" ref="BG220:BG225" si="66">IF(N220="zákl. prenesená",J220,0)</f>
        <v>0</v>
      </c>
      <c r="BH220" s="155">
        <f t="shared" ref="BH220:BH225" si="67">IF(N220="zníž. prenesená",J220,0)</f>
        <v>0</v>
      </c>
      <c r="BI220" s="155">
        <f t="shared" ref="BI220:BI225" si="68">IF(N220="nulová",J220,0)</f>
        <v>0</v>
      </c>
      <c r="BJ220" s="14" t="s">
        <v>136</v>
      </c>
      <c r="BK220" s="155">
        <f t="shared" ref="BK220:BK225" si="69">ROUND(I220*H220,2)</f>
        <v>0</v>
      </c>
      <c r="BL220" s="14" t="s">
        <v>267</v>
      </c>
      <c r="BM220" s="154" t="s">
        <v>820</v>
      </c>
    </row>
    <row r="221" spans="1:65" s="2" customFormat="1" ht="24.2" customHeight="1">
      <c r="A221" s="29"/>
      <c r="B221" s="141"/>
      <c r="C221" s="156" t="s">
        <v>432</v>
      </c>
      <c r="D221" s="156" t="s">
        <v>170</v>
      </c>
      <c r="E221" s="157" t="s">
        <v>821</v>
      </c>
      <c r="F221" s="158" t="s">
        <v>822</v>
      </c>
      <c r="G221" s="159" t="s">
        <v>181</v>
      </c>
      <c r="H221" s="160">
        <v>1.5</v>
      </c>
      <c r="I221" s="161"/>
      <c r="J221" s="162">
        <f t="shared" si="60"/>
        <v>0</v>
      </c>
      <c r="K221" s="163"/>
      <c r="L221" s="164"/>
      <c r="M221" s="165" t="s">
        <v>1</v>
      </c>
      <c r="N221" s="166" t="s">
        <v>40</v>
      </c>
      <c r="O221" s="55"/>
      <c r="P221" s="152">
        <f t="shared" si="61"/>
        <v>0</v>
      </c>
      <c r="Q221" s="152">
        <v>1.7000000000000001E-4</v>
      </c>
      <c r="R221" s="152">
        <f t="shared" si="62"/>
        <v>2.5500000000000002E-4</v>
      </c>
      <c r="S221" s="152">
        <v>0</v>
      </c>
      <c r="T221" s="153">
        <f t="shared" si="6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4" t="s">
        <v>479</v>
      </c>
      <c r="AT221" s="154" t="s">
        <v>170</v>
      </c>
      <c r="AU221" s="154" t="s">
        <v>136</v>
      </c>
      <c r="AY221" s="14" t="s">
        <v>129</v>
      </c>
      <c r="BE221" s="155">
        <f t="shared" si="64"/>
        <v>0</v>
      </c>
      <c r="BF221" s="155">
        <f t="shared" si="65"/>
        <v>0</v>
      </c>
      <c r="BG221" s="155">
        <f t="shared" si="66"/>
        <v>0</v>
      </c>
      <c r="BH221" s="155">
        <f t="shared" si="67"/>
        <v>0</v>
      </c>
      <c r="BI221" s="155">
        <f t="shared" si="68"/>
        <v>0</v>
      </c>
      <c r="BJ221" s="14" t="s">
        <v>136</v>
      </c>
      <c r="BK221" s="155">
        <f t="shared" si="69"/>
        <v>0</v>
      </c>
      <c r="BL221" s="14" t="s">
        <v>479</v>
      </c>
      <c r="BM221" s="154" t="s">
        <v>823</v>
      </c>
    </row>
    <row r="222" spans="1:65" s="2" customFormat="1" ht="24.2" customHeight="1">
      <c r="A222" s="29"/>
      <c r="B222" s="141"/>
      <c r="C222" s="142" t="s">
        <v>289</v>
      </c>
      <c r="D222" s="142" t="s">
        <v>131</v>
      </c>
      <c r="E222" s="143" t="s">
        <v>824</v>
      </c>
      <c r="F222" s="144" t="s">
        <v>825</v>
      </c>
      <c r="G222" s="145" t="s">
        <v>181</v>
      </c>
      <c r="H222" s="146">
        <v>62.5</v>
      </c>
      <c r="I222" s="147"/>
      <c r="J222" s="148">
        <f t="shared" si="60"/>
        <v>0</v>
      </c>
      <c r="K222" s="149"/>
      <c r="L222" s="30"/>
      <c r="M222" s="150" t="s">
        <v>1</v>
      </c>
      <c r="N222" s="151" t="s">
        <v>40</v>
      </c>
      <c r="O222" s="55"/>
      <c r="P222" s="152">
        <f t="shared" si="61"/>
        <v>0</v>
      </c>
      <c r="Q222" s="152">
        <v>0</v>
      </c>
      <c r="R222" s="152">
        <f t="shared" si="62"/>
        <v>0</v>
      </c>
      <c r="S222" s="152">
        <v>0</v>
      </c>
      <c r="T222" s="153">
        <f t="shared" si="6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4" t="s">
        <v>267</v>
      </c>
      <c r="AT222" s="154" t="s">
        <v>131</v>
      </c>
      <c r="AU222" s="154" t="s">
        <v>136</v>
      </c>
      <c r="AY222" s="14" t="s">
        <v>129</v>
      </c>
      <c r="BE222" s="155">
        <f t="shared" si="64"/>
        <v>0</v>
      </c>
      <c r="BF222" s="155">
        <f t="shared" si="65"/>
        <v>0</v>
      </c>
      <c r="BG222" s="155">
        <f t="shared" si="66"/>
        <v>0</v>
      </c>
      <c r="BH222" s="155">
        <f t="shared" si="67"/>
        <v>0</v>
      </c>
      <c r="BI222" s="155">
        <f t="shared" si="68"/>
        <v>0</v>
      </c>
      <c r="BJ222" s="14" t="s">
        <v>136</v>
      </c>
      <c r="BK222" s="155">
        <f t="shared" si="69"/>
        <v>0</v>
      </c>
      <c r="BL222" s="14" t="s">
        <v>267</v>
      </c>
      <c r="BM222" s="154" t="s">
        <v>826</v>
      </c>
    </row>
    <row r="223" spans="1:65" s="2" customFormat="1" ht="24.2" customHeight="1">
      <c r="A223" s="29"/>
      <c r="B223" s="141"/>
      <c r="C223" s="156" t="s">
        <v>439</v>
      </c>
      <c r="D223" s="156" t="s">
        <v>170</v>
      </c>
      <c r="E223" s="157" t="s">
        <v>827</v>
      </c>
      <c r="F223" s="158" t="s">
        <v>828</v>
      </c>
      <c r="G223" s="159" t="s">
        <v>181</v>
      </c>
      <c r="H223" s="160">
        <v>62.5</v>
      </c>
      <c r="I223" s="161"/>
      <c r="J223" s="162">
        <f t="shared" si="60"/>
        <v>0</v>
      </c>
      <c r="K223" s="163"/>
      <c r="L223" s="164"/>
      <c r="M223" s="165" t="s">
        <v>1</v>
      </c>
      <c r="N223" s="166" t="s">
        <v>40</v>
      </c>
      <c r="O223" s="55"/>
      <c r="P223" s="152">
        <f t="shared" si="61"/>
        <v>0</v>
      </c>
      <c r="Q223" s="152">
        <v>2.7999999999999998E-4</v>
      </c>
      <c r="R223" s="152">
        <f t="shared" si="62"/>
        <v>1.7499999999999998E-2</v>
      </c>
      <c r="S223" s="152">
        <v>0</v>
      </c>
      <c r="T223" s="153">
        <f t="shared" si="6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4" t="s">
        <v>479</v>
      </c>
      <c r="AT223" s="154" t="s">
        <v>170</v>
      </c>
      <c r="AU223" s="154" t="s">
        <v>136</v>
      </c>
      <c r="AY223" s="14" t="s">
        <v>129</v>
      </c>
      <c r="BE223" s="155">
        <f t="shared" si="64"/>
        <v>0</v>
      </c>
      <c r="BF223" s="155">
        <f t="shared" si="65"/>
        <v>0</v>
      </c>
      <c r="BG223" s="155">
        <f t="shared" si="66"/>
        <v>0</v>
      </c>
      <c r="BH223" s="155">
        <f t="shared" si="67"/>
        <v>0</v>
      </c>
      <c r="BI223" s="155">
        <f t="shared" si="68"/>
        <v>0</v>
      </c>
      <c r="BJ223" s="14" t="s">
        <v>136</v>
      </c>
      <c r="BK223" s="155">
        <f t="shared" si="69"/>
        <v>0</v>
      </c>
      <c r="BL223" s="14" t="s">
        <v>479</v>
      </c>
      <c r="BM223" s="154" t="s">
        <v>829</v>
      </c>
    </row>
    <row r="224" spans="1:65" s="2" customFormat="1" ht="24.2" customHeight="1">
      <c r="A224" s="29"/>
      <c r="B224" s="141"/>
      <c r="C224" s="142" t="s">
        <v>293</v>
      </c>
      <c r="D224" s="142" t="s">
        <v>131</v>
      </c>
      <c r="E224" s="143" t="s">
        <v>830</v>
      </c>
      <c r="F224" s="144" t="s">
        <v>831</v>
      </c>
      <c r="G224" s="145" t="s">
        <v>181</v>
      </c>
      <c r="H224" s="146">
        <v>49</v>
      </c>
      <c r="I224" s="147"/>
      <c r="J224" s="148">
        <f t="shared" si="60"/>
        <v>0</v>
      </c>
      <c r="K224" s="149"/>
      <c r="L224" s="30"/>
      <c r="M224" s="150" t="s">
        <v>1</v>
      </c>
      <c r="N224" s="151" t="s">
        <v>40</v>
      </c>
      <c r="O224" s="55"/>
      <c r="P224" s="152">
        <f t="shared" si="61"/>
        <v>0</v>
      </c>
      <c r="Q224" s="152">
        <v>0</v>
      </c>
      <c r="R224" s="152">
        <f t="shared" si="62"/>
        <v>0</v>
      </c>
      <c r="S224" s="152">
        <v>0</v>
      </c>
      <c r="T224" s="153">
        <f t="shared" si="6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54" t="s">
        <v>267</v>
      </c>
      <c r="AT224" s="154" t="s">
        <v>131</v>
      </c>
      <c r="AU224" s="154" t="s">
        <v>136</v>
      </c>
      <c r="AY224" s="14" t="s">
        <v>129</v>
      </c>
      <c r="BE224" s="155">
        <f t="shared" si="64"/>
        <v>0</v>
      </c>
      <c r="BF224" s="155">
        <f t="shared" si="65"/>
        <v>0</v>
      </c>
      <c r="BG224" s="155">
        <f t="shared" si="66"/>
        <v>0</v>
      </c>
      <c r="BH224" s="155">
        <f t="shared" si="67"/>
        <v>0</v>
      </c>
      <c r="BI224" s="155">
        <f t="shared" si="68"/>
        <v>0</v>
      </c>
      <c r="BJ224" s="14" t="s">
        <v>136</v>
      </c>
      <c r="BK224" s="155">
        <f t="shared" si="69"/>
        <v>0</v>
      </c>
      <c r="BL224" s="14" t="s">
        <v>267</v>
      </c>
      <c r="BM224" s="154" t="s">
        <v>832</v>
      </c>
    </row>
    <row r="225" spans="1:65" s="2" customFormat="1" ht="24.2" customHeight="1">
      <c r="A225" s="29"/>
      <c r="B225" s="141"/>
      <c r="C225" s="156" t="s">
        <v>448</v>
      </c>
      <c r="D225" s="156" t="s">
        <v>170</v>
      </c>
      <c r="E225" s="157" t="s">
        <v>833</v>
      </c>
      <c r="F225" s="158" t="s">
        <v>834</v>
      </c>
      <c r="G225" s="159" t="s">
        <v>181</v>
      </c>
      <c r="H225" s="160">
        <v>49</v>
      </c>
      <c r="I225" s="161"/>
      <c r="J225" s="162">
        <f t="shared" si="60"/>
        <v>0</v>
      </c>
      <c r="K225" s="163"/>
      <c r="L225" s="164"/>
      <c r="M225" s="165" t="s">
        <v>1</v>
      </c>
      <c r="N225" s="166" t="s">
        <v>40</v>
      </c>
      <c r="O225" s="55"/>
      <c r="P225" s="152">
        <f t="shared" si="61"/>
        <v>0</v>
      </c>
      <c r="Q225" s="152">
        <v>6.7000000000000002E-4</v>
      </c>
      <c r="R225" s="152">
        <f t="shared" si="62"/>
        <v>3.2829999999999998E-2</v>
      </c>
      <c r="S225" s="152">
        <v>0</v>
      </c>
      <c r="T225" s="153">
        <f t="shared" si="6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4" t="s">
        <v>479</v>
      </c>
      <c r="AT225" s="154" t="s">
        <v>170</v>
      </c>
      <c r="AU225" s="154" t="s">
        <v>136</v>
      </c>
      <c r="AY225" s="14" t="s">
        <v>129</v>
      </c>
      <c r="BE225" s="155">
        <f t="shared" si="64"/>
        <v>0</v>
      </c>
      <c r="BF225" s="155">
        <f t="shared" si="65"/>
        <v>0</v>
      </c>
      <c r="BG225" s="155">
        <f t="shared" si="66"/>
        <v>0</v>
      </c>
      <c r="BH225" s="155">
        <f t="shared" si="67"/>
        <v>0</v>
      </c>
      <c r="BI225" s="155">
        <f t="shared" si="68"/>
        <v>0</v>
      </c>
      <c r="BJ225" s="14" t="s">
        <v>136</v>
      </c>
      <c r="BK225" s="155">
        <f t="shared" si="69"/>
        <v>0</v>
      </c>
      <c r="BL225" s="14" t="s">
        <v>479</v>
      </c>
      <c r="BM225" s="154" t="s">
        <v>835</v>
      </c>
    </row>
    <row r="226" spans="1:65" s="12" customFormat="1" ht="22.9" customHeight="1">
      <c r="B226" s="128"/>
      <c r="D226" s="129" t="s">
        <v>73</v>
      </c>
      <c r="E226" s="139" t="s">
        <v>836</v>
      </c>
      <c r="F226" s="139" t="s">
        <v>837</v>
      </c>
      <c r="I226" s="131"/>
      <c r="J226" s="140">
        <f>BK226</f>
        <v>0</v>
      </c>
      <c r="L226" s="128"/>
      <c r="M226" s="133"/>
      <c r="N226" s="134"/>
      <c r="O226" s="134"/>
      <c r="P226" s="135">
        <f>SUM(P227:P229)</f>
        <v>0</v>
      </c>
      <c r="Q226" s="134"/>
      <c r="R226" s="135">
        <f>SUM(R227:R229)</f>
        <v>2.7E-4</v>
      </c>
      <c r="S226" s="134"/>
      <c r="T226" s="136">
        <f>SUM(T227:T229)</f>
        <v>0</v>
      </c>
      <c r="AR226" s="129" t="s">
        <v>141</v>
      </c>
      <c r="AT226" s="137" t="s">
        <v>73</v>
      </c>
      <c r="AU226" s="137" t="s">
        <v>81</v>
      </c>
      <c r="AY226" s="129" t="s">
        <v>129</v>
      </c>
      <c r="BK226" s="138">
        <f>SUM(BK227:BK229)</f>
        <v>0</v>
      </c>
    </row>
    <row r="227" spans="1:65" s="2" customFormat="1" ht="24.2" customHeight="1">
      <c r="A227" s="29"/>
      <c r="B227" s="141"/>
      <c r="C227" s="142" t="s">
        <v>296</v>
      </c>
      <c r="D227" s="142" t="s">
        <v>131</v>
      </c>
      <c r="E227" s="143" t="s">
        <v>838</v>
      </c>
      <c r="F227" s="144" t="s">
        <v>839</v>
      </c>
      <c r="G227" s="145" t="s">
        <v>186</v>
      </c>
      <c r="H227" s="146">
        <v>1</v>
      </c>
      <c r="I227" s="147"/>
      <c r="J227" s="148">
        <f>ROUND(I227*H227,2)</f>
        <v>0</v>
      </c>
      <c r="K227" s="149"/>
      <c r="L227" s="30"/>
      <c r="M227" s="150" t="s">
        <v>1</v>
      </c>
      <c r="N227" s="151" t="s">
        <v>40</v>
      </c>
      <c r="O227" s="55"/>
      <c r="P227" s="152">
        <f>O227*H227</f>
        <v>0</v>
      </c>
      <c r="Q227" s="152">
        <v>0</v>
      </c>
      <c r="R227" s="152">
        <f>Q227*H227</f>
        <v>0</v>
      </c>
      <c r="S227" s="152">
        <v>0</v>
      </c>
      <c r="T227" s="153">
        <f>S227*H227</f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4" t="s">
        <v>267</v>
      </c>
      <c r="AT227" s="154" t="s">
        <v>131</v>
      </c>
      <c r="AU227" s="154" t="s">
        <v>136</v>
      </c>
      <c r="AY227" s="14" t="s">
        <v>129</v>
      </c>
      <c r="BE227" s="155">
        <f>IF(N227="základná",J227,0)</f>
        <v>0</v>
      </c>
      <c r="BF227" s="155">
        <f>IF(N227="znížená",J227,0)</f>
        <v>0</v>
      </c>
      <c r="BG227" s="155">
        <f>IF(N227="zákl. prenesená",J227,0)</f>
        <v>0</v>
      </c>
      <c r="BH227" s="155">
        <f>IF(N227="zníž. prenesená",J227,0)</f>
        <v>0</v>
      </c>
      <c r="BI227" s="155">
        <f>IF(N227="nulová",J227,0)</f>
        <v>0</v>
      </c>
      <c r="BJ227" s="14" t="s">
        <v>136</v>
      </c>
      <c r="BK227" s="155">
        <f>ROUND(I227*H227,2)</f>
        <v>0</v>
      </c>
      <c r="BL227" s="14" t="s">
        <v>267</v>
      </c>
      <c r="BM227" s="154" t="s">
        <v>840</v>
      </c>
    </row>
    <row r="228" spans="1:65" s="2" customFormat="1" ht="14.45" customHeight="1">
      <c r="A228" s="29"/>
      <c r="B228" s="141"/>
      <c r="C228" s="156" t="s">
        <v>455</v>
      </c>
      <c r="D228" s="156" t="s">
        <v>170</v>
      </c>
      <c r="E228" s="157" t="s">
        <v>841</v>
      </c>
      <c r="F228" s="158" t="s">
        <v>842</v>
      </c>
      <c r="G228" s="159" t="s">
        <v>186</v>
      </c>
      <c r="H228" s="160">
        <v>1</v>
      </c>
      <c r="I228" s="161"/>
      <c r="J228" s="162">
        <f>ROUND(I228*H228,2)</f>
        <v>0</v>
      </c>
      <c r="K228" s="163"/>
      <c r="L228" s="164"/>
      <c r="M228" s="165" t="s">
        <v>1</v>
      </c>
      <c r="N228" s="166" t="s">
        <v>40</v>
      </c>
      <c r="O228" s="55"/>
      <c r="P228" s="152">
        <f>O228*H228</f>
        <v>0</v>
      </c>
      <c r="Q228" s="152">
        <v>2.7E-4</v>
      </c>
      <c r="R228" s="152">
        <f>Q228*H228</f>
        <v>2.7E-4</v>
      </c>
      <c r="S228" s="152">
        <v>0</v>
      </c>
      <c r="T228" s="153">
        <f>S228*H228</f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4" t="s">
        <v>479</v>
      </c>
      <c r="AT228" s="154" t="s">
        <v>170</v>
      </c>
      <c r="AU228" s="154" t="s">
        <v>136</v>
      </c>
      <c r="AY228" s="14" t="s">
        <v>129</v>
      </c>
      <c r="BE228" s="155">
        <f>IF(N228="základná",J228,0)</f>
        <v>0</v>
      </c>
      <c r="BF228" s="155">
        <f>IF(N228="znížená",J228,0)</f>
        <v>0</v>
      </c>
      <c r="BG228" s="155">
        <f>IF(N228="zákl. prenesená",J228,0)</f>
        <v>0</v>
      </c>
      <c r="BH228" s="155">
        <f>IF(N228="zníž. prenesená",J228,0)</f>
        <v>0</v>
      </c>
      <c r="BI228" s="155">
        <f>IF(N228="nulová",J228,0)</f>
        <v>0</v>
      </c>
      <c r="BJ228" s="14" t="s">
        <v>136</v>
      </c>
      <c r="BK228" s="155">
        <f>ROUND(I228*H228,2)</f>
        <v>0</v>
      </c>
      <c r="BL228" s="14" t="s">
        <v>479</v>
      </c>
      <c r="BM228" s="154" t="s">
        <v>843</v>
      </c>
    </row>
    <row r="229" spans="1:65" s="2" customFormat="1" ht="19.5">
      <c r="A229" s="29"/>
      <c r="B229" s="30"/>
      <c r="C229" s="29"/>
      <c r="D229" s="167" t="s">
        <v>242</v>
      </c>
      <c r="E229" s="29"/>
      <c r="F229" s="168" t="s">
        <v>844</v>
      </c>
      <c r="G229" s="29"/>
      <c r="H229" s="29"/>
      <c r="I229" s="169"/>
      <c r="J229" s="29"/>
      <c r="K229" s="29"/>
      <c r="L229" s="30"/>
      <c r="M229" s="170"/>
      <c r="N229" s="171"/>
      <c r="O229" s="55"/>
      <c r="P229" s="55"/>
      <c r="Q229" s="55"/>
      <c r="R229" s="55"/>
      <c r="S229" s="55"/>
      <c r="T229" s="56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T229" s="14" t="s">
        <v>242</v>
      </c>
      <c r="AU229" s="14" t="s">
        <v>136</v>
      </c>
    </row>
    <row r="230" spans="1:65" s="12" customFormat="1" ht="25.9" customHeight="1">
      <c r="B230" s="128"/>
      <c r="D230" s="129" t="s">
        <v>73</v>
      </c>
      <c r="E230" s="130" t="s">
        <v>576</v>
      </c>
      <c r="F230" s="130" t="s">
        <v>577</v>
      </c>
      <c r="I230" s="131"/>
      <c r="J230" s="132">
        <f>BK230</f>
        <v>0</v>
      </c>
      <c r="L230" s="128"/>
      <c r="M230" s="133"/>
      <c r="N230" s="134"/>
      <c r="O230" s="134"/>
      <c r="P230" s="135">
        <f>P231</f>
        <v>0</v>
      </c>
      <c r="Q230" s="134"/>
      <c r="R230" s="135">
        <f>R231</f>
        <v>0</v>
      </c>
      <c r="S230" s="134"/>
      <c r="T230" s="136">
        <f>T231</f>
        <v>0</v>
      </c>
      <c r="AR230" s="129" t="s">
        <v>135</v>
      </c>
      <c r="AT230" s="137" t="s">
        <v>73</v>
      </c>
      <c r="AU230" s="137" t="s">
        <v>74</v>
      </c>
      <c r="AY230" s="129" t="s">
        <v>129</v>
      </c>
      <c r="BK230" s="138">
        <f>BK231</f>
        <v>0</v>
      </c>
    </row>
    <row r="231" spans="1:65" s="2" customFormat="1" ht="24.2" customHeight="1">
      <c r="A231" s="29"/>
      <c r="B231" s="141"/>
      <c r="C231" s="142" t="s">
        <v>459</v>
      </c>
      <c r="D231" s="142" t="s">
        <v>131</v>
      </c>
      <c r="E231" s="143" t="s">
        <v>578</v>
      </c>
      <c r="F231" s="144" t="s">
        <v>579</v>
      </c>
      <c r="G231" s="145" t="s">
        <v>580</v>
      </c>
      <c r="H231" s="146">
        <v>10</v>
      </c>
      <c r="I231" s="147"/>
      <c r="J231" s="148">
        <f>ROUND(I231*H231,2)</f>
        <v>0</v>
      </c>
      <c r="K231" s="149"/>
      <c r="L231" s="30"/>
      <c r="M231" s="150" t="s">
        <v>1</v>
      </c>
      <c r="N231" s="151" t="s">
        <v>40</v>
      </c>
      <c r="O231" s="55"/>
      <c r="P231" s="152">
        <f>O231*H231</f>
        <v>0</v>
      </c>
      <c r="Q231" s="152">
        <v>0</v>
      </c>
      <c r="R231" s="152">
        <f>Q231*H231</f>
        <v>0</v>
      </c>
      <c r="S231" s="152">
        <v>0</v>
      </c>
      <c r="T231" s="153">
        <f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4" t="s">
        <v>581</v>
      </c>
      <c r="AT231" s="154" t="s">
        <v>131</v>
      </c>
      <c r="AU231" s="154" t="s">
        <v>81</v>
      </c>
      <c r="AY231" s="14" t="s">
        <v>129</v>
      </c>
      <c r="BE231" s="155">
        <f>IF(N231="základná",J231,0)</f>
        <v>0</v>
      </c>
      <c r="BF231" s="155">
        <f>IF(N231="znížená",J231,0)</f>
        <v>0</v>
      </c>
      <c r="BG231" s="155">
        <f>IF(N231="zákl. prenesená",J231,0)</f>
        <v>0</v>
      </c>
      <c r="BH231" s="155">
        <f>IF(N231="zníž. prenesená",J231,0)</f>
        <v>0</v>
      </c>
      <c r="BI231" s="155">
        <f>IF(N231="nulová",J231,0)</f>
        <v>0</v>
      </c>
      <c r="BJ231" s="14" t="s">
        <v>136</v>
      </c>
      <c r="BK231" s="155">
        <f>ROUND(I231*H231,2)</f>
        <v>0</v>
      </c>
      <c r="BL231" s="14" t="s">
        <v>581</v>
      </c>
      <c r="BM231" s="154" t="s">
        <v>582</v>
      </c>
    </row>
    <row r="232" spans="1:65" s="12" customFormat="1" ht="25.9" customHeight="1">
      <c r="B232" s="128"/>
      <c r="D232" s="129" t="s">
        <v>73</v>
      </c>
      <c r="E232" s="130" t="s">
        <v>481</v>
      </c>
      <c r="F232" s="130" t="s">
        <v>482</v>
      </c>
      <c r="I232" s="131"/>
      <c r="J232" s="132">
        <f>BK232</f>
        <v>0</v>
      </c>
      <c r="L232" s="128"/>
      <c r="M232" s="133"/>
      <c r="N232" s="134"/>
      <c r="O232" s="134"/>
      <c r="P232" s="135">
        <f>P233</f>
        <v>0</v>
      </c>
      <c r="Q232" s="134"/>
      <c r="R232" s="135">
        <f>R233</f>
        <v>0</v>
      </c>
      <c r="S232" s="134"/>
      <c r="T232" s="136">
        <f>T233</f>
        <v>0</v>
      </c>
      <c r="AR232" s="129" t="s">
        <v>147</v>
      </c>
      <c r="AT232" s="137" t="s">
        <v>73</v>
      </c>
      <c r="AU232" s="137" t="s">
        <v>74</v>
      </c>
      <c r="AY232" s="129" t="s">
        <v>129</v>
      </c>
      <c r="BK232" s="138">
        <f>BK233</f>
        <v>0</v>
      </c>
    </row>
    <row r="233" spans="1:65" s="2" customFormat="1" ht="14.45" customHeight="1">
      <c r="A233" s="29"/>
      <c r="B233" s="141"/>
      <c r="C233" s="142" t="s">
        <v>465</v>
      </c>
      <c r="D233" s="142" t="s">
        <v>131</v>
      </c>
      <c r="E233" s="143" t="s">
        <v>583</v>
      </c>
      <c r="F233" s="144" t="s">
        <v>584</v>
      </c>
      <c r="G233" s="145" t="s">
        <v>210</v>
      </c>
      <c r="H233" s="146">
        <v>1</v>
      </c>
      <c r="I233" s="147"/>
      <c r="J233" s="148">
        <f>ROUND(I233*H233,2)</f>
        <v>0</v>
      </c>
      <c r="K233" s="149"/>
      <c r="L233" s="30"/>
      <c r="M233" s="173" t="s">
        <v>1</v>
      </c>
      <c r="N233" s="174" t="s">
        <v>40</v>
      </c>
      <c r="O233" s="175"/>
      <c r="P233" s="176">
        <f>O233*H233</f>
        <v>0</v>
      </c>
      <c r="Q233" s="176">
        <v>0</v>
      </c>
      <c r="R233" s="176">
        <f>Q233*H233</f>
        <v>0</v>
      </c>
      <c r="S233" s="176">
        <v>0</v>
      </c>
      <c r="T233" s="177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4" t="s">
        <v>495</v>
      </c>
      <c r="AT233" s="154" t="s">
        <v>131</v>
      </c>
      <c r="AU233" s="154" t="s">
        <v>81</v>
      </c>
      <c r="AY233" s="14" t="s">
        <v>129</v>
      </c>
      <c r="BE233" s="155">
        <f>IF(N233="základná",J233,0)</f>
        <v>0</v>
      </c>
      <c r="BF233" s="155">
        <f>IF(N233="znížená",J233,0)</f>
        <v>0</v>
      </c>
      <c r="BG233" s="155">
        <f>IF(N233="zákl. prenesená",J233,0)</f>
        <v>0</v>
      </c>
      <c r="BH233" s="155">
        <f>IF(N233="zníž. prenesená",J233,0)</f>
        <v>0</v>
      </c>
      <c r="BI233" s="155">
        <f>IF(N233="nulová",J233,0)</f>
        <v>0</v>
      </c>
      <c r="BJ233" s="14" t="s">
        <v>136</v>
      </c>
      <c r="BK233" s="155">
        <f>ROUND(I233*H233,2)</f>
        <v>0</v>
      </c>
      <c r="BL233" s="14" t="s">
        <v>495</v>
      </c>
      <c r="BM233" s="154" t="s">
        <v>585</v>
      </c>
    </row>
    <row r="234" spans="1:65" s="2" customFormat="1" ht="6.95" customHeight="1">
      <c r="A234" s="29"/>
      <c r="B234" s="44"/>
      <c r="C234" s="45"/>
      <c r="D234" s="45"/>
      <c r="E234" s="45"/>
      <c r="F234" s="45"/>
      <c r="G234" s="45"/>
      <c r="H234" s="45"/>
      <c r="I234" s="45"/>
      <c r="J234" s="45"/>
      <c r="K234" s="45"/>
      <c r="L234" s="30"/>
      <c r="M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</row>
  </sheetData>
  <autoFilter ref="C131:K233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A2003 - E1- Zelená stena ...</vt:lpstr>
      <vt:lpstr>A2003E - E3) Elektroinšta...</vt:lpstr>
      <vt:lpstr>A2003Z - E2) Zavlažovanie</vt:lpstr>
      <vt:lpstr>'A2003 - E1- Zelená stena ...'!Názvy_tlače</vt:lpstr>
      <vt:lpstr>'A2003E - E3) Elektroinšta...'!Názvy_tlače</vt:lpstr>
      <vt:lpstr>'A2003Z - E2) Zavlažovanie'!Názvy_tlače</vt:lpstr>
      <vt:lpstr>'Rekapitulácia stavby'!Názvy_tlače</vt:lpstr>
      <vt:lpstr>'A2003 - E1- Zelená stena ...'!Oblasť_tlače</vt:lpstr>
      <vt:lpstr>'A2003E - E3) Elektroinšta...'!Oblasť_tlače</vt:lpstr>
      <vt:lpstr>'A2003Z - E2) Zavlažovanie'!Oblasť_tlače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KOTYKPC\Juraj Kotyk</dc:creator>
  <cp:lastModifiedBy>Mgr. Martina Klacek</cp:lastModifiedBy>
  <dcterms:created xsi:type="dcterms:W3CDTF">2020-08-04T06:51:58Z</dcterms:created>
  <dcterms:modified xsi:type="dcterms:W3CDTF">2020-12-16T13:01:58Z</dcterms:modified>
</cp:coreProperties>
</file>