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enovo\Documents\343VO - E\VO - Oľka_BD\"/>
    </mc:Choice>
  </mc:AlternateContent>
  <xr:revisionPtr revIDLastSave="0" documentId="13_ncr:1_{F2C6D86D-DB7F-4E2D-ADEA-144DAEE111FD}" xr6:coauthVersionLast="45" xr6:coauthVersionMax="45" xr10:uidLastSave="{00000000-0000-0000-0000-000000000000}"/>
  <bookViews>
    <workbookView xWindow="-108" yWindow="-108" windowWidth="23256" windowHeight="12576" firstSheet="13" activeTab="13" xr2:uid="{F8D34D15-1BAE-48CB-AE88-72E741D40587}"/>
  </bookViews>
  <sheets>
    <sheet name="Rekapitulácia" sheetId="1" r:id="rId1"/>
    <sheet name="Krycí list stavby" sheetId="2" r:id="rId2"/>
    <sheet name="Kryci_list 7907" sheetId="3" r:id="rId3"/>
    <sheet name="Rekap 7907" sheetId="4" r:id="rId4"/>
    <sheet name="SO 7907" sheetId="5" r:id="rId5"/>
    <sheet name="Kryci_list 7908" sheetId="6" r:id="rId6"/>
    <sheet name="Rekap 7908" sheetId="7" r:id="rId7"/>
    <sheet name="SO 7908" sheetId="8" r:id="rId8"/>
    <sheet name="Kryci_list 7909" sheetId="9" r:id="rId9"/>
    <sheet name="Rekap 7909" sheetId="10" r:id="rId10"/>
    <sheet name="SO 7909" sheetId="11" r:id="rId11"/>
    <sheet name="Kryci_list 7910" sheetId="12" r:id="rId12"/>
    <sheet name="Rekap 7910" sheetId="13" r:id="rId13"/>
    <sheet name="SO 7910" sheetId="14" r:id="rId14"/>
    <sheet name="Kryci_list 7911" sheetId="15" r:id="rId15"/>
    <sheet name="Rekap 7911" sheetId="16" r:id="rId16"/>
    <sheet name="SO 7911" sheetId="17" r:id="rId17"/>
    <sheet name="Kryci_list 7912" sheetId="18" r:id="rId18"/>
    <sheet name="Rekap 7912" sheetId="19" r:id="rId19"/>
    <sheet name="SO 7912" sheetId="20" r:id="rId20"/>
    <sheet name="Kryci_list 7913" sheetId="21" r:id="rId21"/>
    <sheet name="Rekap 7913" sheetId="22" r:id="rId22"/>
    <sheet name="SO 7913" sheetId="23" r:id="rId23"/>
    <sheet name="Kryci_list 7914" sheetId="24" r:id="rId24"/>
    <sheet name="Rekap 7914" sheetId="25" r:id="rId25"/>
    <sheet name="SO 7914" sheetId="26" r:id="rId26"/>
    <sheet name="Kryci_list 7915" sheetId="27" r:id="rId27"/>
    <sheet name="Rekap 7915" sheetId="28" r:id="rId28"/>
    <sheet name="SO 7915" sheetId="29" r:id="rId29"/>
    <sheet name="Kryci_list 7916" sheetId="30" r:id="rId30"/>
    <sheet name="Rekap 7916" sheetId="31" r:id="rId31"/>
    <sheet name="SO 7916" sheetId="32" r:id="rId32"/>
    <sheet name="Kryci_list 7917" sheetId="33" r:id="rId33"/>
    <sheet name="Rekap 7917" sheetId="34" r:id="rId34"/>
    <sheet name="SO 7917" sheetId="35" r:id="rId35"/>
  </sheets>
  <definedNames>
    <definedName name="_xlnm.Print_Titles" localSheetId="3">'Rekap 7907'!$9:$9</definedName>
    <definedName name="_xlnm.Print_Titles" localSheetId="6">'Rekap 7908'!$9:$9</definedName>
    <definedName name="_xlnm.Print_Titles" localSheetId="9">'Rekap 7909'!$9:$9</definedName>
    <definedName name="_xlnm.Print_Titles" localSheetId="12">'Rekap 7910'!$9:$9</definedName>
    <definedName name="_xlnm.Print_Titles" localSheetId="15">'Rekap 7911'!$9:$9</definedName>
    <definedName name="_xlnm.Print_Titles" localSheetId="18">'Rekap 7912'!$9:$9</definedName>
    <definedName name="_xlnm.Print_Titles" localSheetId="21">'Rekap 7913'!$9:$9</definedName>
    <definedName name="_xlnm.Print_Titles" localSheetId="24">'Rekap 7914'!$9:$9</definedName>
    <definedName name="_xlnm.Print_Titles" localSheetId="27">'Rekap 7915'!$9:$9</definedName>
    <definedName name="_xlnm.Print_Titles" localSheetId="30">'Rekap 7916'!$9:$9</definedName>
    <definedName name="_xlnm.Print_Titles" localSheetId="33">'Rekap 7917'!$9:$9</definedName>
    <definedName name="_xlnm.Print_Titles" localSheetId="4">'SO 7907'!$8:$8</definedName>
    <definedName name="_xlnm.Print_Titles" localSheetId="7">'SO 7908'!$8:$8</definedName>
    <definedName name="_xlnm.Print_Titles" localSheetId="10">'SO 7909'!$8:$8</definedName>
    <definedName name="_xlnm.Print_Titles" localSheetId="13">'SO 7910'!$8:$8</definedName>
    <definedName name="_xlnm.Print_Titles" localSheetId="16">'SO 7911'!$8:$8</definedName>
    <definedName name="_xlnm.Print_Titles" localSheetId="19">'SO 7912'!$8:$8</definedName>
    <definedName name="_xlnm.Print_Titles" localSheetId="22">'SO 7913'!$8:$8</definedName>
    <definedName name="_xlnm.Print_Titles" localSheetId="25">'SO 7914'!$8:$8</definedName>
    <definedName name="_xlnm.Print_Titles" localSheetId="28">'SO 7915'!$8:$8</definedName>
    <definedName name="_xlnm.Print_Titles" localSheetId="31">'SO 7916'!$8:$8</definedName>
    <definedName name="_xlnm.Print_Titles" localSheetId="34">'SO 7917'!$8:$8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2" l="1"/>
  <c r="F19" i="2"/>
  <c r="E19" i="2"/>
  <c r="D19" i="2"/>
  <c r="F19" i="1"/>
  <c r="D19" i="1"/>
  <c r="J18" i="2" s="1"/>
  <c r="J17" i="33"/>
  <c r="E18" i="1" s="1"/>
  <c r="Z32" i="35"/>
  <c r="V29" i="35"/>
  <c r="F12" i="34" s="1"/>
  <c r="K28" i="35"/>
  <c r="J28" i="35"/>
  <c r="S28" i="35"/>
  <c r="M28" i="35"/>
  <c r="L28" i="35"/>
  <c r="I28" i="35"/>
  <c r="K27" i="35"/>
  <c r="J27" i="35"/>
  <c r="S27" i="35"/>
  <c r="M27" i="35"/>
  <c r="L27" i="35"/>
  <c r="I27" i="35"/>
  <c r="K26" i="35"/>
  <c r="J26" i="35"/>
  <c r="S26" i="35"/>
  <c r="M26" i="35"/>
  <c r="L26" i="35"/>
  <c r="I26" i="35"/>
  <c r="K25" i="35"/>
  <c r="J25" i="35"/>
  <c r="S25" i="35"/>
  <c r="M25" i="35"/>
  <c r="L25" i="35"/>
  <c r="I25" i="35"/>
  <c r="K24" i="35"/>
  <c r="J24" i="35"/>
  <c r="S24" i="35"/>
  <c r="M24" i="35"/>
  <c r="M29" i="35" s="1"/>
  <c r="C12" i="34" s="1"/>
  <c r="L24" i="35"/>
  <c r="I24" i="35"/>
  <c r="V21" i="35"/>
  <c r="F11" i="34" s="1"/>
  <c r="K20" i="35"/>
  <c r="J20" i="35"/>
  <c r="S20" i="35"/>
  <c r="M20" i="35"/>
  <c r="L20" i="35"/>
  <c r="I20" i="35"/>
  <c r="K19" i="35"/>
  <c r="J19" i="35"/>
  <c r="S19" i="35"/>
  <c r="M19" i="35"/>
  <c r="L19" i="35"/>
  <c r="I19" i="35"/>
  <c r="K18" i="35"/>
  <c r="J18" i="35"/>
  <c r="S18" i="35"/>
  <c r="M18" i="35"/>
  <c r="L18" i="35"/>
  <c r="I18" i="35"/>
  <c r="K17" i="35"/>
  <c r="J17" i="35"/>
  <c r="S17" i="35"/>
  <c r="M17" i="35"/>
  <c r="L17" i="35"/>
  <c r="I17" i="35"/>
  <c r="K16" i="35"/>
  <c r="J16" i="35"/>
  <c r="S16" i="35"/>
  <c r="M16" i="35"/>
  <c r="L16" i="35"/>
  <c r="I16" i="35"/>
  <c r="K15" i="35"/>
  <c r="J15" i="35"/>
  <c r="S15" i="35"/>
  <c r="M15" i="35"/>
  <c r="L15" i="35"/>
  <c r="I15" i="35"/>
  <c r="K14" i="35"/>
  <c r="J14" i="35"/>
  <c r="S14" i="35"/>
  <c r="M14" i="35"/>
  <c r="L14" i="35"/>
  <c r="I14" i="35"/>
  <c r="K13" i="35"/>
  <c r="J13" i="35"/>
  <c r="S13" i="35"/>
  <c r="M13" i="35"/>
  <c r="L13" i="35"/>
  <c r="I13" i="35"/>
  <c r="K12" i="35"/>
  <c r="J12" i="35"/>
  <c r="S12" i="35"/>
  <c r="M12" i="35"/>
  <c r="L12" i="35"/>
  <c r="I12" i="35"/>
  <c r="K11" i="35"/>
  <c r="J11" i="35"/>
  <c r="S11" i="35"/>
  <c r="M11" i="35"/>
  <c r="L11" i="35"/>
  <c r="I11" i="35"/>
  <c r="J20" i="33"/>
  <c r="Z57" i="32"/>
  <c r="J17" i="30" s="1"/>
  <c r="V54" i="32"/>
  <c r="F15" i="31" s="1"/>
  <c r="K53" i="32"/>
  <c r="J53" i="32"/>
  <c r="S53" i="32"/>
  <c r="S54" i="32" s="1"/>
  <c r="E15" i="31" s="1"/>
  <c r="M53" i="32"/>
  <c r="M54" i="32" s="1"/>
  <c r="C15" i="31" s="1"/>
  <c r="L53" i="32"/>
  <c r="L54" i="32" s="1"/>
  <c r="B15" i="31" s="1"/>
  <c r="I53" i="32"/>
  <c r="I54" i="32" s="1"/>
  <c r="D15" i="31" s="1"/>
  <c r="V50" i="32"/>
  <c r="F14" i="31" s="1"/>
  <c r="K49" i="32"/>
  <c r="J49" i="32"/>
  <c r="S49" i="32"/>
  <c r="M49" i="32"/>
  <c r="L49" i="32"/>
  <c r="I49" i="32"/>
  <c r="K48" i="32"/>
  <c r="J48" i="32"/>
  <c r="S48" i="32"/>
  <c r="S50" i="32" s="1"/>
  <c r="E14" i="31" s="1"/>
  <c r="M48" i="32"/>
  <c r="H50" i="32" s="1"/>
  <c r="L48" i="32"/>
  <c r="I48" i="32"/>
  <c r="V45" i="32"/>
  <c r="F13" i="31" s="1"/>
  <c r="K44" i="32"/>
  <c r="J44" i="32"/>
  <c r="S44" i="32"/>
  <c r="M44" i="32"/>
  <c r="L44" i="32"/>
  <c r="I44" i="32"/>
  <c r="K43" i="32"/>
  <c r="J43" i="32"/>
  <c r="S43" i="32"/>
  <c r="M43" i="32"/>
  <c r="L43" i="32"/>
  <c r="I43" i="32"/>
  <c r="K42" i="32"/>
  <c r="J42" i="32"/>
  <c r="S42" i="32"/>
  <c r="M42" i="32"/>
  <c r="L42" i="32"/>
  <c r="I42" i="32"/>
  <c r="K41" i="32"/>
  <c r="J41" i="32"/>
  <c r="S41" i="32"/>
  <c r="M41" i="32"/>
  <c r="L41" i="32"/>
  <c r="I41" i="32"/>
  <c r="K40" i="32"/>
  <c r="J40" i="32"/>
  <c r="S40" i="32"/>
  <c r="M40" i="32"/>
  <c r="L40" i="32"/>
  <c r="I40" i="32"/>
  <c r="K39" i="32"/>
  <c r="J39" i="32"/>
  <c r="S39" i="32"/>
  <c r="M39" i="32"/>
  <c r="L39" i="32"/>
  <c r="I39" i="32"/>
  <c r="K38" i="32"/>
  <c r="J38" i="32"/>
  <c r="S38" i="32"/>
  <c r="M38" i="32"/>
  <c r="L38" i="32"/>
  <c r="I38" i="32"/>
  <c r="K37" i="32"/>
  <c r="J37" i="32"/>
  <c r="S37" i="32"/>
  <c r="M37" i="32"/>
  <c r="L37" i="32"/>
  <c r="I37" i="32"/>
  <c r="K36" i="32"/>
  <c r="J36" i="32"/>
  <c r="S36" i="32"/>
  <c r="M36" i="32"/>
  <c r="L36" i="32"/>
  <c r="I36" i="32"/>
  <c r="K35" i="32"/>
  <c r="J35" i="32"/>
  <c r="S35" i="32"/>
  <c r="M35" i="32"/>
  <c r="L35" i="32"/>
  <c r="I35" i="32"/>
  <c r="K34" i="32"/>
  <c r="J34" i="32"/>
  <c r="S34" i="32"/>
  <c r="M34" i="32"/>
  <c r="L34" i="32"/>
  <c r="I34" i="32"/>
  <c r="K33" i="32"/>
  <c r="J33" i="32"/>
  <c r="S33" i="32"/>
  <c r="M33" i="32"/>
  <c r="L33" i="32"/>
  <c r="I33" i="32"/>
  <c r="K32" i="32"/>
  <c r="J32" i="32"/>
  <c r="S32" i="32"/>
  <c r="M32" i="32"/>
  <c r="L32" i="32"/>
  <c r="I32" i="32"/>
  <c r="K31" i="32"/>
  <c r="J31" i="32"/>
  <c r="S31" i="32"/>
  <c r="M31" i="32"/>
  <c r="L31" i="32"/>
  <c r="I31" i="32"/>
  <c r="K30" i="32"/>
  <c r="J30" i="32"/>
  <c r="S30" i="32"/>
  <c r="M30" i="32"/>
  <c r="H45" i="32" s="1"/>
  <c r="L30" i="32"/>
  <c r="G45" i="32" s="1"/>
  <c r="I30" i="32"/>
  <c r="V27" i="32"/>
  <c r="F12" i="31" s="1"/>
  <c r="K26" i="32"/>
  <c r="J26" i="32"/>
  <c r="S26" i="32"/>
  <c r="S27" i="32" s="1"/>
  <c r="E12" i="31" s="1"/>
  <c r="M26" i="32"/>
  <c r="H27" i="32" s="1"/>
  <c r="L26" i="32"/>
  <c r="G27" i="32" s="1"/>
  <c r="I26" i="32"/>
  <c r="I27" i="32" s="1"/>
  <c r="D12" i="31" s="1"/>
  <c r="V23" i="32"/>
  <c r="F11" i="31" s="1"/>
  <c r="K22" i="32"/>
  <c r="J22" i="32"/>
  <c r="S22" i="32"/>
  <c r="M22" i="32"/>
  <c r="L22" i="32"/>
  <c r="I22" i="32"/>
  <c r="K21" i="32"/>
  <c r="J21" i="32"/>
  <c r="S21" i="32"/>
  <c r="M21" i="32"/>
  <c r="L21" i="32"/>
  <c r="I21" i="32"/>
  <c r="K20" i="32"/>
  <c r="J20" i="32"/>
  <c r="S20" i="32"/>
  <c r="M20" i="32"/>
  <c r="L20" i="32"/>
  <c r="I20" i="32"/>
  <c r="K19" i="32"/>
  <c r="J19" i="32"/>
  <c r="S19" i="32"/>
  <c r="M19" i="32"/>
  <c r="L19" i="32"/>
  <c r="I19" i="32"/>
  <c r="K18" i="32"/>
  <c r="J18" i="32"/>
  <c r="S18" i="32"/>
  <c r="M18" i="32"/>
  <c r="L18" i="32"/>
  <c r="I18" i="32"/>
  <c r="K17" i="32"/>
  <c r="J17" i="32"/>
  <c r="S17" i="32"/>
  <c r="M17" i="32"/>
  <c r="L17" i="32"/>
  <c r="I17" i="32"/>
  <c r="K16" i="32"/>
  <c r="J16" i="32"/>
  <c r="S16" i="32"/>
  <c r="M16" i="32"/>
  <c r="L16" i="32"/>
  <c r="I16" i="32"/>
  <c r="K15" i="32"/>
  <c r="J15" i="32"/>
  <c r="S15" i="32"/>
  <c r="M15" i="32"/>
  <c r="L15" i="32"/>
  <c r="I15" i="32"/>
  <c r="K14" i="32"/>
  <c r="J14" i="32"/>
  <c r="S14" i="32"/>
  <c r="M14" i="32"/>
  <c r="L14" i="32"/>
  <c r="I14" i="32"/>
  <c r="K13" i="32"/>
  <c r="J13" i="32"/>
  <c r="S13" i="32"/>
  <c r="M13" i="32"/>
  <c r="L13" i="32"/>
  <c r="I13" i="32"/>
  <c r="K12" i="32"/>
  <c r="J12" i="32"/>
  <c r="S12" i="32"/>
  <c r="M12" i="32"/>
  <c r="L12" i="32"/>
  <c r="I12" i="32"/>
  <c r="K11" i="32"/>
  <c r="J11" i="32"/>
  <c r="S11" i="32"/>
  <c r="M11" i="32"/>
  <c r="L11" i="32"/>
  <c r="I11" i="32"/>
  <c r="Z49" i="29"/>
  <c r="J17" i="27" s="1"/>
  <c r="E16" i="1" s="1"/>
  <c r="V46" i="29"/>
  <c r="F15" i="28" s="1"/>
  <c r="K45" i="29"/>
  <c r="J45" i="29"/>
  <c r="S45" i="29"/>
  <c r="S46" i="29" s="1"/>
  <c r="E15" i="28" s="1"/>
  <c r="M45" i="29"/>
  <c r="M46" i="29" s="1"/>
  <c r="C15" i="28" s="1"/>
  <c r="L45" i="29"/>
  <c r="L46" i="29" s="1"/>
  <c r="B15" i="28" s="1"/>
  <c r="I45" i="29"/>
  <c r="I46" i="29" s="1"/>
  <c r="D15" i="28" s="1"/>
  <c r="V42" i="29"/>
  <c r="F14" i="28" s="1"/>
  <c r="K41" i="29"/>
  <c r="J41" i="29"/>
  <c r="S41" i="29"/>
  <c r="M41" i="29"/>
  <c r="L41" i="29"/>
  <c r="I41" i="29"/>
  <c r="K40" i="29"/>
  <c r="J40" i="29"/>
  <c r="S40" i="29"/>
  <c r="M40" i="29"/>
  <c r="L40" i="29"/>
  <c r="G42" i="29" s="1"/>
  <c r="I40" i="29"/>
  <c r="I42" i="29" s="1"/>
  <c r="D14" i="28" s="1"/>
  <c r="V37" i="29"/>
  <c r="F13" i="28" s="1"/>
  <c r="K36" i="29"/>
  <c r="J36" i="29"/>
  <c r="S36" i="29"/>
  <c r="M36" i="29"/>
  <c r="L36" i="29"/>
  <c r="I36" i="29"/>
  <c r="K35" i="29"/>
  <c r="J35" i="29"/>
  <c r="S35" i="29"/>
  <c r="M35" i="29"/>
  <c r="L35" i="29"/>
  <c r="I35" i="29"/>
  <c r="K34" i="29"/>
  <c r="J34" i="29"/>
  <c r="S34" i="29"/>
  <c r="M34" i="29"/>
  <c r="L34" i="29"/>
  <c r="I34" i="29"/>
  <c r="K33" i="29"/>
  <c r="J33" i="29"/>
  <c r="S33" i="29"/>
  <c r="M33" i="29"/>
  <c r="L33" i="29"/>
  <c r="I33" i="29"/>
  <c r="K32" i="29"/>
  <c r="J32" i="29"/>
  <c r="S32" i="29"/>
  <c r="M32" i="29"/>
  <c r="L32" i="29"/>
  <c r="I32" i="29"/>
  <c r="K31" i="29"/>
  <c r="J31" i="29"/>
  <c r="S31" i="29"/>
  <c r="M31" i="29"/>
  <c r="L31" i="29"/>
  <c r="I31" i="29"/>
  <c r="K30" i="29"/>
  <c r="J30" i="29"/>
  <c r="S30" i="29"/>
  <c r="M30" i="29"/>
  <c r="L30" i="29"/>
  <c r="I30" i="29"/>
  <c r="K29" i="29"/>
  <c r="J29" i="29"/>
  <c r="S29" i="29"/>
  <c r="M29" i="29"/>
  <c r="L29" i="29"/>
  <c r="I29" i="29"/>
  <c r="K28" i="29"/>
  <c r="J28" i="29"/>
  <c r="S28" i="29"/>
  <c r="S37" i="29" s="1"/>
  <c r="E13" i="28" s="1"/>
  <c r="M28" i="29"/>
  <c r="L28" i="29"/>
  <c r="I28" i="29"/>
  <c r="I37" i="29" s="1"/>
  <c r="D13" i="28" s="1"/>
  <c r="V25" i="29"/>
  <c r="F12" i="28" s="1"/>
  <c r="K24" i="29"/>
  <c r="J24" i="29"/>
  <c r="S24" i="29"/>
  <c r="S25" i="29" s="1"/>
  <c r="E12" i="28" s="1"/>
  <c r="M24" i="29"/>
  <c r="H25" i="29" s="1"/>
  <c r="L24" i="29"/>
  <c r="G25" i="29" s="1"/>
  <c r="I24" i="29"/>
  <c r="I25" i="29" s="1"/>
  <c r="D12" i="28" s="1"/>
  <c r="V21" i="29"/>
  <c r="F11" i="28" s="1"/>
  <c r="K20" i="29"/>
  <c r="J20" i="29"/>
  <c r="S20" i="29"/>
  <c r="M20" i="29"/>
  <c r="L20" i="29"/>
  <c r="I20" i="29"/>
  <c r="K19" i="29"/>
  <c r="J19" i="29"/>
  <c r="S19" i="29"/>
  <c r="M19" i="29"/>
  <c r="L19" i="29"/>
  <c r="I19" i="29"/>
  <c r="K18" i="29"/>
  <c r="J18" i="29"/>
  <c r="S18" i="29"/>
  <c r="M18" i="29"/>
  <c r="L18" i="29"/>
  <c r="I18" i="29"/>
  <c r="K17" i="29"/>
  <c r="J17" i="29"/>
  <c r="S17" i="29"/>
  <c r="M17" i="29"/>
  <c r="L17" i="29"/>
  <c r="I17" i="29"/>
  <c r="K16" i="29"/>
  <c r="J16" i="29"/>
  <c r="S16" i="29"/>
  <c r="M16" i="29"/>
  <c r="L16" i="29"/>
  <c r="I16" i="29"/>
  <c r="K15" i="29"/>
  <c r="J15" i="29"/>
  <c r="S15" i="29"/>
  <c r="M15" i="29"/>
  <c r="L15" i="29"/>
  <c r="I15" i="29"/>
  <c r="K14" i="29"/>
  <c r="J14" i="29"/>
  <c r="S14" i="29"/>
  <c r="M14" i="29"/>
  <c r="L14" i="29"/>
  <c r="I14" i="29"/>
  <c r="K13" i="29"/>
  <c r="J13" i="29"/>
  <c r="S13" i="29"/>
  <c r="M13" i="29"/>
  <c r="L13" i="29"/>
  <c r="I13" i="29"/>
  <c r="K12" i="29"/>
  <c r="I30" i="27" s="1"/>
  <c r="J30" i="27" s="1"/>
  <c r="J12" i="29"/>
  <c r="S12" i="29"/>
  <c r="M12" i="29"/>
  <c r="L12" i="29"/>
  <c r="I12" i="29"/>
  <c r="K11" i="29"/>
  <c r="J11" i="29"/>
  <c r="S11" i="29"/>
  <c r="M11" i="29"/>
  <c r="L11" i="29"/>
  <c r="I11" i="29"/>
  <c r="J20" i="27"/>
  <c r="Z71" i="26"/>
  <c r="J17" i="24" s="1"/>
  <c r="V68" i="26"/>
  <c r="F24" i="25" s="1"/>
  <c r="K67" i="26"/>
  <c r="J67" i="26"/>
  <c r="S67" i="26"/>
  <c r="M67" i="26"/>
  <c r="L67" i="26"/>
  <c r="I67" i="26"/>
  <c r="K66" i="26"/>
  <c r="J66" i="26"/>
  <c r="S66" i="26"/>
  <c r="M66" i="26"/>
  <c r="L66" i="26"/>
  <c r="I66" i="26"/>
  <c r="V60" i="26"/>
  <c r="V62" i="26" s="1"/>
  <c r="F21" i="25" s="1"/>
  <c r="K59" i="26"/>
  <c r="J59" i="26"/>
  <c r="S59" i="26"/>
  <c r="M59" i="26"/>
  <c r="L59" i="26"/>
  <c r="I59" i="26"/>
  <c r="V53" i="26"/>
  <c r="F16" i="25" s="1"/>
  <c r="K52" i="26"/>
  <c r="J52" i="26"/>
  <c r="S52" i="26"/>
  <c r="S53" i="26" s="1"/>
  <c r="E16" i="25" s="1"/>
  <c r="M52" i="26"/>
  <c r="H53" i="26" s="1"/>
  <c r="L52" i="26"/>
  <c r="G53" i="26" s="1"/>
  <c r="I52" i="26"/>
  <c r="I53" i="26" s="1"/>
  <c r="D16" i="25" s="1"/>
  <c r="V49" i="26"/>
  <c r="F15" i="25" s="1"/>
  <c r="K48" i="26"/>
  <c r="J48" i="26"/>
  <c r="S48" i="26"/>
  <c r="M48" i="26"/>
  <c r="L48" i="26"/>
  <c r="I48" i="26"/>
  <c r="K47" i="26"/>
  <c r="J47" i="26"/>
  <c r="S47" i="26"/>
  <c r="S49" i="26" s="1"/>
  <c r="E15" i="25" s="1"/>
  <c r="M47" i="26"/>
  <c r="H49" i="26" s="1"/>
  <c r="L47" i="26"/>
  <c r="I47" i="26"/>
  <c r="V44" i="26"/>
  <c r="F14" i="25" s="1"/>
  <c r="K43" i="26"/>
  <c r="J43" i="26"/>
  <c r="S43" i="26"/>
  <c r="M43" i="26"/>
  <c r="L43" i="26"/>
  <c r="I43" i="26"/>
  <c r="K42" i="26"/>
  <c r="J42" i="26"/>
  <c r="S42" i="26"/>
  <c r="M42" i="26"/>
  <c r="L42" i="26"/>
  <c r="I42" i="26"/>
  <c r="K41" i="26"/>
  <c r="J41" i="26"/>
  <c r="S41" i="26"/>
  <c r="M41" i="26"/>
  <c r="L41" i="26"/>
  <c r="I41" i="26"/>
  <c r="K40" i="26"/>
  <c r="J40" i="26"/>
  <c r="S40" i="26"/>
  <c r="M40" i="26"/>
  <c r="L40" i="26"/>
  <c r="I40" i="26"/>
  <c r="K39" i="26"/>
  <c r="J39" i="26"/>
  <c r="S39" i="26"/>
  <c r="M39" i="26"/>
  <c r="L39" i="26"/>
  <c r="I39" i="26"/>
  <c r="K38" i="26"/>
  <c r="J38" i="26"/>
  <c r="S38" i="26"/>
  <c r="M38" i="26"/>
  <c r="L38" i="26"/>
  <c r="I38" i="26"/>
  <c r="K37" i="26"/>
  <c r="J37" i="26"/>
  <c r="S37" i="26"/>
  <c r="M37" i="26"/>
  <c r="L37" i="26"/>
  <c r="I37" i="26"/>
  <c r="K36" i="26"/>
  <c r="J36" i="26"/>
  <c r="S36" i="26"/>
  <c r="M36" i="26"/>
  <c r="L36" i="26"/>
  <c r="I36" i="26"/>
  <c r="K35" i="26"/>
  <c r="J35" i="26"/>
  <c r="S35" i="26"/>
  <c r="M35" i="26"/>
  <c r="L35" i="26"/>
  <c r="I35" i="26"/>
  <c r="K34" i="26"/>
  <c r="J34" i="26"/>
  <c r="S34" i="26"/>
  <c r="M34" i="26"/>
  <c r="L34" i="26"/>
  <c r="I34" i="26"/>
  <c r="K33" i="26"/>
  <c r="J33" i="26"/>
  <c r="S33" i="26"/>
  <c r="M33" i="26"/>
  <c r="L33" i="26"/>
  <c r="I33" i="26"/>
  <c r="K32" i="26"/>
  <c r="J32" i="26"/>
  <c r="S32" i="26"/>
  <c r="M32" i="26"/>
  <c r="L32" i="26"/>
  <c r="I32" i="26"/>
  <c r="K31" i="26"/>
  <c r="J31" i="26"/>
  <c r="S31" i="26"/>
  <c r="M31" i="26"/>
  <c r="L31" i="26"/>
  <c r="I31" i="26"/>
  <c r="K30" i="26"/>
  <c r="J30" i="26"/>
  <c r="S30" i="26"/>
  <c r="M30" i="26"/>
  <c r="L30" i="26"/>
  <c r="I30" i="26"/>
  <c r="K29" i="26"/>
  <c r="J29" i="26"/>
  <c r="S29" i="26"/>
  <c r="M29" i="26"/>
  <c r="H44" i="26" s="1"/>
  <c r="L29" i="26"/>
  <c r="G44" i="26" s="1"/>
  <c r="I29" i="26"/>
  <c r="V26" i="26"/>
  <c r="F13" i="25" s="1"/>
  <c r="K25" i="26"/>
  <c r="J25" i="26"/>
  <c r="S25" i="26"/>
  <c r="S26" i="26" s="1"/>
  <c r="E13" i="25" s="1"/>
  <c r="M25" i="26"/>
  <c r="H26" i="26" s="1"/>
  <c r="L25" i="26"/>
  <c r="G26" i="26" s="1"/>
  <c r="I25" i="26"/>
  <c r="I26" i="26" s="1"/>
  <c r="D13" i="25" s="1"/>
  <c r="V22" i="26"/>
  <c r="F12" i="25" s="1"/>
  <c r="K21" i="26"/>
  <c r="J21" i="26"/>
  <c r="S21" i="26"/>
  <c r="S22" i="26" s="1"/>
  <c r="E12" i="25" s="1"/>
  <c r="M21" i="26"/>
  <c r="H22" i="26" s="1"/>
  <c r="L21" i="26"/>
  <c r="G22" i="26" s="1"/>
  <c r="I21" i="26"/>
  <c r="I22" i="26" s="1"/>
  <c r="D12" i="25" s="1"/>
  <c r="V18" i="26"/>
  <c r="V55" i="26" s="1"/>
  <c r="F17" i="25" s="1"/>
  <c r="K17" i="26"/>
  <c r="J17" i="26"/>
  <c r="S17" i="26"/>
  <c r="M17" i="26"/>
  <c r="L17" i="26"/>
  <c r="I17" i="26"/>
  <c r="K16" i="26"/>
  <c r="J16" i="26"/>
  <c r="S16" i="26"/>
  <c r="M16" i="26"/>
  <c r="L16" i="26"/>
  <c r="I16" i="26"/>
  <c r="K15" i="26"/>
  <c r="J15" i="26"/>
  <c r="S15" i="26"/>
  <c r="M15" i="26"/>
  <c r="L15" i="26"/>
  <c r="I15" i="26"/>
  <c r="K14" i="26"/>
  <c r="J14" i="26"/>
  <c r="S14" i="26"/>
  <c r="M14" i="26"/>
  <c r="L14" i="26"/>
  <c r="I14" i="26"/>
  <c r="K13" i="26"/>
  <c r="J13" i="26"/>
  <c r="S13" i="26"/>
  <c r="M13" i="26"/>
  <c r="L13" i="26"/>
  <c r="I13" i="26"/>
  <c r="K12" i="26"/>
  <c r="J12" i="26"/>
  <c r="S12" i="26"/>
  <c r="M12" i="26"/>
  <c r="L12" i="26"/>
  <c r="I12" i="26"/>
  <c r="K11" i="26"/>
  <c r="J11" i="26"/>
  <c r="S11" i="26"/>
  <c r="M11" i="26"/>
  <c r="L11" i="26"/>
  <c r="I11" i="26"/>
  <c r="J17" i="21"/>
  <c r="Z56" i="23"/>
  <c r="V53" i="23"/>
  <c r="F16" i="22" s="1"/>
  <c r="K52" i="23"/>
  <c r="J52" i="23"/>
  <c r="S52" i="23"/>
  <c r="S53" i="23" s="1"/>
  <c r="E16" i="22" s="1"/>
  <c r="M52" i="23"/>
  <c r="M53" i="23" s="1"/>
  <c r="C16" i="22" s="1"/>
  <c r="L52" i="23"/>
  <c r="L53" i="23" s="1"/>
  <c r="B16" i="22" s="1"/>
  <c r="I52" i="23"/>
  <c r="I53" i="23" s="1"/>
  <c r="D16" i="22" s="1"/>
  <c r="V49" i="23"/>
  <c r="F15" i="22" s="1"/>
  <c r="K48" i="23"/>
  <c r="J48" i="23"/>
  <c r="S48" i="23"/>
  <c r="M48" i="23"/>
  <c r="L48" i="23"/>
  <c r="I48" i="23"/>
  <c r="K47" i="23"/>
  <c r="J47" i="23"/>
  <c r="S47" i="23"/>
  <c r="M47" i="23"/>
  <c r="L47" i="23"/>
  <c r="I47" i="23"/>
  <c r="K46" i="23"/>
  <c r="J46" i="23"/>
  <c r="S46" i="23"/>
  <c r="M46" i="23"/>
  <c r="L46" i="23"/>
  <c r="I46" i="23"/>
  <c r="K45" i="23"/>
  <c r="J45" i="23"/>
  <c r="S45" i="23"/>
  <c r="M45" i="23"/>
  <c r="L45" i="23"/>
  <c r="I45" i="23"/>
  <c r="K44" i="23"/>
  <c r="J44" i="23"/>
  <c r="S44" i="23"/>
  <c r="M44" i="23"/>
  <c r="L44" i="23"/>
  <c r="I44" i="23"/>
  <c r="K43" i="23"/>
  <c r="J43" i="23"/>
  <c r="S43" i="23"/>
  <c r="M43" i="23"/>
  <c r="L43" i="23"/>
  <c r="I43" i="23"/>
  <c r="K42" i="23"/>
  <c r="J42" i="23"/>
  <c r="S42" i="23"/>
  <c r="M42" i="23"/>
  <c r="L42" i="23"/>
  <c r="I42" i="23"/>
  <c r="K41" i="23"/>
  <c r="J41" i="23"/>
  <c r="S41" i="23"/>
  <c r="M41" i="23"/>
  <c r="H49" i="23" s="1"/>
  <c r="L41" i="23"/>
  <c r="G49" i="23" s="1"/>
  <c r="I41" i="23"/>
  <c r="V38" i="23"/>
  <c r="F14" i="22" s="1"/>
  <c r="K37" i="23"/>
  <c r="J37" i="23"/>
  <c r="S37" i="23"/>
  <c r="M37" i="23"/>
  <c r="L37" i="23"/>
  <c r="I37" i="23"/>
  <c r="K36" i="23"/>
  <c r="J36" i="23"/>
  <c r="S36" i="23"/>
  <c r="M36" i="23"/>
  <c r="L36" i="23"/>
  <c r="I36" i="23"/>
  <c r="K35" i="23"/>
  <c r="J35" i="23"/>
  <c r="S35" i="23"/>
  <c r="M35" i="23"/>
  <c r="L35" i="23"/>
  <c r="I35" i="23"/>
  <c r="K34" i="23"/>
  <c r="J34" i="23"/>
  <c r="S34" i="23"/>
  <c r="M34" i="23"/>
  <c r="L34" i="23"/>
  <c r="I34" i="23"/>
  <c r="K33" i="23"/>
  <c r="J33" i="23"/>
  <c r="S33" i="23"/>
  <c r="M33" i="23"/>
  <c r="L33" i="23"/>
  <c r="I33" i="23"/>
  <c r="K32" i="23"/>
  <c r="J32" i="23"/>
  <c r="S32" i="23"/>
  <c r="M32" i="23"/>
  <c r="L32" i="23"/>
  <c r="I32" i="23"/>
  <c r="K31" i="23"/>
  <c r="J31" i="23"/>
  <c r="S31" i="23"/>
  <c r="M31" i="23"/>
  <c r="L31" i="23"/>
  <c r="I31" i="23"/>
  <c r="K30" i="23"/>
  <c r="J30" i="23"/>
  <c r="S30" i="23"/>
  <c r="S38" i="23" s="1"/>
  <c r="E14" i="22" s="1"/>
  <c r="M30" i="23"/>
  <c r="H38" i="23" s="1"/>
  <c r="L30" i="23"/>
  <c r="I30" i="23"/>
  <c r="V27" i="23"/>
  <c r="F13" i="22" s="1"/>
  <c r="K26" i="23"/>
  <c r="J26" i="23"/>
  <c r="S26" i="23"/>
  <c r="M26" i="23"/>
  <c r="L26" i="23"/>
  <c r="I26" i="23"/>
  <c r="K25" i="23"/>
  <c r="J25" i="23"/>
  <c r="S25" i="23"/>
  <c r="S27" i="23" s="1"/>
  <c r="E13" i="22" s="1"/>
  <c r="M25" i="23"/>
  <c r="L25" i="23"/>
  <c r="I25" i="23"/>
  <c r="I27" i="23" s="1"/>
  <c r="D13" i="22" s="1"/>
  <c r="V22" i="23"/>
  <c r="F12" i="22" s="1"/>
  <c r="K21" i="23"/>
  <c r="J21" i="23"/>
  <c r="S21" i="23"/>
  <c r="M21" i="23"/>
  <c r="L21" i="23"/>
  <c r="I21" i="23"/>
  <c r="K20" i="23"/>
  <c r="J20" i="23"/>
  <c r="S20" i="23"/>
  <c r="M20" i="23"/>
  <c r="L20" i="23"/>
  <c r="G22" i="23" s="1"/>
  <c r="I20" i="23"/>
  <c r="I22" i="23" s="1"/>
  <c r="D12" i="22" s="1"/>
  <c r="V17" i="23"/>
  <c r="F11" i="22" s="1"/>
  <c r="K16" i="23"/>
  <c r="J16" i="23"/>
  <c r="S16" i="23"/>
  <c r="M16" i="23"/>
  <c r="L16" i="23"/>
  <c r="I16" i="23"/>
  <c r="K15" i="23"/>
  <c r="J15" i="23"/>
  <c r="S15" i="23"/>
  <c r="M15" i="23"/>
  <c r="L15" i="23"/>
  <c r="I15" i="23"/>
  <c r="K14" i="23"/>
  <c r="J14" i="23"/>
  <c r="S14" i="23"/>
  <c r="M14" i="23"/>
  <c r="L14" i="23"/>
  <c r="I14" i="23"/>
  <c r="K13" i="23"/>
  <c r="J13" i="23"/>
  <c r="S13" i="23"/>
  <c r="M13" i="23"/>
  <c r="L13" i="23"/>
  <c r="I13" i="23"/>
  <c r="K12" i="23"/>
  <c r="J12" i="23"/>
  <c r="S12" i="23"/>
  <c r="M12" i="23"/>
  <c r="L12" i="23"/>
  <c r="I12" i="23"/>
  <c r="K11" i="23"/>
  <c r="K56" i="23" s="1"/>
  <c r="K14" i="1" s="1"/>
  <c r="J11" i="23"/>
  <c r="S11" i="23"/>
  <c r="M11" i="23"/>
  <c r="L11" i="23"/>
  <c r="I11" i="23"/>
  <c r="Z21" i="20"/>
  <c r="J17" i="18" s="1"/>
  <c r="V18" i="20"/>
  <c r="F11" i="19" s="1"/>
  <c r="K17" i="20"/>
  <c r="J17" i="20"/>
  <c r="S17" i="20"/>
  <c r="M17" i="20"/>
  <c r="L17" i="20"/>
  <c r="I17" i="20"/>
  <c r="K16" i="20"/>
  <c r="J16" i="20"/>
  <c r="S16" i="20"/>
  <c r="M16" i="20"/>
  <c r="L16" i="20"/>
  <c r="I16" i="20"/>
  <c r="K15" i="20"/>
  <c r="J15" i="20"/>
  <c r="S15" i="20"/>
  <c r="M15" i="20"/>
  <c r="L15" i="20"/>
  <c r="I15" i="20"/>
  <c r="K14" i="20"/>
  <c r="J14" i="20"/>
  <c r="S14" i="20"/>
  <c r="M14" i="20"/>
  <c r="L14" i="20"/>
  <c r="I14" i="20"/>
  <c r="K13" i="20"/>
  <c r="J13" i="20"/>
  <c r="S13" i="20"/>
  <c r="M13" i="20"/>
  <c r="L13" i="20"/>
  <c r="I13" i="20"/>
  <c r="K12" i="20"/>
  <c r="I30" i="18" s="1"/>
  <c r="J30" i="18" s="1"/>
  <c r="J12" i="20"/>
  <c r="S12" i="20"/>
  <c r="M12" i="20"/>
  <c r="L12" i="20"/>
  <c r="I12" i="20"/>
  <c r="K11" i="20"/>
  <c r="J11" i="20"/>
  <c r="S11" i="20"/>
  <c r="M11" i="20"/>
  <c r="L11" i="20"/>
  <c r="I11" i="20"/>
  <c r="J17" i="15"/>
  <c r="I30" i="15"/>
  <c r="J30" i="15" s="1"/>
  <c r="Z34" i="17"/>
  <c r="V31" i="17"/>
  <c r="F11" i="16" s="1"/>
  <c r="K30" i="17"/>
  <c r="J30" i="17"/>
  <c r="S30" i="17"/>
  <c r="M30" i="17"/>
  <c r="L30" i="17"/>
  <c r="I30" i="17"/>
  <c r="K29" i="17"/>
  <c r="J29" i="17"/>
  <c r="S29" i="17"/>
  <c r="M29" i="17"/>
  <c r="L29" i="17"/>
  <c r="I29" i="17"/>
  <c r="K28" i="17"/>
  <c r="J28" i="17"/>
  <c r="S28" i="17"/>
  <c r="M28" i="17"/>
  <c r="L28" i="17"/>
  <c r="I28" i="17"/>
  <c r="K27" i="17"/>
  <c r="J27" i="17"/>
  <c r="S27" i="17"/>
  <c r="M27" i="17"/>
  <c r="L27" i="17"/>
  <c r="I27" i="17"/>
  <c r="K26" i="17"/>
  <c r="J26" i="17"/>
  <c r="S26" i="17"/>
  <c r="M26" i="17"/>
  <c r="L26" i="17"/>
  <c r="I26" i="17"/>
  <c r="K25" i="17"/>
  <c r="J25" i="17"/>
  <c r="S25" i="17"/>
  <c r="M25" i="17"/>
  <c r="L25" i="17"/>
  <c r="I25" i="17"/>
  <c r="K24" i="17"/>
  <c r="J24" i="17"/>
  <c r="S24" i="17"/>
  <c r="M24" i="17"/>
  <c r="L24" i="17"/>
  <c r="I24" i="17"/>
  <c r="K23" i="17"/>
  <c r="J23" i="17"/>
  <c r="S23" i="17"/>
  <c r="M23" i="17"/>
  <c r="L23" i="17"/>
  <c r="I23" i="17"/>
  <c r="K22" i="17"/>
  <c r="J22" i="17"/>
  <c r="S22" i="17"/>
  <c r="M22" i="17"/>
  <c r="L22" i="17"/>
  <c r="I22" i="17"/>
  <c r="K21" i="17"/>
  <c r="J21" i="17"/>
  <c r="S21" i="17"/>
  <c r="M21" i="17"/>
  <c r="L21" i="17"/>
  <c r="I21" i="17"/>
  <c r="K20" i="17"/>
  <c r="J20" i="17"/>
  <c r="S20" i="17"/>
  <c r="M20" i="17"/>
  <c r="L20" i="17"/>
  <c r="I20" i="17"/>
  <c r="K19" i="17"/>
  <c r="J19" i="17"/>
  <c r="S19" i="17"/>
  <c r="M19" i="17"/>
  <c r="L19" i="17"/>
  <c r="I19" i="17"/>
  <c r="K18" i="17"/>
  <c r="J18" i="17"/>
  <c r="S18" i="17"/>
  <c r="M18" i="17"/>
  <c r="L18" i="17"/>
  <c r="I18" i="17"/>
  <c r="K17" i="17"/>
  <c r="J17" i="17"/>
  <c r="S17" i="17"/>
  <c r="M17" i="17"/>
  <c r="L17" i="17"/>
  <c r="I17" i="17"/>
  <c r="K16" i="17"/>
  <c r="J16" i="17"/>
  <c r="S16" i="17"/>
  <c r="M16" i="17"/>
  <c r="L16" i="17"/>
  <c r="I16" i="17"/>
  <c r="K15" i="17"/>
  <c r="J15" i="17"/>
  <c r="S15" i="17"/>
  <c r="M15" i="17"/>
  <c r="L15" i="17"/>
  <c r="I15" i="17"/>
  <c r="K14" i="17"/>
  <c r="J14" i="17"/>
  <c r="S14" i="17"/>
  <c r="M14" i="17"/>
  <c r="L14" i="17"/>
  <c r="I14" i="17"/>
  <c r="K13" i="17"/>
  <c r="J13" i="17"/>
  <c r="S13" i="17"/>
  <c r="M13" i="17"/>
  <c r="L13" i="17"/>
  <c r="I13" i="17"/>
  <c r="K12" i="17"/>
  <c r="J12" i="17"/>
  <c r="S12" i="17"/>
  <c r="M12" i="17"/>
  <c r="L12" i="17"/>
  <c r="I12" i="17"/>
  <c r="K11" i="17"/>
  <c r="J11" i="17"/>
  <c r="S11" i="17"/>
  <c r="M11" i="17"/>
  <c r="L11" i="17"/>
  <c r="I11" i="17"/>
  <c r="Z94" i="14"/>
  <c r="J17" i="12" s="1"/>
  <c r="V91" i="14"/>
  <c r="F15" i="13" s="1"/>
  <c r="K90" i="14"/>
  <c r="J90" i="14"/>
  <c r="S90" i="14"/>
  <c r="M90" i="14"/>
  <c r="L90" i="14"/>
  <c r="I90" i="14"/>
  <c r="K89" i="14"/>
  <c r="J89" i="14"/>
  <c r="S89" i="14"/>
  <c r="M89" i="14"/>
  <c r="L89" i="14"/>
  <c r="I89" i="14"/>
  <c r="K88" i="14"/>
  <c r="J88" i="14"/>
  <c r="S88" i="14"/>
  <c r="M88" i="14"/>
  <c r="L88" i="14"/>
  <c r="I88" i="14"/>
  <c r="K87" i="14"/>
  <c r="J87" i="14"/>
  <c r="S87" i="14"/>
  <c r="M87" i="14"/>
  <c r="L87" i="14"/>
  <c r="I87" i="14"/>
  <c r="K86" i="14"/>
  <c r="J86" i="14"/>
  <c r="S86" i="14"/>
  <c r="M86" i="14"/>
  <c r="L86" i="14"/>
  <c r="I86" i="14"/>
  <c r="K85" i="14"/>
  <c r="J85" i="14"/>
  <c r="S85" i="14"/>
  <c r="M85" i="14"/>
  <c r="L85" i="14"/>
  <c r="I85" i="14"/>
  <c r="K84" i="14"/>
  <c r="J84" i="14"/>
  <c r="S84" i="14"/>
  <c r="M84" i="14"/>
  <c r="L84" i="14"/>
  <c r="I84" i="14"/>
  <c r="K83" i="14"/>
  <c r="J83" i="14"/>
  <c r="S83" i="14"/>
  <c r="M83" i="14"/>
  <c r="L83" i="14"/>
  <c r="I83" i="14"/>
  <c r="K82" i="14"/>
  <c r="J82" i="14"/>
  <c r="S82" i="14"/>
  <c r="M82" i="14"/>
  <c r="L82" i="14"/>
  <c r="I82" i="14"/>
  <c r="K81" i="14"/>
  <c r="J81" i="14"/>
  <c r="S81" i="14"/>
  <c r="M81" i="14"/>
  <c r="L81" i="14"/>
  <c r="I81" i="14"/>
  <c r="K80" i="14"/>
  <c r="J80" i="14"/>
  <c r="S80" i="14"/>
  <c r="M80" i="14"/>
  <c r="L80" i="14"/>
  <c r="I80" i="14"/>
  <c r="K79" i="14"/>
  <c r="J79" i="14"/>
  <c r="S79" i="14"/>
  <c r="M79" i="14"/>
  <c r="L79" i="14"/>
  <c r="I79" i="14"/>
  <c r="K78" i="14"/>
  <c r="J78" i="14"/>
  <c r="S78" i="14"/>
  <c r="M78" i="14"/>
  <c r="L78" i="14"/>
  <c r="I78" i="14"/>
  <c r="K77" i="14"/>
  <c r="J77" i="14"/>
  <c r="S77" i="14"/>
  <c r="M77" i="14"/>
  <c r="L77" i="14"/>
  <c r="I77" i="14"/>
  <c r="K76" i="14"/>
  <c r="J76" i="14"/>
  <c r="S76" i="14"/>
  <c r="M76" i="14"/>
  <c r="L76" i="14"/>
  <c r="I76" i="14"/>
  <c r="K75" i="14"/>
  <c r="J75" i="14"/>
  <c r="S75" i="14"/>
  <c r="M75" i="14"/>
  <c r="L75" i="14"/>
  <c r="I75" i="14"/>
  <c r="K74" i="14"/>
  <c r="J74" i="14"/>
  <c r="S74" i="14"/>
  <c r="M74" i="14"/>
  <c r="L74" i="14"/>
  <c r="I74" i="14"/>
  <c r="K73" i="14"/>
  <c r="J73" i="14"/>
  <c r="S73" i="14"/>
  <c r="M73" i="14"/>
  <c r="L73" i="14"/>
  <c r="I73" i="14"/>
  <c r="K72" i="14"/>
  <c r="J72" i="14"/>
  <c r="S72" i="14"/>
  <c r="M72" i="14"/>
  <c r="L72" i="14"/>
  <c r="I72" i="14"/>
  <c r="K71" i="14"/>
  <c r="J71" i="14"/>
  <c r="S71" i="14"/>
  <c r="M71" i="14"/>
  <c r="L71" i="14"/>
  <c r="I71" i="14"/>
  <c r="K70" i="14"/>
  <c r="J70" i="14"/>
  <c r="S70" i="14"/>
  <c r="M70" i="14"/>
  <c r="L70" i="14"/>
  <c r="I70" i="14"/>
  <c r="K69" i="14"/>
  <c r="J69" i="14"/>
  <c r="S69" i="14"/>
  <c r="M69" i="14"/>
  <c r="L69" i="14"/>
  <c r="I69" i="14"/>
  <c r="K68" i="14"/>
  <c r="J68" i="14"/>
  <c r="S68" i="14"/>
  <c r="M68" i="14"/>
  <c r="L68" i="14"/>
  <c r="I68" i="14"/>
  <c r="K67" i="14"/>
  <c r="J67" i="14"/>
  <c r="S67" i="14"/>
  <c r="M67" i="14"/>
  <c r="L67" i="14"/>
  <c r="I67" i="14"/>
  <c r="K66" i="14"/>
  <c r="J66" i="14"/>
  <c r="S66" i="14"/>
  <c r="M66" i="14"/>
  <c r="L66" i="14"/>
  <c r="I66" i="14"/>
  <c r="K65" i="14"/>
  <c r="J65" i="14"/>
  <c r="S65" i="14"/>
  <c r="M65" i="14"/>
  <c r="L65" i="14"/>
  <c r="I65" i="14"/>
  <c r="K64" i="14"/>
  <c r="J64" i="14"/>
  <c r="S64" i="14"/>
  <c r="M64" i="14"/>
  <c r="L64" i="14"/>
  <c r="I64" i="14"/>
  <c r="K63" i="14"/>
  <c r="J63" i="14"/>
  <c r="S63" i="14"/>
  <c r="M63" i="14"/>
  <c r="L63" i="14"/>
  <c r="I63" i="14"/>
  <c r="K62" i="14"/>
  <c r="J62" i="14"/>
  <c r="S62" i="14"/>
  <c r="M62" i="14"/>
  <c r="L62" i="14"/>
  <c r="I62" i="14"/>
  <c r="K61" i="14"/>
  <c r="J61" i="14"/>
  <c r="S61" i="14"/>
  <c r="M61" i="14"/>
  <c r="L61" i="14"/>
  <c r="I61" i="14"/>
  <c r="K60" i="14"/>
  <c r="J60" i="14"/>
  <c r="S60" i="14"/>
  <c r="M60" i="14"/>
  <c r="L60" i="14"/>
  <c r="I60" i="14"/>
  <c r="K59" i="14"/>
  <c r="J59" i="14"/>
  <c r="S59" i="14"/>
  <c r="M59" i="14"/>
  <c r="L59" i="14"/>
  <c r="I59" i="14"/>
  <c r="K58" i="14"/>
  <c r="J58" i="14"/>
  <c r="S58" i="14"/>
  <c r="M58" i="14"/>
  <c r="L58" i="14"/>
  <c r="I58" i="14"/>
  <c r="K57" i="14"/>
  <c r="J57" i="14"/>
  <c r="S57" i="14"/>
  <c r="M57" i="14"/>
  <c r="L57" i="14"/>
  <c r="I57" i="14"/>
  <c r="K56" i="14"/>
  <c r="J56" i="14"/>
  <c r="S56" i="14"/>
  <c r="M56" i="14"/>
  <c r="L56" i="14"/>
  <c r="I56" i="14"/>
  <c r="K55" i="14"/>
  <c r="J55" i="14"/>
  <c r="S55" i="14"/>
  <c r="M55" i="14"/>
  <c r="L55" i="14"/>
  <c r="I55" i="14"/>
  <c r="K54" i="14"/>
  <c r="J54" i="14"/>
  <c r="S54" i="14"/>
  <c r="M54" i="14"/>
  <c r="L54" i="14"/>
  <c r="I54" i="14"/>
  <c r="K53" i="14"/>
  <c r="J53" i="14"/>
  <c r="S53" i="14"/>
  <c r="M53" i="14"/>
  <c r="L53" i="14"/>
  <c r="I53" i="14"/>
  <c r="K52" i="14"/>
  <c r="J52" i="14"/>
  <c r="S52" i="14"/>
  <c r="M52" i="14"/>
  <c r="L52" i="14"/>
  <c r="I52" i="14"/>
  <c r="K51" i="14"/>
  <c r="J51" i="14"/>
  <c r="S51" i="14"/>
  <c r="M51" i="14"/>
  <c r="L51" i="14"/>
  <c r="I51" i="14"/>
  <c r="K50" i="14"/>
  <c r="J50" i="14"/>
  <c r="S50" i="14"/>
  <c r="M50" i="14"/>
  <c r="L50" i="14"/>
  <c r="I50" i="14"/>
  <c r="K49" i="14"/>
  <c r="J49" i="14"/>
  <c r="S49" i="14"/>
  <c r="M49" i="14"/>
  <c r="L49" i="14"/>
  <c r="I49" i="14"/>
  <c r="K48" i="14"/>
  <c r="J48" i="14"/>
  <c r="S48" i="14"/>
  <c r="M48" i="14"/>
  <c r="L48" i="14"/>
  <c r="I48" i="14"/>
  <c r="K47" i="14"/>
  <c r="J47" i="14"/>
  <c r="S47" i="14"/>
  <c r="M47" i="14"/>
  <c r="L47" i="14"/>
  <c r="I47" i="14"/>
  <c r="K46" i="14"/>
  <c r="J46" i="14"/>
  <c r="S46" i="14"/>
  <c r="M46" i="14"/>
  <c r="L46" i="14"/>
  <c r="I46" i="14"/>
  <c r="K45" i="14"/>
  <c r="J45" i="14"/>
  <c r="S45" i="14"/>
  <c r="M45" i="14"/>
  <c r="L45" i="14"/>
  <c r="I45" i="14"/>
  <c r="K44" i="14"/>
  <c r="J44" i="14"/>
  <c r="S44" i="14"/>
  <c r="M44" i="14"/>
  <c r="L44" i="14"/>
  <c r="I44" i="14"/>
  <c r="K43" i="14"/>
  <c r="J43" i="14"/>
  <c r="S43" i="14"/>
  <c r="M43" i="14"/>
  <c r="L43" i="14"/>
  <c r="I43" i="14"/>
  <c r="K42" i="14"/>
  <c r="J42" i="14"/>
  <c r="S42" i="14"/>
  <c r="M42" i="14"/>
  <c r="L42" i="14"/>
  <c r="I42" i="14"/>
  <c r="K41" i="14"/>
  <c r="J41" i="14"/>
  <c r="S41" i="14"/>
  <c r="M41" i="14"/>
  <c r="L41" i="14"/>
  <c r="I41" i="14"/>
  <c r="K40" i="14"/>
  <c r="J40" i="14"/>
  <c r="S40" i="14"/>
  <c r="M40" i="14"/>
  <c r="L40" i="14"/>
  <c r="I40" i="14"/>
  <c r="K39" i="14"/>
  <c r="J39" i="14"/>
  <c r="S39" i="14"/>
  <c r="M39" i="14"/>
  <c r="L39" i="14"/>
  <c r="I39" i="14"/>
  <c r="K38" i="14"/>
  <c r="J38" i="14"/>
  <c r="S38" i="14"/>
  <c r="M38" i="14"/>
  <c r="L38" i="14"/>
  <c r="I38" i="14"/>
  <c r="K37" i="14"/>
  <c r="J37" i="14"/>
  <c r="S37" i="14"/>
  <c r="M37" i="14"/>
  <c r="L37" i="14"/>
  <c r="I37" i="14"/>
  <c r="K36" i="14"/>
  <c r="J36" i="14"/>
  <c r="S36" i="14"/>
  <c r="M36" i="14"/>
  <c r="L36" i="14"/>
  <c r="I36" i="14"/>
  <c r="K35" i="14"/>
  <c r="J35" i="14"/>
  <c r="S35" i="14"/>
  <c r="M35" i="14"/>
  <c r="L35" i="14"/>
  <c r="I35" i="14"/>
  <c r="K34" i="14"/>
  <c r="J34" i="14"/>
  <c r="S34" i="14"/>
  <c r="M34" i="14"/>
  <c r="L34" i="14"/>
  <c r="I34" i="14"/>
  <c r="K33" i="14"/>
  <c r="J33" i="14"/>
  <c r="S33" i="14"/>
  <c r="M33" i="14"/>
  <c r="L33" i="14"/>
  <c r="I33" i="14"/>
  <c r="K32" i="14"/>
  <c r="J32" i="14"/>
  <c r="S32" i="14"/>
  <c r="M32" i="14"/>
  <c r="L32" i="14"/>
  <c r="I32" i="14"/>
  <c r="K31" i="14"/>
  <c r="J31" i="14"/>
  <c r="S31" i="14"/>
  <c r="M31" i="14"/>
  <c r="L31" i="14"/>
  <c r="I31" i="14"/>
  <c r="K30" i="14"/>
  <c r="J30" i="14"/>
  <c r="S30" i="14"/>
  <c r="M30" i="14"/>
  <c r="L30" i="14"/>
  <c r="I30" i="14"/>
  <c r="K29" i="14"/>
  <c r="J29" i="14"/>
  <c r="S29" i="14"/>
  <c r="M29" i="14"/>
  <c r="L29" i="14"/>
  <c r="I29" i="14"/>
  <c r="K28" i="14"/>
  <c r="J28" i="14"/>
  <c r="S28" i="14"/>
  <c r="M28" i="14"/>
  <c r="L28" i="14"/>
  <c r="I28" i="14"/>
  <c r="K27" i="14"/>
  <c r="J27" i="14"/>
  <c r="S27" i="14"/>
  <c r="M27" i="14"/>
  <c r="L27" i="14"/>
  <c r="I27" i="14"/>
  <c r="K26" i="14"/>
  <c r="J26" i="14"/>
  <c r="S26" i="14"/>
  <c r="M26" i="14"/>
  <c r="L26" i="14"/>
  <c r="I26" i="14"/>
  <c r="K25" i="14"/>
  <c r="J25" i="14"/>
  <c r="S25" i="14"/>
  <c r="M25" i="14"/>
  <c r="L25" i="14"/>
  <c r="I25" i="14"/>
  <c r="K24" i="14"/>
  <c r="J24" i="14"/>
  <c r="S24" i="14"/>
  <c r="M24" i="14"/>
  <c r="L24" i="14"/>
  <c r="I24" i="14"/>
  <c r="K23" i="14"/>
  <c r="J23" i="14"/>
  <c r="S23" i="14"/>
  <c r="M23" i="14"/>
  <c r="L23" i="14"/>
  <c r="I23" i="14"/>
  <c r="K22" i="14"/>
  <c r="J22" i="14"/>
  <c r="S22" i="14"/>
  <c r="M22" i="14"/>
  <c r="L22" i="14"/>
  <c r="I22" i="14"/>
  <c r="K15" i="14"/>
  <c r="J15" i="14"/>
  <c r="V15" i="14"/>
  <c r="S15" i="14"/>
  <c r="M15" i="14"/>
  <c r="L15" i="14"/>
  <c r="I15" i="14"/>
  <c r="K14" i="14"/>
  <c r="J14" i="14"/>
  <c r="V14" i="14"/>
  <c r="S14" i="14"/>
  <c r="M14" i="14"/>
  <c r="L14" i="14"/>
  <c r="I14" i="14"/>
  <c r="K13" i="14"/>
  <c r="J13" i="14"/>
  <c r="V13" i="14"/>
  <c r="S13" i="14"/>
  <c r="M13" i="14"/>
  <c r="L13" i="14"/>
  <c r="I13" i="14"/>
  <c r="K12" i="14"/>
  <c r="J12" i="14"/>
  <c r="V12" i="14"/>
  <c r="S12" i="14"/>
  <c r="M12" i="14"/>
  <c r="L12" i="14"/>
  <c r="I12" i="14"/>
  <c r="K11" i="14"/>
  <c r="J11" i="14"/>
  <c r="V11" i="14"/>
  <c r="S11" i="14"/>
  <c r="M11" i="14"/>
  <c r="L11" i="14"/>
  <c r="I11" i="14"/>
  <c r="J17" i="9"/>
  <c r="Z101" i="11"/>
  <c r="V98" i="11"/>
  <c r="F15" i="10" s="1"/>
  <c r="K97" i="11"/>
  <c r="J97" i="11"/>
  <c r="S97" i="11"/>
  <c r="M97" i="11"/>
  <c r="L97" i="11"/>
  <c r="I97" i="11"/>
  <c r="K96" i="11"/>
  <c r="J96" i="11"/>
  <c r="S96" i="11"/>
  <c r="M96" i="11"/>
  <c r="L96" i="11"/>
  <c r="I96" i="11"/>
  <c r="K95" i="11"/>
  <c r="J95" i="11"/>
  <c r="S95" i="11"/>
  <c r="M95" i="11"/>
  <c r="L95" i="11"/>
  <c r="I95" i="11"/>
  <c r="K94" i="11"/>
  <c r="J94" i="11"/>
  <c r="S94" i="11"/>
  <c r="M94" i="11"/>
  <c r="L94" i="11"/>
  <c r="I94" i="11"/>
  <c r="K93" i="11"/>
  <c r="J93" i="11"/>
  <c r="S93" i="11"/>
  <c r="M93" i="11"/>
  <c r="L93" i="11"/>
  <c r="I93" i="11"/>
  <c r="K92" i="11"/>
  <c r="J92" i="11"/>
  <c r="S92" i="11"/>
  <c r="M92" i="11"/>
  <c r="L92" i="11"/>
  <c r="I92" i="11"/>
  <c r="K91" i="11"/>
  <c r="J91" i="11"/>
  <c r="S91" i="11"/>
  <c r="M91" i="11"/>
  <c r="L91" i="11"/>
  <c r="I91" i="11"/>
  <c r="K90" i="11"/>
  <c r="J90" i="11"/>
  <c r="S90" i="11"/>
  <c r="M90" i="11"/>
  <c r="L90" i="11"/>
  <c r="I90" i="11"/>
  <c r="K89" i="11"/>
  <c r="J89" i="11"/>
  <c r="S89" i="11"/>
  <c r="M89" i="11"/>
  <c r="L89" i="11"/>
  <c r="I89" i="11"/>
  <c r="K88" i="11"/>
  <c r="J88" i="11"/>
  <c r="S88" i="11"/>
  <c r="M88" i="11"/>
  <c r="L88" i="11"/>
  <c r="I88" i="11"/>
  <c r="K87" i="11"/>
  <c r="J87" i="11"/>
  <c r="S87" i="11"/>
  <c r="M87" i="11"/>
  <c r="L87" i="11"/>
  <c r="I87" i="11"/>
  <c r="K86" i="11"/>
  <c r="J86" i="11"/>
  <c r="S86" i="11"/>
  <c r="M86" i="11"/>
  <c r="L86" i="11"/>
  <c r="I86" i="11"/>
  <c r="K85" i="11"/>
  <c r="J85" i="11"/>
  <c r="S85" i="11"/>
  <c r="M85" i="11"/>
  <c r="L85" i="11"/>
  <c r="I85" i="11"/>
  <c r="K84" i="11"/>
  <c r="J84" i="11"/>
  <c r="S84" i="11"/>
  <c r="M84" i="11"/>
  <c r="L84" i="11"/>
  <c r="I84" i="11"/>
  <c r="K83" i="11"/>
  <c r="J83" i="11"/>
  <c r="S83" i="11"/>
  <c r="M83" i="11"/>
  <c r="L83" i="11"/>
  <c r="I83" i="11"/>
  <c r="K82" i="11"/>
  <c r="J82" i="11"/>
  <c r="S82" i="11"/>
  <c r="M82" i="11"/>
  <c r="L82" i="11"/>
  <c r="I82" i="11"/>
  <c r="K81" i="11"/>
  <c r="J81" i="11"/>
  <c r="S81" i="11"/>
  <c r="M81" i="11"/>
  <c r="L81" i="11"/>
  <c r="I81" i="11"/>
  <c r="K80" i="11"/>
  <c r="J80" i="11"/>
  <c r="S80" i="11"/>
  <c r="M80" i="11"/>
  <c r="L80" i="11"/>
  <c r="I80" i="11"/>
  <c r="K79" i="11"/>
  <c r="J79" i="11"/>
  <c r="S79" i="11"/>
  <c r="M79" i="11"/>
  <c r="L79" i="11"/>
  <c r="I79" i="11"/>
  <c r="K78" i="11"/>
  <c r="J78" i="11"/>
  <c r="S78" i="11"/>
  <c r="M78" i="11"/>
  <c r="L78" i="11"/>
  <c r="I78" i="11"/>
  <c r="K77" i="11"/>
  <c r="J77" i="11"/>
  <c r="S77" i="11"/>
  <c r="M77" i="11"/>
  <c r="L77" i="11"/>
  <c r="I77" i="11"/>
  <c r="K76" i="11"/>
  <c r="J76" i="11"/>
  <c r="S76" i="11"/>
  <c r="S98" i="11" s="1"/>
  <c r="E15" i="10" s="1"/>
  <c r="M76" i="11"/>
  <c r="M98" i="11" s="1"/>
  <c r="C15" i="10" s="1"/>
  <c r="L76" i="11"/>
  <c r="I76" i="11"/>
  <c r="V73" i="11"/>
  <c r="F14" i="10" s="1"/>
  <c r="K72" i="11"/>
  <c r="J72" i="11"/>
  <c r="S72" i="11"/>
  <c r="M72" i="11"/>
  <c r="L72" i="11"/>
  <c r="I72" i="11"/>
  <c r="K71" i="11"/>
  <c r="J71" i="11"/>
  <c r="S71" i="11"/>
  <c r="M71" i="11"/>
  <c r="L71" i="11"/>
  <c r="I71" i="11"/>
  <c r="K70" i="11"/>
  <c r="J70" i="11"/>
  <c r="S70" i="11"/>
  <c r="M70" i="11"/>
  <c r="L70" i="11"/>
  <c r="I70" i="11"/>
  <c r="K69" i="11"/>
  <c r="J69" i="11"/>
  <c r="S69" i="11"/>
  <c r="M69" i="11"/>
  <c r="L69" i="11"/>
  <c r="I69" i="11"/>
  <c r="K68" i="11"/>
  <c r="J68" i="11"/>
  <c r="S68" i="11"/>
  <c r="M68" i="11"/>
  <c r="L68" i="11"/>
  <c r="I68" i="11"/>
  <c r="K67" i="11"/>
  <c r="J67" i="11"/>
  <c r="S67" i="11"/>
  <c r="M67" i="11"/>
  <c r="L67" i="11"/>
  <c r="I67" i="11"/>
  <c r="K66" i="11"/>
  <c r="J66" i="11"/>
  <c r="S66" i="11"/>
  <c r="M66" i="11"/>
  <c r="L66" i="11"/>
  <c r="I66" i="11"/>
  <c r="K65" i="11"/>
  <c r="J65" i="11"/>
  <c r="S65" i="11"/>
  <c r="S73" i="11" s="1"/>
  <c r="E14" i="10" s="1"/>
  <c r="M65" i="11"/>
  <c r="L65" i="11"/>
  <c r="I65" i="11"/>
  <c r="I73" i="11" s="1"/>
  <c r="D14" i="10" s="1"/>
  <c r="V62" i="11"/>
  <c r="F13" i="10" s="1"/>
  <c r="K61" i="11"/>
  <c r="J61" i="11"/>
  <c r="S61" i="11"/>
  <c r="M61" i="11"/>
  <c r="L61" i="11"/>
  <c r="I61" i="11"/>
  <c r="K60" i="11"/>
  <c r="J60" i="11"/>
  <c r="S60" i="11"/>
  <c r="M60" i="11"/>
  <c r="L60" i="11"/>
  <c r="I60" i="11"/>
  <c r="K59" i="11"/>
  <c r="J59" i="11"/>
  <c r="S59" i="11"/>
  <c r="M59" i="11"/>
  <c r="L59" i="11"/>
  <c r="I59" i="11"/>
  <c r="K58" i="11"/>
  <c r="J58" i="11"/>
  <c r="S58" i="11"/>
  <c r="M58" i="11"/>
  <c r="L58" i="11"/>
  <c r="I58" i="11"/>
  <c r="K57" i="11"/>
  <c r="J57" i="11"/>
  <c r="S57" i="11"/>
  <c r="M57" i="11"/>
  <c r="L57" i="11"/>
  <c r="I57" i="11"/>
  <c r="K56" i="11"/>
  <c r="J56" i="11"/>
  <c r="S56" i="11"/>
  <c r="M56" i="11"/>
  <c r="L56" i="11"/>
  <c r="I56" i="11"/>
  <c r="K55" i="11"/>
  <c r="J55" i="11"/>
  <c r="S55" i="11"/>
  <c r="M55" i="11"/>
  <c r="L55" i="11"/>
  <c r="I55" i="11"/>
  <c r="K54" i="11"/>
  <c r="J54" i="11"/>
  <c r="S54" i="11"/>
  <c r="M54" i="11"/>
  <c r="L54" i="11"/>
  <c r="I54" i="11"/>
  <c r="K53" i="11"/>
  <c r="J53" i="11"/>
  <c r="S53" i="11"/>
  <c r="M53" i="11"/>
  <c r="L53" i="11"/>
  <c r="I53" i="11"/>
  <c r="K52" i="11"/>
  <c r="J52" i="11"/>
  <c r="S52" i="11"/>
  <c r="M52" i="11"/>
  <c r="L52" i="11"/>
  <c r="I52" i="11"/>
  <c r="K51" i="11"/>
  <c r="J51" i="11"/>
  <c r="S51" i="11"/>
  <c r="M51" i="11"/>
  <c r="L51" i="11"/>
  <c r="I51" i="11"/>
  <c r="K50" i="11"/>
  <c r="J50" i="11"/>
  <c r="S50" i="11"/>
  <c r="M50" i="11"/>
  <c r="L50" i="11"/>
  <c r="I50" i="11"/>
  <c r="K49" i="11"/>
  <c r="J49" i="11"/>
  <c r="S49" i="11"/>
  <c r="M49" i="11"/>
  <c r="L49" i="11"/>
  <c r="I49" i="11"/>
  <c r="K48" i="11"/>
  <c r="J48" i="11"/>
  <c r="S48" i="11"/>
  <c r="M48" i="11"/>
  <c r="L48" i="11"/>
  <c r="I48" i="11"/>
  <c r="K47" i="11"/>
  <c r="J47" i="11"/>
  <c r="S47" i="11"/>
  <c r="M47" i="11"/>
  <c r="L47" i="11"/>
  <c r="I47" i="11"/>
  <c r="K46" i="11"/>
  <c r="J46" i="11"/>
  <c r="S46" i="11"/>
  <c r="M46" i="11"/>
  <c r="L46" i="11"/>
  <c r="I46" i="11"/>
  <c r="K45" i="11"/>
  <c r="J45" i="11"/>
  <c r="S45" i="11"/>
  <c r="M45" i="11"/>
  <c r="L45" i="11"/>
  <c r="I45" i="11"/>
  <c r="K44" i="11"/>
  <c r="J44" i="11"/>
  <c r="S44" i="11"/>
  <c r="M44" i="11"/>
  <c r="L44" i="11"/>
  <c r="I44" i="11"/>
  <c r="K43" i="11"/>
  <c r="J43" i="11"/>
  <c r="S43" i="11"/>
  <c r="M43" i="11"/>
  <c r="L43" i="11"/>
  <c r="I43" i="11"/>
  <c r="K42" i="11"/>
  <c r="J42" i="11"/>
  <c r="S42" i="11"/>
  <c r="M42" i="11"/>
  <c r="L42" i="11"/>
  <c r="I42" i="11"/>
  <c r="K41" i="11"/>
  <c r="J41" i="11"/>
  <c r="S41" i="11"/>
  <c r="M41" i="11"/>
  <c r="L41" i="11"/>
  <c r="I41" i="11"/>
  <c r="K40" i="11"/>
  <c r="J40" i="11"/>
  <c r="S40" i="11"/>
  <c r="M40" i="11"/>
  <c r="L40" i="11"/>
  <c r="I40" i="11"/>
  <c r="K39" i="11"/>
  <c r="J39" i="11"/>
  <c r="S39" i="11"/>
  <c r="M39" i="11"/>
  <c r="L39" i="11"/>
  <c r="I39" i="11"/>
  <c r="K38" i="11"/>
  <c r="J38" i="11"/>
  <c r="S38" i="11"/>
  <c r="M38" i="11"/>
  <c r="L38" i="11"/>
  <c r="I38" i="11"/>
  <c r="K37" i="11"/>
  <c r="J37" i="11"/>
  <c r="S37" i="11"/>
  <c r="M37" i="11"/>
  <c r="L37" i="11"/>
  <c r="I37" i="11"/>
  <c r="K36" i="11"/>
  <c r="J36" i="11"/>
  <c r="S36" i="11"/>
  <c r="M36" i="11"/>
  <c r="L36" i="11"/>
  <c r="G62" i="11" s="1"/>
  <c r="I36" i="11"/>
  <c r="I62" i="11" s="1"/>
  <c r="D13" i="10" s="1"/>
  <c r="V33" i="11"/>
  <c r="F12" i="10" s="1"/>
  <c r="K32" i="11"/>
  <c r="J32" i="11"/>
  <c r="S32" i="11"/>
  <c r="M32" i="11"/>
  <c r="L32" i="11"/>
  <c r="I32" i="11"/>
  <c r="K31" i="11"/>
  <c r="J31" i="11"/>
  <c r="S31" i="11"/>
  <c r="M31" i="11"/>
  <c r="L31" i="11"/>
  <c r="I31" i="11"/>
  <c r="K30" i="11"/>
  <c r="J30" i="11"/>
  <c r="S30" i="11"/>
  <c r="M30" i="11"/>
  <c r="L30" i="11"/>
  <c r="I30" i="11"/>
  <c r="K29" i="11"/>
  <c r="J29" i="11"/>
  <c r="S29" i="11"/>
  <c r="M29" i="11"/>
  <c r="L29" i="11"/>
  <c r="I29" i="11"/>
  <c r="K28" i="11"/>
  <c r="J28" i="11"/>
  <c r="S28" i="11"/>
  <c r="M28" i="11"/>
  <c r="L28" i="11"/>
  <c r="I28" i="11"/>
  <c r="K27" i="11"/>
  <c r="J27" i="11"/>
  <c r="S27" i="11"/>
  <c r="M27" i="11"/>
  <c r="L27" i="11"/>
  <c r="I27" i="11"/>
  <c r="K26" i="11"/>
  <c r="J26" i="11"/>
  <c r="S26" i="11"/>
  <c r="M26" i="11"/>
  <c r="L26" i="11"/>
  <c r="I26" i="11"/>
  <c r="K25" i="11"/>
  <c r="J25" i="11"/>
  <c r="S25" i="11"/>
  <c r="M25" i="11"/>
  <c r="L25" i="11"/>
  <c r="I25" i="11"/>
  <c r="K24" i="11"/>
  <c r="J24" i="11"/>
  <c r="S24" i="11"/>
  <c r="M24" i="11"/>
  <c r="L24" i="11"/>
  <c r="I24" i="11"/>
  <c r="K23" i="11"/>
  <c r="J23" i="11"/>
  <c r="S23" i="11"/>
  <c r="M23" i="11"/>
  <c r="L23" i="11"/>
  <c r="I23" i="11"/>
  <c r="K22" i="11"/>
  <c r="J22" i="11"/>
  <c r="S22" i="11"/>
  <c r="M22" i="11"/>
  <c r="L22" i="11"/>
  <c r="I22" i="11"/>
  <c r="K21" i="11"/>
  <c r="J21" i="11"/>
  <c r="S21" i="11"/>
  <c r="M21" i="11"/>
  <c r="L21" i="11"/>
  <c r="I21" i="11"/>
  <c r="K20" i="11"/>
  <c r="J20" i="11"/>
  <c r="S20" i="11"/>
  <c r="M20" i="11"/>
  <c r="L20" i="11"/>
  <c r="I20" i="11"/>
  <c r="K19" i="11"/>
  <c r="J19" i="11"/>
  <c r="S19" i="11"/>
  <c r="M19" i="11"/>
  <c r="L19" i="11"/>
  <c r="I19" i="11"/>
  <c r="K18" i="11"/>
  <c r="J18" i="11"/>
  <c r="S18" i="11"/>
  <c r="M18" i="11"/>
  <c r="L18" i="11"/>
  <c r="I18" i="11"/>
  <c r="K17" i="11"/>
  <c r="I30" i="9" s="1"/>
  <c r="J30" i="9" s="1"/>
  <c r="J17" i="11"/>
  <c r="S17" i="11"/>
  <c r="M17" i="11"/>
  <c r="H33" i="11" s="1"/>
  <c r="L17" i="11"/>
  <c r="G33" i="11" s="1"/>
  <c r="I17" i="11"/>
  <c r="V14" i="11"/>
  <c r="F11" i="10" s="1"/>
  <c r="K13" i="11"/>
  <c r="J13" i="11"/>
  <c r="S13" i="11"/>
  <c r="M13" i="11"/>
  <c r="L13" i="11"/>
  <c r="I13" i="11"/>
  <c r="K12" i="11"/>
  <c r="J12" i="11"/>
  <c r="S12" i="11"/>
  <c r="M12" i="11"/>
  <c r="L12" i="11"/>
  <c r="I12" i="11"/>
  <c r="K11" i="11"/>
  <c r="J11" i="11"/>
  <c r="S11" i="11"/>
  <c r="M11" i="11"/>
  <c r="L11" i="11"/>
  <c r="I11" i="11"/>
  <c r="Z103" i="8"/>
  <c r="J17" i="6" s="1"/>
  <c r="V100" i="8"/>
  <c r="F13" i="7" s="1"/>
  <c r="K99" i="8"/>
  <c r="J99" i="8"/>
  <c r="S99" i="8"/>
  <c r="M99" i="8"/>
  <c r="L99" i="8"/>
  <c r="I99" i="8"/>
  <c r="K98" i="8"/>
  <c r="J98" i="8"/>
  <c r="S98" i="8"/>
  <c r="M98" i="8"/>
  <c r="L98" i="8"/>
  <c r="I98" i="8"/>
  <c r="K97" i="8"/>
  <c r="J97" i="8"/>
  <c r="S97" i="8"/>
  <c r="M97" i="8"/>
  <c r="L97" i="8"/>
  <c r="I97" i="8"/>
  <c r="K96" i="8"/>
  <c r="J96" i="8"/>
  <c r="S96" i="8"/>
  <c r="M96" i="8"/>
  <c r="L96" i="8"/>
  <c r="I96" i="8"/>
  <c r="K95" i="8"/>
  <c r="J95" i="8"/>
  <c r="S95" i="8"/>
  <c r="M95" i="8"/>
  <c r="L95" i="8"/>
  <c r="I95" i="8"/>
  <c r="K94" i="8"/>
  <c r="J94" i="8"/>
  <c r="S94" i="8"/>
  <c r="M94" i="8"/>
  <c r="L94" i="8"/>
  <c r="I94" i="8"/>
  <c r="K93" i="8"/>
  <c r="J93" i="8"/>
  <c r="S93" i="8"/>
  <c r="M93" i="8"/>
  <c r="L93" i="8"/>
  <c r="I93" i="8"/>
  <c r="K92" i="8"/>
  <c r="J92" i="8"/>
  <c r="S92" i="8"/>
  <c r="M92" i="8"/>
  <c r="L92" i="8"/>
  <c r="I92" i="8"/>
  <c r="K91" i="8"/>
  <c r="J91" i="8"/>
  <c r="S91" i="8"/>
  <c r="M91" i="8"/>
  <c r="L91" i="8"/>
  <c r="I91" i="8"/>
  <c r="K90" i="8"/>
  <c r="J90" i="8"/>
  <c r="S90" i="8"/>
  <c r="M90" i="8"/>
  <c r="L90" i="8"/>
  <c r="I90" i="8"/>
  <c r="K89" i="8"/>
  <c r="J89" i="8"/>
  <c r="S89" i="8"/>
  <c r="M89" i="8"/>
  <c r="L89" i="8"/>
  <c r="I89" i="8"/>
  <c r="K88" i="8"/>
  <c r="J88" i="8"/>
  <c r="S88" i="8"/>
  <c r="M88" i="8"/>
  <c r="L88" i="8"/>
  <c r="I88" i="8"/>
  <c r="K87" i="8"/>
  <c r="J87" i="8"/>
  <c r="S87" i="8"/>
  <c r="M87" i="8"/>
  <c r="L87" i="8"/>
  <c r="I87" i="8"/>
  <c r="K86" i="8"/>
  <c r="J86" i="8"/>
  <c r="S86" i="8"/>
  <c r="M86" i="8"/>
  <c r="L86" i="8"/>
  <c r="I86" i="8"/>
  <c r="K85" i="8"/>
  <c r="J85" i="8"/>
  <c r="S85" i="8"/>
  <c r="M85" i="8"/>
  <c r="L85" i="8"/>
  <c r="I85" i="8"/>
  <c r="K84" i="8"/>
  <c r="J84" i="8"/>
  <c r="S84" i="8"/>
  <c r="M84" i="8"/>
  <c r="L84" i="8"/>
  <c r="I84" i="8"/>
  <c r="K83" i="8"/>
  <c r="J83" i="8"/>
  <c r="S83" i="8"/>
  <c r="M83" i="8"/>
  <c r="L83" i="8"/>
  <c r="I83" i="8"/>
  <c r="K82" i="8"/>
  <c r="J82" i="8"/>
  <c r="S82" i="8"/>
  <c r="M82" i="8"/>
  <c r="L82" i="8"/>
  <c r="I82" i="8"/>
  <c r="K81" i="8"/>
  <c r="J81" i="8"/>
  <c r="S81" i="8"/>
  <c r="M81" i="8"/>
  <c r="L81" i="8"/>
  <c r="I81" i="8"/>
  <c r="K80" i="8"/>
  <c r="J80" i="8"/>
  <c r="S80" i="8"/>
  <c r="M80" i="8"/>
  <c r="L80" i="8"/>
  <c r="I80" i="8"/>
  <c r="K79" i="8"/>
  <c r="J79" i="8"/>
  <c r="S79" i="8"/>
  <c r="M79" i="8"/>
  <c r="L79" i="8"/>
  <c r="I79" i="8"/>
  <c r="K78" i="8"/>
  <c r="J78" i="8"/>
  <c r="S78" i="8"/>
  <c r="M78" i="8"/>
  <c r="L78" i="8"/>
  <c r="L100" i="8" s="1"/>
  <c r="B13" i="7" s="1"/>
  <c r="I78" i="8"/>
  <c r="I100" i="8" s="1"/>
  <c r="D13" i="7" s="1"/>
  <c r="V75" i="8"/>
  <c r="F12" i="7" s="1"/>
  <c r="K74" i="8"/>
  <c r="J74" i="8"/>
  <c r="S74" i="8"/>
  <c r="M74" i="8"/>
  <c r="L74" i="8"/>
  <c r="I74" i="8"/>
  <c r="K73" i="8"/>
  <c r="J73" i="8"/>
  <c r="S73" i="8"/>
  <c r="M73" i="8"/>
  <c r="L73" i="8"/>
  <c r="I73" i="8"/>
  <c r="K72" i="8"/>
  <c r="J72" i="8"/>
  <c r="S72" i="8"/>
  <c r="M72" i="8"/>
  <c r="L72" i="8"/>
  <c r="I72" i="8"/>
  <c r="K71" i="8"/>
  <c r="J71" i="8"/>
  <c r="S71" i="8"/>
  <c r="M71" i="8"/>
  <c r="L71" i="8"/>
  <c r="I71" i="8"/>
  <c r="K70" i="8"/>
  <c r="J70" i="8"/>
  <c r="S70" i="8"/>
  <c r="M70" i="8"/>
  <c r="L70" i="8"/>
  <c r="I70" i="8"/>
  <c r="K69" i="8"/>
  <c r="J69" i="8"/>
  <c r="S69" i="8"/>
  <c r="M69" i="8"/>
  <c r="L69" i="8"/>
  <c r="I69" i="8"/>
  <c r="K68" i="8"/>
  <c r="J68" i="8"/>
  <c r="S68" i="8"/>
  <c r="M68" i="8"/>
  <c r="L68" i="8"/>
  <c r="I68" i="8"/>
  <c r="K67" i="8"/>
  <c r="J67" i="8"/>
  <c r="S67" i="8"/>
  <c r="M67" i="8"/>
  <c r="L67" i="8"/>
  <c r="I67" i="8"/>
  <c r="K66" i="8"/>
  <c r="J66" i="8"/>
  <c r="S66" i="8"/>
  <c r="M66" i="8"/>
  <c r="L66" i="8"/>
  <c r="I66" i="8"/>
  <c r="K65" i="8"/>
  <c r="J65" i="8"/>
  <c r="S65" i="8"/>
  <c r="M65" i="8"/>
  <c r="L65" i="8"/>
  <c r="I65" i="8"/>
  <c r="K64" i="8"/>
  <c r="J64" i="8"/>
  <c r="S64" i="8"/>
  <c r="M64" i="8"/>
  <c r="L64" i="8"/>
  <c r="I64" i="8"/>
  <c r="K63" i="8"/>
  <c r="J63" i="8"/>
  <c r="S63" i="8"/>
  <c r="M63" i="8"/>
  <c r="L63" i="8"/>
  <c r="I63" i="8"/>
  <c r="K62" i="8"/>
  <c r="J62" i="8"/>
  <c r="S62" i="8"/>
  <c r="M62" i="8"/>
  <c r="L62" i="8"/>
  <c r="I62" i="8"/>
  <c r="K61" i="8"/>
  <c r="J61" i="8"/>
  <c r="S61" i="8"/>
  <c r="M61" i="8"/>
  <c r="L61" i="8"/>
  <c r="I61" i="8"/>
  <c r="K60" i="8"/>
  <c r="J60" i="8"/>
  <c r="S60" i="8"/>
  <c r="M60" i="8"/>
  <c r="L60" i="8"/>
  <c r="I60" i="8"/>
  <c r="K59" i="8"/>
  <c r="J59" i="8"/>
  <c r="S59" i="8"/>
  <c r="M59" i="8"/>
  <c r="L59" i="8"/>
  <c r="I59" i="8"/>
  <c r="K58" i="8"/>
  <c r="J58" i="8"/>
  <c r="S58" i="8"/>
  <c r="M58" i="8"/>
  <c r="L58" i="8"/>
  <c r="I58" i="8"/>
  <c r="K57" i="8"/>
  <c r="J57" i="8"/>
  <c r="S57" i="8"/>
  <c r="M57" i="8"/>
  <c r="L57" i="8"/>
  <c r="I57" i="8"/>
  <c r="K56" i="8"/>
  <c r="J56" i="8"/>
  <c r="S56" i="8"/>
  <c r="M56" i="8"/>
  <c r="L56" i="8"/>
  <c r="I56" i="8"/>
  <c r="K55" i="8"/>
  <c r="J55" i="8"/>
  <c r="S55" i="8"/>
  <c r="M55" i="8"/>
  <c r="L55" i="8"/>
  <c r="I55" i="8"/>
  <c r="K54" i="8"/>
  <c r="J54" i="8"/>
  <c r="S54" i="8"/>
  <c r="M54" i="8"/>
  <c r="L54" i="8"/>
  <c r="I54" i="8"/>
  <c r="K53" i="8"/>
  <c r="J53" i="8"/>
  <c r="S53" i="8"/>
  <c r="M53" i="8"/>
  <c r="L53" i="8"/>
  <c r="I53" i="8"/>
  <c r="K52" i="8"/>
  <c r="J52" i="8"/>
  <c r="S52" i="8"/>
  <c r="M52" i="8"/>
  <c r="L52" i="8"/>
  <c r="I52" i="8"/>
  <c r="K51" i="8"/>
  <c r="J51" i="8"/>
  <c r="S51" i="8"/>
  <c r="M51" i="8"/>
  <c r="L51" i="8"/>
  <c r="I51" i="8"/>
  <c r="K50" i="8"/>
  <c r="J50" i="8"/>
  <c r="S50" i="8"/>
  <c r="M50" i="8"/>
  <c r="L50" i="8"/>
  <c r="I50" i="8"/>
  <c r="K49" i="8"/>
  <c r="J49" i="8"/>
  <c r="S49" i="8"/>
  <c r="M49" i="8"/>
  <c r="L49" i="8"/>
  <c r="I49" i="8"/>
  <c r="K48" i="8"/>
  <c r="J48" i="8"/>
  <c r="S48" i="8"/>
  <c r="M48" i="8"/>
  <c r="L48" i="8"/>
  <c r="I48" i="8"/>
  <c r="K47" i="8"/>
  <c r="J47" i="8"/>
  <c r="S47" i="8"/>
  <c r="M47" i="8"/>
  <c r="L47" i="8"/>
  <c r="I47" i="8"/>
  <c r="K46" i="8"/>
  <c r="J46" i="8"/>
  <c r="S46" i="8"/>
  <c r="M46" i="8"/>
  <c r="L46" i="8"/>
  <c r="I46" i="8"/>
  <c r="K45" i="8"/>
  <c r="J45" i="8"/>
  <c r="S45" i="8"/>
  <c r="M45" i="8"/>
  <c r="L45" i="8"/>
  <c r="I45" i="8"/>
  <c r="K44" i="8"/>
  <c r="J44" i="8"/>
  <c r="S44" i="8"/>
  <c r="S75" i="8" s="1"/>
  <c r="E12" i="7" s="1"/>
  <c r="M44" i="8"/>
  <c r="L44" i="8"/>
  <c r="I44" i="8"/>
  <c r="I75" i="8" s="1"/>
  <c r="D12" i="7" s="1"/>
  <c r="V41" i="8"/>
  <c r="F11" i="7" s="1"/>
  <c r="K40" i="8"/>
  <c r="J40" i="8"/>
  <c r="S40" i="8"/>
  <c r="M40" i="8"/>
  <c r="L40" i="8"/>
  <c r="I40" i="8"/>
  <c r="K39" i="8"/>
  <c r="J39" i="8"/>
  <c r="S39" i="8"/>
  <c r="M39" i="8"/>
  <c r="L39" i="8"/>
  <c r="I39" i="8"/>
  <c r="K38" i="8"/>
  <c r="J38" i="8"/>
  <c r="S38" i="8"/>
  <c r="M38" i="8"/>
  <c r="L38" i="8"/>
  <c r="I38" i="8"/>
  <c r="K37" i="8"/>
  <c r="J37" i="8"/>
  <c r="S37" i="8"/>
  <c r="M37" i="8"/>
  <c r="L37" i="8"/>
  <c r="I37" i="8"/>
  <c r="K36" i="8"/>
  <c r="J36" i="8"/>
  <c r="S36" i="8"/>
  <c r="M36" i="8"/>
  <c r="L36" i="8"/>
  <c r="I36" i="8"/>
  <c r="K35" i="8"/>
  <c r="J35" i="8"/>
  <c r="S35" i="8"/>
  <c r="M35" i="8"/>
  <c r="L35" i="8"/>
  <c r="I35" i="8"/>
  <c r="K34" i="8"/>
  <c r="J34" i="8"/>
  <c r="S34" i="8"/>
  <c r="M34" i="8"/>
  <c r="L34" i="8"/>
  <c r="I34" i="8"/>
  <c r="K33" i="8"/>
  <c r="J33" i="8"/>
  <c r="S33" i="8"/>
  <c r="M33" i="8"/>
  <c r="L33" i="8"/>
  <c r="I33" i="8"/>
  <c r="K32" i="8"/>
  <c r="J32" i="8"/>
  <c r="S32" i="8"/>
  <c r="M32" i="8"/>
  <c r="L32" i="8"/>
  <c r="I32" i="8"/>
  <c r="K31" i="8"/>
  <c r="J31" i="8"/>
  <c r="S31" i="8"/>
  <c r="M31" i="8"/>
  <c r="L31" i="8"/>
  <c r="I31" i="8"/>
  <c r="K30" i="8"/>
  <c r="J30" i="8"/>
  <c r="S30" i="8"/>
  <c r="M30" i="8"/>
  <c r="L30" i="8"/>
  <c r="I30" i="8"/>
  <c r="K29" i="8"/>
  <c r="J29" i="8"/>
  <c r="S29" i="8"/>
  <c r="M29" i="8"/>
  <c r="L29" i="8"/>
  <c r="I29" i="8"/>
  <c r="K28" i="8"/>
  <c r="J28" i="8"/>
  <c r="S28" i="8"/>
  <c r="M28" i="8"/>
  <c r="L28" i="8"/>
  <c r="I28" i="8"/>
  <c r="K27" i="8"/>
  <c r="J27" i="8"/>
  <c r="S27" i="8"/>
  <c r="M27" i="8"/>
  <c r="L27" i="8"/>
  <c r="I27" i="8"/>
  <c r="K26" i="8"/>
  <c r="J26" i="8"/>
  <c r="S26" i="8"/>
  <c r="M26" i="8"/>
  <c r="L26" i="8"/>
  <c r="I26" i="8"/>
  <c r="K25" i="8"/>
  <c r="J25" i="8"/>
  <c r="S25" i="8"/>
  <c r="M25" i="8"/>
  <c r="L25" i="8"/>
  <c r="I25" i="8"/>
  <c r="K24" i="8"/>
  <c r="J24" i="8"/>
  <c r="S24" i="8"/>
  <c r="M24" i="8"/>
  <c r="L24" i="8"/>
  <c r="I24" i="8"/>
  <c r="K23" i="8"/>
  <c r="J23" i="8"/>
  <c r="S23" i="8"/>
  <c r="M23" i="8"/>
  <c r="L23" i="8"/>
  <c r="I23" i="8"/>
  <c r="K22" i="8"/>
  <c r="J22" i="8"/>
  <c r="S22" i="8"/>
  <c r="M22" i="8"/>
  <c r="L22" i="8"/>
  <c r="I22" i="8"/>
  <c r="K21" i="8"/>
  <c r="J21" i="8"/>
  <c r="S21" i="8"/>
  <c r="M21" i="8"/>
  <c r="L21" i="8"/>
  <c r="I21" i="8"/>
  <c r="K20" i="8"/>
  <c r="J20" i="8"/>
  <c r="S20" i="8"/>
  <c r="M20" i="8"/>
  <c r="L20" i="8"/>
  <c r="I20" i="8"/>
  <c r="K19" i="8"/>
  <c r="J19" i="8"/>
  <c r="S19" i="8"/>
  <c r="M19" i="8"/>
  <c r="L19" i="8"/>
  <c r="I19" i="8"/>
  <c r="K18" i="8"/>
  <c r="J18" i="8"/>
  <c r="S18" i="8"/>
  <c r="M18" i="8"/>
  <c r="L18" i="8"/>
  <c r="I18" i="8"/>
  <c r="K17" i="8"/>
  <c r="J17" i="8"/>
  <c r="S17" i="8"/>
  <c r="M17" i="8"/>
  <c r="L17" i="8"/>
  <c r="I17" i="8"/>
  <c r="K16" i="8"/>
  <c r="J16" i="8"/>
  <c r="S16" i="8"/>
  <c r="M16" i="8"/>
  <c r="L16" i="8"/>
  <c r="I16" i="8"/>
  <c r="K15" i="8"/>
  <c r="J15" i="8"/>
  <c r="S15" i="8"/>
  <c r="M15" i="8"/>
  <c r="L15" i="8"/>
  <c r="I15" i="8"/>
  <c r="K14" i="8"/>
  <c r="J14" i="8"/>
  <c r="S14" i="8"/>
  <c r="M14" i="8"/>
  <c r="L14" i="8"/>
  <c r="I14" i="8"/>
  <c r="K13" i="8"/>
  <c r="J13" i="8"/>
  <c r="S13" i="8"/>
  <c r="M13" i="8"/>
  <c r="L13" i="8"/>
  <c r="I13" i="8"/>
  <c r="K12" i="8"/>
  <c r="J12" i="8"/>
  <c r="S12" i="8"/>
  <c r="M12" i="8"/>
  <c r="L12" i="8"/>
  <c r="I12" i="8"/>
  <c r="K11" i="8"/>
  <c r="J11" i="8"/>
  <c r="S11" i="8"/>
  <c r="M11" i="8"/>
  <c r="L11" i="8"/>
  <c r="I11" i="8"/>
  <c r="J17" i="3"/>
  <c r="E8" i="1" s="1"/>
  <c r="Z251" i="5"/>
  <c r="V248" i="5"/>
  <c r="F33" i="4" s="1"/>
  <c r="K247" i="5"/>
  <c r="J247" i="5"/>
  <c r="S247" i="5"/>
  <c r="M247" i="5"/>
  <c r="L247" i="5"/>
  <c r="I247" i="5"/>
  <c r="K246" i="5"/>
  <c r="J246" i="5"/>
  <c r="S246" i="5"/>
  <c r="M246" i="5"/>
  <c r="L246" i="5"/>
  <c r="I246" i="5"/>
  <c r="K245" i="5"/>
  <c r="J245" i="5"/>
  <c r="S245" i="5"/>
  <c r="M245" i="5"/>
  <c r="M248" i="5" s="1"/>
  <c r="C33" i="4" s="1"/>
  <c r="L245" i="5"/>
  <c r="L248" i="5" s="1"/>
  <c r="B33" i="4" s="1"/>
  <c r="I245" i="5"/>
  <c r="V242" i="5"/>
  <c r="F32" i="4" s="1"/>
  <c r="K241" i="5"/>
  <c r="J241" i="5"/>
  <c r="S241" i="5"/>
  <c r="M241" i="5"/>
  <c r="L241" i="5"/>
  <c r="I241" i="5"/>
  <c r="K240" i="5"/>
  <c r="J240" i="5"/>
  <c r="S240" i="5"/>
  <c r="M240" i="5"/>
  <c r="L240" i="5"/>
  <c r="I240" i="5"/>
  <c r="K239" i="5"/>
  <c r="J239" i="5"/>
  <c r="S239" i="5"/>
  <c r="M239" i="5"/>
  <c r="L239" i="5"/>
  <c r="G242" i="5" s="1"/>
  <c r="I239" i="5"/>
  <c r="I242" i="5" s="1"/>
  <c r="D32" i="4" s="1"/>
  <c r="V236" i="5"/>
  <c r="F31" i="4" s="1"/>
  <c r="K235" i="5"/>
  <c r="J235" i="5"/>
  <c r="S235" i="5"/>
  <c r="M235" i="5"/>
  <c r="L235" i="5"/>
  <c r="I235" i="5"/>
  <c r="K234" i="5"/>
  <c r="J234" i="5"/>
  <c r="S234" i="5"/>
  <c r="M234" i="5"/>
  <c r="L234" i="5"/>
  <c r="I234" i="5"/>
  <c r="K233" i="5"/>
  <c r="J233" i="5"/>
  <c r="S233" i="5"/>
  <c r="M233" i="5"/>
  <c r="L233" i="5"/>
  <c r="I233" i="5"/>
  <c r="K232" i="5"/>
  <c r="J232" i="5"/>
  <c r="S232" i="5"/>
  <c r="M232" i="5"/>
  <c r="L232" i="5"/>
  <c r="I232" i="5"/>
  <c r="K231" i="5"/>
  <c r="J231" i="5"/>
  <c r="S231" i="5"/>
  <c r="S236" i="5" s="1"/>
  <c r="E31" i="4" s="1"/>
  <c r="M231" i="5"/>
  <c r="L231" i="5"/>
  <c r="I231" i="5"/>
  <c r="I236" i="5" s="1"/>
  <c r="D31" i="4" s="1"/>
  <c r="V228" i="5"/>
  <c r="F30" i="4" s="1"/>
  <c r="K227" i="5"/>
  <c r="J227" i="5"/>
  <c r="S227" i="5"/>
  <c r="M227" i="5"/>
  <c r="L227" i="5"/>
  <c r="I227" i="5"/>
  <c r="K226" i="5"/>
  <c r="J226" i="5"/>
  <c r="S226" i="5"/>
  <c r="M226" i="5"/>
  <c r="L226" i="5"/>
  <c r="I226" i="5"/>
  <c r="K225" i="5"/>
  <c r="J225" i="5"/>
  <c r="S225" i="5"/>
  <c r="S228" i="5" s="1"/>
  <c r="E30" i="4" s="1"/>
  <c r="M225" i="5"/>
  <c r="H228" i="5" s="1"/>
  <c r="L225" i="5"/>
  <c r="I225" i="5"/>
  <c r="V222" i="5"/>
  <c r="F29" i="4" s="1"/>
  <c r="K221" i="5"/>
  <c r="J221" i="5"/>
  <c r="S221" i="5"/>
  <c r="M221" i="5"/>
  <c r="L221" i="5"/>
  <c r="I221" i="5"/>
  <c r="K220" i="5"/>
  <c r="J220" i="5"/>
  <c r="S220" i="5"/>
  <c r="M220" i="5"/>
  <c r="L220" i="5"/>
  <c r="I220" i="5"/>
  <c r="K219" i="5"/>
  <c r="J219" i="5"/>
  <c r="S219" i="5"/>
  <c r="M219" i="5"/>
  <c r="L219" i="5"/>
  <c r="I219" i="5"/>
  <c r="K218" i="5"/>
  <c r="J218" i="5"/>
  <c r="S218" i="5"/>
  <c r="M218" i="5"/>
  <c r="L218" i="5"/>
  <c r="I218" i="5"/>
  <c r="K217" i="5"/>
  <c r="J217" i="5"/>
  <c r="S217" i="5"/>
  <c r="M217" i="5"/>
  <c r="L217" i="5"/>
  <c r="I217" i="5"/>
  <c r="K216" i="5"/>
  <c r="J216" i="5"/>
  <c r="S216" i="5"/>
  <c r="M216" i="5"/>
  <c r="L216" i="5"/>
  <c r="I216" i="5"/>
  <c r="K215" i="5"/>
  <c r="J215" i="5"/>
  <c r="S215" i="5"/>
  <c r="M215" i="5"/>
  <c r="L215" i="5"/>
  <c r="I215" i="5"/>
  <c r="K214" i="5"/>
  <c r="J214" i="5"/>
  <c r="S214" i="5"/>
  <c r="M214" i="5"/>
  <c r="L214" i="5"/>
  <c r="I214" i="5"/>
  <c r="K213" i="5"/>
  <c r="J213" i="5"/>
  <c r="S213" i="5"/>
  <c r="M213" i="5"/>
  <c r="H222" i="5" s="1"/>
  <c r="L213" i="5"/>
  <c r="G222" i="5" s="1"/>
  <c r="I213" i="5"/>
  <c r="V210" i="5"/>
  <c r="F28" i="4" s="1"/>
  <c r="K209" i="5"/>
  <c r="J209" i="5"/>
  <c r="S209" i="5"/>
  <c r="M209" i="5"/>
  <c r="L209" i="5"/>
  <c r="I209" i="5"/>
  <c r="K208" i="5"/>
  <c r="J208" i="5"/>
  <c r="S208" i="5"/>
  <c r="M208" i="5"/>
  <c r="L208" i="5"/>
  <c r="I208" i="5"/>
  <c r="K207" i="5"/>
  <c r="J207" i="5"/>
  <c r="S207" i="5"/>
  <c r="M207" i="5"/>
  <c r="L207" i="5"/>
  <c r="I207" i="5"/>
  <c r="K206" i="5"/>
  <c r="J206" i="5"/>
  <c r="S206" i="5"/>
  <c r="M206" i="5"/>
  <c r="L206" i="5"/>
  <c r="I206" i="5"/>
  <c r="K205" i="5"/>
  <c r="J205" i="5"/>
  <c r="S205" i="5"/>
  <c r="M205" i="5"/>
  <c r="L205" i="5"/>
  <c r="I205" i="5"/>
  <c r="K204" i="5"/>
  <c r="J204" i="5"/>
  <c r="S204" i="5"/>
  <c r="M204" i="5"/>
  <c r="L204" i="5"/>
  <c r="I204" i="5"/>
  <c r="K203" i="5"/>
  <c r="J203" i="5"/>
  <c r="S203" i="5"/>
  <c r="M203" i="5"/>
  <c r="L203" i="5"/>
  <c r="I203" i="5"/>
  <c r="K202" i="5"/>
  <c r="J202" i="5"/>
  <c r="S202" i="5"/>
  <c r="M202" i="5"/>
  <c r="L202" i="5"/>
  <c r="I202" i="5"/>
  <c r="K201" i="5"/>
  <c r="J201" i="5"/>
  <c r="S201" i="5"/>
  <c r="M201" i="5"/>
  <c r="L201" i="5"/>
  <c r="I201" i="5"/>
  <c r="K200" i="5"/>
  <c r="J200" i="5"/>
  <c r="S200" i="5"/>
  <c r="M200" i="5"/>
  <c r="L200" i="5"/>
  <c r="I200" i="5"/>
  <c r="K199" i="5"/>
  <c r="J199" i="5"/>
  <c r="S199" i="5"/>
  <c r="M199" i="5"/>
  <c r="L199" i="5"/>
  <c r="G210" i="5" s="1"/>
  <c r="I199" i="5"/>
  <c r="I210" i="5" s="1"/>
  <c r="D28" i="4" s="1"/>
  <c r="V196" i="5"/>
  <c r="F27" i="4" s="1"/>
  <c r="K195" i="5"/>
  <c r="J195" i="5"/>
  <c r="S195" i="5"/>
  <c r="M195" i="5"/>
  <c r="L195" i="5"/>
  <c r="I195" i="5"/>
  <c r="K194" i="5"/>
  <c r="J194" i="5"/>
  <c r="S194" i="5"/>
  <c r="M194" i="5"/>
  <c r="L194" i="5"/>
  <c r="I194" i="5"/>
  <c r="K193" i="5"/>
  <c r="J193" i="5"/>
  <c r="S193" i="5"/>
  <c r="M193" i="5"/>
  <c r="L193" i="5"/>
  <c r="I193" i="5"/>
  <c r="K192" i="5"/>
  <c r="J192" i="5"/>
  <c r="S192" i="5"/>
  <c r="M192" i="5"/>
  <c r="L192" i="5"/>
  <c r="I192" i="5"/>
  <c r="K191" i="5"/>
  <c r="J191" i="5"/>
  <c r="S191" i="5"/>
  <c r="M191" i="5"/>
  <c r="L191" i="5"/>
  <c r="I191" i="5"/>
  <c r="K190" i="5"/>
  <c r="J190" i="5"/>
  <c r="S190" i="5"/>
  <c r="M190" i="5"/>
  <c r="L190" i="5"/>
  <c r="I190" i="5"/>
  <c r="K189" i="5"/>
  <c r="J189" i="5"/>
  <c r="S189" i="5"/>
  <c r="M189" i="5"/>
  <c r="L189" i="5"/>
  <c r="I189" i="5"/>
  <c r="K188" i="5"/>
  <c r="J188" i="5"/>
  <c r="S188" i="5"/>
  <c r="M188" i="5"/>
  <c r="L188" i="5"/>
  <c r="I188" i="5"/>
  <c r="K187" i="5"/>
  <c r="J187" i="5"/>
  <c r="S187" i="5"/>
  <c r="M187" i="5"/>
  <c r="L187" i="5"/>
  <c r="I187" i="5"/>
  <c r="K186" i="5"/>
  <c r="J186" i="5"/>
  <c r="S186" i="5"/>
  <c r="M186" i="5"/>
  <c r="L186" i="5"/>
  <c r="I186" i="5"/>
  <c r="K185" i="5"/>
  <c r="J185" i="5"/>
  <c r="S185" i="5"/>
  <c r="M185" i="5"/>
  <c r="L185" i="5"/>
  <c r="I185" i="5"/>
  <c r="K184" i="5"/>
  <c r="J184" i="5"/>
  <c r="S184" i="5"/>
  <c r="M184" i="5"/>
  <c r="L184" i="5"/>
  <c r="I184" i="5"/>
  <c r="K183" i="5"/>
  <c r="J183" i="5"/>
  <c r="S183" i="5"/>
  <c r="M183" i="5"/>
  <c r="L183" i="5"/>
  <c r="I183" i="5"/>
  <c r="K182" i="5"/>
  <c r="J182" i="5"/>
  <c r="S182" i="5"/>
  <c r="M182" i="5"/>
  <c r="L182" i="5"/>
  <c r="I182" i="5"/>
  <c r="K181" i="5"/>
  <c r="J181" i="5"/>
  <c r="S181" i="5"/>
  <c r="M181" i="5"/>
  <c r="L181" i="5"/>
  <c r="I181" i="5"/>
  <c r="K180" i="5"/>
  <c r="J180" i="5"/>
  <c r="S180" i="5"/>
  <c r="M180" i="5"/>
  <c r="H196" i="5" s="1"/>
  <c r="L180" i="5"/>
  <c r="G196" i="5" s="1"/>
  <c r="I180" i="5"/>
  <c r="V177" i="5"/>
  <c r="F26" i="4" s="1"/>
  <c r="K176" i="5"/>
  <c r="J176" i="5"/>
  <c r="S176" i="5"/>
  <c r="M176" i="5"/>
  <c r="L176" i="5"/>
  <c r="I176" i="5"/>
  <c r="K175" i="5"/>
  <c r="J175" i="5"/>
  <c r="S175" i="5"/>
  <c r="M175" i="5"/>
  <c r="L175" i="5"/>
  <c r="I175" i="5"/>
  <c r="K174" i="5"/>
  <c r="J174" i="5"/>
  <c r="S174" i="5"/>
  <c r="M174" i="5"/>
  <c r="L174" i="5"/>
  <c r="I174" i="5"/>
  <c r="K173" i="5"/>
  <c r="J173" i="5"/>
  <c r="S173" i="5"/>
  <c r="M173" i="5"/>
  <c r="L173" i="5"/>
  <c r="I173" i="5"/>
  <c r="K172" i="5"/>
  <c r="J172" i="5"/>
  <c r="S172" i="5"/>
  <c r="M172" i="5"/>
  <c r="L172" i="5"/>
  <c r="I172" i="5"/>
  <c r="K171" i="5"/>
  <c r="J171" i="5"/>
  <c r="S171" i="5"/>
  <c r="M171" i="5"/>
  <c r="L171" i="5"/>
  <c r="I171" i="5"/>
  <c r="K170" i="5"/>
  <c r="J170" i="5"/>
  <c r="S170" i="5"/>
  <c r="M170" i="5"/>
  <c r="L170" i="5"/>
  <c r="I170" i="5"/>
  <c r="K169" i="5"/>
  <c r="J169" i="5"/>
  <c r="S169" i="5"/>
  <c r="M169" i="5"/>
  <c r="L169" i="5"/>
  <c r="I169" i="5"/>
  <c r="K168" i="5"/>
  <c r="J168" i="5"/>
  <c r="S168" i="5"/>
  <c r="M168" i="5"/>
  <c r="L168" i="5"/>
  <c r="I168" i="5"/>
  <c r="K167" i="5"/>
  <c r="J167" i="5"/>
  <c r="S167" i="5"/>
  <c r="M167" i="5"/>
  <c r="L167" i="5"/>
  <c r="I167" i="5"/>
  <c r="K166" i="5"/>
  <c r="J166" i="5"/>
  <c r="S166" i="5"/>
  <c r="M166" i="5"/>
  <c r="L166" i="5"/>
  <c r="I166" i="5"/>
  <c r="K165" i="5"/>
  <c r="J165" i="5"/>
  <c r="S165" i="5"/>
  <c r="S177" i="5" s="1"/>
  <c r="E26" i="4" s="1"/>
  <c r="M165" i="5"/>
  <c r="H177" i="5" s="1"/>
  <c r="L165" i="5"/>
  <c r="I165" i="5"/>
  <c r="V162" i="5"/>
  <c r="F25" i="4" s="1"/>
  <c r="K161" i="5"/>
  <c r="J161" i="5"/>
  <c r="S161" i="5"/>
  <c r="M161" i="5"/>
  <c r="L161" i="5"/>
  <c r="I161" i="5"/>
  <c r="K160" i="5"/>
  <c r="J160" i="5"/>
  <c r="S160" i="5"/>
  <c r="M160" i="5"/>
  <c r="L160" i="5"/>
  <c r="I160" i="5"/>
  <c r="K159" i="5"/>
  <c r="J159" i="5"/>
  <c r="S159" i="5"/>
  <c r="M159" i="5"/>
  <c r="H162" i="5" s="1"/>
  <c r="L159" i="5"/>
  <c r="G162" i="5" s="1"/>
  <c r="I159" i="5"/>
  <c r="V156" i="5"/>
  <c r="F24" i="4" s="1"/>
  <c r="K155" i="5"/>
  <c r="J155" i="5"/>
  <c r="S155" i="5"/>
  <c r="M155" i="5"/>
  <c r="L155" i="5"/>
  <c r="I155" i="5"/>
  <c r="K154" i="5"/>
  <c r="J154" i="5"/>
  <c r="S154" i="5"/>
  <c r="M154" i="5"/>
  <c r="L154" i="5"/>
  <c r="I154" i="5"/>
  <c r="K153" i="5"/>
  <c r="J153" i="5"/>
  <c r="S153" i="5"/>
  <c r="M153" i="5"/>
  <c r="L153" i="5"/>
  <c r="I153" i="5"/>
  <c r="K152" i="5"/>
  <c r="J152" i="5"/>
  <c r="S152" i="5"/>
  <c r="M152" i="5"/>
  <c r="L152" i="5"/>
  <c r="I152" i="5"/>
  <c r="K151" i="5"/>
  <c r="J151" i="5"/>
  <c r="S151" i="5"/>
  <c r="M151" i="5"/>
  <c r="L151" i="5"/>
  <c r="I151" i="5"/>
  <c r="K150" i="5"/>
  <c r="J150" i="5"/>
  <c r="S150" i="5"/>
  <c r="M150" i="5"/>
  <c r="L150" i="5"/>
  <c r="I150" i="5"/>
  <c r="K149" i="5"/>
  <c r="J149" i="5"/>
  <c r="S149" i="5"/>
  <c r="M149" i="5"/>
  <c r="L149" i="5"/>
  <c r="I149" i="5"/>
  <c r="K148" i="5"/>
  <c r="J148" i="5"/>
  <c r="S148" i="5"/>
  <c r="M148" i="5"/>
  <c r="L148" i="5"/>
  <c r="I148" i="5"/>
  <c r="K147" i="5"/>
  <c r="J147" i="5"/>
  <c r="S147" i="5"/>
  <c r="M147" i="5"/>
  <c r="L147" i="5"/>
  <c r="I147" i="5"/>
  <c r="K146" i="5"/>
  <c r="J146" i="5"/>
  <c r="S146" i="5"/>
  <c r="S156" i="5" s="1"/>
  <c r="E24" i="4" s="1"/>
  <c r="M146" i="5"/>
  <c r="H156" i="5" s="1"/>
  <c r="L146" i="5"/>
  <c r="I146" i="5"/>
  <c r="V143" i="5"/>
  <c r="F23" i="4" s="1"/>
  <c r="K142" i="5"/>
  <c r="J142" i="5"/>
  <c r="S142" i="5"/>
  <c r="M142" i="5"/>
  <c r="L142" i="5"/>
  <c r="I142" i="5"/>
  <c r="K141" i="5"/>
  <c r="J141" i="5"/>
  <c r="S141" i="5"/>
  <c r="M141" i="5"/>
  <c r="L141" i="5"/>
  <c r="I141" i="5"/>
  <c r="K140" i="5"/>
  <c r="J140" i="5"/>
  <c r="S140" i="5"/>
  <c r="M140" i="5"/>
  <c r="L140" i="5"/>
  <c r="I140" i="5"/>
  <c r="K139" i="5"/>
  <c r="J139" i="5"/>
  <c r="S139" i="5"/>
  <c r="M139" i="5"/>
  <c r="L139" i="5"/>
  <c r="I139" i="5"/>
  <c r="K138" i="5"/>
  <c r="J138" i="5"/>
  <c r="S138" i="5"/>
  <c r="M138" i="5"/>
  <c r="L138" i="5"/>
  <c r="I138" i="5"/>
  <c r="K137" i="5"/>
  <c r="J137" i="5"/>
  <c r="S137" i="5"/>
  <c r="M137" i="5"/>
  <c r="L137" i="5"/>
  <c r="I137" i="5"/>
  <c r="K136" i="5"/>
  <c r="J136" i="5"/>
  <c r="S136" i="5"/>
  <c r="M136" i="5"/>
  <c r="L136" i="5"/>
  <c r="I136" i="5"/>
  <c r="K135" i="5"/>
  <c r="J135" i="5"/>
  <c r="S135" i="5"/>
  <c r="M135" i="5"/>
  <c r="L135" i="5"/>
  <c r="I135" i="5"/>
  <c r="K134" i="5"/>
  <c r="J134" i="5"/>
  <c r="S134" i="5"/>
  <c r="M134" i="5"/>
  <c r="L134" i="5"/>
  <c r="I134" i="5"/>
  <c r="K133" i="5"/>
  <c r="J133" i="5"/>
  <c r="S133" i="5"/>
  <c r="M133" i="5"/>
  <c r="L133" i="5"/>
  <c r="I133" i="5"/>
  <c r="K132" i="5"/>
  <c r="J132" i="5"/>
  <c r="S132" i="5"/>
  <c r="M132" i="5"/>
  <c r="L132" i="5"/>
  <c r="I132" i="5"/>
  <c r="K131" i="5"/>
  <c r="J131" i="5"/>
  <c r="S131" i="5"/>
  <c r="M131" i="5"/>
  <c r="L131" i="5"/>
  <c r="I131" i="5"/>
  <c r="K130" i="5"/>
  <c r="J130" i="5"/>
  <c r="S130" i="5"/>
  <c r="M130" i="5"/>
  <c r="L130" i="5"/>
  <c r="I130" i="5"/>
  <c r="K129" i="5"/>
  <c r="J129" i="5"/>
  <c r="S129" i="5"/>
  <c r="M129" i="5"/>
  <c r="L129" i="5"/>
  <c r="I129" i="5"/>
  <c r="K128" i="5"/>
  <c r="J128" i="5"/>
  <c r="S128" i="5"/>
  <c r="M128" i="5"/>
  <c r="H143" i="5" s="1"/>
  <c r="L128" i="5"/>
  <c r="L143" i="5" s="1"/>
  <c r="B23" i="4" s="1"/>
  <c r="I128" i="5"/>
  <c r="V125" i="5"/>
  <c r="F22" i="4" s="1"/>
  <c r="K124" i="5"/>
  <c r="J124" i="5"/>
  <c r="S124" i="5"/>
  <c r="M124" i="5"/>
  <c r="L124" i="5"/>
  <c r="I124" i="5"/>
  <c r="K123" i="5"/>
  <c r="J123" i="5"/>
  <c r="S123" i="5"/>
  <c r="M123" i="5"/>
  <c r="L123" i="5"/>
  <c r="I123" i="5"/>
  <c r="K122" i="5"/>
  <c r="J122" i="5"/>
  <c r="S122" i="5"/>
  <c r="M122" i="5"/>
  <c r="L122" i="5"/>
  <c r="I122" i="5"/>
  <c r="K121" i="5"/>
  <c r="J121" i="5"/>
  <c r="S121" i="5"/>
  <c r="S125" i="5" s="1"/>
  <c r="E22" i="4" s="1"/>
  <c r="M121" i="5"/>
  <c r="L121" i="5"/>
  <c r="I121" i="5"/>
  <c r="I125" i="5" s="1"/>
  <c r="D22" i="4" s="1"/>
  <c r="V118" i="5"/>
  <c r="K117" i="5"/>
  <c r="J117" i="5"/>
  <c r="S117" i="5"/>
  <c r="M117" i="5"/>
  <c r="L117" i="5"/>
  <c r="I117" i="5"/>
  <c r="K116" i="5"/>
  <c r="J116" i="5"/>
  <c r="S116" i="5"/>
  <c r="M116" i="5"/>
  <c r="L116" i="5"/>
  <c r="I116" i="5"/>
  <c r="K115" i="5"/>
  <c r="J115" i="5"/>
  <c r="S115" i="5"/>
  <c r="M115" i="5"/>
  <c r="L115" i="5"/>
  <c r="I115" i="5"/>
  <c r="K114" i="5"/>
  <c r="J114" i="5"/>
  <c r="S114" i="5"/>
  <c r="M114" i="5"/>
  <c r="L114" i="5"/>
  <c r="I114" i="5"/>
  <c r="K113" i="5"/>
  <c r="J113" i="5"/>
  <c r="S113" i="5"/>
  <c r="M113" i="5"/>
  <c r="L113" i="5"/>
  <c r="I113" i="5"/>
  <c r="K112" i="5"/>
  <c r="J112" i="5"/>
  <c r="S112" i="5"/>
  <c r="M112" i="5"/>
  <c r="L112" i="5"/>
  <c r="I112" i="5"/>
  <c r="K111" i="5"/>
  <c r="J111" i="5"/>
  <c r="S111" i="5"/>
  <c r="M111" i="5"/>
  <c r="L111" i="5"/>
  <c r="I111" i="5"/>
  <c r="K110" i="5"/>
  <c r="J110" i="5"/>
  <c r="S110" i="5"/>
  <c r="M110" i="5"/>
  <c r="L110" i="5"/>
  <c r="I110" i="5"/>
  <c r="V104" i="5"/>
  <c r="F17" i="4" s="1"/>
  <c r="K103" i="5"/>
  <c r="J103" i="5"/>
  <c r="S103" i="5"/>
  <c r="S104" i="5" s="1"/>
  <c r="E17" i="4" s="1"/>
  <c r="M103" i="5"/>
  <c r="H104" i="5" s="1"/>
  <c r="L103" i="5"/>
  <c r="G104" i="5" s="1"/>
  <c r="I103" i="5"/>
  <c r="I104" i="5" s="1"/>
  <c r="D17" i="4" s="1"/>
  <c r="V100" i="5"/>
  <c r="F16" i="4" s="1"/>
  <c r="K99" i="5"/>
  <c r="J99" i="5"/>
  <c r="S99" i="5"/>
  <c r="M99" i="5"/>
  <c r="L99" i="5"/>
  <c r="I99" i="5"/>
  <c r="K98" i="5"/>
  <c r="J98" i="5"/>
  <c r="S98" i="5"/>
  <c r="M98" i="5"/>
  <c r="L98" i="5"/>
  <c r="I98" i="5"/>
  <c r="K97" i="5"/>
  <c r="J97" i="5"/>
  <c r="S97" i="5"/>
  <c r="M97" i="5"/>
  <c r="L97" i="5"/>
  <c r="I97" i="5"/>
  <c r="K96" i="5"/>
  <c r="J96" i="5"/>
  <c r="S96" i="5"/>
  <c r="M96" i="5"/>
  <c r="L96" i="5"/>
  <c r="I96" i="5"/>
  <c r="K95" i="5"/>
  <c r="J95" i="5"/>
  <c r="S95" i="5"/>
  <c r="M95" i="5"/>
  <c r="L95" i="5"/>
  <c r="I95" i="5"/>
  <c r="K94" i="5"/>
  <c r="J94" i="5"/>
  <c r="S94" i="5"/>
  <c r="M94" i="5"/>
  <c r="L94" i="5"/>
  <c r="I94" i="5"/>
  <c r="K93" i="5"/>
  <c r="J93" i="5"/>
  <c r="S93" i="5"/>
  <c r="M93" i="5"/>
  <c r="L93" i="5"/>
  <c r="I93" i="5"/>
  <c r="K92" i="5"/>
  <c r="J92" i="5"/>
  <c r="S92" i="5"/>
  <c r="M92" i="5"/>
  <c r="L92" i="5"/>
  <c r="G100" i="5" s="1"/>
  <c r="I92" i="5"/>
  <c r="I100" i="5" s="1"/>
  <c r="D16" i="4" s="1"/>
  <c r="V89" i="5"/>
  <c r="F15" i="4" s="1"/>
  <c r="K88" i="5"/>
  <c r="J88" i="5"/>
  <c r="S88" i="5"/>
  <c r="M88" i="5"/>
  <c r="L88" i="5"/>
  <c r="I88" i="5"/>
  <c r="K87" i="5"/>
  <c r="J87" i="5"/>
  <c r="S87" i="5"/>
  <c r="M87" i="5"/>
  <c r="L87" i="5"/>
  <c r="I87" i="5"/>
  <c r="K86" i="5"/>
  <c r="J86" i="5"/>
  <c r="S86" i="5"/>
  <c r="M86" i="5"/>
  <c r="L86" i="5"/>
  <c r="I86" i="5"/>
  <c r="K85" i="5"/>
  <c r="J85" i="5"/>
  <c r="S85" i="5"/>
  <c r="M85" i="5"/>
  <c r="L85" i="5"/>
  <c r="I85" i="5"/>
  <c r="K84" i="5"/>
  <c r="J84" i="5"/>
  <c r="S84" i="5"/>
  <c r="M84" i="5"/>
  <c r="L84" i="5"/>
  <c r="I84" i="5"/>
  <c r="K83" i="5"/>
  <c r="J83" i="5"/>
  <c r="S83" i="5"/>
  <c r="M83" i="5"/>
  <c r="L83" i="5"/>
  <c r="I83" i="5"/>
  <c r="K82" i="5"/>
  <c r="J82" i="5"/>
  <c r="S82" i="5"/>
  <c r="M82" i="5"/>
  <c r="L82" i="5"/>
  <c r="I82" i="5"/>
  <c r="K81" i="5"/>
  <c r="J81" i="5"/>
  <c r="S81" i="5"/>
  <c r="M81" i="5"/>
  <c r="L81" i="5"/>
  <c r="I81" i="5"/>
  <c r="K80" i="5"/>
  <c r="J80" i="5"/>
  <c r="S80" i="5"/>
  <c r="M80" i="5"/>
  <c r="L80" i="5"/>
  <c r="I80" i="5"/>
  <c r="K79" i="5"/>
  <c r="J79" i="5"/>
  <c r="S79" i="5"/>
  <c r="M79" i="5"/>
  <c r="L79" i="5"/>
  <c r="I79" i="5"/>
  <c r="K78" i="5"/>
  <c r="J78" i="5"/>
  <c r="S78" i="5"/>
  <c r="M78" i="5"/>
  <c r="L78" i="5"/>
  <c r="I78" i="5"/>
  <c r="K77" i="5"/>
  <c r="J77" i="5"/>
  <c r="S77" i="5"/>
  <c r="M77" i="5"/>
  <c r="L77" i="5"/>
  <c r="I77" i="5"/>
  <c r="K76" i="5"/>
  <c r="J76" i="5"/>
  <c r="S76" i="5"/>
  <c r="M76" i="5"/>
  <c r="L76" i="5"/>
  <c r="I76" i="5"/>
  <c r="K75" i="5"/>
  <c r="J75" i="5"/>
  <c r="S75" i="5"/>
  <c r="M75" i="5"/>
  <c r="L75" i="5"/>
  <c r="I75" i="5"/>
  <c r="K74" i="5"/>
  <c r="J74" i="5"/>
  <c r="S74" i="5"/>
  <c r="M74" i="5"/>
  <c r="L74" i="5"/>
  <c r="I74" i="5"/>
  <c r="K73" i="5"/>
  <c r="J73" i="5"/>
  <c r="S73" i="5"/>
  <c r="M73" i="5"/>
  <c r="L73" i="5"/>
  <c r="I73" i="5"/>
  <c r="K72" i="5"/>
  <c r="J72" i="5"/>
  <c r="S72" i="5"/>
  <c r="M72" i="5"/>
  <c r="L72" i="5"/>
  <c r="I72" i="5"/>
  <c r="K71" i="5"/>
  <c r="J71" i="5"/>
  <c r="S71" i="5"/>
  <c r="M71" i="5"/>
  <c r="L71" i="5"/>
  <c r="I71" i="5"/>
  <c r="K70" i="5"/>
  <c r="J70" i="5"/>
  <c r="S70" i="5"/>
  <c r="M70" i="5"/>
  <c r="L70" i="5"/>
  <c r="I70" i="5"/>
  <c r="K69" i="5"/>
  <c r="J69" i="5"/>
  <c r="S69" i="5"/>
  <c r="M69" i="5"/>
  <c r="L69" i="5"/>
  <c r="I69" i="5"/>
  <c r="K68" i="5"/>
  <c r="J68" i="5"/>
  <c r="S68" i="5"/>
  <c r="M68" i="5"/>
  <c r="L68" i="5"/>
  <c r="I68" i="5"/>
  <c r="K67" i="5"/>
  <c r="J67" i="5"/>
  <c r="S67" i="5"/>
  <c r="M67" i="5"/>
  <c r="L67" i="5"/>
  <c r="I67" i="5"/>
  <c r="K66" i="5"/>
  <c r="J66" i="5"/>
  <c r="S66" i="5"/>
  <c r="M66" i="5"/>
  <c r="L66" i="5"/>
  <c r="I66" i="5"/>
  <c r="K65" i="5"/>
  <c r="J65" i="5"/>
  <c r="S65" i="5"/>
  <c r="M65" i="5"/>
  <c r="H89" i="5" s="1"/>
  <c r="L65" i="5"/>
  <c r="G89" i="5" s="1"/>
  <c r="I65" i="5"/>
  <c r="V62" i="5"/>
  <c r="F14" i="4" s="1"/>
  <c r="K61" i="5"/>
  <c r="J61" i="5"/>
  <c r="S61" i="5"/>
  <c r="M61" i="5"/>
  <c r="L61" i="5"/>
  <c r="I61" i="5"/>
  <c r="K60" i="5"/>
  <c r="J60" i="5"/>
  <c r="S60" i="5"/>
  <c r="M60" i="5"/>
  <c r="L60" i="5"/>
  <c r="I60" i="5"/>
  <c r="K59" i="5"/>
  <c r="J59" i="5"/>
  <c r="S59" i="5"/>
  <c r="M59" i="5"/>
  <c r="L59" i="5"/>
  <c r="I59" i="5"/>
  <c r="K58" i="5"/>
  <c r="J58" i="5"/>
  <c r="S58" i="5"/>
  <c r="M58" i="5"/>
  <c r="L58" i="5"/>
  <c r="I58" i="5"/>
  <c r="K57" i="5"/>
  <c r="J57" i="5"/>
  <c r="S57" i="5"/>
  <c r="M57" i="5"/>
  <c r="L57" i="5"/>
  <c r="I57" i="5"/>
  <c r="K56" i="5"/>
  <c r="J56" i="5"/>
  <c r="S56" i="5"/>
  <c r="M56" i="5"/>
  <c r="L56" i="5"/>
  <c r="I56" i="5"/>
  <c r="K55" i="5"/>
  <c r="J55" i="5"/>
  <c r="S55" i="5"/>
  <c r="M55" i="5"/>
  <c r="L55" i="5"/>
  <c r="I55" i="5"/>
  <c r="K54" i="5"/>
  <c r="J54" i="5"/>
  <c r="S54" i="5"/>
  <c r="M54" i="5"/>
  <c r="L54" i="5"/>
  <c r="I54" i="5"/>
  <c r="K53" i="5"/>
  <c r="J53" i="5"/>
  <c r="S53" i="5"/>
  <c r="M53" i="5"/>
  <c r="L53" i="5"/>
  <c r="I53" i="5"/>
  <c r="K52" i="5"/>
  <c r="J52" i="5"/>
  <c r="S52" i="5"/>
  <c r="M52" i="5"/>
  <c r="L52" i="5"/>
  <c r="I52" i="5"/>
  <c r="K51" i="5"/>
  <c r="J51" i="5"/>
  <c r="S51" i="5"/>
  <c r="M51" i="5"/>
  <c r="L51" i="5"/>
  <c r="I51" i="5"/>
  <c r="K50" i="5"/>
  <c r="J50" i="5"/>
  <c r="S50" i="5"/>
  <c r="M50" i="5"/>
  <c r="L50" i="5"/>
  <c r="I50" i="5"/>
  <c r="K49" i="5"/>
  <c r="J49" i="5"/>
  <c r="S49" i="5"/>
  <c r="M49" i="5"/>
  <c r="L49" i="5"/>
  <c r="I49" i="5"/>
  <c r="K48" i="5"/>
  <c r="J48" i="5"/>
  <c r="S48" i="5"/>
  <c r="M48" i="5"/>
  <c r="L48" i="5"/>
  <c r="I48" i="5"/>
  <c r="K47" i="5"/>
  <c r="J47" i="5"/>
  <c r="S47" i="5"/>
  <c r="M47" i="5"/>
  <c r="L47" i="5"/>
  <c r="I47" i="5"/>
  <c r="K46" i="5"/>
  <c r="J46" i="5"/>
  <c r="S46" i="5"/>
  <c r="M46" i="5"/>
  <c r="L46" i="5"/>
  <c r="I46" i="5"/>
  <c r="K45" i="5"/>
  <c r="J45" i="5"/>
  <c r="S45" i="5"/>
  <c r="M45" i="5"/>
  <c r="L45" i="5"/>
  <c r="I45" i="5"/>
  <c r="K44" i="5"/>
  <c r="J44" i="5"/>
  <c r="S44" i="5"/>
  <c r="M44" i="5"/>
  <c r="L44" i="5"/>
  <c r="I44" i="5"/>
  <c r="K43" i="5"/>
  <c r="J43" i="5"/>
  <c r="S43" i="5"/>
  <c r="M43" i="5"/>
  <c r="L43" i="5"/>
  <c r="G62" i="5" s="1"/>
  <c r="I43" i="5"/>
  <c r="I62" i="5" s="1"/>
  <c r="D14" i="4" s="1"/>
  <c r="V40" i="5"/>
  <c r="F13" i="4" s="1"/>
  <c r="K39" i="5"/>
  <c r="J39" i="5"/>
  <c r="S39" i="5"/>
  <c r="M39" i="5"/>
  <c r="L39" i="5"/>
  <c r="I39" i="5"/>
  <c r="K38" i="5"/>
  <c r="J38" i="5"/>
  <c r="S38" i="5"/>
  <c r="M38" i="5"/>
  <c r="L38" i="5"/>
  <c r="I38" i="5"/>
  <c r="K37" i="5"/>
  <c r="J37" i="5"/>
  <c r="S37" i="5"/>
  <c r="M37" i="5"/>
  <c r="L37" i="5"/>
  <c r="I37" i="5"/>
  <c r="K36" i="5"/>
  <c r="J36" i="5"/>
  <c r="S36" i="5"/>
  <c r="M36" i="5"/>
  <c r="L36" i="5"/>
  <c r="I36" i="5"/>
  <c r="K35" i="5"/>
  <c r="J35" i="5"/>
  <c r="S35" i="5"/>
  <c r="M35" i="5"/>
  <c r="L35" i="5"/>
  <c r="I35" i="5"/>
  <c r="K34" i="5"/>
  <c r="J34" i="5"/>
  <c r="S34" i="5"/>
  <c r="M34" i="5"/>
  <c r="L34" i="5"/>
  <c r="I34" i="5"/>
  <c r="K33" i="5"/>
  <c r="J33" i="5"/>
  <c r="S33" i="5"/>
  <c r="M33" i="5"/>
  <c r="L33" i="5"/>
  <c r="I33" i="5"/>
  <c r="K32" i="5"/>
  <c r="J32" i="5"/>
  <c r="S32" i="5"/>
  <c r="M32" i="5"/>
  <c r="H40" i="5" s="1"/>
  <c r="L32" i="5"/>
  <c r="G40" i="5" s="1"/>
  <c r="I32" i="5"/>
  <c r="V29" i="5"/>
  <c r="F12" i="4" s="1"/>
  <c r="K28" i="5"/>
  <c r="J28" i="5"/>
  <c r="S28" i="5"/>
  <c r="M28" i="5"/>
  <c r="L28" i="5"/>
  <c r="I28" i="5"/>
  <c r="K27" i="5"/>
  <c r="J27" i="5"/>
  <c r="S27" i="5"/>
  <c r="M27" i="5"/>
  <c r="L27" i="5"/>
  <c r="I27" i="5"/>
  <c r="K26" i="5"/>
  <c r="J26" i="5"/>
  <c r="S26" i="5"/>
  <c r="M26" i="5"/>
  <c r="L26" i="5"/>
  <c r="I26" i="5"/>
  <c r="K25" i="5"/>
  <c r="J25" i="5"/>
  <c r="S25" i="5"/>
  <c r="S29" i="5" s="1"/>
  <c r="E12" i="4" s="1"/>
  <c r="M25" i="5"/>
  <c r="H29" i="5" s="1"/>
  <c r="L25" i="5"/>
  <c r="I25" i="5"/>
  <c r="V22" i="5"/>
  <c r="K21" i="5"/>
  <c r="J21" i="5"/>
  <c r="S21" i="5"/>
  <c r="M21" i="5"/>
  <c r="L21" i="5"/>
  <c r="I21" i="5"/>
  <c r="K20" i="5"/>
  <c r="J20" i="5"/>
  <c r="S20" i="5"/>
  <c r="M20" i="5"/>
  <c r="L20" i="5"/>
  <c r="I20" i="5"/>
  <c r="K19" i="5"/>
  <c r="J19" i="5"/>
  <c r="S19" i="5"/>
  <c r="M19" i="5"/>
  <c r="L19" i="5"/>
  <c r="I19" i="5"/>
  <c r="K18" i="5"/>
  <c r="J18" i="5"/>
  <c r="S18" i="5"/>
  <c r="M18" i="5"/>
  <c r="L18" i="5"/>
  <c r="I18" i="5"/>
  <c r="K17" i="5"/>
  <c r="J17" i="5"/>
  <c r="S17" i="5"/>
  <c r="M17" i="5"/>
  <c r="L17" i="5"/>
  <c r="I17" i="5"/>
  <c r="K16" i="5"/>
  <c r="J16" i="5"/>
  <c r="S16" i="5"/>
  <c r="M16" i="5"/>
  <c r="L16" i="5"/>
  <c r="I16" i="5"/>
  <c r="K15" i="5"/>
  <c r="J15" i="5"/>
  <c r="S15" i="5"/>
  <c r="M15" i="5"/>
  <c r="L15" i="5"/>
  <c r="I15" i="5"/>
  <c r="K14" i="5"/>
  <c r="J14" i="5"/>
  <c r="S14" i="5"/>
  <c r="M14" i="5"/>
  <c r="L14" i="5"/>
  <c r="I14" i="5"/>
  <c r="K13" i="5"/>
  <c r="J13" i="5"/>
  <c r="S13" i="5"/>
  <c r="M13" i="5"/>
  <c r="L13" i="5"/>
  <c r="I13" i="5"/>
  <c r="K12" i="5"/>
  <c r="J12" i="5"/>
  <c r="S12" i="5"/>
  <c r="M12" i="5"/>
  <c r="L12" i="5"/>
  <c r="I12" i="5"/>
  <c r="K11" i="5"/>
  <c r="J11" i="5"/>
  <c r="S11" i="5"/>
  <c r="M11" i="5"/>
  <c r="L11" i="5"/>
  <c r="I11" i="5"/>
  <c r="E11" i="1" l="1"/>
  <c r="J20" i="12"/>
  <c r="V250" i="5"/>
  <c r="F34" i="4" s="1"/>
  <c r="E14" i="1"/>
  <c r="J20" i="21"/>
  <c r="E17" i="1"/>
  <c r="J20" i="30"/>
  <c r="J20" i="6"/>
  <c r="E9" i="1"/>
  <c r="E15" i="1"/>
  <c r="J20" i="24"/>
  <c r="E19" i="1"/>
  <c r="J17" i="2" s="1"/>
  <c r="J20" i="2" s="1"/>
  <c r="K94" i="14"/>
  <c r="K11" i="1" s="1"/>
  <c r="I30" i="12"/>
  <c r="J30" i="12" s="1"/>
  <c r="I30" i="21"/>
  <c r="J30" i="21" s="1"/>
  <c r="K251" i="5"/>
  <c r="K8" i="1" s="1"/>
  <c r="I30" i="3"/>
  <c r="J30" i="3" s="1"/>
  <c r="E10" i="1"/>
  <c r="J20" i="9"/>
  <c r="J20" i="15"/>
  <c r="E12" i="1"/>
  <c r="J20" i="18"/>
  <c r="E13" i="1"/>
  <c r="V106" i="5"/>
  <c r="F18" i="4" s="1"/>
  <c r="K57" i="32"/>
  <c r="K17" i="1" s="1"/>
  <c r="I30" i="30"/>
  <c r="J30" i="30" s="1"/>
  <c r="K103" i="8"/>
  <c r="K9" i="1" s="1"/>
  <c r="S29" i="35"/>
  <c r="E12" i="34" s="1"/>
  <c r="J20" i="3"/>
  <c r="I29" i="5"/>
  <c r="D12" i="4" s="1"/>
  <c r="S40" i="5"/>
  <c r="E13" i="4" s="1"/>
  <c r="H62" i="5"/>
  <c r="S89" i="5"/>
  <c r="E15" i="4" s="1"/>
  <c r="H100" i="5"/>
  <c r="L125" i="5"/>
  <c r="B22" i="4" s="1"/>
  <c r="S143" i="5"/>
  <c r="E23" i="4" s="1"/>
  <c r="I156" i="5"/>
  <c r="D24" i="4" s="1"/>
  <c r="S162" i="5"/>
  <c r="E25" i="4" s="1"/>
  <c r="I177" i="5"/>
  <c r="D26" i="4" s="1"/>
  <c r="S196" i="5"/>
  <c r="E27" i="4" s="1"/>
  <c r="H210" i="5"/>
  <c r="S222" i="5"/>
  <c r="E29" i="4" s="1"/>
  <c r="I228" i="5"/>
  <c r="D30" i="4" s="1"/>
  <c r="G236" i="5"/>
  <c r="H242" i="5"/>
  <c r="S248" i="5"/>
  <c r="E33" i="4" s="1"/>
  <c r="G75" i="8"/>
  <c r="M100" i="8"/>
  <c r="C13" i="7" s="1"/>
  <c r="I30" i="6"/>
  <c r="J30" i="6" s="1"/>
  <c r="S33" i="11"/>
  <c r="E12" i="10" s="1"/>
  <c r="H62" i="11"/>
  <c r="G73" i="11"/>
  <c r="I98" i="11"/>
  <c r="D15" i="10" s="1"/>
  <c r="K21" i="20"/>
  <c r="K13" i="1" s="1"/>
  <c r="H22" i="23"/>
  <c r="G27" i="23"/>
  <c r="I38" i="23"/>
  <c r="D14" i="22" s="1"/>
  <c r="S49" i="23"/>
  <c r="E15" i="22" s="1"/>
  <c r="S44" i="26"/>
  <c r="E14" i="25" s="1"/>
  <c r="I49" i="26"/>
  <c r="D15" i="25" s="1"/>
  <c r="K49" i="29"/>
  <c r="K16" i="1" s="1"/>
  <c r="G37" i="29"/>
  <c r="H42" i="29"/>
  <c r="S45" i="32"/>
  <c r="E13" i="31" s="1"/>
  <c r="I50" i="32"/>
  <c r="D14" i="31" s="1"/>
  <c r="K32" i="35"/>
  <c r="K18" i="1" s="1"/>
  <c r="I29" i="35"/>
  <c r="D12" i="34" s="1"/>
  <c r="I30" i="33"/>
  <c r="J30" i="33" s="1"/>
  <c r="K101" i="11"/>
  <c r="K10" i="1" s="1"/>
  <c r="G29" i="5"/>
  <c r="I40" i="5"/>
  <c r="D13" i="4" s="1"/>
  <c r="S62" i="5"/>
  <c r="E14" i="4" s="1"/>
  <c r="I89" i="5"/>
  <c r="D15" i="4" s="1"/>
  <c r="S100" i="5"/>
  <c r="E16" i="4" s="1"/>
  <c r="I143" i="5"/>
  <c r="D23" i="4" s="1"/>
  <c r="I162" i="5"/>
  <c r="D25" i="4" s="1"/>
  <c r="G177" i="5"/>
  <c r="I196" i="5"/>
  <c r="D27" i="4" s="1"/>
  <c r="S210" i="5"/>
  <c r="E28" i="4" s="1"/>
  <c r="I222" i="5"/>
  <c r="D29" i="4" s="1"/>
  <c r="G228" i="5"/>
  <c r="H236" i="5"/>
  <c r="S242" i="5"/>
  <c r="E32" i="4" s="1"/>
  <c r="I248" i="5"/>
  <c r="D33" i="4" s="1"/>
  <c r="H75" i="8"/>
  <c r="S100" i="8"/>
  <c r="E13" i="7" s="1"/>
  <c r="I33" i="11"/>
  <c r="D12" i="10" s="1"/>
  <c r="S62" i="11"/>
  <c r="E13" i="10" s="1"/>
  <c r="H73" i="11"/>
  <c r="L98" i="11"/>
  <c r="B15" i="10" s="1"/>
  <c r="K34" i="17"/>
  <c r="K12" i="1" s="1"/>
  <c r="S22" i="23"/>
  <c r="E12" i="22" s="1"/>
  <c r="H27" i="23"/>
  <c r="G38" i="23"/>
  <c r="I49" i="23"/>
  <c r="D15" i="22" s="1"/>
  <c r="K71" i="26"/>
  <c r="K15" i="1" s="1"/>
  <c r="I44" i="26"/>
  <c r="D14" i="25" s="1"/>
  <c r="G49" i="26"/>
  <c r="I30" i="24"/>
  <c r="J30" i="24" s="1"/>
  <c r="H37" i="29"/>
  <c r="S42" i="29"/>
  <c r="E14" i="28" s="1"/>
  <c r="I45" i="32"/>
  <c r="D13" i="31" s="1"/>
  <c r="G50" i="32"/>
  <c r="L29" i="35"/>
  <c r="B12" i="34" s="1"/>
  <c r="I21" i="35"/>
  <c r="D11" i="34" s="1"/>
  <c r="M21" i="35"/>
  <c r="C11" i="34" s="1"/>
  <c r="H21" i="35"/>
  <c r="S21" i="35"/>
  <c r="E11" i="34" s="1"/>
  <c r="H29" i="35"/>
  <c r="H31" i="35"/>
  <c r="M31" i="35"/>
  <c r="C13" i="34" s="1"/>
  <c r="V31" i="35"/>
  <c r="F13" i="34" s="1"/>
  <c r="V32" i="35"/>
  <c r="F15" i="34" s="1"/>
  <c r="L21" i="35"/>
  <c r="B11" i="34" s="1"/>
  <c r="G21" i="35"/>
  <c r="G29" i="35"/>
  <c r="L31" i="35"/>
  <c r="B13" i="34" s="1"/>
  <c r="D18" i="33" s="1"/>
  <c r="E18" i="33"/>
  <c r="I23" i="32"/>
  <c r="D11" i="31" s="1"/>
  <c r="M23" i="32"/>
  <c r="C11" i="31" s="1"/>
  <c r="H23" i="32"/>
  <c r="S23" i="32"/>
  <c r="E11" i="31" s="1"/>
  <c r="M27" i="32"/>
  <c r="C12" i="31" s="1"/>
  <c r="M45" i="32"/>
  <c r="C13" i="31" s="1"/>
  <c r="M50" i="32"/>
  <c r="C14" i="31" s="1"/>
  <c r="H54" i="32"/>
  <c r="I56" i="32"/>
  <c r="D16" i="31" s="1"/>
  <c r="F16" i="30" s="1"/>
  <c r="F23" i="30" s="1"/>
  <c r="V56" i="32"/>
  <c r="F16" i="31" s="1"/>
  <c r="L23" i="32"/>
  <c r="B11" i="31" s="1"/>
  <c r="G23" i="32"/>
  <c r="L27" i="32"/>
  <c r="B12" i="31" s="1"/>
  <c r="L45" i="32"/>
  <c r="B13" i="31" s="1"/>
  <c r="L50" i="32"/>
  <c r="B14" i="31" s="1"/>
  <c r="G54" i="32"/>
  <c r="G56" i="32"/>
  <c r="I21" i="29"/>
  <c r="D11" i="28" s="1"/>
  <c r="M21" i="29"/>
  <c r="C11" i="28" s="1"/>
  <c r="H21" i="29"/>
  <c r="S21" i="29"/>
  <c r="E11" i="28" s="1"/>
  <c r="M25" i="29"/>
  <c r="C12" i="28" s="1"/>
  <c r="M37" i="29"/>
  <c r="C13" i="28" s="1"/>
  <c r="M42" i="29"/>
  <c r="C14" i="28" s="1"/>
  <c r="H46" i="29"/>
  <c r="I48" i="29"/>
  <c r="D16" i="28" s="1"/>
  <c r="M48" i="29"/>
  <c r="C16" i="28" s="1"/>
  <c r="E16" i="27" s="1"/>
  <c r="V48" i="29"/>
  <c r="F16" i="28" s="1"/>
  <c r="V49" i="29"/>
  <c r="F18" i="28" s="1"/>
  <c r="L21" i="29"/>
  <c r="B11" i="28" s="1"/>
  <c r="G21" i="29"/>
  <c r="L25" i="29"/>
  <c r="B12" i="28" s="1"/>
  <c r="L37" i="29"/>
  <c r="B13" i="28" s="1"/>
  <c r="L42" i="29"/>
  <c r="B14" i="28" s="1"/>
  <c r="G46" i="29"/>
  <c r="S48" i="29"/>
  <c r="E16" i="28" s="1"/>
  <c r="F16" i="27"/>
  <c r="J23" i="27" s="1"/>
  <c r="I18" i="26"/>
  <c r="D11" i="25" s="1"/>
  <c r="M18" i="26"/>
  <c r="C11" i="25" s="1"/>
  <c r="H18" i="26"/>
  <c r="S18" i="26"/>
  <c r="E11" i="25" s="1"/>
  <c r="M22" i="26"/>
  <c r="C12" i="25" s="1"/>
  <c r="M26" i="26"/>
  <c r="C13" i="25" s="1"/>
  <c r="M44" i="26"/>
  <c r="C14" i="25" s="1"/>
  <c r="M49" i="26"/>
  <c r="C15" i="25" s="1"/>
  <c r="M53" i="26"/>
  <c r="C16" i="25" s="1"/>
  <c r="H55" i="26"/>
  <c r="I60" i="26"/>
  <c r="D20" i="25" s="1"/>
  <c r="M60" i="26"/>
  <c r="C20" i="25" s="1"/>
  <c r="H60" i="26"/>
  <c r="S60" i="26"/>
  <c r="E20" i="25" s="1"/>
  <c r="I68" i="26"/>
  <c r="D24" i="25" s="1"/>
  <c r="H68" i="26"/>
  <c r="M68" i="26"/>
  <c r="C24" i="25" s="1"/>
  <c r="S68" i="26"/>
  <c r="E24" i="25" s="1"/>
  <c r="V70" i="26"/>
  <c r="F25" i="25" s="1"/>
  <c r="V71" i="26"/>
  <c r="F27" i="25" s="1"/>
  <c r="L18" i="26"/>
  <c r="B11" i="25" s="1"/>
  <c r="G18" i="26"/>
  <c r="F11" i="25"/>
  <c r="L22" i="26"/>
  <c r="B12" i="25" s="1"/>
  <c r="L26" i="26"/>
  <c r="B13" i="25" s="1"/>
  <c r="L44" i="26"/>
  <c r="B14" i="25" s="1"/>
  <c r="L49" i="26"/>
  <c r="B15" i="25" s="1"/>
  <c r="L53" i="26"/>
  <c r="B16" i="25" s="1"/>
  <c r="L60" i="26"/>
  <c r="B20" i="25" s="1"/>
  <c r="G60" i="26"/>
  <c r="F20" i="25"/>
  <c r="G68" i="26"/>
  <c r="L68" i="26"/>
  <c r="B24" i="25" s="1"/>
  <c r="G70" i="26"/>
  <c r="I17" i="23"/>
  <c r="D11" i="22" s="1"/>
  <c r="M17" i="23"/>
  <c r="C11" i="22" s="1"/>
  <c r="H17" i="23"/>
  <c r="S17" i="23"/>
  <c r="E11" i="22" s="1"/>
  <c r="M22" i="23"/>
  <c r="C12" i="22" s="1"/>
  <c r="M27" i="23"/>
  <c r="C13" i="22" s="1"/>
  <c r="M38" i="23"/>
  <c r="C14" i="22" s="1"/>
  <c r="M49" i="23"/>
  <c r="C15" i="22" s="1"/>
  <c r="H53" i="23"/>
  <c r="V55" i="23"/>
  <c r="F17" i="22" s="1"/>
  <c r="L17" i="23"/>
  <c r="B11" i="22" s="1"/>
  <c r="G17" i="23"/>
  <c r="L22" i="23"/>
  <c r="B12" i="22" s="1"/>
  <c r="L27" i="23"/>
  <c r="B13" i="22" s="1"/>
  <c r="L38" i="23"/>
  <c r="B14" i="22" s="1"/>
  <c r="L49" i="23"/>
  <c r="B15" i="22" s="1"/>
  <c r="G53" i="23"/>
  <c r="I18" i="20"/>
  <c r="D11" i="19" s="1"/>
  <c r="H18" i="20"/>
  <c r="M18" i="20"/>
  <c r="C11" i="19" s="1"/>
  <c r="S18" i="20"/>
  <c r="E11" i="19" s="1"/>
  <c r="I20" i="20"/>
  <c r="D12" i="19" s="1"/>
  <c r="V20" i="20"/>
  <c r="F12" i="19" s="1"/>
  <c r="G18" i="20"/>
  <c r="L18" i="20"/>
  <c r="B11" i="19" s="1"/>
  <c r="G20" i="20"/>
  <c r="F18" i="18"/>
  <c r="F23" i="18" s="1"/>
  <c r="I31" i="17"/>
  <c r="D11" i="16" s="1"/>
  <c r="H31" i="17"/>
  <c r="M31" i="17"/>
  <c r="C11" i="16" s="1"/>
  <c r="S31" i="17"/>
  <c r="E11" i="16" s="1"/>
  <c r="I33" i="17"/>
  <c r="D12" i="16" s="1"/>
  <c r="F18" i="15" s="1"/>
  <c r="F23" i="15" s="1"/>
  <c r="M33" i="17"/>
  <c r="C12" i="16" s="1"/>
  <c r="E18" i="15" s="1"/>
  <c r="V33" i="17"/>
  <c r="F12" i="16" s="1"/>
  <c r="H34" i="17"/>
  <c r="V34" i="17"/>
  <c r="F14" i="16" s="1"/>
  <c r="G31" i="17"/>
  <c r="L31" i="17"/>
  <c r="B11" i="16" s="1"/>
  <c r="G33" i="17"/>
  <c r="L33" i="17"/>
  <c r="B12" i="16" s="1"/>
  <c r="D18" i="15" s="1"/>
  <c r="J22" i="15"/>
  <c r="F22" i="15"/>
  <c r="V18" i="14"/>
  <c r="F12" i="13" s="1"/>
  <c r="I16" i="14"/>
  <c r="D11" i="13" s="1"/>
  <c r="M16" i="14"/>
  <c r="C11" i="13" s="1"/>
  <c r="H16" i="14"/>
  <c r="S16" i="14"/>
  <c r="E11" i="13" s="1"/>
  <c r="I18" i="14"/>
  <c r="D12" i="13" s="1"/>
  <c r="F16" i="12" s="1"/>
  <c r="H18" i="14"/>
  <c r="S18" i="14"/>
  <c r="E12" i="13" s="1"/>
  <c r="I91" i="14"/>
  <c r="D15" i="13" s="1"/>
  <c r="H91" i="14"/>
  <c r="M91" i="14"/>
  <c r="C15" i="13" s="1"/>
  <c r="S91" i="14"/>
  <c r="E15" i="13" s="1"/>
  <c r="V93" i="14"/>
  <c r="F16" i="13" s="1"/>
  <c r="V94" i="14"/>
  <c r="F18" i="13" s="1"/>
  <c r="L16" i="14"/>
  <c r="B11" i="13" s="1"/>
  <c r="G16" i="14"/>
  <c r="V16" i="14"/>
  <c r="F11" i="13" s="1"/>
  <c r="L18" i="14"/>
  <c r="B12" i="13" s="1"/>
  <c r="D16" i="12" s="1"/>
  <c r="G91" i="14"/>
  <c r="L91" i="14"/>
  <c r="B15" i="13" s="1"/>
  <c r="G93" i="14"/>
  <c r="I14" i="11"/>
  <c r="D11" i="10" s="1"/>
  <c r="M14" i="11"/>
  <c r="C11" i="10" s="1"/>
  <c r="H14" i="11"/>
  <c r="S14" i="11"/>
  <c r="E11" i="10" s="1"/>
  <c r="M33" i="11"/>
  <c r="C12" i="10" s="1"/>
  <c r="M62" i="11"/>
  <c r="C13" i="10" s="1"/>
  <c r="M73" i="11"/>
  <c r="C14" i="10" s="1"/>
  <c r="H98" i="11"/>
  <c r="I100" i="11"/>
  <c r="D16" i="10" s="1"/>
  <c r="F17" i="9" s="1"/>
  <c r="F22" i="9" s="1"/>
  <c r="V100" i="11"/>
  <c r="F16" i="10" s="1"/>
  <c r="V101" i="11"/>
  <c r="F18" i="10" s="1"/>
  <c r="L14" i="11"/>
  <c r="B11" i="10" s="1"/>
  <c r="G14" i="11"/>
  <c r="L33" i="11"/>
  <c r="B12" i="10" s="1"/>
  <c r="L62" i="11"/>
  <c r="B13" i="10" s="1"/>
  <c r="L73" i="11"/>
  <c r="B14" i="10" s="1"/>
  <c r="G98" i="11"/>
  <c r="S100" i="11"/>
  <c r="E16" i="10" s="1"/>
  <c r="I41" i="8"/>
  <c r="D11" i="7" s="1"/>
  <c r="M41" i="8"/>
  <c r="C11" i="7" s="1"/>
  <c r="H41" i="8"/>
  <c r="S41" i="8"/>
  <c r="E11" i="7" s="1"/>
  <c r="M75" i="8"/>
  <c r="C12" i="7" s="1"/>
  <c r="H100" i="8"/>
  <c r="V102" i="8"/>
  <c r="F14" i="7" s="1"/>
  <c r="L41" i="8"/>
  <c r="B11" i="7" s="1"/>
  <c r="G41" i="8"/>
  <c r="L75" i="8"/>
  <c r="B12" i="7" s="1"/>
  <c r="G100" i="8"/>
  <c r="S102" i="8"/>
  <c r="E14" i="7" s="1"/>
  <c r="L22" i="5"/>
  <c r="B11" i="4" s="1"/>
  <c r="G22" i="5"/>
  <c r="L29" i="5"/>
  <c r="B12" i="4" s="1"/>
  <c r="L40" i="5"/>
  <c r="B13" i="4" s="1"/>
  <c r="L62" i="5"/>
  <c r="B14" i="4" s="1"/>
  <c r="L89" i="5"/>
  <c r="B15" i="4" s="1"/>
  <c r="L100" i="5"/>
  <c r="B16" i="4" s="1"/>
  <c r="L104" i="5"/>
  <c r="B17" i="4" s="1"/>
  <c r="L118" i="5"/>
  <c r="B21" i="4" s="1"/>
  <c r="G118" i="5"/>
  <c r="F21" i="4"/>
  <c r="G125" i="5"/>
  <c r="G143" i="5"/>
  <c r="G156" i="5"/>
  <c r="L156" i="5"/>
  <c r="B24" i="4" s="1"/>
  <c r="V251" i="5"/>
  <c r="F36" i="4" s="1"/>
  <c r="F11" i="4"/>
  <c r="I22" i="5"/>
  <c r="D11" i="4" s="1"/>
  <c r="M22" i="5"/>
  <c r="C11" i="4" s="1"/>
  <c r="H22" i="5"/>
  <c r="S22" i="5"/>
  <c r="E11" i="4" s="1"/>
  <c r="M29" i="5"/>
  <c r="C12" i="4" s="1"/>
  <c r="M40" i="5"/>
  <c r="C13" i="4" s="1"/>
  <c r="M62" i="5"/>
  <c r="C14" i="4" s="1"/>
  <c r="M89" i="5"/>
  <c r="C15" i="4" s="1"/>
  <c r="M100" i="5"/>
  <c r="C16" i="4" s="1"/>
  <c r="M104" i="5"/>
  <c r="C17" i="4" s="1"/>
  <c r="I106" i="5"/>
  <c r="D18" i="4" s="1"/>
  <c r="F16" i="3" s="1"/>
  <c r="I118" i="5"/>
  <c r="D21" i="4" s="1"/>
  <c r="M118" i="5"/>
  <c r="C21" i="4" s="1"/>
  <c r="H118" i="5"/>
  <c r="S118" i="5"/>
  <c r="E21" i="4" s="1"/>
  <c r="H125" i="5"/>
  <c r="M125" i="5"/>
  <c r="C22" i="4" s="1"/>
  <c r="M143" i="5"/>
  <c r="C23" i="4" s="1"/>
  <c r="M156" i="5"/>
  <c r="C24" i="4" s="1"/>
  <c r="M162" i="5"/>
  <c r="C25" i="4" s="1"/>
  <c r="M177" i="5"/>
  <c r="C26" i="4" s="1"/>
  <c r="M196" i="5"/>
  <c r="C27" i="4" s="1"/>
  <c r="M210" i="5"/>
  <c r="C28" i="4" s="1"/>
  <c r="M222" i="5"/>
  <c r="C29" i="4" s="1"/>
  <c r="M228" i="5"/>
  <c r="C30" i="4" s="1"/>
  <c r="M236" i="5"/>
  <c r="C31" i="4" s="1"/>
  <c r="M242" i="5"/>
  <c r="C32" i="4" s="1"/>
  <c r="H248" i="5"/>
  <c r="L162" i="5"/>
  <c r="B25" i="4" s="1"/>
  <c r="L177" i="5"/>
  <c r="B26" i="4" s="1"/>
  <c r="L196" i="5"/>
  <c r="B27" i="4" s="1"/>
  <c r="L210" i="5"/>
  <c r="B28" i="4" s="1"/>
  <c r="L222" i="5"/>
  <c r="B29" i="4" s="1"/>
  <c r="L228" i="5"/>
  <c r="B30" i="4" s="1"/>
  <c r="L236" i="5"/>
  <c r="B31" i="4" s="1"/>
  <c r="L242" i="5"/>
  <c r="B32" i="4" s="1"/>
  <c r="G248" i="5"/>
  <c r="I93" i="14" l="1"/>
  <c r="D16" i="13" s="1"/>
  <c r="F18" i="12" s="1"/>
  <c r="I94" i="14"/>
  <c r="D18" i="13" s="1"/>
  <c r="I250" i="5"/>
  <c r="D34" i="4" s="1"/>
  <c r="F17" i="3" s="1"/>
  <c r="F17" i="2" s="1"/>
  <c r="G100" i="11"/>
  <c r="J24" i="15"/>
  <c r="H55" i="23"/>
  <c r="S106" i="5"/>
  <c r="E18" i="4" s="1"/>
  <c r="G102" i="8"/>
  <c r="M102" i="8"/>
  <c r="F23" i="12"/>
  <c r="F20" i="12"/>
  <c r="J23" i="15"/>
  <c r="J26" i="15" s="1"/>
  <c r="G34" i="17"/>
  <c r="J22" i="18"/>
  <c r="S20" i="20"/>
  <c r="E12" i="19" s="1"/>
  <c r="M20" i="20"/>
  <c r="S55" i="23"/>
  <c r="E17" i="22" s="1"/>
  <c r="I55" i="23"/>
  <c r="D17" i="22" s="1"/>
  <c r="F16" i="21" s="1"/>
  <c r="F16" i="2" s="1"/>
  <c r="H70" i="26"/>
  <c r="G48" i="29"/>
  <c r="H49" i="29"/>
  <c r="M56" i="32"/>
  <c r="G32" i="35"/>
  <c r="H32" i="35"/>
  <c r="G18" i="14"/>
  <c r="F24" i="15"/>
  <c r="F22" i="18"/>
  <c r="I55" i="26"/>
  <c r="D17" i="25" s="1"/>
  <c r="F16" i="24" s="1"/>
  <c r="J24" i="24" s="1"/>
  <c r="G31" i="35"/>
  <c r="M106" i="5"/>
  <c r="C18" i="4" s="1"/>
  <c r="E16" i="3" s="1"/>
  <c r="V103" i="8"/>
  <c r="F16" i="7" s="1"/>
  <c r="I102" i="8"/>
  <c r="D14" i="7" s="1"/>
  <c r="F17" i="6" s="1"/>
  <c r="J22" i="6" s="1"/>
  <c r="M100" i="11"/>
  <c r="C16" i="10" s="1"/>
  <c r="E17" i="9" s="1"/>
  <c r="F22" i="12"/>
  <c r="H93" i="14"/>
  <c r="F20" i="15"/>
  <c r="S33" i="17"/>
  <c r="E12" i="16" s="1"/>
  <c r="L20" i="20"/>
  <c r="V21" i="20"/>
  <c r="F14" i="19" s="1"/>
  <c r="G55" i="23"/>
  <c r="V56" i="23"/>
  <c r="F19" i="22" s="1"/>
  <c r="G55" i="26"/>
  <c r="S55" i="26"/>
  <c r="E17" i="25" s="1"/>
  <c r="S56" i="32"/>
  <c r="E16" i="31" s="1"/>
  <c r="V57" i="32"/>
  <c r="F18" i="31" s="1"/>
  <c r="S31" i="35"/>
  <c r="E13" i="34" s="1"/>
  <c r="I31" i="35"/>
  <c r="D13" i="34" s="1"/>
  <c r="F18" i="33" s="1"/>
  <c r="M32" i="35"/>
  <c r="C15" i="34" s="1"/>
  <c r="S32" i="35"/>
  <c r="E15" i="34" s="1"/>
  <c r="L32" i="35"/>
  <c r="B15" i="34" s="1"/>
  <c r="J24" i="33"/>
  <c r="J22" i="33"/>
  <c r="F23" i="33"/>
  <c r="J23" i="33"/>
  <c r="F24" i="33"/>
  <c r="F22" i="33"/>
  <c r="F20" i="33"/>
  <c r="G57" i="32"/>
  <c r="L56" i="32"/>
  <c r="B16" i="31" s="1"/>
  <c r="D16" i="30" s="1"/>
  <c r="H56" i="32"/>
  <c r="S57" i="32"/>
  <c r="E18" i="31" s="1"/>
  <c r="M57" i="32"/>
  <c r="C18" i="31" s="1"/>
  <c r="L57" i="32"/>
  <c r="B18" i="31" s="1"/>
  <c r="I57" i="32"/>
  <c r="J22" i="30"/>
  <c r="J24" i="30"/>
  <c r="F24" i="30"/>
  <c r="J23" i="30"/>
  <c r="F22" i="30"/>
  <c r="F20" i="30"/>
  <c r="L48" i="29"/>
  <c r="B16" i="28" s="1"/>
  <c r="D16" i="27" s="1"/>
  <c r="H48" i="29"/>
  <c r="S49" i="29"/>
  <c r="E18" i="28" s="1"/>
  <c r="M49" i="29"/>
  <c r="C18" i="28" s="1"/>
  <c r="L49" i="29"/>
  <c r="B18" i="28" s="1"/>
  <c r="I49" i="29"/>
  <c r="J24" i="27"/>
  <c r="F24" i="27"/>
  <c r="F23" i="27"/>
  <c r="F22" i="27"/>
  <c r="J22" i="27"/>
  <c r="F20" i="27"/>
  <c r="G62" i="26"/>
  <c r="L55" i="26"/>
  <c r="L71" i="26" s="1"/>
  <c r="B27" i="25" s="1"/>
  <c r="H62" i="26"/>
  <c r="M55" i="26"/>
  <c r="S70" i="26"/>
  <c r="E25" i="25" s="1"/>
  <c r="M62" i="26"/>
  <c r="C21" i="25" s="1"/>
  <c r="E17" i="24" s="1"/>
  <c r="M70" i="26"/>
  <c r="C25" i="25" s="1"/>
  <c r="E18" i="24" s="1"/>
  <c r="S62" i="26"/>
  <c r="E21" i="25" s="1"/>
  <c r="L70" i="26"/>
  <c r="B25" i="25" s="1"/>
  <c r="D18" i="24" s="1"/>
  <c r="I62" i="26"/>
  <c r="D21" i="25" s="1"/>
  <c r="F17" i="24" s="1"/>
  <c r="I70" i="26"/>
  <c r="D25" i="25" s="1"/>
  <c r="F18" i="24" s="1"/>
  <c r="F18" i="2" s="1"/>
  <c r="L62" i="26"/>
  <c r="B21" i="25" s="1"/>
  <c r="D17" i="24" s="1"/>
  <c r="J23" i="24"/>
  <c r="G56" i="23"/>
  <c r="L55" i="23"/>
  <c r="B17" i="22" s="1"/>
  <c r="D16" i="21" s="1"/>
  <c r="M55" i="23"/>
  <c r="M56" i="23" s="1"/>
  <c r="C19" i="22" s="1"/>
  <c r="I56" i="23"/>
  <c r="L56" i="23"/>
  <c r="B19" i="22" s="1"/>
  <c r="J23" i="21"/>
  <c r="F24" i="21"/>
  <c r="F22" i="21"/>
  <c r="F20" i="21"/>
  <c r="J24" i="21"/>
  <c r="J22" i="21"/>
  <c r="F23" i="21"/>
  <c r="F24" i="18"/>
  <c r="J24" i="18"/>
  <c r="H20" i="20"/>
  <c r="S21" i="20"/>
  <c r="E14" i="19" s="1"/>
  <c r="I21" i="20"/>
  <c r="J23" i="18"/>
  <c r="J26" i="18" s="1"/>
  <c r="F20" i="18"/>
  <c r="H33" i="17"/>
  <c r="M34" i="17"/>
  <c r="C14" i="16" s="1"/>
  <c r="L34" i="17"/>
  <c r="B14" i="16" s="1"/>
  <c r="I34" i="17"/>
  <c r="M18" i="14"/>
  <c r="C12" i="13" s="1"/>
  <c r="E16" i="12" s="1"/>
  <c r="L93" i="14"/>
  <c r="L94" i="14" s="1"/>
  <c r="B18" i="13" s="1"/>
  <c r="M93" i="14"/>
  <c r="C16" i="13" s="1"/>
  <c r="E18" i="12" s="1"/>
  <c r="S93" i="14"/>
  <c r="E16" i="13" s="1"/>
  <c r="F23" i="9"/>
  <c r="L100" i="11"/>
  <c r="B16" i="10" s="1"/>
  <c r="D17" i="9" s="1"/>
  <c r="H100" i="11"/>
  <c r="S101" i="11"/>
  <c r="E18" i="10" s="1"/>
  <c r="L101" i="11"/>
  <c r="B18" i="10" s="1"/>
  <c r="I101" i="11"/>
  <c r="J23" i="9"/>
  <c r="J22" i="9"/>
  <c r="F20" i="9"/>
  <c r="J24" i="9"/>
  <c r="F24" i="9"/>
  <c r="G103" i="8"/>
  <c r="L102" i="8"/>
  <c r="B14" i="7" s="1"/>
  <c r="D17" i="6" s="1"/>
  <c r="H102" i="8"/>
  <c r="S103" i="8"/>
  <c r="E16" i="7" s="1"/>
  <c r="L103" i="8"/>
  <c r="B16" i="7" s="1"/>
  <c r="I103" i="8"/>
  <c r="J24" i="6"/>
  <c r="J23" i="6"/>
  <c r="F24" i="6"/>
  <c r="H250" i="5"/>
  <c r="M250" i="5"/>
  <c r="C34" i="4" s="1"/>
  <c r="H106" i="5"/>
  <c r="H251" i="5"/>
  <c r="I251" i="5"/>
  <c r="G250" i="5"/>
  <c r="G106" i="5"/>
  <c r="E17" i="3"/>
  <c r="M251" i="5"/>
  <c r="C36" i="4" s="1"/>
  <c r="S250" i="5"/>
  <c r="E34" i="4" s="1"/>
  <c r="L250" i="5"/>
  <c r="B34" i="4" s="1"/>
  <c r="D17" i="3" s="1"/>
  <c r="L106" i="5"/>
  <c r="F23" i="3"/>
  <c r="J23" i="3"/>
  <c r="B11" i="1" l="1"/>
  <c r="F20" i="2"/>
  <c r="F24" i="12"/>
  <c r="J22" i="12"/>
  <c r="J23" i="12"/>
  <c r="J23" i="2" s="1"/>
  <c r="J24" i="12"/>
  <c r="J28" i="15"/>
  <c r="C12" i="1"/>
  <c r="D36" i="4"/>
  <c r="B8" i="1"/>
  <c r="D19" i="22"/>
  <c r="B14" i="1"/>
  <c r="D18" i="28"/>
  <c r="B16" i="1"/>
  <c r="C14" i="7"/>
  <c r="E17" i="6" s="1"/>
  <c r="E17" i="2" s="1"/>
  <c r="H103" i="8"/>
  <c r="F24" i="3"/>
  <c r="D16" i="7"/>
  <c r="B9" i="1"/>
  <c r="S56" i="23"/>
  <c r="E19" i="22" s="1"/>
  <c r="D18" i="31"/>
  <c r="B17" i="1"/>
  <c r="C12" i="19"/>
  <c r="E18" i="18" s="1"/>
  <c r="H21" i="20"/>
  <c r="J24" i="3"/>
  <c r="J24" i="2" s="1"/>
  <c r="D17" i="2"/>
  <c r="F20" i="6"/>
  <c r="F23" i="6"/>
  <c r="S34" i="17"/>
  <c r="E14" i="16" s="1"/>
  <c r="D14" i="19"/>
  <c r="B13" i="1"/>
  <c r="F22" i="24"/>
  <c r="G49" i="29"/>
  <c r="H101" i="11"/>
  <c r="F22" i="3"/>
  <c r="D18" i="10"/>
  <c r="B10" i="1"/>
  <c r="J28" i="18"/>
  <c r="C13" i="1"/>
  <c r="F20" i="3"/>
  <c r="J22" i="3"/>
  <c r="F22" i="6"/>
  <c r="M103" i="8"/>
  <c r="C16" i="7" s="1"/>
  <c r="M101" i="11"/>
  <c r="C18" i="10" s="1"/>
  <c r="E18" i="2"/>
  <c r="D14" i="16"/>
  <c r="B12" i="1"/>
  <c r="G12" i="1" s="1"/>
  <c r="M21" i="20"/>
  <c r="C14" i="19" s="1"/>
  <c r="M71" i="26"/>
  <c r="C27" i="25" s="1"/>
  <c r="B12" i="19"/>
  <c r="D18" i="18" s="1"/>
  <c r="L21" i="20"/>
  <c r="B14" i="19" s="1"/>
  <c r="G21" i="20"/>
  <c r="E16" i="2"/>
  <c r="C16" i="31"/>
  <c r="E16" i="30" s="1"/>
  <c r="H57" i="32"/>
  <c r="I32" i="35"/>
  <c r="J26" i="33"/>
  <c r="J26" i="30"/>
  <c r="J26" i="27"/>
  <c r="F23" i="24"/>
  <c r="F23" i="2" s="1"/>
  <c r="I71" i="26"/>
  <c r="S71" i="26"/>
  <c r="E27" i="25" s="1"/>
  <c r="C17" i="25"/>
  <c r="E16" i="24" s="1"/>
  <c r="H71" i="26"/>
  <c r="B17" i="25"/>
  <c r="D16" i="24" s="1"/>
  <c r="G71" i="26"/>
  <c r="F20" i="24"/>
  <c r="F24" i="24"/>
  <c r="J22" i="24"/>
  <c r="J26" i="24" s="1"/>
  <c r="C17" i="22"/>
  <c r="E16" i="21" s="1"/>
  <c r="H56" i="23"/>
  <c r="J26" i="21"/>
  <c r="I29" i="18"/>
  <c r="J29" i="18" s="1"/>
  <c r="J31" i="18" s="1"/>
  <c r="I29" i="15"/>
  <c r="J29" i="15" s="1"/>
  <c r="J31" i="15" s="1"/>
  <c r="S94" i="14"/>
  <c r="E18" i="13" s="1"/>
  <c r="M94" i="14"/>
  <c r="C18" i="13" s="1"/>
  <c r="B16" i="13"/>
  <c r="D18" i="12" s="1"/>
  <c r="D18" i="2" s="1"/>
  <c r="G94" i="14"/>
  <c r="H94" i="14"/>
  <c r="G101" i="11"/>
  <c r="J26" i="9"/>
  <c r="J26" i="6"/>
  <c r="S251" i="5"/>
  <c r="E36" i="4" s="1"/>
  <c r="B18" i="4"/>
  <c r="D16" i="3" s="1"/>
  <c r="L251" i="5"/>
  <c r="B36" i="4" s="1"/>
  <c r="G251" i="5"/>
  <c r="J26" i="12" l="1"/>
  <c r="J28" i="24"/>
  <c r="C15" i="1"/>
  <c r="J28" i="21"/>
  <c r="I29" i="21" s="1"/>
  <c r="J29" i="21" s="1"/>
  <c r="J31" i="21" s="1"/>
  <c r="C14" i="1"/>
  <c r="G14" i="1" s="1"/>
  <c r="D16" i="2"/>
  <c r="D15" i="34"/>
  <c r="B18" i="1"/>
  <c r="J28" i="27"/>
  <c r="J31" i="27" s="1"/>
  <c r="C16" i="1"/>
  <c r="G16" i="1" s="1"/>
  <c r="F24" i="2"/>
  <c r="J28" i="9"/>
  <c r="C10" i="1"/>
  <c r="G10" i="1" s="1"/>
  <c r="D27" i="25"/>
  <c r="B15" i="1"/>
  <c r="G15" i="1" s="1"/>
  <c r="J28" i="33"/>
  <c r="C18" i="1"/>
  <c r="J22" i="2"/>
  <c r="J26" i="2" s="1"/>
  <c r="J28" i="2" s="1"/>
  <c r="G17" i="1"/>
  <c r="J26" i="3"/>
  <c r="J28" i="6"/>
  <c r="C9" i="1"/>
  <c r="G9" i="1" s="1"/>
  <c r="J28" i="30"/>
  <c r="C17" i="1"/>
  <c r="F22" i="2"/>
  <c r="G13" i="1"/>
  <c r="B19" i="1"/>
  <c r="I29" i="33"/>
  <c r="J29" i="33" s="1"/>
  <c r="J31" i="33" s="1"/>
  <c r="I29" i="30"/>
  <c r="J29" i="30" s="1"/>
  <c r="J31" i="30" s="1"/>
  <c r="I29" i="27"/>
  <c r="J29" i="27" s="1"/>
  <c r="I29" i="24"/>
  <c r="J29" i="24" s="1"/>
  <c r="J31" i="24" s="1"/>
  <c r="I29" i="9"/>
  <c r="J29" i="9" s="1"/>
  <c r="J31" i="9" s="1"/>
  <c r="I29" i="6"/>
  <c r="J29" i="6" s="1"/>
  <c r="J31" i="6" s="1"/>
  <c r="J28" i="12" l="1"/>
  <c r="I29" i="12" s="1"/>
  <c r="J29" i="12" s="1"/>
  <c r="J31" i="12" s="1"/>
  <c r="C11" i="1"/>
  <c r="G11" i="1" s="1"/>
  <c r="J28" i="3"/>
  <c r="I29" i="3" s="1"/>
  <c r="J29" i="3" s="1"/>
  <c r="J31" i="3" s="1"/>
  <c r="C8" i="1"/>
  <c r="G18" i="1"/>
  <c r="C19" i="1" l="1"/>
  <c r="G8" i="1"/>
  <c r="Z7" i="1" l="1"/>
  <c r="G7" i="1"/>
  <c r="G19" i="1" s="1"/>
  <c r="B20" i="1" l="1"/>
  <c r="I29" i="2" l="1"/>
  <c r="J29" i="2" s="1"/>
  <c r="G20" i="1"/>
  <c r="B21" i="1"/>
  <c r="G21" i="1" l="1"/>
  <c r="I30" i="2"/>
  <c r="J30" i="2" s="1"/>
  <c r="J31" i="2" s="1"/>
  <c r="G22" i="1"/>
</calcChain>
</file>

<file path=xl/sharedStrings.xml><?xml version="1.0" encoding="utf-8"?>
<sst xmlns="http://schemas.openxmlformats.org/spreadsheetml/2006/main" count="3725" uniqueCount="1293">
  <si>
    <t>Rekapitulácia rozpočtu</t>
  </si>
  <si>
    <t xml:space="preserve">           Sadzby DPH</t>
  </si>
  <si>
    <t xml:space="preserve">   A   </t>
  </si>
  <si>
    <t xml:space="preserve">   B   </t>
  </si>
  <si>
    <t>Názov objektu</t>
  </si>
  <si>
    <t>ZRN</t>
  </si>
  <si>
    <t>VRN %</t>
  </si>
  <si>
    <t>HZS</t>
  </si>
  <si>
    <t>Kompl.čin.</t>
  </si>
  <si>
    <t>Ost. náklady</t>
  </si>
  <si>
    <t>Cena</t>
  </si>
  <si>
    <t xml:space="preserve">SO 01.1 BYTOVÝ DOM A - 6. b.j. OĽKA </t>
  </si>
  <si>
    <t>SO 7907  SO 01.1   BYTOVÝ DOM - A  - stavebná časť</t>
  </si>
  <si>
    <t>SO 7908  SO 01 ZDRAVOTECHNIKA</t>
  </si>
  <si>
    <t xml:space="preserve">SO 7909  SO 01 Ústredné vykurovanie </t>
  </si>
  <si>
    <t>SO 7910  SO 01 ELEKTROINŠTALÁCIA</t>
  </si>
  <si>
    <t>SO 7911  SO 01 Montáž oznamovacích, signalizačných a zabezpečovacích zariadení</t>
  </si>
  <si>
    <t xml:space="preserve">SO 7912  SO 01 VZDUCHOTECHNIKA </t>
  </si>
  <si>
    <t>SO 03   Komunikácie a spevnené plochy</t>
  </si>
  <si>
    <t xml:space="preserve">SO 05   Vodovodná prípojka + studňa </t>
  </si>
  <si>
    <t xml:space="preserve">SO 06   Kanalizačná splašková prípojka </t>
  </si>
  <si>
    <t xml:space="preserve">SO 07   Kanalizačná dažďová prípojka </t>
  </si>
  <si>
    <t xml:space="preserve">SO 08.1 Prípojka NN </t>
  </si>
  <si>
    <t>Krycí list rozpočtu</t>
  </si>
  <si>
    <t>Miesto: OĽKA</t>
  </si>
  <si>
    <t xml:space="preserve">Objekt SO 01.1 BYTOVÝ DOM A - 6. b.j. OĽKA </t>
  </si>
  <si>
    <t>Časť: SO 01.1   BYTOVÝ DOM - A  - stavebná časť</t>
  </si>
  <si>
    <t xml:space="preserve">Ks: </t>
  </si>
  <si>
    <t xml:space="preserve">Zákazka: </t>
  </si>
  <si>
    <t xml:space="preserve">Spracoval: </t>
  </si>
  <si>
    <t xml:space="preserve">Dňa </t>
  </si>
  <si>
    <t xml:space="preserve">Odberateľ: </t>
  </si>
  <si>
    <t xml:space="preserve">Projektant: </t>
  </si>
  <si>
    <t xml:space="preserve">Dodávateľ: </t>
  </si>
  <si>
    <t xml:space="preserve">IČO: </t>
  </si>
  <si>
    <t xml:space="preserve">DIČ: </t>
  </si>
  <si>
    <t xml:space="preserve">A </t>
  </si>
  <si>
    <t xml:space="preserve">HSV </t>
  </si>
  <si>
    <t xml:space="preserve">PSV </t>
  </si>
  <si>
    <t xml:space="preserve">MONT </t>
  </si>
  <si>
    <t xml:space="preserve">VRN </t>
  </si>
  <si>
    <t>Spolu</t>
  </si>
  <si>
    <t xml:space="preserve">B </t>
  </si>
  <si>
    <t>Ďalšie náklady</t>
  </si>
  <si>
    <t>Ostatné náklady</t>
  </si>
  <si>
    <t xml:space="preserve">Kompletačná činnosť </t>
  </si>
  <si>
    <t xml:space="preserve">HZS </t>
  </si>
  <si>
    <t xml:space="preserve">E </t>
  </si>
  <si>
    <t>Celkové náklady</t>
  </si>
  <si>
    <t>Súčet riadkov 5,10,15,20</t>
  </si>
  <si>
    <t xml:space="preserve">DPH 20% z </t>
  </si>
  <si>
    <t xml:space="preserve">DPH 0% z </t>
  </si>
  <si>
    <t>Spolu v EUR</t>
  </si>
  <si>
    <t xml:space="preserve">F </t>
  </si>
  <si>
    <t xml:space="preserve">C </t>
  </si>
  <si>
    <t>VRN</t>
  </si>
  <si>
    <t>Zariadenie staveniska</t>
  </si>
  <si>
    <t>Sťažené výrobné podmienky</t>
  </si>
  <si>
    <t>Prevádzkové vplyvy</t>
  </si>
  <si>
    <t>0% z [H+P+M]</t>
  </si>
  <si>
    <t>0% z [H+P]</t>
  </si>
  <si>
    <t xml:space="preserve">D </t>
  </si>
  <si>
    <t>Sťažené podmienky dopravy</t>
  </si>
  <si>
    <t>Horské oblasti</t>
  </si>
  <si>
    <t>Mimostavenisková doprava</t>
  </si>
  <si>
    <t>Montáž</t>
  </si>
  <si>
    <t>Materiál</t>
  </si>
  <si>
    <t>ZRN spolu</t>
  </si>
  <si>
    <t>Odberateľ</t>
  </si>
  <si>
    <t>Dodávateľ</t>
  </si>
  <si>
    <t>Projektant,rozpočtár</t>
  </si>
  <si>
    <t>Oddiel</t>
  </si>
  <si>
    <t>Hmotnosť (T)</t>
  </si>
  <si>
    <t>Suť (T)</t>
  </si>
  <si>
    <t>Prehľad rozpočtových nákladov</t>
  </si>
  <si>
    <t>Práce HSV</t>
  </si>
  <si>
    <t>ZEMNÉ PRÁCE</t>
  </si>
  <si>
    <t>ZÁKLADY</t>
  </si>
  <si>
    <t>ZVISLÉ KONŠTRUKCIE</t>
  </si>
  <si>
    <t>VODOROVNÉ KONŠTRUKCIE</t>
  </si>
  <si>
    <t>POVRCHOVÉ ÚPRAVY</t>
  </si>
  <si>
    <t>OSTATNÉ PRÁCE</t>
  </si>
  <si>
    <t>PRESUNY HMÔT</t>
  </si>
  <si>
    <t>Práce PSV</t>
  </si>
  <si>
    <t>IZOLÁCIE PROTI VODE A VLHKOSTI</t>
  </si>
  <si>
    <t>POVLAKOVÉ KRYTINY</t>
  </si>
  <si>
    <t>IZOLÁCIE TEPELNÉ BEŽNÝCH STAVEBNÝCH KONŠTRUKCIÍ</t>
  </si>
  <si>
    <t>KONŠTRUKCIE TESÁRSKE</t>
  </si>
  <si>
    <t>DREVOSTAVBY</t>
  </si>
  <si>
    <t>KONŠTRUKCIE KLAMPIARSKE</t>
  </si>
  <si>
    <t>KONŠTRUKCIE STOLÁRSKE</t>
  </si>
  <si>
    <t>KOVOVÉ DOPLNKOVÉ KONŠTRUKCIE</t>
  </si>
  <si>
    <t>PODLAHY A DLAŽBY KERAMICKÉ</t>
  </si>
  <si>
    <t>PODLAHY VLYSOVÉ A PARKETOVÉ</t>
  </si>
  <si>
    <t>OBKLADY KERAMICKÉ</t>
  </si>
  <si>
    <t>NÁTERY</t>
  </si>
  <si>
    <t>MAĽBY</t>
  </si>
  <si>
    <t>Celkom v EUR</t>
  </si>
  <si>
    <t>Por.č.</t>
  </si>
  <si>
    <t>Cenník</t>
  </si>
  <si>
    <t>Kód položky</t>
  </si>
  <si>
    <t>Názov</t>
  </si>
  <si>
    <t>Mj</t>
  </si>
  <si>
    <t>Množstvo</t>
  </si>
  <si>
    <t>Cena celkom</t>
  </si>
  <si>
    <t>Hmotnosť/Mj</t>
  </si>
  <si>
    <t>Hmotnosť</t>
  </si>
  <si>
    <t>Suť</t>
  </si>
  <si>
    <t xml:space="preserve">Dátum: </t>
  </si>
  <si>
    <t xml:space="preserve">     Časť: SO 01.1   BYTOVÝ DOM - A  - stavebná časť</t>
  </si>
  <si>
    <t xml:space="preserve">  1/A 1</t>
  </si>
  <si>
    <t xml:space="preserve"> 121101111</t>
  </si>
  <si>
    <t>Odstránenie ornice s vodor. premiestn. na hromady, so zložením na vzdialenosť do 100 m a do 100m3</t>
  </si>
  <si>
    <t>m3</t>
  </si>
  <si>
    <t xml:space="preserve"> 131201101</t>
  </si>
  <si>
    <t>Výkop nezapaženej jamy v hornine 3, do 100 m3</t>
  </si>
  <si>
    <t xml:space="preserve"> 131201109</t>
  </si>
  <si>
    <t>Hĺbenie nezapažených jám a zárezov. Príplatok za lepivosť horniny 3</t>
  </si>
  <si>
    <t xml:space="preserve"> 132201101</t>
  </si>
  <si>
    <t>Výkop ryhy do šírky 600 mm v horn.3 do 100 m3</t>
  </si>
  <si>
    <t xml:space="preserve"> 132201109</t>
  </si>
  <si>
    <t>Hĺbenie rýh šírky do 600 mm.  Príplatok k cene za lepivosť horniny 3</t>
  </si>
  <si>
    <t xml:space="preserve"> 162201102</t>
  </si>
  <si>
    <t>Vodorovné premiestnenie výkopku z horniny 1-4 nad 20-50m</t>
  </si>
  <si>
    <t xml:space="preserve"> 174101001</t>
  </si>
  <si>
    <t>Zásyp sypaninou so zhutnením - násyp pod objekt a medzi základy vykopanou zeminou alebo okolo objektov do 200 m3</t>
  </si>
  <si>
    <t>S/S60</t>
  </si>
  <si>
    <t xml:space="preserve"> 5833725100</t>
  </si>
  <si>
    <t>Štrkopiesok, frakcia 0-63, trieda B</t>
  </si>
  <si>
    <t xml:space="preserve"> 171151103</t>
  </si>
  <si>
    <t>Hutnenie násypov z hornín súdržných a sypkých po vrstvách v hrúbke max. 200 mm</t>
  </si>
  <si>
    <t>m2</t>
  </si>
  <si>
    <t xml:space="preserve"> 171201201</t>
  </si>
  <si>
    <t>Uloženie sypaniny na skládky do 100 m3</t>
  </si>
  <si>
    <t xml:space="preserve"> 5833725200</t>
  </si>
  <si>
    <t>Zahlinený štrkopiesok pre násyp a zásyp medzi základmi a okolo objektov - vrátane dovozu</t>
  </si>
  <si>
    <t xml:space="preserve"> 11/A 1</t>
  </si>
  <si>
    <t xml:space="preserve"> 2742713031</t>
  </si>
  <si>
    <t>Murivo základových pásov z tvárnic z betónu rozm. 50x30x25 s betónovou výplňou hr. 30 cm</t>
  </si>
  <si>
    <t xml:space="preserve"> 274361821</t>
  </si>
  <si>
    <t>Výstuž základových pásov z ocele 10505</t>
  </si>
  <si>
    <t>t</t>
  </si>
  <si>
    <t xml:space="preserve">  2/A 1</t>
  </si>
  <si>
    <t xml:space="preserve"> 271571111</t>
  </si>
  <si>
    <t>Vankúše zhutnené pod základy zo štrkopiesku</t>
  </si>
  <si>
    <t xml:space="preserve"> 274313611</t>
  </si>
  <si>
    <t>Betón základových pásov, prostý tr.C 16/20</t>
  </si>
  <si>
    <t xml:space="preserve"> 311234560</t>
  </si>
  <si>
    <t>Murivo stien vnútorných nosných z tehál keramických pálených 30 Profi 250 x 300 x 238 mm P12 na maltu Profi</t>
  </si>
  <si>
    <t xml:space="preserve"> 3112315101</t>
  </si>
  <si>
    <t xml:space="preserve">Murivo akustické, nosné z tehál keramických hr. 25,  AKU, P20, na maltu </t>
  </si>
  <si>
    <t xml:space="preserve">M3   </t>
  </si>
  <si>
    <t xml:space="preserve"> 314295015</t>
  </si>
  <si>
    <t xml:space="preserve">Komínové teleso pre odvod spalín D 200 - komplet </t>
  </si>
  <si>
    <t>m</t>
  </si>
  <si>
    <t xml:space="preserve"> 317162101</t>
  </si>
  <si>
    <t>Keramický predpätý preklad  KPP, šírky 120 mm, výšky 65 mm, dĺžky 1000 mm</t>
  </si>
  <si>
    <t>kus</t>
  </si>
  <si>
    <t xml:space="preserve"> 317162103</t>
  </si>
  <si>
    <t>Keramický predpätý preklad  KPP, šírky 120 mm, výšky 65 mm, dĺžky 1500 mm</t>
  </si>
  <si>
    <t xml:space="preserve"> 317162104</t>
  </si>
  <si>
    <t>Keramický predpätý preklad  KPP, šírky 120 mm, výšky 65 mm, dĺžky 1750 mm</t>
  </si>
  <si>
    <t xml:space="preserve"> 317162102</t>
  </si>
  <si>
    <t>Keramický predpätý preklad  KPP, šírky 120 mm, výšky 65 mm, dĺžky 1250 mm</t>
  </si>
  <si>
    <t xml:space="preserve"> 342242025</t>
  </si>
  <si>
    <t xml:space="preserve"> Deliace priečky z tehál keramických pálených 10 P+D 500 x 100 x 238 mm P8 na murovaciu maltu</t>
  </si>
  <si>
    <t xml:space="preserve"> 411321313</t>
  </si>
  <si>
    <t>Betón stropov doskových a trámov  železový tr.C 16/20</t>
  </si>
  <si>
    <t xml:space="preserve"> 411351101</t>
  </si>
  <si>
    <t>Debnenie stropov doskových zhotovenie-dielce</t>
  </si>
  <si>
    <t xml:space="preserve"> 411351102</t>
  </si>
  <si>
    <t>Debnenie stropov doskových odstránenie-dielce</t>
  </si>
  <si>
    <t xml:space="preserve"> 411354173</t>
  </si>
  <si>
    <t>Podporná konštrukcia stropov pre zaťaženie do 12 kpa zhotovenie</t>
  </si>
  <si>
    <t xml:space="preserve"> 411354174</t>
  </si>
  <si>
    <t>Podporná konštrukcia stropov pre zaťaženie do 12 kpa odstránenie</t>
  </si>
  <si>
    <t xml:space="preserve"> 411361821</t>
  </si>
  <si>
    <t>Výstuž stropov, dosiek, nosníkov a trámov, 10505</t>
  </si>
  <si>
    <t xml:space="preserve"> 413321313</t>
  </si>
  <si>
    <t>Betón nosníkov, železový tr.C 16/20</t>
  </si>
  <si>
    <t xml:space="preserve"> 413351107</t>
  </si>
  <si>
    <t>Debnenie nosníka zhotovenie-dielce</t>
  </si>
  <si>
    <t xml:space="preserve"> 413351108</t>
  </si>
  <si>
    <t>Debnenie nosníka odstránenie-dielce</t>
  </si>
  <si>
    <t xml:space="preserve"> 413351213</t>
  </si>
  <si>
    <t>Podporná konštrukcia nosníkov do 10 kpa - zhotovenie</t>
  </si>
  <si>
    <t xml:space="preserve"> 413351214</t>
  </si>
  <si>
    <t>Podporná konštrukcia nosníkov do 10 kpa - odstránenie</t>
  </si>
  <si>
    <t xml:space="preserve"> 417321313</t>
  </si>
  <si>
    <t>Betón stužujúcich pásov a vencov železový tr. C 16/20</t>
  </si>
  <si>
    <t xml:space="preserve"> 417351115</t>
  </si>
  <si>
    <t>Debnenie bočníc stužujúcich pásov a vencov vrátane vzpier zhotovenie</t>
  </si>
  <si>
    <t xml:space="preserve"> 417351116</t>
  </si>
  <si>
    <t>Debnenie bočníc stužujúcich pásov a vencov vrátane vzpier odstránenie</t>
  </si>
  <si>
    <t xml:space="preserve"> 417361821</t>
  </si>
  <si>
    <t>Výstuž stužujúcich pásov a vencov z betonárskej ocele 10505</t>
  </si>
  <si>
    <t xml:space="preserve"> 430321315</t>
  </si>
  <si>
    <t>Schodisková konštrukcia zo železového betónu triedy C20/25</t>
  </si>
  <si>
    <t xml:space="preserve"> 430361821</t>
  </si>
  <si>
    <t>Výstuž schodiskových konštrukcií z betonárskej ocele 10505</t>
  </si>
  <si>
    <t xml:space="preserve"> 431351121</t>
  </si>
  <si>
    <t>Debnenie do 4 m výšky - podest a podstupňových dosiek pôdorysne priamočiarych zhotovenie</t>
  </si>
  <si>
    <t xml:space="preserve"> 431351122</t>
  </si>
  <si>
    <t>Debnenie do 4 m výšky - podest a podstupňových dosiek pôdorysne priamočiarych odstránenie</t>
  </si>
  <si>
    <t xml:space="preserve"> 611461142</t>
  </si>
  <si>
    <t>Vnútorná omietka stropov hladená, vápenno-cement.</t>
  </si>
  <si>
    <t xml:space="preserve"> 611461111</t>
  </si>
  <si>
    <t>Príprava podkladu, prednástrek stropov</t>
  </si>
  <si>
    <t xml:space="preserve"> 612465116</t>
  </si>
  <si>
    <t>Príprava vnútorného podkladu stien</t>
  </si>
  <si>
    <t xml:space="preserve"> 612465220</t>
  </si>
  <si>
    <t>Vnútorná omietka stien, hladená, vápenno-cementová</t>
  </si>
  <si>
    <t xml:space="preserve"> 622464232</t>
  </si>
  <si>
    <t xml:space="preserve">Vonkajšia omietka stien dekoračná hr. zrna  2 mm </t>
  </si>
  <si>
    <t xml:space="preserve"> 622466117</t>
  </si>
  <si>
    <t xml:space="preserve">Príprava vonkajšieho podkladu stien </t>
  </si>
  <si>
    <t xml:space="preserve"> 625250157</t>
  </si>
  <si>
    <t>Doteplenie vonk. konštrukcie, bez povrchovej úpravy, polystyrén XPS, lepený rámovo s prikotvením, hr. izolantu 200 mm</t>
  </si>
  <si>
    <t xml:space="preserve"> 625252015</t>
  </si>
  <si>
    <t>Kontaktný zatepľovací systém hr. 200 mm ( EPS-F ) - štandardné riešenie - komplet</t>
  </si>
  <si>
    <t xml:space="preserve"> 625252000</t>
  </si>
  <si>
    <t xml:space="preserve">Zatepľovací systém ostení hr. 30 mm, ( EPS-F ) štandardné riešenie - komplet </t>
  </si>
  <si>
    <t xml:space="preserve"> 625252450</t>
  </si>
  <si>
    <t xml:space="preserve">Zatepľovací systém podhľadov vonkajších hr. 150 mm - ( EPS-F ) štandardné riešenie </t>
  </si>
  <si>
    <t xml:space="preserve">M2   </t>
  </si>
  <si>
    <t xml:space="preserve"> 631312511</t>
  </si>
  <si>
    <t>Mazanina z betónu prostého tr.C 12/15 hr.nad 50 do 80 mm</t>
  </si>
  <si>
    <t xml:space="preserve"> 631313511.1</t>
  </si>
  <si>
    <t xml:space="preserve">Okapový chodník okolo objektu š. 500 mm - komplet  </t>
  </si>
  <si>
    <t xml:space="preserve"> 631315611</t>
  </si>
  <si>
    <t>Mazanina z betónu prostého tr.C 16/20 hr.nad 120 do 240 mm</t>
  </si>
  <si>
    <t xml:space="preserve"> 631571003</t>
  </si>
  <si>
    <t>Násyp zo štrkopiesku 0-32 (pre spevnenie podkladu)</t>
  </si>
  <si>
    <t xml:space="preserve"> 632477000</t>
  </si>
  <si>
    <t>Cementový poter podláh - pevne spojený s podkladovou betónovou konštrukciou hr.do 50mm</t>
  </si>
  <si>
    <t xml:space="preserve"> 632477010</t>
  </si>
  <si>
    <t xml:space="preserve">Vyčistenie podkladu - podláh, pod poter  </t>
  </si>
  <si>
    <t xml:space="preserve"> 642952110</t>
  </si>
  <si>
    <t>Osadenie vnútorného dverového rámu  zárubní plochy otvoru do 2, 5 m2</t>
  </si>
  <si>
    <t>S/S50</t>
  </si>
  <si>
    <t xml:space="preserve"> 5533194000</t>
  </si>
  <si>
    <t>Zárubeň oceľová CgU 60x197cm</t>
  </si>
  <si>
    <t xml:space="preserve"> 5533194500</t>
  </si>
  <si>
    <t xml:space="preserve">Zárubeň oceľová CgU 80x197cm </t>
  </si>
  <si>
    <t xml:space="preserve"> 627990005</t>
  </si>
  <si>
    <t xml:space="preserve">Tesnenie špár obvod. výplní otvorov silikon. tmelom alebo páskou </t>
  </si>
  <si>
    <t xml:space="preserve"> 627990011</t>
  </si>
  <si>
    <t>Tesnenie a vyrovnanie plôch pod parapetné dosky š. do 250 mm polyuretánovou penou</t>
  </si>
  <si>
    <t xml:space="preserve"> 631362443</t>
  </si>
  <si>
    <t>Výstuž mazanín z betónov a z ľahkých betónov zo sietí typu KARI, priemer drôtu 8/8 mm, veľkosť oka 200 x 200 mm</t>
  </si>
  <si>
    <t xml:space="preserve"> 632450465</t>
  </si>
  <si>
    <t xml:space="preserve">Spádový poter na balkónoch, lodžiách, terasách, hr. 20 - 40 mm  </t>
  </si>
  <si>
    <t xml:space="preserve"> 648991111</t>
  </si>
  <si>
    <t>Osadenie parapetných dosiek z plastických a poloplast., hmôt ( ich dodávka je v dodávke okien )</t>
  </si>
  <si>
    <t xml:space="preserve">  3/A 1</t>
  </si>
  <si>
    <t xml:space="preserve"> 941941052</t>
  </si>
  <si>
    <t>Montáž lešenia ľahkého pracovného radového s podlahami šírky nad 1, 20 m do 1,50 m a výšky 10-24 m</t>
  </si>
  <si>
    <t xml:space="preserve"> 941941296</t>
  </si>
  <si>
    <t>Príplatok za prvý a každý ďalší týždeň použitia lešenia šírky nad 1,00 do 1,20 m, výšky od 10 m do 30 m</t>
  </si>
  <si>
    <t xml:space="preserve"> 941955002</t>
  </si>
  <si>
    <t>Lešenie ľahké pracovné pomocné, s výškou lešeňovej podlahy nad 1,20 do 1,90 m</t>
  </si>
  <si>
    <t xml:space="preserve">  3/B 1</t>
  </si>
  <si>
    <t xml:space="preserve"> 941941842</t>
  </si>
  <si>
    <t>Demontáž lešenia ľahkého pracovného radového a s podlahami, šírky nad 1,00 do 1,20 m výšky 10-30 m</t>
  </si>
  <si>
    <t xml:space="preserve"> 952901111</t>
  </si>
  <si>
    <t>Vyčistenie budov pri výške podlaží do 4m</t>
  </si>
  <si>
    <t xml:space="preserve"> 953945108</t>
  </si>
  <si>
    <t xml:space="preserve">Profil soklový hliníkový </t>
  </si>
  <si>
    <t xml:space="preserve"> 953945114</t>
  </si>
  <si>
    <t xml:space="preserve">Profil rohový  </t>
  </si>
  <si>
    <t xml:space="preserve"> 953945211</t>
  </si>
  <si>
    <t>Nadokenná lišta s odkvapovým nosom</t>
  </si>
  <si>
    <t xml:space="preserve"> 998011002</t>
  </si>
  <si>
    <t>Presun hmôt pre budovy JKSO 801, 803,812,zvislá konštr.z tehál,tvárnic,z kovu výšky do 12 m</t>
  </si>
  <si>
    <t>711/A 1</t>
  </si>
  <si>
    <t xml:space="preserve"> 711111001</t>
  </si>
  <si>
    <t>Izolácia proti zemnej vlhkosti vodorovná penetračným náterom za studena</t>
  </si>
  <si>
    <t>S/S10</t>
  </si>
  <si>
    <t xml:space="preserve"> 1116315000</t>
  </si>
  <si>
    <t>Lak asfaltový penetračný v sudoch</t>
  </si>
  <si>
    <t>S/S90</t>
  </si>
  <si>
    <t xml:space="preserve"> 6283221000</t>
  </si>
  <si>
    <t xml:space="preserve">Pásy ťažké asfaltové nataviteľné </t>
  </si>
  <si>
    <t xml:space="preserve"> 711112001</t>
  </si>
  <si>
    <t>Izolácia proti zemnej vlhkosti zvislá penetračným náterom za studena</t>
  </si>
  <si>
    <t xml:space="preserve"> 711141559</t>
  </si>
  <si>
    <t>Izolácia proti zemnej vlhkosti a tlakovej vode vodorovná NAIP pritavením</t>
  </si>
  <si>
    <t xml:space="preserve"> 711142559</t>
  </si>
  <si>
    <t>Izolácia proti zemnej vlhkosti a tlakovej vode zvislá NAIP pritavením</t>
  </si>
  <si>
    <t xml:space="preserve"> 711111123</t>
  </si>
  <si>
    <t xml:space="preserve">Izolácia proti zemnej vlhkosti a tlakovej vode vodorovná náterom - stierková vrátane dodávky </t>
  </si>
  <si>
    <t>M2</t>
  </si>
  <si>
    <t xml:space="preserve"> 998711202</t>
  </si>
  <si>
    <t>Presun hmôt pre izoláciu proti vode v objektoch výšky nad 6 do 12 m</t>
  </si>
  <si>
    <t xml:space="preserve"> %</t>
  </si>
  <si>
    <t>711/A 2</t>
  </si>
  <si>
    <t xml:space="preserve"> 712370071</t>
  </si>
  <si>
    <t xml:space="preserve">Zhotovenie povlakovej krytiny striech plochých do 10° PVC-P fóliou pripevnenie kotvami, a zvarením spoja - strieška nad vstupom </t>
  </si>
  <si>
    <t>kpl</t>
  </si>
  <si>
    <t xml:space="preserve"> 712990040</t>
  </si>
  <si>
    <t xml:space="preserve">Položenie geotextílie vodorovne alebo zvislo na strechy ploché do 10° </t>
  </si>
  <si>
    <t xml:space="preserve"> 6936651000</t>
  </si>
  <si>
    <t>Geotextília netkaná polypropylénová   200 gr. / m2</t>
  </si>
  <si>
    <t xml:space="preserve"> 998712202</t>
  </si>
  <si>
    <t>Presun hmôt pre izoláciu povlakovej krytiny v objektoch výšky nad 6 do 12 m</t>
  </si>
  <si>
    <t>713/A 1</t>
  </si>
  <si>
    <t xml:space="preserve"> 713110001</t>
  </si>
  <si>
    <t xml:space="preserve">Tepelná izolácia hr.  50 mm a spádové kliny na strechách s upevnením - dodávka a montáž </t>
  </si>
  <si>
    <t xml:space="preserve"> 713116050</t>
  </si>
  <si>
    <t>Montáž tepelnej izolácie stropu fúkaním celulózových vlákien hrúbky 35 cm</t>
  </si>
  <si>
    <t xml:space="preserve"> 6290000100</t>
  </si>
  <si>
    <t>Celulózové vlákna - fúkaná izolácia, balenie vo vreciach</t>
  </si>
  <si>
    <t>kg</t>
  </si>
  <si>
    <t xml:space="preserve"> 713120010</t>
  </si>
  <si>
    <t xml:space="preserve">Zakrývanie tepelnej izolácie podláh fóliou </t>
  </si>
  <si>
    <t>S/S20</t>
  </si>
  <si>
    <t xml:space="preserve"> 2830010401</t>
  </si>
  <si>
    <t>Fólia  PE hrúbka 0,2 mm - podkladná</t>
  </si>
  <si>
    <t xml:space="preserve"> 713122121</t>
  </si>
  <si>
    <t>Montáž tepelnej izolácie doskami podláh, dvojvrstvová</t>
  </si>
  <si>
    <t xml:space="preserve"> 713122111</t>
  </si>
  <si>
    <t>Montáž tepelnej izolácie doskami podláh, jednovrstvová</t>
  </si>
  <si>
    <t xml:space="preserve"> 631412000</t>
  </si>
  <si>
    <t xml:space="preserve">Tepelno a zvukoizolačná doska hr.20mm - kročajová izolácia </t>
  </si>
  <si>
    <t xml:space="preserve"> 2837500077</t>
  </si>
  <si>
    <t>Doska z polystyrénu EPS-S100 hr. 50 mm, na zateplenie podláh</t>
  </si>
  <si>
    <t xml:space="preserve"> m2</t>
  </si>
  <si>
    <t xml:space="preserve"> 713111141</t>
  </si>
  <si>
    <t xml:space="preserve">Montáž tepelnej izolácie - parozábrana stropov </t>
  </si>
  <si>
    <t xml:space="preserve"> 2830010400</t>
  </si>
  <si>
    <t xml:space="preserve">Parozábrana - fólia  PE </t>
  </si>
  <si>
    <t xml:space="preserve">Montáž tepelnej izolácie doskami podláh </t>
  </si>
  <si>
    <t xml:space="preserve"> 2837642175</t>
  </si>
  <si>
    <t xml:space="preserve">Extrudovaný polystyrén XPS hr. 50 mm </t>
  </si>
  <si>
    <t xml:space="preserve"> 28376421801</t>
  </si>
  <si>
    <t xml:space="preserve">Extrudovaný polystyrén XPS hr. 100 mm </t>
  </si>
  <si>
    <t>713/A 5</t>
  </si>
  <si>
    <t xml:space="preserve"> 998713202</t>
  </si>
  <si>
    <t>Presun hmôt pre izolácie tepelné v objektoch výšky nad 6 m do 12 m</t>
  </si>
  <si>
    <t>762/A 1</t>
  </si>
  <si>
    <t xml:space="preserve"> 762341210</t>
  </si>
  <si>
    <t>Montáž latovania striech rovných z dosiek á 200-300 mm</t>
  </si>
  <si>
    <t xml:space="preserve"> 762342204</t>
  </si>
  <si>
    <t>Montáž kontralát na strechách o sklone do 60 stupňov</t>
  </si>
  <si>
    <t>S/S80</t>
  </si>
  <si>
    <t xml:space="preserve"> 6051010211</t>
  </si>
  <si>
    <t>Rezivo neomietané SM/JD - dosky š.100 -150 mm</t>
  </si>
  <si>
    <t xml:space="preserve"> 6051212111</t>
  </si>
  <si>
    <t xml:space="preserve">Rezivo ihličnaté akosť I -  kontralaty ( 40x50 mm ) priem do 0,25 </t>
  </si>
  <si>
    <t xml:space="preserve"> 762810044</t>
  </si>
  <si>
    <t>Konštr. stropov z OSB dosiek  na pero a drážku o hrúbke dosky do 20 mm</t>
  </si>
  <si>
    <t xml:space="preserve"> 762395000</t>
  </si>
  <si>
    <t>Spojovacie a ochranné prostriedky svorky, dosky, klince, pásová oceľ, vruty, impregnácia</t>
  </si>
  <si>
    <t xml:space="preserve"> 762421305</t>
  </si>
  <si>
    <t>Obloženie stropov - podhľadov z dosiek OSB hrúbky 15 mm skrutkovaných "na P+D</t>
  </si>
  <si>
    <t xml:space="preserve"> 762431332</t>
  </si>
  <si>
    <t xml:space="preserve">Obloženie stien z dosiek OSB hrúbky 12 mm </t>
  </si>
  <si>
    <t xml:space="preserve"> 762431391</t>
  </si>
  <si>
    <t xml:space="preserve">Prelepenie spojov  stykov OSB dosky a so stenou páskou  - D+M </t>
  </si>
  <si>
    <t xml:space="preserve"> 998762202</t>
  </si>
  <si>
    <t>Presun hmôt pre konštrukcie tesárske v objektoch výšky do 12 m</t>
  </si>
  <si>
    <t>763/A 2</t>
  </si>
  <si>
    <t xml:space="preserve"> 763132260</t>
  </si>
  <si>
    <t xml:space="preserve">Zavesená SDK konštrukcia REI 30, podhľad bez tepelnej izolácie v dvoch úrovniach s opláštením sadrokartónovou doskou </t>
  </si>
  <si>
    <t xml:space="preserve"> 605333303</t>
  </si>
  <si>
    <t xml:space="preserve">Väzníkový drevený krov na m2 pôdorysu strechy  - D+M </t>
  </si>
  <si>
    <t>763/A 1</t>
  </si>
  <si>
    <t xml:space="preserve"> 998763201</t>
  </si>
  <si>
    <t>Presun hmôt pre drevostavby v objektoch výšky do 12 m</t>
  </si>
  <si>
    <t>764/A 6</t>
  </si>
  <si>
    <t xml:space="preserve"> 764172070</t>
  </si>
  <si>
    <t>Oplechovanie štítového múra - bočné z pozink. poplastovaného plechu hr. 0,6 mm</t>
  </si>
  <si>
    <t xml:space="preserve"> 764172001</t>
  </si>
  <si>
    <t xml:space="preserve">Krytina plechová ( poplastovaný plech )  </t>
  </si>
  <si>
    <t>Krytina plechová -  štítové oplechovanie vrchné sklon do 30°</t>
  </si>
  <si>
    <t xml:space="preserve"> 764172073</t>
  </si>
  <si>
    <t>Krytina plechová -  odkvapové lemovanie sklon do 30°</t>
  </si>
  <si>
    <t xml:space="preserve"> 764172077</t>
  </si>
  <si>
    <t>Krytina - hrebeň, vrátane tesnenia skl. do 30°</t>
  </si>
  <si>
    <t xml:space="preserve"> 764172110</t>
  </si>
  <si>
    <t xml:space="preserve">Krytiny plechová  - lemovanie komína v ploche </t>
  </si>
  <si>
    <t>Lemovanie vetracích hlavíc z pozink. poplastov. plechu  hr. 0,6 mm</t>
  </si>
  <si>
    <t xml:space="preserve"> 764352300</t>
  </si>
  <si>
    <t xml:space="preserve">Žľaby pododkvapové, polkruhové, priemer 160 mm, vrátane kotlíkov  + žľabové háky  </t>
  </si>
  <si>
    <t xml:space="preserve"> 764454212</t>
  </si>
  <si>
    <t xml:space="preserve">Odpadové rúry, priemer 100 mm </t>
  </si>
  <si>
    <t>765/A 1</t>
  </si>
  <si>
    <t xml:space="preserve"> 765901302</t>
  </si>
  <si>
    <t xml:space="preserve">Prekrytie strechy fóliou - poistná hydroizolácia     D+M </t>
  </si>
  <si>
    <t xml:space="preserve"> 764711115</t>
  </si>
  <si>
    <t xml:space="preserve">Oplechovanie parapetov vonkajších poplastov. plechom </t>
  </si>
  <si>
    <t>764/A 7</t>
  </si>
  <si>
    <t xml:space="preserve"> 998764202</t>
  </si>
  <si>
    <t>Presun hmôt pre konštrukcie klampiarske v objektoch výšky nad 6 do 12 m</t>
  </si>
  <si>
    <t xml:space="preserve"> 6116403000</t>
  </si>
  <si>
    <t xml:space="preserve">Dvere drevené plné požiarne bez zárubne El.  EW 30  rozm. 80x197 cm so samozatváračom  </t>
  </si>
  <si>
    <t>766/A 1</t>
  </si>
  <si>
    <t xml:space="preserve"> 766662112</t>
  </si>
  <si>
    <t>Montáž dverového krídla kompletiz.otváravého do zamurovanej rámovej zárubne, jednokrídlové</t>
  </si>
  <si>
    <t xml:space="preserve"> 6116011100</t>
  </si>
  <si>
    <t xml:space="preserve">Dvere vnútorné hladké plné jednokrídlové   60x197 cm </t>
  </si>
  <si>
    <t xml:space="preserve"> 6116017100</t>
  </si>
  <si>
    <t xml:space="preserve">Dvere vnútorné hladké plné jednokrídlové   80x197 cm </t>
  </si>
  <si>
    <t xml:space="preserve"> 766695212</t>
  </si>
  <si>
    <t>Montáž prechodovej lišty dverí, jednokrídlových do 900 mm</t>
  </si>
  <si>
    <t xml:space="preserve"> 6118711600</t>
  </si>
  <si>
    <t xml:space="preserve">Prechodová lišta dverí šírky 60 cm </t>
  </si>
  <si>
    <t xml:space="preserve"> 611871560</t>
  </si>
  <si>
    <t xml:space="preserve">Prechodová lišta dverí šírky 80 cm </t>
  </si>
  <si>
    <t xml:space="preserve">kus </t>
  </si>
  <si>
    <t xml:space="preserve"> 766811072</t>
  </si>
  <si>
    <t>Osadenie digestora do kuchynskej linky</t>
  </si>
  <si>
    <t>S/S40</t>
  </si>
  <si>
    <t xml:space="preserve"> 4290018679</t>
  </si>
  <si>
    <t xml:space="preserve">Dodávka -  digestor komplet </t>
  </si>
  <si>
    <t>ks</t>
  </si>
  <si>
    <t xml:space="preserve"> 766812115</t>
  </si>
  <si>
    <t>Montáž kuchynských liniek drevených, dĺžky do  2400 mm</t>
  </si>
  <si>
    <t xml:space="preserve"> 615812360.1</t>
  </si>
  <si>
    <t xml:space="preserve">Kuchynská linka celkom dl. 2400 mm - dodávka komplet </t>
  </si>
  <si>
    <t xml:space="preserve"> KS</t>
  </si>
  <si>
    <t xml:space="preserve"> 429001303</t>
  </si>
  <si>
    <t xml:space="preserve">Kuchynský el. sporák so 4 platňami  a elektrickou rúrou - typový </t>
  </si>
  <si>
    <t xml:space="preserve"> 611606910</t>
  </si>
  <si>
    <t xml:space="preserve">Dvere vnútorné hladké 2/3zasklen. 1-krídl. 80x197  vrátane zámku a kovania </t>
  </si>
  <si>
    <t>Dvere drevené plné požiarne bez zárubne EL 30 EW 30, rozm. 80x197 cm - vrátane zámku a kovania -  vstup do bytov</t>
  </si>
  <si>
    <t xml:space="preserve"> 6116400696</t>
  </si>
  <si>
    <t xml:space="preserve">Drevené plné požiarne dvere jednokrídlové, bez zárubne, so samozatváračom,El 30 EW 30 rozm. 60x197 cm  vrátane zámku a kovania   </t>
  </si>
  <si>
    <t xml:space="preserve"> 998766202</t>
  </si>
  <si>
    <t>Presun hmot pre konštrukcie stolárske v objektoch výšky nad 6 do 12 m</t>
  </si>
  <si>
    <t>767/A 1</t>
  </si>
  <si>
    <t xml:space="preserve"> 767631100.1</t>
  </si>
  <si>
    <t xml:space="preserve">Montáž okien plastových a balkónových a vchodových dverí  </t>
  </si>
  <si>
    <t xml:space="preserve"> 611411700</t>
  </si>
  <si>
    <t xml:space="preserve">Plastové okno otváravo-sklopné v/š 1500/1500 + parapety - komplet  </t>
  </si>
  <si>
    <t xml:space="preserve"> 6114116700</t>
  </si>
  <si>
    <t xml:space="preserve">Plastové okno otváravo-sklopné výšky/šírky 1500/1000 mm + parapety - komplet  </t>
  </si>
  <si>
    <t xml:space="preserve"> 6114122100</t>
  </si>
  <si>
    <t>Plastové balkónové dvere,  výšky/šírky 2400/  780 mm viď podrobný popis v PD - ozn.O6</t>
  </si>
  <si>
    <t xml:space="preserve"> 6114124014</t>
  </si>
  <si>
    <t xml:space="preserve">Dodávka - Zasklená stena - dvere, exteriérové, vchodové , rozm.  2500/2015 mm - komplet -  vrátane zámku a kovania </t>
  </si>
  <si>
    <t xml:space="preserve"> 6114107101</t>
  </si>
  <si>
    <t xml:space="preserve">Plastové okno jednokrídlové otváravo-sklopné výšky/šírky 750/600 mm + parapety - komplet </t>
  </si>
  <si>
    <t>767/A 3</t>
  </si>
  <si>
    <t xml:space="preserve"> 767162220</t>
  </si>
  <si>
    <t xml:space="preserve">Montáž zábradlia balkónov </t>
  </si>
  <si>
    <t xml:space="preserve"> 767222210</t>
  </si>
  <si>
    <t xml:space="preserve">Montáž zábradlí schodiskových z profilovej ocele </t>
  </si>
  <si>
    <t xml:space="preserve"> 553467021</t>
  </si>
  <si>
    <t xml:space="preserve">Zábradlie rovné - balkónové z profilov - vrátane náteru - komplet </t>
  </si>
  <si>
    <t xml:space="preserve"> 553466670</t>
  </si>
  <si>
    <t xml:space="preserve">Zábradlie schodiskové výšky 1100 mm - oceľové, vrátane náteru - komplet </t>
  </si>
  <si>
    <t xml:space="preserve"> 998767202</t>
  </si>
  <si>
    <t>Presun hmôt pre kovové stavebné doplnkové konštrukcie v objektoch výšky nad 6 do 12 m</t>
  </si>
  <si>
    <t>771/A 1</t>
  </si>
  <si>
    <t xml:space="preserve"> 771271106</t>
  </si>
  <si>
    <t>Montáž obkladov schodísk z dlaždíc keramických schodiskových stupňov hladkých veľ. 200 x 100 mm</t>
  </si>
  <si>
    <t xml:space="preserve"> 771445014</t>
  </si>
  <si>
    <t>Montáž soklíkov z obkladačiek hutných, keramických do tmelu,rovné 200x100 mm,výška 100 mm</t>
  </si>
  <si>
    <t xml:space="preserve"> 771571106</t>
  </si>
  <si>
    <t>Montáž podláh z dlaždíc keramických hladkých, protisklz. alebo reliéfovaných do malty resp. alternatíva do tmelu</t>
  </si>
  <si>
    <t>S/S70</t>
  </si>
  <si>
    <t xml:space="preserve"> 5976448000</t>
  </si>
  <si>
    <t>Dlaždice keramické s protišmykovým povrchom líca  Ia.</t>
  </si>
  <si>
    <t xml:space="preserve"> 5976455000</t>
  </si>
  <si>
    <t xml:space="preserve">Dlaždice keramické s protišmykovým povrchom líca. Ia </t>
  </si>
  <si>
    <t xml:space="preserve"> 597645500</t>
  </si>
  <si>
    <t xml:space="preserve">Dlaždice keramické - mrazuvzdorné </t>
  </si>
  <si>
    <t xml:space="preserve"> 585820020</t>
  </si>
  <si>
    <t>Príplatok za lepiacu a špárovaciu hmotu</t>
  </si>
  <si>
    <t xml:space="preserve"> 771575140</t>
  </si>
  <si>
    <t xml:space="preserve">Montáž podláh z keramických dlaždíc - príplatok za škárovanie škárovacou hmotou </t>
  </si>
  <si>
    <t xml:space="preserve"> 998771202</t>
  </si>
  <si>
    <t>Presun hmôt pre podlahy z dlaždíc v objektoch výšky nad 6 do 12 m</t>
  </si>
  <si>
    <t xml:space="preserve"> 6119800100</t>
  </si>
  <si>
    <t xml:space="preserve">Laminátové parkety 1285x195x8 mm vrátane dodávky líšt, podložky a kotviacich a spojovacích prvkov </t>
  </si>
  <si>
    <t>775/A 1</t>
  </si>
  <si>
    <t xml:space="preserve"> 775551210</t>
  </si>
  <si>
    <t>Zhotovenie parketovej podlahy s podložkou, parozábranou a s olištovaním,laminované tabule 1286x194 mm</t>
  </si>
  <si>
    <t xml:space="preserve"> 998775202</t>
  </si>
  <si>
    <t>Presun hmôt pre podlahy vlysové a parketové v objektoch výšky nad 6 do 12 m</t>
  </si>
  <si>
    <t>771/A 2</t>
  </si>
  <si>
    <t xml:space="preserve"> 781445018</t>
  </si>
  <si>
    <t>Montáž obkladov stien z obkladačiek hutných, keramických do tmelu</t>
  </si>
  <si>
    <t xml:space="preserve"> 5978152000</t>
  </si>
  <si>
    <t xml:space="preserve">Obkladačky pórovinové jednofarebné hladké, štandard - dodávka </t>
  </si>
  <si>
    <t xml:space="preserve"> 781449704</t>
  </si>
  <si>
    <t xml:space="preserve">Montáž obkladov.  Príplatok za škárovanie </t>
  </si>
  <si>
    <t xml:space="preserve"> 998781202</t>
  </si>
  <si>
    <t>Presun hmôt pre obklady keramické v objektoch výšky nad 6 do 12 m</t>
  </si>
  <si>
    <t>783/A 1</t>
  </si>
  <si>
    <t xml:space="preserve"> 783225100</t>
  </si>
  <si>
    <t>Nátery kov.stav.doplnk.konštr. syntetické farby na vzduchu schnúce dvojnás. 1x s emailov.</t>
  </si>
  <si>
    <t xml:space="preserve"> 783226100</t>
  </si>
  <si>
    <t>Nátery kov.stav.doplnk.konštr. syntetické farby na vzduchu schnúce základný</t>
  </si>
  <si>
    <t xml:space="preserve"> 783894612</t>
  </si>
  <si>
    <t>Náter farbami ekologickými riediteľnými vodou, biele, pre náter sadrokartón. povrchov  2x</t>
  </si>
  <si>
    <t>784/A 1</t>
  </si>
  <si>
    <t xml:space="preserve"> 784452271</t>
  </si>
  <si>
    <t>Maľby z maliarskych zmesí tekutých Primalex, Superlex, Farmal jednofarebné dvojnás. výšky do 3,80 m</t>
  </si>
  <si>
    <t xml:space="preserve"> 784418011</t>
  </si>
  <si>
    <t xml:space="preserve">Zakrývanie otvorov, podláh a zariadení fóliou v miestnostiach alebo na schodisku   </t>
  </si>
  <si>
    <t xml:space="preserve"> 784410100</t>
  </si>
  <si>
    <t>Penetrovanie jednonásobné jemnozrnného podkladu pod maľby  v. do 3,8 m</t>
  </si>
  <si>
    <t>Časť: SO 01 ZDRAVOTECHNIKA</t>
  </si>
  <si>
    <t>ZTI - VNÚTORNA KANALIZÁCIA</t>
  </si>
  <si>
    <t>ZTI - VNÚTORNÝ VODOVOD</t>
  </si>
  <si>
    <t>ZTI - ZARIAĎOVACIE PREDMETY</t>
  </si>
  <si>
    <t xml:space="preserve">     Časť: SO 01 ZDRAVOTECHNIKA</t>
  </si>
  <si>
    <t>721/A1</t>
  </si>
  <si>
    <t xml:space="preserve"> 7211</t>
  </si>
  <si>
    <t xml:space="preserve">Potrubie z rúr PVC 125 odpadné v zemi   </t>
  </si>
  <si>
    <t xml:space="preserve"> 7212</t>
  </si>
  <si>
    <t xml:space="preserve">Potrubie z rúr PVC 160 odpadné v zemi   </t>
  </si>
  <si>
    <t xml:space="preserve"> 7213</t>
  </si>
  <si>
    <t xml:space="preserve">Potrubie z rúr DN63  odpadné zavesené   </t>
  </si>
  <si>
    <t xml:space="preserve"> 7214</t>
  </si>
  <si>
    <t xml:space="preserve">Potrubie z rúr  DN75  odpadné zavesené   </t>
  </si>
  <si>
    <t xml:space="preserve"> 7215</t>
  </si>
  <si>
    <t xml:space="preserve">Potrubie z rúr DN 110 odpadné zavesené   </t>
  </si>
  <si>
    <t xml:space="preserve"> 7216</t>
  </si>
  <si>
    <t xml:space="preserve">Potrubie z rúr DN 125 odpadné v zemi   </t>
  </si>
  <si>
    <t xml:space="preserve"> 7217</t>
  </si>
  <si>
    <t xml:space="preserve">Potrubie z rúr DN 160 odpadné v zemi   </t>
  </si>
  <si>
    <t xml:space="preserve"> 7218</t>
  </si>
  <si>
    <t xml:space="preserve">Potrubie z rúr DN 75  odpadné zvislé   </t>
  </si>
  <si>
    <t xml:space="preserve"> 7219</t>
  </si>
  <si>
    <t xml:space="preserve">Potrubie z rúr DN 110 odpadné zvislé   </t>
  </si>
  <si>
    <t xml:space="preserve"> 72110</t>
  </si>
  <si>
    <t xml:space="preserve">Potrubie z rúr DN 40 odpadné prípojné   </t>
  </si>
  <si>
    <t xml:space="preserve"> 72111</t>
  </si>
  <si>
    <t xml:space="preserve">Potrubie z rúr DN 50  odpadné prípojné   </t>
  </si>
  <si>
    <t xml:space="preserve"> 72112</t>
  </si>
  <si>
    <t xml:space="preserve">Potrubie z rúr DN 63 odpadné prípojné   </t>
  </si>
  <si>
    <t xml:space="preserve"> 72113</t>
  </si>
  <si>
    <t xml:space="preserve">Potrubie z rúr DN 110 odpadné prípojné   </t>
  </si>
  <si>
    <t xml:space="preserve"> 72114</t>
  </si>
  <si>
    <t xml:space="preserve">Zriadenie prípojky na potrubí vyvedenie a upevnenie odpadových výpustiek D 40x1,8   </t>
  </si>
  <si>
    <t xml:space="preserve"> 72115</t>
  </si>
  <si>
    <t xml:space="preserve">Zriadenie prípojky na potrubí vyvedenie a upevnenie odpadových výpustiek D 50x1,8   </t>
  </si>
  <si>
    <t xml:space="preserve"> 72116</t>
  </si>
  <si>
    <t xml:space="preserve">Zriadenie prípojky na potrubí vyvedenie a upevnenie odpadových výpustiek D 63x1,8   </t>
  </si>
  <si>
    <t xml:space="preserve"> 72117</t>
  </si>
  <si>
    <t xml:space="preserve">Zriadenie prípojky na potrubí vyvedenie a upevnenie odpadových výpustiek D 110x2,3   </t>
  </si>
  <si>
    <t xml:space="preserve"> 72118</t>
  </si>
  <si>
    <t xml:space="preserve">Zavzdušňovacia hlavica  DN 75   </t>
  </si>
  <si>
    <t xml:space="preserve"> 72119</t>
  </si>
  <si>
    <t xml:space="preserve">Ventilačná hlavica novodurová D 140/600   </t>
  </si>
  <si>
    <t xml:space="preserve"> 72120</t>
  </si>
  <si>
    <t xml:space="preserve">Ostatné - skúška tesnosti kanalizácie v objektoch vodou do DN 125   </t>
  </si>
  <si>
    <t xml:space="preserve"> 721998</t>
  </si>
  <si>
    <t xml:space="preserve">Presun hmôt pre vnútornú kanalizáciu v objektoch výšky do 6 m   </t>
  </si>
  <si>
    <t>S/S30</t>
  </si>
  <si>
    <t xml:space="preserve"> 01mat</t>
  </si>
  <si>
    <t xml:space="preserve">Zápachová uzávierka vaňová a sprchová T 1436   </t>
  </si>
  <si>
    <t xml:space="preserve"> 02mat</t>
  </si>
  <si>
    <t xml:space="preserve">PVC-U rúry odpadové hrdlované 50x 1.8x1000   </t>
  </si>
  <si>
    <t xml:space="preserve"> 03mat</t>
  </si>
  <si>
    <t xml:space="preserve">PVC-U rúry odpadové hrdlované 75x 1,8x 400   </t>
  </si>
  <si>
    <t xml:space="preserve"> 04mat</t>
  </si>
  <si>
    <t xml:space="preserve">PVC-U rúry odpadové hrdlované 140x 2.8x1000   </t>
  </si>
  <si>
    <t xml:space="preserve"> 05mat</t>
  </si>
  <si>
    <t xml:space="preserve">PVC-U rúry odpadové hrdlované 160x 3.2x1000mm   </t>
  </si>
  <si>
    <t xml:space="preserve"> 06mat</t>
  </si>
  <si>
    <t xml:space="preserve">Rúrka odpadná rovná 40x1,8   </t>
  </si>
  <si>
    <t xml:space="preserve"> 07mat</t>
  </si>
  <si>
    <t xml:space="preserve">čistiaci kus 90st   DN 75 s uzatváracím viečkom   </t>
  </si>
  <si>
    <t xml:space="preserve"> 08mat</t>
  </si>
  <si>
    <t xml:space="preserve">čistiaci kus DN 110 s ručne snímateľným viečkom   </t>
  </si>
  <si>
    <t xml:space="preserve"> 09mat</t>
  </si>
  <si>
    <t xml:space="preserve">Hlavica liatinová vetilačná 125x500   </t>
  </si>
  <si>
    <t>722/A1</t>
  </si>
  <si>
    <t xml:space="preserve"> 7221</t>
  </si>
  <si>
    <t xml:space="preserve">Potrubie z plastických hmôt D 50 - v zemi   </t>
  </si>
  <si>
    <t xml:space="preserve"> 7222</t>
  </si>
  <si>
    <t xml:space="preserve">Potrubie z oceľ.rúr pozink.bezšvík.bežných-11 353.0,10 004.0 zvarov. bežných-11 343.00 DN 25   </t>
  </si>
  <si>
    <t xml:space="preserve"> 7223</t>
  </si>
  <si>
    <t xml:space="preserve">Potrubie z oceľ.rúr pozink.bezšvík.bežných-11 353.0, 10 004.0 zvarov. bežných-11 343.00 DN 50   </t>
  </si>
  <si>
    <t xml:space="preserve"> 7224</t>
  </si>
  <si>
    <t xml:space="preserve">Potrubie z oceľ.rúr závit.asfalt.bezšvík.bežných 11 353.0, 11 004.0 zvarov. bežných 11 343.0 DN 50   </t>
  </si>
  <si>
    <t xml:space="preserve"> 7225</t>
  </si>
  <si>
    <t xml:space="preserve">Ochrana potrubia plstenými pásmi do DN 20   </t>
  </si>
  <si>
    <t xml:space="preserve"> 7226</t>
  </si>
  <si>
    <t xml:space="preserve">Ochrana potrubia DN 25   </t>
  </si>
  <si>
    <t xml:space="preserve"> 7227</t>
  </si>
  <si>
    <t xml:space="preserve">Ochrana potrubia DN 32 a DN 40   </t>
  </si>
  <si>
    <t xml:space="preserve"> 7228</t>
  </si>
  <si>
    <t xml:space="preserve">Ochrana potrubia DN 50 a DN 65   </t>
  </si>
  <si>
    <t xml:space="preserve"> 7229</t>
  </si>
  <si>
    <t xml:space="preserve">Ochrana potrubia gumovými vložkami do upevňovacích prvkov proti prenášaniu hluku do DN 25   </t>
  </si>
  <si>
    <t xml:space="preserve"> 72210</t>
  </si>
  <si>
    <t xml:space="preserve">Ochrana potrubia gumovými vložkami do upevňovacích prvkov proti prenášaniu hluku nad 25 do DN 50   </t>
  </si>
  <si>
    <t xml:space="preserve"> 72211</t>
  </si>
  <si>
    <t xml:space="preserve">Orientačný štítok na stenu ON 73 6621   </t>
  </si>
  <si>
    <t>sub</t>
  </si>
  <si>
    <t xml:space="preserve"> 72212</t>
  </si>
  <si>
    <t xml:space="preserve">Montáž armatúry závitovej s jedným závitom,nástenka pre výtokový ventil G 1/2   </t>
  </si>
  <si>
    <t xml:space="preserve"> 72213</t>
  </si>
  <si>
    <t xml:space="preserve">Montáž armatúry závitovej s jedným závitom,nástenka pre batériu G 1/2   </t>
  </si>
  <si>
    <t>pár</t>
  </si>
  <si>
    <t xml:space="preserve"> 72214</t>
  </si>
  <si>
    <t xml:space="preserve">Montáž ventilu výtok., plavák., vypúšť., odvodňov., kohút.plniaceho, vypúšťacieho PN 0.6, ventilov G 1/2   </t>
  </si>
  <si>
    <t xml:space="preserve"> 72215</t>
  </si>
  <si>
    <t xml:space="preserve">Montáž ventilu výtok., plavák., vypúšť., odvodňov., kohút.plniaceho, vypúšťacieho PN 0.6, ventilov G 6/4   </t>
  </si>
  <si>
    <t xml:space="preserve"> 72216</t>
  </si>
  <si>
    <t xml:space="preserve">Armatúra požiarna,hydrant šachtový H20-10 DN25   </t>
  </si>
  <si>
    <t xml:space="preserve"> 72217</t>
  </si>
  <si>
    <t xml:space="preserve">Armatúra požiarna ,hydrant G 5/4   </t>
  </si>
  <si>
    <t xml:space="preserve"> 72218</t>
  </si>
  <si>
    <t xml:space="preserve">Požiarne príslušenstvo,hadica konopná dĺ. 20m C 52   </t>
  </si>
  <si>
    <t xml:space="preserve"> 72219</t>
  </si>
  <si>
    <t xml:space="preserve">Požiarne príslušenstvo,prúdnica požiarna D 25   </t>
  </si>
  <si>
    <t xml:space="preserve"> 72220</t>
  </si>
  <si>
    <t xml:space="preserve">Požiarné príslušenstvo,závitový medzikus nasávacej hadice   </t>
  </si>
  <si>
    <t xml:space="preserve"> 72221</t>
  </si>
  <si>
    <t xml:space="preserve">Požiarné príslušenstvo,hydrantová skriňa vnútorná bez výzbroja (pre suché hydranty)   </t>
  </si>
  <si>
    <t xml:space="preserve"> 72222</t>
  </si>
  <si>
    <t xml:space="preserve">Montáž vodomeru závit. jednovtokového suchobežného G 1/2   </t>
  </si>
  <si>
    <t xml:space="preserve"> 722998</t>
  </si>
  <si>
    <t xml:space="preserve">Presun hmôt pre vnútorný vodovod v objektoch  výšky do 6 m   </t>
  </si>
  <si>
    <t xml:space="preserve"> 10mat</t>
  </si>
  <si>
    <t xml:space="preserve">Potrubie pre rozvod vody - komplet   </t>
  </si>
  <si>
    <t xml:space="preserve"> 11mat</t>
  </si>
  <si>
    <t xml:space="preserve">Vodomer jm3-v/3   </t>
  </si>
  <si>
    <t xml:space="preserve"> 12mat</t>
  </si>
  <si>
    <t xml:space="preserve">Nádstavec hydrantový   </t>
  </si>
  <si>
    <t>Kus</t>
  </si>
  <si>
    <t xml:space="preserve"> 13mat</t>
  </si>
  <si>
    <t xml:space="preserve">Ventil priamy 1   </t>
  </si>
  <si>
    <t xml:space="preserve"> 14mat</t>
  </si>
  <si>
    <t xml:space="preserve">Ventil hydrantový 1   </t>
  </si>
  <si>
    <t xml:space="preserve"> 15mat</t>
  </si>
  <si>
    <t xml:space="preserve">Armatúry a príslušenstvo     guľový kohút 1 voda   </t>
  </si>
  <si>
    <t xml:space="preserve"> 16mat</t>
  </si>
  <si>
    <t xml:space="preserve">Armatúry a príslušenstvo     guľový kohút 6/4voda   </t>
  </si>
  <si>
    <t xml:space="preserve"> 17mat</t>
  </si>
  <si>
    <t xml:space="preserve">Armatúry a príslušenstvo     spätná klapka zvislá 1 1/2   </t>
  </si>
  <si>
    <t>725/A1</t>
  </si>
  <si>
    <t xml:space="preserve"> 7251</t>
  </si>
  <si>
    <t xml:space="preserve">Montáž umývadla bez výtokovej armatúry z bieleho diturvitu so zápachovou uzávierkou na konzoly   </t>
  </si>
  <si>
    <t xml:space="preserve"> 7252</t>
  </si>
  <si>
    <t xml:space="preserve">Montáž vane ocelovej smaltovanej klasickej 170x70, bez výtokovej armatúr   </t>
  </si>
  <si>
    <t>súb</t>
  </si>
  <si>
    <t xml:space="preserve"> 7253</t>
  </si>
  <si>
    <t xml:space="preserve">Montáž plynového sporáka bez regulátora tlaku, svietiplynový,metánový   </t>
  </si>
  <si>
    <t xml:space="preserve"> 7254</t>
  </si>
  <si>
    <t xml:space="preserve">Montáž batérie umývadlovej a drezovej nástennej chromovanej   </t>
  </si>
  <si>
    <t xml:space="preserve"> 7255</t>
  </si>
  <si>
    <t xml:space="preserve">Montáž batérie vaňovej nástennej   </t>
  </si>
  <si>
    <t xml:space="preserve"> 7256</t>
  </si>
  <si>
    <t xml:space="preserve">Montáž ventilu odpadového pre zariaďovacie predmety do DN 32   </t>
  </si>
  <si>
    <t>721/A 5</t>
  </si>
  <si>
    <t xml:space="preserve"> 998725202</t>
  </si>
  <si>
    <t>Presun hmôt pre zariaďovacie predmety v objektoch výšky nad 6 do 12 m</t>
  </si>
  <si>
    <t xml:space="preserve"> 7258</t>
  </si>
  <si>
    <t xml:space="preserve">Montáž záchodovej misy normálnej   </t>
  </si>
  <si>
    <t xml:space="preserve"> 7259</t>
  </si>
  <si>
    <t xml:space="preserve">Montáž zápachovej uzávierky pre zariaďovacie predmety,umývadlová   do D 40   </t>
  </si>
  <si>
    <t xml:space="preserve"> 72510</t>
  </si>
  <si>
    <t xml:space="preserve">Montáž zápachovej uzávierky pre zariaďovacie predmety,drezová jednodielna   D 50   </t>
  </si>
  <si>
    <t xml:space="preserve"> 18mat</t>
  </si>
  <si>
    <t xml:space="preserve">Batéria drezová stojanková jednopáková   </t>
  </si>
  <si>
    <t xml:space="preserve"> 19mat</t>
  </si>
  <si>
    <t xml:space="preserve">Umývadlová batéria stojanková jednopáková   </t>
  </si>
  <si>
    <t xml:space="preserve"> 20mat</t>
  </si>
  <si>
    <t xml:space="preserve">Batéria vaňová nástenná 150mm s ručnou sprchou   </t>
  </si>
  <si>
    <t xml:space="preserve"> 21mat</t>
  </si>
  <si>
    <t xml:space="preserve">Uzávierka zápachová drezová   </t>
  </si>
  <si>
    <t xml:space="preserve"> 22mat</t>
  </si>
  <si>
    <t xml:space="preserve">Uzávierka záp. umyv.   </t>
  </si>
  <si>
    <t xml:space="preserve"> 23mat</t>
  </si>
  <si>
    <t>KUS</t>
  </si>
  <si>
    <t xml:space="preserve"> 24mat</t>
  </si>
  <si>
    <t xml:space="preserve">Rúrka odpadová pre WC   </t>
  </si>
  <si>
    <t xml:space="preserve"> 25mat</t>
  </si>
  <si>
    <t xml:space="preserve">Vaňa 170x70   biela   </t>
  </si>
  <si>
    <t xml:space="preserve"> 26mat</t>
  </si>
  <si>
    <t xml:space="preserve">Umývadlo biele 55 cm s dierou   </t>
  </si>
  <si>
    <t xml:space="preserve"> 27mat</t>
  </si>
  <si>
    <t xml:space="preserve">Wc kombi   </t>
  </si>
  <si>
    <t xml:space="preserve"> 72511</t>
  </si>
  <si>
    <t xml:space="preserve">Tlaková skúška vodovodného potrubia závitového do DN 50   </t>
  </si>
  <si>
    <t xml:space="preserve"> 72512</t>
  </si>
  <si>
    <t xml:space="preserve">Prepláchnutie a dezinfekcia vodovodného potrubia do DN 80   </t>
  </si>
  <si>
    <t xml:space="preserve">Časť: SO 01 Ústredné vykurovanie </t>
  </si>
  <si>
    <t>ÚSTREDNÉ VYKUROVANIE - KOTOLNE</t>
  </si>
  <si>
    <t>ÚSTREDNÉ VYKUROVANIE - STROJOVNE</t>
  </si>
  <si>
    <t>ÚSTREDNÉ VYKUROVANIE - ROZVOD POTRUBIA</t>
  </si>
  <si>
    <t>ÚSTREDNÉ VYKUROVANIE - ARMATÚRY</t>
  </si>
  <si>
    <t>ÚSTREDNÉ VYKUROVANIE - VYKUROVACIE TELESÁ</t>
  </si>
  <si>
    <t xml:space="preserve">     Časť: SO 01 Ústredné vykurovanie </t>
  </si>
  <si>
    <t>731/A 1</t>
  </si>
  <si>
    <t xml:space="preserve"> 731249115</t>
  </si>
  <si>
    <t>Dodávka a montáž kotolne v zmysle platnej PD</t>
  </si>
  <si>
    <t xml:space="preserve"> kpl</t>
  </si>
  <si>
    <t xml:space="preserve"> 731249119</t>
  </si>
  <si>
    <t xml:space="preserve">Pripojenie kotola do komína ( koncentrické ) </t>
  </si>
  <si>
    <t xml:space="preserve"> 998731201</t>
  </si>
  <si>
    <t>Presun hmôt pre kotolne umiestnené vo výške (hĺbke) do 6 m</t>
  </si>
  <si>
    <t>731/A 2</t>
  </si>
  <si>
    <t xml:space="preserve"> 732111128</t>
  </si>
  <si>
    <t xml:space="preserve">Rozdeľovače a zberače telesá rozdeľovačov a zberačov </t>
  </si>
  <si>
    <t xml:space="preserve"> 732111140</t>
  </si>
  <si>
    <t>Rozdeľovač a zberače - rúrkové hrdlá bez prírub DN15</t>
  </si>
  <si>
    <t xml:space="preserve"> 732111141</t>
  </si>
  <si>
    <t>Rozdeľovač a zberače - rúrkové hrdlá bez prírub DN 20</t>
  </si>
  <si>
    <t xml:space="preserve"> 732111411</t>
  </si>
  <si>
    <t>Rozdeľovače a zberače - rúrkové hrdlá bez prírub DN 25</t>
  </si>
  <si>
    <t xml:space="preserve"> 732219311</t>
  </si>
  <si>
    <t>Montáž expanznej nádoby obj. 80 litr.</t>
  </si>
  <si>
    <t xml:space="preserve"> 732219315</t>
  </si>
  <si>
    <t xml:space="preserve">Montáž ohrievača vody zásobníkového stojatého kombinovaného </t>
  </si>
  <si>
    <t xml:space="preserve"> 4843885500</t>
  </si>
  <si>
    <t>Zásobníkový ohrievač vody s objemom do 300 l</t>
  </si>
  <si>
    <t xml:space="preserve"> 4843885501</t>
  </si>
  <si>
    <t>Expanzná nádoba s membránou 80 l</t>
  </si>
  <si>
    <t xml:space="preserve"> 732219314</t>
  </si>
  <si>
    <t>Montáž akumulačnej nádoby obj. 300 litr.</t>
  </si>
  <si>
    <t xml:space="preserve"> 484890161</t>
  </si>
  <si>
    <t>Akumulačná nádoba  objemu 300 l.</t>
  </si>
  <si>
    <t xml:space="preserve"> 484891110</t>
  </si>
  <si>
    <t xml:space="preserve">Rozdeľovač/ zberač kombinovaný  - dodávka </t>
  </si>
  <si>
    <t xml:space="preserve"> 73211141</t>
  </si>
  <si>
    <t>Montáž rozdeľovača - rozdeľovače a zberače Kombi</t>
  </si>
  <si>
    <t xml:space="preserve">Montáž a dodávka rýchlomontážnej sady G5/4´´ s čerpadlom a zmiešavacím ventilom </t>
  </si>
  <si>
    <t xml:space="preserve"> 732111413</t>
  </si>
  <si>
    <t xml:space="preserve">Montáž zmäkčovacieho filtra </t>
  </si>
  <si>
    <t xml:space="preserve"> 484891115</t>
  </si>
  <si>
    <t xml:space="preserve">Malý zmäkčovač vody 14  - dodávka </t>
  </si>
  <si>
    <t xml:space="preserve"> 998732202</t>
  </si>
  <si>
    <t>Presun hmôt pre strojovne umiestnené vo výške do 12 m</t>
  </si>
  <si>
    <t>731/A 3</t>
  </si>
  <si>
    <t xml:space="preserve"> 733190107</t>
  </si>
  <si>
    <t>Tlaková skúška potrubia</t>
  </si>
  <si>
    <t xml:space="preserve"> 38842001</t>
  </si>
  <si>
    <t>T-kus odbočka a prietok redukované 20-16-16</t>
  </si>
  <si>
    <t xml:space="preserve"> 38842002</t>
  </si>
  <si>
    <t>T-kus odbočka a prietok rozšírené  20-25-16</t>
  </si>
  <si>
    <t xml:space="preserve"> 38842003</t>
  </si>
  <si>
    <t>Spojka redukovaná  20-16</t>
  </si>
  <si>
    <t xml:space="preserve"> 38842004</t>
  </si>
  <si>
    <t>Koleno 90°  16</t>
  </si>
  <si>
    <t xml:space="preserve"> 38842005</t>
  </si>
  <si>
    <t>Koleno 90°  20</t>
  </si>
  <si>
    <t xml:space="preserve"> 38842006</t>
  </si>
  <si>
    <t>Koleno 90°  25</t>
  </si>
  <si>
    <t xml:space="preserve"> 38842011</t>
  </si>
  <si>
    <t xml:space="preserve">Rúrka 16,2 </t>
  </si>
  <si>
    <t xml:space="preserve"> 38842012</t>
  </si>
  <si>
    <t>Rúrka flexi D 16</t>
  </si>
  <si>
    <t xml:space="preserve"> 38842013</t>
  </si>
  <si>
    <t>Rúrka flexi D 20</t>
  </si>
  <si>
    <t xml:space="preserve"> 38842014</t>
  </si>
  <si>
    <t>Rúrka flexi D 25</t>
  </si>
  <si>
    <t xml:space="preserve"> 38842008</t>
  </si>
  <si>
    <t>T-kus odbočka a prietok rovnaké 16</t>
  </si>
  <si>
    <t xml:space="preserve"> 38842009</t>
  </si>
  <si>
    <t>T-kus odbočka redukované 20-16-20</t>
  </si>
  <si>
    <t xml:space="preserve"> 388420010</t>
  </si>
  <si>
    <t>T-kus odbočka redukované 25-16-25</t>
  </si>
  <si>
    <t xml:space="preserve"> 388420011</t>
  </si>
  <si>
    <t>T-kus odbočka redukované 20-20-16</t>
  </si>
  <si>
    <t xml:space="preserve"> 388420012</t>
  </si>
  <si>
    <t>Prechod kolenový 25 - R 3/4</t>
  </si>
  <si>
    <t xml:space="preserve"> 388420016</t>
  </si>
  <si>
    <t xml:space="preserve">Spoj pripojovací, skrutkový  16x2,2 </t>
  </si>
  <si>
    <t xml:space="preserve"> 783424140</t>
  </si>
  <si>
    <t>Nátery kov.potr.a armatúr syntet. do DN 50 mm farby dvojnás. so základným náterom</t>
  </si>
  <si>
    <t xml:space="preserve"> 733111103</t>
  </si>
  <si>
    <t>Potrubie z rúrok závitových oceľových bezšvových bežných nízkotlakových DN 15</t>
  </si>
  <si>
    <t xml:space="preserve"> 733111104</t>
  </si>
  <si>
    <t>Potrubie z rúrok závitových oceľových bezšvových bežných nízkotlakových DN 20</t>
  </si>
  <si>
    <t xml:space="preserve"> 733111105</t>
  </si>
  <si>
    <t>Potrubie z rúrok závitových oceľových bezšvových bežných nízkotlakových DN 25</t>
  </si>
  <si>
    <t xml:space="preserve"> 733111106</t>
  </si>
  <si>
    <t>Potrubie z rúrok závitových oceľových bezšvových bežných nízkotlakových DN 32</t>
  </si>
  <si>
    <t>Tlaková skúška potrubia z oceľových rúrok závitových</t>
  </si>
  <si>
    <t xml:space="preserve"> 733151110</t>
  </si>
  <si>
    <t>Montáž plastových potrubí vrátane spojok, kolien, redukcií</t>
  </si>
  <si>
    <t>713/A 4</t>
  </si>
  <si>
    <t xml:space="preserve"> 713461111</t>
  </si>
  <si>
    <t xml:space="preserve">Montáž izolácie tepel.potrubia a ohybov skružami </t>
  </si>
  <si>
    <t>P/PE</t>
  </si>
  <si>
    <t xml:space="preserve"> 283771060</t>
  </si>
  <si>
    <t xml:space="preserve">Izolácia potrubia </t>
  </si>
  <si>
    <t>731/A 4</t>
  </si>
  <si>
    <t xml:space="preserve"> 734209103</t>
  </si>
  <si>
    <t>Montáž závitových armatúr s 1 závitom G 1/2</t>
  </si>
  <si>
    <t xml:space="preserve"> 734209114</t>
  </si>
  <si>
    <t>Montáž závitovej armatúry s 2 závitmi G 3/4</t>
  </si>
  <si>
    <t xml:space="preserve"> 734209116</t>
  </si>
  <si>
    <t>Montáž závitovej armatúry s 3 závitmi G 3/4</t>
  </si>
  <si>
    <t xml:space="preserve"> 734211113</t>
  </si>
  <si>
    <t>Ventily odvzdušňovacie 1/2</t>
  </si>
  <si>
    <t xml:space="preserve"> 734241219</t>
  </si>
  <si>
    <t>Ventil guľový - páka   3/4´</t>
  </si>
  <si>
    <t xml:space="preserve"> 734241224</t>
  </si>
  <si>
    <t>Filter závitový    3/4´</t>
  </si>
  <si>
    <t xml:space="preserve"> 734241228</t>
  </si>
  <si>
    <t>Diel pripájací 4-cestn. pre radiátor VK rohový Rp 1,2 X G 3/4´</t>
  </si>
  <si>
    <t xml:space="preserve"> 998734201</t>
  </si>
  <si>
    <t>Presun hmôt pre armatúry v objektoch výšky do 6 m</t>
  </si>
  <si>
    <t>731/A 5</t>
  </si>
  <si>
    <t xml:space="preserve"> 735119140</t>
  </si>
  <si>
    <t>Montáž vykurovacích telies doskových</t>
  </si>
  <si>
    <t xml:space="preserve"> 4845380550</t>
  </si>
  <si>
    <t>Vykurovacie teleso doskové oceľové typ 21 VK (P,L )  600x1000 mm</t>
  </si>
  <si>
    <t xml:space="preserve"> 4848953410</t>
  </si>
  <si>
    <t>Vykurovacie teleso doskové oceľové   21 VK   600x1200 mm</t>
  </si>
  <si>
    <t xml:space="preserve"> 4848953420</t>
  </si>
  <si>
    <t>Vykurovacie teleso doskové oceľové 21 VK 600 x 1400 mm</t>
  </si>
  <si>
    <t xml:space="preserve"> 4845374650</t>
  </si>
  <si>
    <t>Vykurovacie teleso doskové oceľové 11 VK rozm.  600x1000 mm</t>
  </si>
  <si>
    <t xml:space="preserve"> 4845366780</t>
  </si>
  <si>
    <t>Vykurovacie teleso doskové oceľové typ  11 VK rozn. v.600 mm dl. 1200 mm</t>
  </si>
  <si>
    <t xml:space="preserve"> 4845380500</t>
  </si>
  <si>
    <t>Vykurovacie teleso doskové oceľové typ  22 VK rozm.   600x900 mm</t>
  </si>
  <si>
    <t>Vykurovacie teleso doskové oceľové typ  22 VK rozm.   600x1000 mm</t>
  </si>
  <si>
    <t xml:space="preserve"> 4845366330</t>
  </si>
  <si>
    <t>Vykurovacie teleso doskové oceľové typ 21 VK rozm. 400x0600 mm</t>
  </si>
  <si>
    <t xml:space="preserve"> 4845380650</t>
  </si>
  <si>
    <t>Vykurovacie teleso doskové oceľové typ 22 VK 600x1200 mm</t>
  </si>
  <si>
    <t xml:space="preserve"> 4845380750</t>
  </si>
  <si>
    <t>Vykurovacie teleso doskové oceľové typ  22 VK rozm. 600x1400 mm</t>
  </si>
  <si>
    <t xml:space="preserve"> 4845395600</t>
  </si>
  <si>
    <t>Vykurovacie teleso doskové oceľové typ 22 VK rozm. d=700 x  v.900 mm</t>
  </si>
  <si>
    <t xml:space="preserve"> 4845375950</t>
  </si>
  <si>
    <t>Vykurovacie teleso doskové oceľové typ  22 VK rozm. v. 900x 500 mm</t>
  </si>
  <si>
    <t xml:space="preserve"> 4845395550</t>
  </si>
  <si>
    <t>Vykurovacie teleso doskové oceľové typ 22 VK rozm. 600x v. 900 mm</t>
  </si>
  <si>
    <t>Diel pripájací rohový Rp 1,2 X G 3/4´</t>
  </si>
  <si>
    <t xml:space="preserve"> 735162380</t>
  </si>
  <si>
    <t>Hlavica termostatická</t>
  </si>
  <si>
    <t xml:space="preserve"> 484851010</t>
  </si>
  <si>
    <t xml:space="preserve">Závesná konzola a opierka pre radiátory </t>
  </si>
  <si>
    <t xml:space="preserve"> 735158110</t>
  </si>
  <si>
    <t xml:space="preserve">Vykurovacie telesá panelové, tlaková skúška vykurovacieho telesa </t>
  </si>
  <si>
    <t xml:space="preserve"> 735158222</t>
  </si>
  <si>
    <t>Vykurovacia skúška zariadenia</t>
  </si>
  <si>
    <t>Nh</t>
  </si>
  <si>
    <t xml:space="preserve"> 998735202</t>
  </si>
  <si>
    <t>Presun hmôt pre vykurovacie telesá ÚK v objektoch výšky do 12 m</t>
  </si>
  <si>
    <t xml:space="preserve"> 735162388</t>
  </si>
  <si>
    <t>Montáž rozdeľovača, zberača a skrinky rozdeľovača</t>
  </si>
  <si>
    <t xml:space="preserve"> 42290501</t>
  </si>
  <si>
    <t xml:space="preserve">Skriňa rozdeľovača nástenná </t>
  </si>
  <si>
    <t>Časť: SO 01 ELEKTROINŠTALÁCIA</t>
  </si>
  <si>
    <t>Montážne práce</t>
  </si>
  <si>
    <t>M-21 ELEKTROMONTÁŽE</t>
  </si>
  <si>
    <t xml:space="preserve">     Časť: SO 01 ELEKTROINŠTALÁCIA</t>
  </si>
  <si>
    <t xml:space="preserve"> 13/B 1</t>
  </si>
  <si>
    <t xml:space="preserve"> 971033331</t>
  </si>
  <si>
    <t>Vybúranie otvoru v murive tehl. plochy do 0, 09 m2 hr.do 150 mm,  -0,02600t</t>
  </si>
  <si>
    <t xml:space="preserve"> 973031325</t>
  </si>
  <si>
    <t>Vysekanie kapsy z tehál plochy do 100x100x50xmm,  -0,03100t</t>
  </si>
  <si>
    <t xml:space="preserve"> 974031121</t>
  </si>
  <si>
    <t>Vysekávanie rýh v akomkoľvek murive tehlovom na akúkoľvek maltu do hĺbky 30 mm a š. do 30 mm,  -0,00300 t</t>
  </si>
  <si>
    <t xml:space="preserve"> 974031122</t>
  </si>
  <si>
    <t>Vysekanie rýh v akomkoľvek murive tehlovom na akúkoľvek maltu do hĺbky 30 mm a š. do 70 mm,  -0,00400 t</t>
  </si>
  <si>
    <t xml:space="preserve"> 974031134</t>
  </si>
  <si>
    <t>Vysekanie rýh v tehlovom murive do hĺbky 30 mm šírky do 100 mm</t>
  </si>
  <si>
    <t>921/M21</t>
  </si>
  <si>
    <t xml:space="preserve"> 210-294</t>
  </si>
  <si>
    <t>Náter zemniaceho vedenia - prechod zo zeme</t>
  </si>
  <si>
    <t xml:space="preserve"> 210010002</t>
  </si>
  <si>
    <t>Rúrka ohybná elektroinštalačná, uložená pod omietkou, typ 23 - 16 mm</t>
  </si>
  <si>
    <t xml:space="preserve"> 3450722200</t>
  </si>
  <si>
    <t>Rúrka PVC 2316</t>
  </si>
  <si>
    <t xml:space="preserve"> 210010301</t>
  </si>
  <si>
    <t>Krabica prístrojová bez zapojenia (1901, KP 68, KZ 3)</t>
  </si>
  <si>
    <t xml:space="preserve"> 3450906510</t>
  </si>
  <si>
    <t>Krabica  KU 68-1901</t>
  </si>
  <si>
    <t xml:space="preserve"> 210010312</t>
  </si>
  <si>
    <t>Krabica odbočná s viečkom, bez zapojenia (KO 97) kruhová</t>
  </si>
  <si>
    <t xml:space="preserve"> 3450910000</t>
  </si>
  <si>
    <t>Krabica  KO-97</t>
  </si>
  <si>
    <t xml:space="preserve"> 210010335</t>
  </si>
  <si>
    <t>Osadenie lustrovej svorky vrártane zapojenia 3x4</t>
  </si>
  <si>
    <t xml:space="preserve"> 210040712</t>
  </si>
  <si>
    <t xml:space="preserve">Murárske práce Vysekanie, zamurovanie a začistenie otvor pre vývodkovú skriňu veľkú </t>
  </si>
  <si>
    <t xml:space="preserve"> 2830137000</t>
  </si>
  <si>
    <t>Svorka lustrová 6311-07</t>
  </si>
  <si>
    <t xml:space="preserve"> 210220020</t>
  </si>
  <si>
    <t>Uzemňovacia pásovina  oceľová, žiarivo zinkovaná ozn. 30x4 mm</t>
  </si>
  <si>
    <t>Uzemňovacie vedenie v zemi Fe</t>
  </si>
  <si>
    <t xml:space="preserve"> 210800101</t>
  </si>
  <si>
    <t>Kábel medený uložený pevne H 05 PR-F (CGLG ) 300/500V 2x2,5</t>
  </si>
  <si>
    <t xml:space="preserve"> 210-297</t>
  </si>
  <si>
    <t>H 05 PR-F - 2Dx2,5 - čierna</t>
  </si>
  <si>
    <t xml:space="preserve"> 210800105</t>
  </si>
  <si>
    <t>Kábel bezhalógenový uložený pevne N2XH 0,6/1,0 kV 3 x 1, 5</t>
  </si>
  <si>
    <t xml:space="preserve"> 3410106900</t>
  </si>
  <si>
    <t>Kábel/vodič pre pevné uloženie  N2XH 0,6/1,0 kV - medený  3x1,5</t>
  </si>
  <si>
    <t xml:space="preserve"> 210800106</t>
  </si>
  <si>
    <t>Kábel medený uložený pevne N2XH 0,6/1,0 kV 3 x 2,5</t>
  </si>
  <si>
    <t xml:space="preserve"> 3410104500</t>
  </si>
  <si>
    <t>Kábel/vodič pre pevné uloženie N2XH 0,6/1,0 kV - medený   3x2,5</t>
  </si>
  <si>
    <t xml:space="preserve"> 3410106700</t>
  </si>
  <si>
    <t>Kábel/vodič pre pevné uloženie N2XH 0,6/1,0 kV  - medený 5x6</t>
  </si>
  <si>
    <t xml:space="preserve"> 210800127</t>
  </si>
  <si>
    <t>Kábel uložený pevne  N2XH 0,6/1,0 kV 5x6</t>
  </si>
  <si>
    <t xml:space="preserve"> 3410306000</t>
  </si>
  <si>
    <t xml:space="preserve"> El. materiál - svorka WAGO 2273-203, 3x0,5-2,5 </t>
  </si>
  <si>
    <t xml:space="preserve"> 210810001</t>
  </si>
  <si>
    <t>Silový kábel medený pevne uložený CYKY  3x1.5</t>
  </si>
  <si>
    <t xml:space="preserve"> 3410104300</t>
  </si>
  <si>
    <t>Kábel/vodič pre pevné uloženie - medený CYKY   3x  1,5</t>
  </si>
  <si>
    <t xml:space="preserve"> 28300222</t>
  </si>
  <si>
    <t>Izolačná páska čierna 10m x19 mm typ FEK 10</t>
  </si>
  <si>
    <t xml:space="preserve"> 28300223</t>
  </si>
  <si>
    <t>Izolačná páska zeleno-žltá  10m x19 mm typ ZS10</t>
  </si>
  <si>
    <t xml:space="preserve"> 3410101</t>
  </si>
  <si>
    <t>Uzemňovacia pásovina  oceľová, žiarivo zinková ozn. 30x4 mm</t>
  </si>
  <si>
    <t xml:space="preserve">kg    </t>
  </si>
  <si>
    <t xml:space="preserve"> 341011   </t>
  </si>
  <si>
    <t>Štítok na označenie káblového vývodu z PVC rozm. 4x8 cm ( 15-22 znak )</t>
  </si>
  <si>
    <t xml:space="preserve">ks </t>
  </si>
  <si>
    <t xml:space="preserve"> 210220243</t>
  </si>
  <si>
    <t>Svorka FeZn spojovacia SS</t>
  </si>
  <si>
    <t xml:space="preserve"> 210220230</t>
  </si>
  <si>
    <t xml:space="preserve">Označovací štítok káblového vývodu </t>
  </si>
  <si>
    <t xml:space="preserve"> 210220221</t>
  </si>
  <si>
    <t xml:space="preserve">Zistenie stavu zariadenia ochrany pred úderom blesku </t>
  </si>
  <si>
    <t xml:space="preserve"> 21022023</t>
  </si>
  <si>
    <t xml:space="preserve">Meranie pri revíziách  - meranie merného odporu pôdy </t>
  </si>
  <si>
    <t xml:space="preserve"> 3544238150</t>
  </si>
  <si>
    <t>Bleskozvodný materiál ( FeZn, Cu ) a uzemňovací materiál - HR guľatina 8</t>
  </si>
  <si>
    <t>KG</t>
  </si>
  <si>
    <t xml:space="preserve"> 354411200</t>
  </si>
  <si>
    <t>Bleskozvodný materiál ( FeZn, Cu ) a uzemňovací materiál - HR guľatina 10</t>
  </si>
  <si>
    <t xml:space="preserve"> 354418850</t>
  </si>
  <si>
    <t xml:space="preserve">HR - Svorka SS </t>
  </si>
  <si>
    <t xml:space="preserve"> 3544112000</t>
  </si>
  <si>
    <t>Svorka uzemňovacia  32x29x2 mm</t>
  </si>
  <si>
    <t xml:space="preserve"> 3540300300</t>
  </si>
  <si>
    <t>Zvodová  tyč JP10</t>
  </si>
  <si>
    <t xml:space="preserve"> 3540404500</t>
  </si>
  <si>
    <t>HR-Podpera PV 21</t>
  </si>
  <si>
    <t xml:space="preserve"> 3540406000</t>
  </si>
  <si>
    <t>HR-Svorka SJ 01</t>
  </si>
  <si>
    <t xml:space="preserve"> 354418600</t>
  </si>
  <si>
    <t>Svorka k tyčiam uchopovacím SJ 02 d25 mm</t>
  </si>
  <si>
    <t>Svorka SS b.p. 2 skr.</t>
  </si>
  <si>
    <t xml:space="preserve"> 3540406100</t>
  </si>
  <si>
    <t xml:space="preserve">Svorka okapová, oceľová, žiarivo zinkovaná SO </t>
  </si>
  <si>
    <t xml:space="preserve"> 3540408300</t>
  </si>
  <si>
    <t>Svorka skúšobná , ozn. SZ</t>
  </si>
  <si>
    <t xml:space="preserve"> 354418300</t>
  </si>
  <si>
    <t>Uholník ochranný OU  2,0 m</t>
  </si>
  <si>
    <t xml:space="preserve"> 3544104000</t>
  </si>
  <si>
    <t xml:space="preserve">Tyč zemniaca  ZT 2000mm </t>
  </si>
  <si>
    <t xml:space="preserve"> 354040251</t>
  </si>
  <si>
    <t>Uzemňovací vodič  - oceľový, žiarivo zinkovaný ozn. D10</t>
  </si>
  <si>
    <t xml:space="preserve"> 354040252</t>
  </si>
  <si>
    <t xml:space="preserve">Označovací štítok na zvody blz - oceľový, žiarivo zinkovaný </t>
  </si>
  <si>
    <t xml:space="preserve"> 3540200200</t>
  </si>
  <si>
    <t>HR-Držiak DJ 1</t>
  </si>
  <si>
    <t xml:space="preserve"> 3540402900</t>
  </si>
  <si>
    <t>HR-Podpera PV 01</t>
  </si>
  <si>
    <t xml:space="preserve"> 3540404800</t>
  </si>
  <si>
    <t>HR-Podpera PV 23</t>
  </si>
  <si>
    <t xml:space="preserve"> 354040253</t>
  </si>
  <si>
    <t>Smaltovaný štítok do 5 písmen  10x15 mm</t>
  </si>
  <si>
    <t xml:space="preserve"> 210191568</t>
  </si>
  <si>
    <t>Ukončenie vodičov v rozvádzači vrátane zapojenia a vodičovej koncovky do 2,5 mm2</t>
  </si>
  <si>
    <t xml:space="preserve"> 210191569</t>
  </si>
  <si>
    <t>Ukončenie vodičov v rozvádzači vrátane zapojenia a vodičovej koncovky do 6,0 mm2</t>
  </si>
  <si>
    <t xml:space="preserve"> 210100259</t>
  </si>
  <si>
    <t>Ukončenie celoplastových káblov zmrašť. záklopkou alebo páskou do 5 x 10 mm2</t>
  </si>
  <si>
    <t xml:space="preserve"> 210110041</t>
  </si>
  <si>
    <t>Spínače polozapustené a zapustené vrátane zapojenia jednopólový - radenie 1</t>
  </si>
  <si>
    <t xml:space="preserve"> 210110042</t>
  </si>
  <si>
    <t>Spínač polozapustený a zapustený vrátane zapojenia dvojpólový - radenie 2</t>
  </si>
  <si>
    <t xml:space="preserve"> 210110045</t>
  </si>
  <si>
    <t>Spínač polozapustený a zapustený vrátane zapojenia stried.prep.- radenie 6</t>
  </si>
  <si>
    <t xml:space="preserve"> 210110046</t>
  </si>
  <si>
    <t>Spínač polozapustený a zapustený vrátane zapojenia krížový prep.- radenie 7</t>
  </si>
  <si>
    <t xml:space="preserve"> 210110077</t>
  </si>
  <si>
    <t xml:space="preserve">Montáž odsávacieho ventilátora </t>
  </si>
  <si>
    <t xml:space="preserve"> 210111002</t>
  </si>
  <si>
    <t xml:space="preserve">Zásuvka domová  10/16 A   250V 2P  zapust.  zapojenia vyhotovenie 2P + Z 2x zapojenie </t>
  </si>
  <si>
    <t xml:space="preserve"> 2101110131</t>
  </si>
  <si>
    <t xml:space="preserve">Montáž termostatu </t>
  </si>
  <si>
    <t xml:space="preserve"> 34503191</t>
  </si>
  <si>
    <t xml:space="preserve">RB - Rozvodnica - vyzbrojená </t>
  </si>
  <si>
    <t xml:space="preserve"> 34503193</t>
  </si>
  <si>
    <t xml:space="preserve">RSP - Rozvodnica - vyzbrojená </t>
  </si>
  <si>
    <t xml:space="preserve"> 347030051</t>
  </si>
  <si>
    <t xml:space="preserve"> 347030052</t>
  </si>
  <si>
    <t xml:space="preserve"> 347030055</t>
  </si>
  <si>
    <t xml:space="preserve"> 347030058</t>
  </si>
  <si>
    <t xml:space="preserve"> 347030059</t>
  </si>
  <si>
    <t xml:space="preserve"> 34523001     </t>
  </si>
  <si>
    <t>Termostat 10A</t>
  </si>
  <si>
    <t xml:space="preserve"> 34523006   </t>
  </si>
  <si>
    <t>Ventilátor D 100 s klapkou  a dobehom  10A</t>
  </si>
  <si>
    <t>Časť: SO 01 Montáž oznamovacích, signalizačných a zabezpečovacích zariadení</t>
  </si>
  <si>
    <t>M-22 MONTÁŽ OZNAMOVACÍCH, SIGNALIZAČNYCH A ZABEZPEČOVACÍCH ZARIADENÍ</t>
  </si>
  <si>
    <t xml:space="preserve">     Časť: SO 01 Montáž oznamovacích, signalizačných a zabezpečovacích zariadení</t>
  </si>
  <si>
    <t>922/M22</t>
  </si>
  <si>
    <t xml:space="preserve"> 220280241</t>
  </si>
  <si>
    <t>Káble bytové SYKFY 5 x 2 x 0,5 mm uložené v rúrkach, lištách, bez odviečkovania a zaviečkovania krabíc</t>
  </si>
  <si>
    <t xml:space="preserve"> 22028001</t>
  </si>
  <si>
    <t xml:space="preserve">Kábel SEKU  2 x 0,8 mm,  Fe - uložený pod omietku, uložený do drážky , zasádrovanie </t>
  </si>
  <si>
    <t xml:space="preserve"> 341010011</t>
  </si>
  <si>
    <t>Kábel koaxiálny , 75 Ohm VCEKY 75-4,8</t>
  </si>
  <si>
    <t xml:space="preserve"> 341010019</t>
  </si>
  <si>
    <t xml:space="preserve">Kábel oznamovací, SYKFY 5x2x0,5 mm  </t>
  </si>
  <si>
    <t xml:space="preserve"> 22028005</t>
  </si>
  <si>
    <t xml:space="preserve">Koaxiálny kábel ovíjaný alebo opradený uložený v rúrke resp. lište, bez ukonč. a zapojenia </t>
  </si>
  <si>
    <t xml:space="preserve"> 341010021</t>
  </si>
  <si>
    <t xml:space="preserve">Kábel telefónny SEKU, 2x0,8 mm  </t>
  </si>
  <si>
    <t xml:space="preserve"> 210110078</t>
  </si>
  <si>
    <t xml:space="preserve">Montáž zvončeka vodotesného na stried. napätie 24-90 V, montáž, pripojenie a preskúšanie </t>
  </si>
  <si>
    <t xml:space="preserve"> 210110080</t>
  </si>
  <si>
    <t>Montáž elektricky ovládaného zámku do pripraveného otvoru ( priestoru dverí ) zapojenie,  preskúšanie funkcie</t>
  </si>
  <si>
    <t xml:space="preserve"> 210110076</t>
  </si>
  <si>
    <t xml:space="preserve">Montáž tlačidlového zvončekového tabla do steny TZN 1 ( 9 tlačidiel , elektric. vrátnik ) </t>
  </si>
  <si>
    <t xml:space="preserve"> 210110074</t>
  </si>
  <si>
    <t>Montáž nastenného telef. prístroja s tlačidlom typ An 10 -a uvedenie prístroja do prevádzky</t>
  </si>
  <si>
    <t xml:space="preserve"> 341010030</t>
  </si>
  <si>
    <t>Elektrický zámok - 4FN</t>
  </si>
  <si>
    <t xml:space="preserve"> 341010031</t>
  </si>
  <si>
    <t xml:space="preserve">Domáci telefón </t>
  </si>
  <si>
    <t xml:space="preserve"> 341010032</t>
  </si>
  <si>
    <t xml:space="preserve">Zbernica pre modul EV a modul tlačidiel </t>
  </si>
  <si>
    <t xml:space="preserve"> 341010039</t>
  </si>
  <si>
    <t xml:space="preserve">Zásuvka RTV koncová </t>
  </si>
  <si>
    <t xml:space="preserve"> 341010038</t>
  </si>
  <si>
    <t xml:space="preserve">Telefónna zásuvka jednoduchá </t>
  </si>
  <si>
    <t xml:space="preserve"> 341010037</t>
  </si>
  <si>
    <t xml:space="preserve">Tlačítko zvončekové </t>
  </si>
  <si>
    <t xml:space="preserve"> 341010034</t>
  </si>
  <si>
    <t xml:space="preserve">Zvončekové tablo pre 6 účasníkov </t>
  </si>
  <si>
    <t xml:space="preserve"> 341010035</t>
  </si>
  <si>
    <t>Kronextion box - A6</t>
  </si>
  <si>
    <t xml:space="preserve"> 341010036</t>
  </si>
  <si>
    <t>Oceľovo plechový rozvádzač - vrátane potrebnej náplne</t>
  </si>
  <si>
    <t xml:space="preserve"> 210-0004</t>
  </si>
  <si>
    <t>Revízia ELI a slaboprúdu</t>
  </si>
  <si>
    <t>hod</t>
  </si>
  <si>
    <t xml:space="preserve">Časť: SO 01 VZDUCHOTECHNIKA </t>
  </si>
  <si>
    <t>M-24 MONTÁŽ VZDUCHOTECHNICKÝCH ZARIADENÍ</t>
  </si>
  <si>
    <t xml:space="preserve">     Časť: SO 01 VZDUCHOTECHNIKA </t>
  </si>
  <si>
    <t>924/M24</t>
  </si>
  <si>
    <t xml:space="preserve"> 24001001</t>
  </si>
  <si>
    <t xml:space="preserve">Dodávka a montáž VZT potrubia D 140 mm vrátane izolácie a tvaroviek </t>
  </si>
  <si>
    <t xml:space="preserve"> 4297000013</t>
  </si>
  <si>
    <t xml:space="preserve">Ohybné pripojovacie AL hadice </t>
  </si>
  <si>
    <t xml:space="preserve"> 24001007</t>
  </si>
  <si>
    <t xml:space="preserve">Tesnenie priestupov cez požiarne konštrukcie </t>
  </si>
  <si>
    <t xml:space="preserve"> 24001003</t>
  </si>
  <si>
    <t xml:space="preserve">Dodávka a montáž VZT potrubia D 200 mm vrátane izolácie a tvaroviek </t>
  </si>
  <si>
    <t xml:space="preserve"> 24001017</t>
  </si>
  <si>
    <t xml:space="preserve">Očistenie a náter potrubia </t>
  </si>
  <si>
    <t xml:space="preserve"> 24001009</t>
  </si>
  <si>
    <t xml:space="preserve">Odvod kondenzu + zápachové uzávery </t>
  </si>
  <si>
    <t xml:space="preserve"> 42970001</t>
  </si>
  <si>
    <t xml:space="preserve">Spojovací a kotviaci materiál </t>
  </si>
  <si>
    <t>Objekt SO 03   Komunikácie a spevnené plochy</t>
  </si>
  <si>
    <t>SPEVNENÉ PLOCHY</t>
  </si>
  <si>
    <t xml:space="preserve"> 122201102</t>
  </si>
  <si>
    <t>Odkopávka a prekopávka nezapažená v hornine 3, nad 100 do 1000 m3</t>
  </si>
  <si>
    <t xml:space="preserve"> 122201109</t>
  </si>
  <si>
    <t>Odkopávky a prekopávky nezapažené. Príplatok k cenám za lepivosť horniny</t>
  </si>
  <si>
    <t>M3</t>
  </si>
  <si>
    <t xml:space="preserve"> 174101101</t>
  </si>
  <si>
    <t xml:space="preserve">Zásyp zhutnený jám, šachiet, rýh, zárezov alebo okolo objektov / bezpečnostný odstup </t>
  </si>
  <si>
    <t xml:space="preserve"> 274351215</t>
  </si>
  <si>
    <t xml:space="preserve">Debnenie stien základného pásov, zhotovenie a odstránenie </t>
  </si>
  <si>
    <t xml:space="preserve"> 274313511</t>
  </si>
  <si>
    <t>Betón základových pásov, prostý tr.C 10/12,5</t>
  </si>
  <si>
    <t xml:space="preserve"> 434121417</t>
  </si>
  <si>
    <t>Osadenie schodiskových stupňov - blokové schody do maltového lôžka a štrku</t>
  </si>
  <si>
    <t xml:space="preserve"> 59229013701</t>
  </si>
  <si>
    <t xml:space="preserve">Blokové schody 1000*350*150 mm - dodávka </t>
  </si>
  <si>
    <t xml:space="preserve"> m</t>
  </si>
  <si>
    <t>221/A 1</t>
  </si>
  <si>
    <t xml:space="preserve"> 564851111</t>
  </si>
  <si>
    <t>Podklad zo štrkodrviny s rozprestrením a zhutnením, hr.po zhutnení 150 mm</t>
  </si>
  <si>
    <t xml:space="preserve"> 564861111</t>
  </si>
  <si>
    <t>Podklad zo štrkodrviny s rozprestrením a zhutnením, hr.po zhutnení 200 mm</t>
  </si>
  <si>
    <t xml:space="preserve"> 567132115</t>
  </si>
  <si>
    <t>Podklad z kameniva spevneného cementom - stmelená zmes CBGD hrúbky 200 mm</t>
  </si>
  <si>
    <t xml:space="preserve"> 577183126</t>
  </si>
  <si>
    <t xml:space="preserve">Komunikácia z asfaltoveho živičného krytu vrátane podkladných vrstiev a penetrácie, resp. alternatíva - zámková dlažba hr.80 mm vrátane podkladných vrstiev </t>
  </si>
  <si>
    <t xml:space="preserve"> 596911221</t>
  </si>
  <si>
    <t xml:space="preserve">Pokládka  zámkovej dlažby pozemn. komunikácií hr. 60 mm do lôžka z kameniva ťaženého hr. do 40 mm - chodník </t>
  </si>
  <si>
    <t xml:space="preserve"> 596911223</t>
  </si>
  <si>
    <t xml:space="preserve">Kladenie zámkovej dlažby pozemn. komunikácií hr. 80 mm do lôžka z kameniva ťaženého hr. do 50 mm - spevnená plocha </t>
  </si>
  <si>
    <t xml:space="preserve"> 5921952840</t>
  </si>
  <si>
    <t>Dlažba zámková hr. 6 cm SIVÁ</t>
  </si>
  <si>
    <t xml:space="preserve"> 5921953050</t>
  </si>
  <si>
    <t xml:space="preserve">Dlažba zámková hr. 8 cm  SIVÁ  </t>
  </si>
  <si>
    <t xml:space="preserve"> 914001111</t>
  </si>
  <si>
    <t>Osadenie a montáž cestnej zvislej dopravnej značky na stľpik, stľp,konzolu alebo objekt</t>
  </si>
  <si>
    <t xml:space="preserve"> 404135301</t>
  </si>
  <si>
    <t xml:space="preserve">Stojan pre značku - stĺpik </t>
  </si>
  <si>
    <t xml:space="preserve"> kus</t>
  </si>
  <si>
    <t xml:space="preserve"> 404456030</t>
  </si>
  <si>
    <t xml:space="preserve">Značka doprav informatívna reflexná - IP 13a - základný rozmer </t>
  </si>
  <si>
    <t xml:space="preserve"> 404456040</t>
  </si>
  <si>
    <t xml:space="preserve">Značka doprav informatívna reflexná - IP 16 - základný rozmer </t>
  </si>
  <si>
    <t xml:space="preserve"> 916311123</t>
  </si>
  <si>
    <t>Osadenie cestného obrubníka bet. stojatého do lôžka z bet. t. C 12/15 s oporou</t>
  </si>
  <si>
    <t xml:space="preserve"> 916561111</t>
  </si>
  <si>
    <t xml:space="preserve">Osadenie chodníkov. obrubníka betón., do lôžka z bet. pros. tr. C 10/12,5 s bočnou oporou </t>
  </si>
  <si>
    <t xml:space="preserve"> 5921745000</t>
  </si>
  <si>
    <t>Obrubník betónový cestný dl. 1000 mm v. 260 mm</t>
  </si>
  <si>
    <t xml:space="preserve"> 5921745101</t>
  </si>
  <si>
    <t>Obrubník betónový chodníkový 1000x200x50 mm</t>
  </si>
  <si>
    <t xml:space="preserve"> 998225111</t>
  </si>
  <si>
    <t xml:space="preserve">Presun hmôt pre pozemnú komunikáciu a spevnené plochy </t>
  </si>
  <si>
    <t xml:space="preserve">Objekt SO 05   Vodovodná prípojka + studňa </t>
  </si>
  <si>
    <t>POTRUBNÉ ROZVODY</t>
  </si>
  <si>
    <t>M-46 ZEMNÉ PRÁCE PRI EXTERNÝCH MONTÁŽACH</t>
  </si>
  <si>
    <t>Hĺbenie rýh šírky do 600 mm zapažených i nezapažených s urovnaním dna. Príplatok k cene za lepivosť horniny 3</t>
  </si>
  <si>
    <t xml:space="preserve"> 162201101</t>
  </si>
  <si>
    <t>Vodorovné premiestnenie výkopku z horniny 1-4 do 20m</t>
  </si>
  <si>
    <t xml:space="preserve"> 167101101</t>
  </si>
  <si>
    <t>Nakladanie neuľahnutého výkopku z hornín tr.1-4 do 100 m3</t>
  </si>
  <si>
    <t xml:space="preserve">Zásyp sypaninou so zhutnením </t>
  </si>
  <si>
    <t xml:space="preserve"> 175101102</t>
  </si>
  <si>
    <t xml:space="preserve">Obsyp potrubia sypaninou </t>
  </si>
  <si>
    <t xml:space="preserve"> 583311830</t>
  </si>
  <si>
    <t xml:space="preserve">Kamenivo ťažené drobné frakcia - resp. alternatíva piesok </t>
  </si>
  <si>
    <t>271/A 1</t>
  </si>
  <si>
    <t xml:space="preserve"> 894201111</t>
  </si>
  <si>
    <t>Osadenie stĺpov oplotenia a vzpier oplotenia do prostého betónu tr. C 8/10</t>
  </si>
  <si>
    <t xml:space="preserve"> m3</t>
  </si>
  <si>
    <t xml:space="preserve"> 451572111</t>
  </si>
  <si>
    <t>Lôžko pod potrubie, stoky a drobné objekty, v otvorenom výkope z kameniva drobného ťaženého 0-4 mm</t>
  </si>
  <si>
    <t xml:space="preserve"> 4266002400</t>
  </si>
  <si>
    <t xml:space="preserve">Čerpadlo domácej vodárne </t>
  </si>
  <si>
    <t xml:space="preserve"> 4266250250</t>
  </si>
  <si>
    <t>Automatická domáca vodáreň s expanznou nádobou Q=1m3/ h,  H=55 m ( objem nádoby 150 l )</t>
  </si>
  <si>
    <t xml:space="preserve"> 5922587100</t>
  </si>
  <si>
    <t>Dodávka a osadenie studničný kryt</t>
  </si>
  <si>
    <t xml:space="preserve"> 857242121</t>
  </si>
  <si>
    <t>Montáž liatin. tvarovky jednoosovej na potrubí z rúr prírubových DN 50</t>
  </si>
  <si>
    <t xml:space="preserve"> 2865100200</t>
  </si>
  <si>
    <t>HDPE lemový nákružok 50</t>
  </si>
  <si>
    <t xml:space="preserve"> 871211121</t>
  </si>
  <si>
    <t>Montáž potrubia z tlakových polyetylénových rúrok priemeru 63 mm</t>
  </si>
  <si>
    <t xml:space="preserve"> 2861129500</t>
  </si>
  <si>
    <t>HDPE rúra tlaková pre rozvod vody PE 100 /PN 10 63x3,8xL</t>
  </si>
  <si>
    <t xml:space="preserve"> 879172199</t>
  </si>
  <si>
    <t>Príplatok k cene za montáž vodovodných prípojok DN od 32 do 80</t>
  </si>
  <si>
    <t xml:space="preserve"> 892233111</t>
  </si>
  <si>
    <t>Preplach a dezinfekcia vodovodného potrubia DN od 40 do 70</t>
  </si>
  <si>
    <t xml:space="preserve"> 892241111</t>
  </si>
  <si>
    <t>Ostatné práce na rúrovom vedení, tlakové skúšky vodovodného potrubia DN do 80</t>
  </si>
  <si>
    <t xml:space="preserve"> 892372111</t>
  </si>
  <si>
    <t>Zabezpečenie koncov vodovodného potrubia pri tlakových skúškach DN do 300</t>
  </si>
  <si>
    <t xml:space="preserve"> 341010299</t>
  </si>
  <si>
    <t>Vodič FeZn D 12 mm - vyhľadávací</t>
  </si>
  <si>
    <t>721/A 4</t>
  </si>
  <si>
    <t xml:space="preserve"> 724221151</t>
  </si>
  <si>
    <t>Studňa - kompl.</t>
  </si>
  <si>
    <t xml:space="preserve"> 724221152</t>
  </si>
  <si>
    <t xml:space="preserve">Domová vodáreň s ponorným čerpadlom bez potrubia - dodávka </t>
  </si>
  <si>
    <t>721/A 2</t>
  </si>
  <si>
    <t xml:space="preserve"> 732460120</t>
  </si>
  <si>
    <t xml:space="preserve">Montáž čerpadla so zásobníkom vody pre primárny zdroj - studne </t>
  </si>
  <si>
    <t>R/R 0</t>
  </si>
  <si>
    <t xml:space="preserve">        20</t>
  </si>
  <si>
    <t xml:space="preserve">Vytýčenie stavby  - geodetické práce </t>
  </si>
  <si>
    <t>HOD</t>
  </si>
  <si>
    <t xml:space="preserve">        28</t>
  </si>
  <si>
    <t xml:space="preserve">Porealizačné zameranie </t>
  </si>
  <si>
    <t xml:space="preserve"> 15/A 2</t>
  </si>
  <si>
    <t xml:space="preserve"> 998142261</t>
  </si>
  <si>
    <t>Presun hmôt pre obj vodovodov a studní</t>
  </si>
  <si>
    <t xml:space="preserve"> 76710-001</t>
  </si>
  <si>
    <t xml:space="preserve">Oplotenie z poplastovaného pletiva s bránkou vrátane stĺpikov a vzpier a upevňovacích a napínacích prvkov - komplet vrátane montáže  </t>
  </si>
  <si>
    <t>946/M46</t>
  </si>
  <si>
    <t xml:space="preserve"> 460490012</t>
  </si>
  <si>
    <t>Rozvinutie a uloženie výstražnej fólie z PVC do ryhy, šírka 33 cm</t>
  </si>
  <si>
    <t xml:space="preserve"> 2830002000</t>
  </si>
  <si>
    <t>Fólia červená v m</t>
  </si>
  <si>
    <t xml:space="preserve">Objekt SO 06   Kanalizačná splašková prípojka </t>
  </si>
  <si>
    <t xml:space="preserve"> 132101201</t>
  </si>
  <si>
    <t>Výkop ryhy  do 100 m3</t>
  </si>
  <si>
    <t xml:space="preserve"> 132201209</t>
  </si>
  <si>
    <t xml:space="preserve"> Príplatok k cenám hlbenia rýh  za lepivosť horniny 3</t>
  </si>
  <si>
    <t xml:space="preserve"> 151101102</t>
  </si>
  <si>
    <t>Paženie a rozopretie stien rýh pre podzemné vedenie, príložné</t>
  </si>
  <si>
    <t xml:space="preserve"> 151101112</t>
  </si>
  <si>
    <t xml:space="preserve">Odstránenie paženia rýh pre podzemné vedenie, príložné </t>
  </si>
  <si>
    <t>Zásyp sypaninou so zhutnením - zásyp rýh</t>
  </si>
  <si>
    <t>Obsyp potrubia sypaninou z vhodných hornín 1 až 4 s prehodením sypaniny</t>
  </si>
  <si>
    <t xml:space="preserve"> 175101202</t>
  </si>
  <si>
    <t>Obsyp objektu sypaninou z vhodných hornín triedy 1 až 4 s prehodením sypaniny</t>
  </si>
  <si>
    <t>271/A 3</t>
  </si>
  <si>
    <t xml:space="preserve"> 871353121</t>
  </si>
  <si>
    <t>Montáž potrubia z kanalizačných rúr z tvrdého PVC tesn. gumovým krúžkom v skl. do 20% DN 200</t>
  </si>
  <si>
    <t>271/C 1</t>
  </si>
  <si>
    <t xml:space="preserve"> 899401411</t>
  </si>
  <si>
    <t xml:space="preserve">Úprava na potrubí - vsadenie tvarovky </t>
  </si>
  <si>
    <t xml:space="preserve"> 2861102700</t>
  </si>
  <si>
    <t>Kanalizačné rúry PVC-U hladké s hrdlom 200x 4.5x1000mm</t>
  </si>
  <si>
    <t xml:space="preserve"> 877353122</t>
  </si>
  <si>
    <t>Montáž tvaroviek na potrubí z PVC tesnených gumovým krúžkom v otv. výkope presuviek DN 200</t>
  </si>
  <si>
    <t xml:space="preserve"> 2864201200</t>
  </si>
  <si>
    <t>Prechodky, kolená, spojky</t>
  </si>
  <si>
    <t xml:space="preserve"> 892351000</t>
  </si>
  <si>
    <t>Skúška tesnosti kanalizácie D 200</t>
  </si>
  <si>
    <t xml:space="preserve"> 894431153</t>
  </si>
  <si>
    <t xml:space="preserve">Montáž kanalizačnej revíznej šachty </t>
  </si>
  <si>
    <t xml:space="preserve"> 899104111</t>
  </si>
  <si>
    <t xml:space="preserve">Osadenie poklopu </t>
  </si>
  <si>
    <t xml:space="preserve"> 5524211010</t>
  </si>
  <si>
    <t xml:space="preserve"> Kanalizačná šachta komplet s poklopom  </t>
  </si>
  <si>
    <t xml:space="preserve"> 998276101</t>
  </si>
  <si>
    <t>Presun hmôt pre rúrové vedenie hĺbené z rúr z plast., hmôt alebo sklolamin. v otvorenom výkope</t>
  </si>
  <si>
    <t xml:space="preserve">Objekt SO 07   Kanalizačná dažďová prípojka </t>
  </si>
  <si>
    <t xml:space="preserve"> 131201209</t>
  </si>
  <si>
    <t>Hĺbenie zapažených jám a zárezov s urovnaním dna. Príplatok za lepivosť horniny 3</t>
  </si>
  <si>
    <t xml:space="preserve"> 131201201</t>
  </si>
  <si>
    <t>Výkop zapaženej jamy v hornine 3, do 100 m3</t>
  </si>
  <si>
    <t xml:space="preserve"> 132201201</t>
  </si>
  <si>
    <t>Výkop ryhy šírky 600-2000mm horn.3 do 100m3</t>
  </si>
  <si>
    <t>Príplatok k cenám hĺbenia rýh za lepivosť horniny 3</t>
  </si>
  <si>
    <t>Paženie a rozopretie stien rýh pre podzemné vedenie, príložné do 4 m</t>
  </si>
  <si>
    <t>Odstránenie paženia rýh pre podzemné vedenie, príložné hĺbky do 4 m</t>
  </si>
  <si>
    <t xml:space="preserve"> 871313121</t>
  </si>
  <si>
    <t>Montáž potrubia z kanalizačných rúr z tvrdého PVC tesn. gumovým krúžkom v skl. do 20% DN 150</t>
  </si>
  <si>
    <t xml:space="preserve"> 2861102200</t>
  </si>
  <si>
    <t>Kanalizačná rúra PVC-U hladká s hrdlom 160x4x1000 mm</t>
  </si>
  <si>
    <t>PVC-U prechodka kanalizačná 200</t>
  </si>
  <si>
    <t xml:space="preserve"> 877313122</t>
  </si>
  <si>
    <t xml:space="preserve">Montáž tvarovky na potrubí z rúr z tvrdého PVC tesnených gumovým krúžkom, presuvka DN 150 </t>
  </si>
  <si>
    <t xml:space="preserve"> 2862103100</t>
  </si>
  <si>
    <t>Tvarovky, spojky, odbočky</t>
  </si>
  <si>
    <t xml:space="preserve"> 877353121</t>
  </si>
  <si>
    <t>Montáž tvarovky na potrubí z rúr z tvrdého PVC tesnených gumovým krúžkom, odbočná DN 200</t>
  </si>
  <si>
    <t xml:space="preserve"> 2862103600</t>
  </si>
  <si>
    <t>Tvarovky DN200</t>
  </si>
  <si>
    <t xml:space="preserve"> 5922961560</t>
  </si>
  <si>
    <t>Lapač strešných splavenín - bet. dvojdielny bez zápach. uzáv. s výtokom PVC, košom na nečistoty v. 640 mm</t>
  </si>
  <si>
    <t xml:space="preserve"> ks</t>
  </si>
  <si>
    <t>Skúška tesnosti kanalizácie do D 200</t>
  </si>
  <si>
    <t xml:space="preserve">Montáž kanalizačnej revíznej šachty PVC </t>
  </si>
  <si>
    <t xml:space="preserve"> 2860007520</t>
  </si>
  <si>
    <t>Dodávka revíznej šachty</t>
  </si>
  <si>
    <t xml:space="preserve">Poklop okrúhly kanalizačný komplet </t>
  </si>
  <si>
    <t xml:space="preserve">Objekt SO 08.1 Prípojka NN </t>
  </si>
  <si>
    <t xml:space="preserve"> 210010005</t>
  </si>
  <si>
    <t>Rúrka tuhá elektroinštalačná 32 mm</t>
  </si>
  <si>
    <t xml:space="preserve"> 3457106400</t>
  </si>
  <si>
    <t xml:space="preserve">Rurka  inštalačná tuhá na stĺp </t>
  </si>
  <si>
    <t xml:space="preserve"> 3450722800</t>
  </si>
  <si>
    <t xml:space="preserve">Chránička HDPE/LDPE káblová ohybná </t>
  </si>
  <si>
    <t xml:space="preserve"> 2101013611</t>
  </si>
  <si>
    <t>NN koncovky na káble s plastov. a papierovou izoláciou do 1kV ( 4-35 mm )</t>
  </si>
  <si>
    <t xml:space="preserve"> 210900053</t>
  </si>
  <si>
    <t>Kábel hliníkový silový  AYKY 4x25</t>
  </si>
  <si>
    <t xml:space="preserve"> 3410206500</t>
  </si>
  <si>
    <t>Kábel/vodič pre pevné uloženie - hliníkový AYKY 4x25</t>
  </si>
  <si>
    <t xml:space="preserve"> 210950201</t>
  </si>
  <si>
    <t>Príplatok na zaťahovanie káblov, váha kábla do 0.75 kg</t>
  </si>
  <si>
    <t xml:space="preserve"> 210010001</t>
  </si>
  <si>
    <t>Rúrka ochranná z PE, novoduru , do 47 mm</t>
  </si>
  <si>
    <t xml:space="preserve"> 213290150</t>
  </si>
  <si>
    <t xml:space="preserve">Drobné elektroinštalačné práce </t>
  </si>
  <si>
    <t xml:space="preserve"> 213291100</t>
  </si>
  <si>
    <t xml:space="preserve">Spracovanie východiskovej revízie </t>
  </si>
  <si>
    <t xml:space="preserve"> 460200164</t>
  </si>
  <si>
    <t>Hĺbenie káblovej ryhy 35 cm širokej a 80 cm hlbokej, v zemine triedy 4</t>
  </si>
  <si>
    <t xml:space="preserve"> 460490011</t>
  </si>
  <si>
    <t>Rozvinutie a uloženie výstražnej fólie z PVC do ryhy, šírka 22 cm</t>
  </si>
  <si>
    <t xml:space="preserve"> 460560163</t>
  </si>
  <si>
    <t>Ručný zásyp nezap. káblovej ryhy bez zhutn. zeminy, 35 cm širokej, 80 cm hlbokej v zemine tr. 3</t>
  </si>
  <si>
    <t xml:space="preserve"> 460620013</t>
  </si>
  <si>
    <t>Proviz. úprava terénu v zemine tr. 3, aby nerovnosti terénu neboli väčšie ako 2 cm od vodor.hladiny</t>
  </si>
  <si>
    <t xml:space="preserve">           Celkom bez DPH</t>
  </si>
  <si>
    <t xml:space="preserve">           DPH 20% z </t>
  </si>
  <si>
    <t xml:space="preserve">           DPH 0% z </t>
  </si>
  <si>
    <t xml:space="preserve">          Celkom v EUR</t>
  </si>
  <si>
    <t>Krycí list stavby</t>
  </si>
  <si>
    <t>Stavba Nájomné bytové domy (objekt A – 6b.j.) Oľka                     výkaz výmer</t>
  </si>
  <si>
    <t>Zákazka Nájomné bytové domy (objekt A – 6b.j.) Oľka                     výkaz výmer</t>
  </si>
  <si>
    <t>Stavba                 výkaz výmer</t>
  </si>
  <si>
    <t>Pokiaľ je v zadávacích dokladoch uvedený konkrétny výrobok alebo výrobca, uchádzač môže vo svojej ponuke ponúknuť výrobok od iného výrobcu (ekvivalentný výrobok), pričom však musia byť zachované minimálne (alebo lepšie) technické parametre a vlastnosti, ako majú  výrobky uvedené v týchto zadávacích dokladoch. Ak sa takýto konkrétny prípad vyskytuje, tak len z dôvodu určenia/stanovenia minimálnych kvalitatívnych parametrov, pričom nebolo možné túto skutočnosť opísať iným vhodnejším vyčerpávajúcim spôsobom.</t>
  </si>
  <si>
    <t>Uchádzač je povinný pri každom ním ponúkanom výrobku uviesť/doplniť do tabuľky špecifikácie položiek daného fakturačného celku výrobcu, konkrétny obchodný názov výrobku, ako aj katalógové číslo ponúkaného výrobku podľa katalógu výrobcu.                                                                                                                                                                                                                                                                                                                                               Vpisovaný text výrazne odlišiť od pôvodného textu (napr. červená farba).</t>
  </si>
  <si>
    <t>Uchádzač je povinný oceniť každú položku, pričom nie je možné uvedené položky zlučovať a oceňovať ich jednou jednotkovou cenou. Množstvá vypočítať na základe poskytnutých grafických a textových príloh k súťažným podkladom a obhliadky staveniska. Jednotkové ceny uviesť v € na 2 desatinné miesta, výsledné ceny jednotlivých položiek špecifikácie zaokrúhliť príkazom round tiež na 2 (dve) desatinné miesta a s nastavením presnosti zobrazenia cien na 2 desatinné miesta!!!</t>
  </si>
  <si>
    <t>Svojím podpisom potvrdzujem, že pri vypĺňaní formulára špecifikácie položiek, som sa riadil vyššie uvedenými pokynmi.</t>
  </si>
  <si>
    <t>V ..................................  dňa ...........................</t>
  </si>
  <si>
    <t>Zhotoviteľ:</t>
  </si>
  <si>
    <t xml:space="preserve">D+M Svietidlo žiarivkové 1x18W, IP 20 so snímačom pohybu + zdroj  </t>
  </si>
  <si>
    <t>D+M Svietidlo žiarivkové 1x26W, IP 20 + zdroj - typ B</t>
  </si>
  <si>
    <t>D+M Svietidlo žiarivkové 1x18 W, IP 20 + zdroj - typ A</t>
  </si>
  <si>
    <t xml:space="preserve">D+M Svietidlo žiarivkové 1x18 W, IP 54 so snímačom pohybu + zdroj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</si>
</sst>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0.00"/>
    <numFmt numFmtId="165" formatCode="###\ ###\ ##0.000"/>
    <numFmt numFmtId="166" formatCode="###\ ###\ ##0.0000"/>
  </numFmts>
  <fonts count="19" x14ac:knownFonts="1">
    <font>
      <sz val="11"/>
      <color theme="1"/>
      <name val="Calibri"/>
      <family val="2"/>
      <charset val="238"/>
      <scheme val="minor"/>
    </font>
    <font>
      <sz val="11"/>
      <color theme="1"/>
      <name val="Arial CE"/>
      <charset val="238"/>
    </font>
    <font>
      <b/>
      <sz val="11"/>
      <color theme="1"/>
      <name val="Arial CE"/>
      <charset val="238"/>
    </font>
    <font>
      <b/>
      <sz val="10"/>
      <color theme="1"/>
      <name val="Arial CE"/>
      <charset val="238"/>
    </font>
    <font>
      <b/>
      <sz val="8"/>
      <color theme="1"/>
      <name val="Arial CE"/>
      <charset val="238"/>
    </font>
    <font>
      <sz val="8"/>
      <color theme="1"/>
      <name val="Arial CE"/>
      <charset val="238"/>
    </font>
    <font>
      <sz val="9"/>
      <color theme="1"/>
      <name val="Arial CE"/>
      <charset val="238"/>
    </font>
    <font>
      <sz val="9"/>
      <color rgb="FF0000FF"/>
      <name val="Arial CE"/>
      <charset val="238"/>
    </font>
    <font>
      <sz val="8"/>
      <color theme="1"/>
      <name val="Calibri"/>
      <family val="2"/>
      <charset val="238"/>
      <scheme val="minor"/>
    </font>
    <font>
      <sz val="12"/>
      <color theme="1"/>
      <name val="Arial CE"/>
      <charset val="238"/>
    </font>
    <font>
      <sz val="12"/>
      <color theme="1"/>
      <name val="Calibri"/>
      <family val="2"/>
      <charset val="238"/>
      <scheme val="minor"/>
    </font>
    <font>
      <b/>
      <sz val="9"/>
      <color theme="1"/>
      <name val="Arial CE"/>
      <charset val="238"/>
    </font>
    <font>
      <sz val="8"/>
      <color rgb="FF000000"/>
      <name val="Arial CE"/>
      <charset val="238"/>
    </font>
    <font>
      <sz val="8"/>
      <color rgb="FF000000"/>
      <name val="Calibri"/>
      <family val="2"/>
      <charset val="238"/>
      <scheme val="minor"/>
    </font>
    <font>
      <sz val="8"/>
      <color rgb="FF0000FF"/>
      <name val="Arial CE"/>
      <charset val="238"/>
    </font>
    <font>
      <sz val="8"/>
      <color rgb="FF0000FF"/>
      <name val="Calibri"/>
      <family val="2"/>
      <charset val="238"/>
      <scheme val="minor"/>
    </font>
    <font>
      <b/>
      <sz val="8"/>
      <color theme="1"/>
      <name val="Calibri"/>
      <family val="2"/>
      <charset val="238"/>
      <scheme val="minor"/>
    </font>
    <font>
      <b/>
      <sz val="8"/>
      <color rgb="FFFF0000"/>
      <name val="Arial CE"/>
      <charset val="238"/>
    </font>
    <font>
      <b/>
      <sz val="8"/>
      <color rgb="FFFF0000"/>
      <name val="Calibri"/>
      <family val="2"/>
      <charset val="238"/>
      <scheme val="minor"/>
    </font>
  </fonts>
  <fills count="4">
    <fill>
      <patternFill patternType="none"/>
    </fill>
    <fill>
      <patternFill patternType="gray125"/>
    </fill>
    <fill>
      <patternFill patternType="solid">
        <fgColor rgb="FFFFFFAA"/>
        <bgColor indexed="64"/>
      </patternFill>
    </fill>
    <fill>
      <patternFill patternType="solid">
        <fgColor rgb="FFFFFBF0"/>
        <bgColor indexed="64"/>
      </patternFill>
    </fill>
  </fills>
  <borders count="100">
    <border>
      <left/>
      <right/>
      <top/>
      <bottom/>
      <diagonal/>
    </border>
    <border>
      <left style="thin">
        <color rgb="FFFFFFFF"/>
      </left>
      <right style="thin">
        <color rgb="FFFFFFFF"/>
      </right>
      <top style="thin">
        <color rgb="FFFFFFFF"/>
      </top>
      <bottom style="thin">
        <color rgb="FFFFFFFF"/>
      </bottom>
      <diagonal/>
    </border>
    <border>
      <left style="thin">
        <color rgb="FF808080"/>
      </left>
      <right style="thin">
        <color rgb="FF808080"/>
      </right>
      <top style="thin">
        <color rgb="FF808080"/>
      </top>
      <bottom style="thin">
        <color rgb="FF808080"/>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style="double">
        <color rgb="FF000000"/>
      </top>
      <bottom style="thin">
        <color rgb="FFFFFFFF"/>
      </bottom>
      <diagonal/>
    </border>
    <border>
      <left style="thin">
        <color rgb="FFFFFFFF"/>
      </left>
      <right style="thin">
        <color rgb="FFFFFFFF"/>
      </right>
      <top style="thin">
        <color rgb="FF808080"/>
      </top>
      <bottom/>
      <diagonal/>
    </border>
    <border>
      <left style="thin">
        <color rgb="FFFFFFFF"/>
      </left>
      <right style="thin">
        <color rgb="FFFFFFFF"/>
      </right>
      <top/>
      <bottom/>
      <diagonal/>
    </border>
    <border>
      <left/>
      <right style="thin">
        <color rgb="FFFFFFFF"/>
      </right>
      <top style="double">
        <color rgb="FF000000"/>
      </top>
      <bottom/>
      <diagonal/>
    </border>
    <border>
      <left/>
      <right style="thin">
        <color rgb="FFFFFFFF"/>
      </right>
      <top style="thin">
        <color rgb="FF808080"/>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style="double">
        <color rgb="FF000000"/>
      </left>
      <right style="thin">
        <color rgb="FFFFFFFF"/>
      </right>
      <top style="double">
        <color rgb="FF000000"/>
      </top>
      <bottom style="thin">
        <color rgb="FFFFFFFF"/>
      </bottom>
      <diagonal/>
    </border>
    <border>
      <left style="double">
        <color rgb="FF000000"/>
      </left>
      <right style="thin">
        <color rgb="FFFFFFFF"/>
      </right>
      <top style="thin">
        <color rgb="FF808080"/>
      </top>
      <bottom/>
      <diagonal/>
    </border>
    <border>
      <left style="double">
        <color rgb="FF000000"/>
      </left>
      <right style="thin">
        <color rgb="FFFFFFFF"/>
      </right>
      <top style="thin">
        <color rgb="FF808080"/>
      </top>
      <bottom style="thin">
        <color rgb="FFFFFFFF"/>
      </bottom>
      <diagonal/>
    </border>
    <border>
      <left style="double">
        <color rgb="FF000000"/>
      </left>
      <right style="thin">
        <color rgb="FFFFFFFF"/>
      </right>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top style="double">
        <color rgb="FF000000"/>
      </top>
      <bottom/>
      <diagonal/>
    </border>
    <border>
      <left style="thin">
        <color rgb="FFFFFFFF"/>
      </left>
      <right/>
      <top style="thin">
        <color rgb="FF808080"/>
      </top>
      <bottom/>
      <diagonal/>
    </border>
    <border>
      <left style="thin">
        <color rgb="FFFFFFFF"/>
      </left>
      <right/>
      <top/>
      <bottom/>
      <diagonal/>
    </border>
    <border>
      <left style="thin">
        <color rgb="FFFFFFFF"/>
      </left>
      <right/>
      <top style="thin">
        <color rgb="FF000000"/>
      </top>
      <bottom style="thin">
        <color rgb="FF808080"/>
      </bottom>
      <diagonal/>
    </border>
    <border>
      <left style="thin">
        <color rgb="FFFFFFFF"/>
      </left>
      <right/>
      <top/>
      <bottom style="thin">
        <color rgb="FFFFFFFF"/>
      </bottom>
      <diagonal/>
    </border>
    <border>
      <left style="thin">
        <color rgb="FFFFFFFF"/>
      </left>
      <right style="double">
        <color rgb="FF000000"/>
      </right>
      <top style="double">
        <color rgb="FF000000"/>
      </top>
      <bottom style="thin">
        <color rgb="FFFFFFFF"/>
      </bottom>
      <diagonal/>
    </border>
    <border>
      <left style="thin">
        <color rgb="FFFFFFFF"/>
      </left>
      <right style="double">
        <color rgb="FF000000"/>
      </right>
      <top style="thin">
        <color rgb="FF808080"/>
      </top>
      <bottom/>
      <diagonal/>
    </border>
    <border>
      <left style="thin">
        <color rgb="FFFFFFFF"/>
      </left>
      <right style="double">
        <color rgb="FF000000"/>
      </right>
      <top/>
      <bottom/>
      <diagonal/>
    </border>
    <border>
      <left style="thin">
        <color rgb="FFFFFFFF"/>
      </left>
      <right style="double">
        <color rgb="FF000000"/>
      </right>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top style="double">
        <color rgb="FF000000"/>
      </top>
      <bottom style="thin">
        <color rgb="FF808080"/>
      </bottom>
      <diagonal/>
    </border>
    <border>
      <left/>
      <right/>
      <top style="double">
        <color rgb="FF000000"/>
      </top>
      <bottom style="thin">
        <color rgb="FF808080"/>
      </bottom>
      <diagonal/>
    </border>
    <border>
      <left/>
      <right style="double">
        <color rgb="FF000000"/>
      </right>
      <top style="double">
        <color rgb="FF000000"/>
      </top>
      <bottom style="thin">
        <color rgb="FF808080"/>
      </bottom>
      <diagonal/>
    </border>
    <border>
      <left style="double">
        <color rgb="FF000000"/>
      </left>
      <right style="thin">
        <color rgb="FFFFFFFF"/>
      </right>
      <top/>
      <bottom/>
      <diagonal/>
    </border>
    <border>
      <left/>
      <right style="thin">
        <color rgb="FFFFFFFF"/>
      </right>
      <top/>
      <bottom/>
      <diagonal/>
    </border>
    <border>
      <left style="double">
        <color rgb="FF000000"/>
      </left>
      <right style="thin">
        <color rgb="FFFFFFFF"/>
      </right>
      <top style="double">
        <color rgb="FF000000"/>
      </top>
      <bottom style="thin">
        <color rgb="FF808080"/>
      </bottom>
      <diagonal/>
    </border>
    <border>
      <left/>
      <right style="thin">
        <color rgb="FFFFFFFF"/>
      </right>
      <top style="double">
        <color rgb="FF000000"/>
      </top>
      <bottom style="thin">
        <color rgb="FF808080"/>
      </bottom>
      <diagonal/>
    </border>
    <border>
      <left style="thin">
        <color rgb="FFFFFFFF"/>
      </left>
      <right style="thin">
        <color rgb="FFFFFFFF"/>
      </right>
      <top style="double">
        <color rgb="FF000000"/>
      </top>
      <bottom style="thin">
        <color rgb="FF808080"/>
      </bottom>
      <diagonal/>
    </border>
    <border>
      <left style="thin">
        <color rgb="FFFFFFFF"/>
      </left>
      <right/>
      <top style="double">
        <color rgb="FF000000"/>
      </top>
      <bottom style="thin">
        <color rgb="FF808080"/>
      </bottom>
      <diagonal/>
    </border>
    <border>
      <left style="thin">
        <color rgb="FFFFFFFF"/>
      </left>
      <right style="double">
        <color rgb="FF000000"/>
      </right>
      <top style="double">
        <color rgb="FF000000"/>
      </top>
      <bottom style="thin">
        <color rgb="FF808080"/>
      </bottom>
      <diagonal/>
    </border>
    <border>
      <left style="double">
        <color rgb="FF000000"/>
      </left>
      <right/>
      <top style="thin">
        <color rgb="FF808080"/>
      </top>
      <bottom style="thin">
        <color rgb="FF808080"/>
      </bottom>
      <diagonal/>
    </border>
    <border>
      <left/>
      <right/>
      <top style="thin">
        <color rgb="FF808080"/>
      </top>
      <bottom style="thin">
        <color rgb="FF808080"/>
      </bottom>
      <diagonal/>
    </border>
    <border>
      <left/>
      <right style="double">
        <color rgb="FF000000"/>
      </right>
      <top style="thin">
        <color rgb="FF808080"/>
      </top>
      <bottom style="thin">
        <color rgb="FF808080"/>
      </bottom>
      <diagonal/>
    </border>
    <border>
      <left style="double">
        <color rgb="FF000000"/>
      </left>
      <right style="thin">
        <color rgb="FF808080"/>
      </right>
      <top style="double">
        <color rgb="FF000000"/>
      </top>
      <bottom style="thin">
        <color rgb="FF808080"/>
      </bottom>
      <diagonal/>
    </border>
    <border>
      <left style="double">
        <color rgb="FF000000"/>
      </left>
      <right style="thin">
        <color rgb="FF808080"/>
      </right>
      <top/>
      <bottom/>
      <diagonal/>
    </border>
    <border>
      <left style="double">
        <color rgb="FF000000"/>
      </left>
      <right style="thin">
        <color rgb="FF808080"/>
      </right>
      <top style="thin">
        <color rgb="FF808080"/>
      </top>
      <bottom/>
      <diagonal/>
    </border>
    <border>
      <left style="double">
        <color rgb="FF000000"/>
      </left>
      <right style="thin">
        <color rgb="FF808080"/>
      </right>
      <top style="thin">
        <color rgb="FF000000"/>
      </top>
      <bottom style="thin">
        <color rgb="FF808080"/>
      </bottom>
      <diagonal/>
    </border>
    <border>
      <left style="double">
        <color rgb="FF000000"/>
      </left>
      <right/>
      <top/>
      <bottom/>
      <diagonal/>
    </border>
    <border>
      <left style="double">
        <color rgb="FF000000"/>
      </left>
      <right/>
      <top style="thin">
        <color rgb="FF808080"/>
      </top>
      <bottom/>
      <diagonal/>
    </border>
    <border>
      <left/>
      <right style="thin">
        <color rgb="FFFFFFFF"/>
      </right>
      <top/>
      <bottom style="thin">
        <color rgb="FF808080"/>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rgb="FF808080"/>
      </left>
      <right/>
      <top/>
      <bottom/>
      <diagonal/>
    </border>
    <border>
      <left style="thin">
        <color rgb="FF808080"/>
      </left>
      <right/>
      <top style="thin">
        <color rgb="FF808080"/>
      </top>
      <bottom/>
      <diagonal/>
    </border>
    <border>
      <left style="thin">
        <color rgb="FF808080"/>
      </left>
      <right/>
      <top style="thin">
        <color rgb="FF808080"/>
      </top>
      <bottom style="double">
        <color rgb="FF000000"/>
      </bottom>
      <diagonal/>
    </border>
    <border>
      <left style="thin">
        <color rgb="FFFFFFFF"/>
      </left>
      <right style="thin">
        <color rgb="FFFFFFFF"/>
      </right>
      <top/>
      <bottom style="thin">
        <color rgb="FF808080"/>
      </bottom>
      <diagonal/>
    </border>
    <border>
      <left/>
      <right/>
      <top style="thin">
        <color rgb="FF808080"/>
      </top>
      <bottom/>
      <diagonal/>
    </border>
    <border>
      <left style="double">
        <color rgb="FF000000"/>
      </left>
      <right style="thin">
        <color rgb="FFFFFFFF"/>
      </right>
      <top style="thin">
        <color rgb="FFFFFFFF"/>
      </top>
      <bottom/>
      <diagonal/>
    </border>
    <border>
      <left/>
      <right style="thin">
        <color rgb="FFFFFFFF"/>
      </right>
      <top style="thin">
        <color rgb="FFFFFFFF"/>
      </top>
      <bottom/>
      <diagonal/>
    </border>
    <border>
      <left style="thin">
        <color rgb="FFFFFFFF"/>
      </left>
      <right/>
      <top style="thin">
        <color rgb="FFFFFFFF"/>
      </top>
      <bottom/>
      <diagonal/>
    </border>
    <border>
      <left style="thin">
        <color rgb="FFFFFFFF"/>
      </left>
      <right style="double">
        <color rgb="FF000000"/>
      </right>
      <top style="thin">
        <color rgb="FFFFFFFF"/>
      </top>
      <bottom/>
      <diagonal/>
    </border>
    <border>
      <left/>
      <right/>
      <top style="thin">
        <color rgb="FF808080"/>
      </top>
      <bottom style="thin">
        <color rgb="FFFFFFFF"/>
      </bottom>
      <diagonal/>
    </border>
    <border>
      <left style="thin">
        <color rgb="FFFFFFFF"/>
      </left>
      <right style="thin">
        <color rgb="FF808080"/>
      </right>
      <top style="thin">
        <color rgb="FF808080"/>
      </top>
      <bottom/>
      <diagonal/>
    </border>
    <border>
      <left style="thin">
        <color rgb="FFFFFFFF"/>
      </left>
      <right style="thin">
        <color rgb="FF808080"/>
      </right>
      <top style="thin">
        <color rgb="FF808080"/>
      </top>
      <bottom style="thin">
        <color rgb="FFFFFFFF"/>
      </bottom>
      <diagonal/>
    </border>
    <border>
      <left style="double">
        <color rgb="FF000000"/>
      </left>
      <right/>
      <top style="double">
        <color rgb="FF000000"/>
      </top>
      <bottom/>
      <diagonal/>
    </border>
    <border>
      <left style="thin">
        <color rgb="FF808080"/>
      </left>
      <right/>
      <top style="double">
        <color rgb="FF000000"/>
      </top>
      <bottom/>
      <diagonal/>
    </border>
    <border>
      <left style="thin">
        <color rgb="FF808080"/>
      </left>
      <right style="thin">
        <color rgb="FF808080"/>
      </right>
      <top style="double">
        <color rgb="FF000000"/>
      </top>
      <bottom/>
      <diagonal/>
    </border>
    <border>
      <left style="double">
        <color rgb="FF000000"/>
      </left>
      <right/>
      <top style="thin">
        <color rgb="FF000000"/>
      </top>
      <bottom style="thin">
        <color rgb="FF808080"/>
      </bottom>
      <diagonal/>
    </border>
    <border>
      <left style="thin">
        <color rgb="FF808080"/>
      </left>
      <right/>
      <top style="thin">
        <color rgb="FF000000"/>
      </top>
      <bottom style="thin">
        <color rgb="FF808080"/>
      </bottom>
      <diagonal/>
    </border>
    <border>
      <left style="thin">
        <color rgb="FF808080"/>
      </left>
      <right style="thin">
        <color rgb="FF808080"/>
      </right>
      <top style="thin">
        <color rgb="FF000000"/>
      </top>
      <bottom style="thin">
        <color rgb="FF808080"/>
      </bottom>
      <diagonal/>
    </border>
    <border>
      <left/>
      <right style="double">
        <color rgb="FF000000"/>
      </right>
      <top style="thin">
        <color rgb="FF000000"/>
      </top>
      <bottom style="thin">
        <color rgb="FF808080"/>
      </bottom>
      <diagonal/>
    </border>
    <border>
      <left style="thin">
        <color rgb="FFFFFFFF"/>
      </left>
      <right/>
      <top/>
      <bottom style="thin">
        <color rgb="FF808080"/>
      </bottom>
      <diagonal/>
    </border>
    <border>
      <left style="thin">
        <color rgb="FF808080"/>
      </left>
      <right style="double">
        <color rgb="FF000000"/>
      </right>
      <top style="thin">
        <color rgb="FF000000"/>
      </top>
      <bottom style="double">
        <color rgb="FF000000"/>
      </bottom>
      <diagonal/>
    </border>
    <border>
      <left style="thin">
        <color rgb="FF808080"/>
      </left>
      <right style="thin">
        <color rgb="FF000000"/>
      </right>
      <top style="thin">
        <color rgb="FF808080"/>
      </top>
      <bottom style="double">
        <color rgb="FF000000"/>
      </bottom>
      <diagonal/>
    </border>
    <border>
      <left/>
      <right style="thin">
        <color rgb="FFFFFFFF"/>
      </right>
      <top style="double">
        <color rgb="FF000000"/>
      </top>
      <bottom style="thin">
        <color rgb="FFFFFFFF"/>
      </bottom>
      <diagonal/>
    </border>
    <border>
      <left style="thin">
        <color rgb="FFFFFFFF"/>
      </left>
      <right/>
      <top style="double">
        <color rgb="FF000000"/>
      </top>
      <bottom style="thin">
        <color rgb="FFFFFFFF"/>
      </bottom>
      <diagonal/>
    </border>
    <border>
      <left/>
      <right/>
      <top style="double">
        <color rgb="FF000000"/>
      </top>
      <bottom/>
      <diagonal/>
    </border>
    <border>
      <left/>
      <right/>
      <top style="thin">
        <color rgb="FF000000"/>
      </top>
      <bottom style="thin">
        <color rgb="FF808080"/>
      </bottom>
      <diagonal/>
    </border>
    <border>
      <left/>
      <right/>
      <top style="thin">
        <color rgb="FF000000"/>
      </top>
      <bottom style="double">
        <color rgb="FF000000"/>
      </bottom>
      <diagonal/>
    </border>
    <border>
      <left style="thin">
        <color rgb="FF808080"/>
      </left>
      <right/>
      <top style="thin">
        <color rgb="FF000000"/>
      </top>
      <bottom style="double">
        <color rgb="FF000000"/>
      </bottom>
      <diagonal/>
    </border>
    <border>
      <left style="double">
        <color rgb="FF000000"/>
      </left>
      <right style="thin">
        <color rgb="FF808080"/>
      </right>
      <top style="double">
        <color rgb="FF000000"/>
      </top>
      <bottom/>
      <diagonal/>
    </border>
    <border>
      <left/>
      <right style="double">
        <color rgb="FF000000"/>
      </right>
      <top/>
      <bottom/>
      <diagonal/>
    </border>
    <border>
      <left/>
      <right style="double">
        <color rgb="FF000000"/>
      </right>
      <top style="thin">
        <color rgb="FF808080"/>
      </top>
      <bottom/>
      <diagonal/>
    </border>
    <border>
      <left style="thin">
        <color rgb="FFFFFFFF"/>
      </left>
      <right style="thin">
        <color rgb="FF808080"/>
      </right>
      <top style="thin">
        <color rgb="FF000000"/>
      </top>
      <bottom style="thin">
        <color rgb="FF808080"/>
      </bottom>
      <diagonal/>
    </border>
    <border>
      <left style="thin">
        <color rgb="FFFFFFFF"/>
      </left>
      <right style="thin">
        <color rgb="FF808080"/>
      </right>
      <top/>
      <bottom/>
      <diagonal/>
    </border>
    <border>
      <left style="thin">
        <color rgb="FFFFFFFF"/>
      </left>
      <right style="thin">
        <color rgb="FF808080"/>
      </right>
      <top/>
      <bottom style="double">
        <color rgb="FF000000"/>
      </bottom>
      <diagonal/>
    </border>
    <border>
      <left style="thin">
        <color rgb="FFFFFFFF"/>
      </left>
      <right/>
      <top style="thin">
        <color rgb="FF808080"/>
      </top>
      <bottom style="double">
        <color rgb="FF000000"/>
      </bottom>
      <diagonal/>
    </border>
    <border>
      <left style="thin">
        <color rgb="FFFFFFFF"/>
      </left>
      <right style="double">
        <color rgb="FF000000"/>
      </right>
      <top/>
      <bottom style="thin">
        <color rgb="FF808080"/>
      </bottom>
      <diagonal/>
    </border>
    <border>
      <left style="thin">
        <color rgb="FF808080"/>
      </left>
      <right style="double">
        <color rgb="FF000000"/>
      </right>
      <top style="thin">
        <color rgb="FF000000"/>
      </top>
      <bottom style="thin">
        <color rgb="FF808080"/>
      </bottom>
      <diagonal/>
    </border>
    <border>
      <left/>
      <right/>
      <top style="double">
        <color rgb="FF000000"/>
      </top>
      <bottom style="thin">
        <color rgb="FFFFFFFF"/>
      </bottom>
      <diagonal/>
    </border>
    <border>
      <left/>
      <right/>
      <top style="thin">
        <color rgb="FFFFFFFF"/>
      </top>
      <bottom style="thin">
        <color rgb="FFFFFFFF"/>
      </bottom>
      <diagonal/>
    </border>
    <border>
      <left/>
      <right/>
      <top style="thin">
        <color rgb="FFFFFFFF"/>
      </top>
      <bottom/>
      <diagonal/>
    </border>
    <border>
      <left style="thin">
        <color rgb="FFFFFFFF"/>
      </left>
      <right style="thin">
        <color rgb="FF808080"/>
      </right>
      <top style="double">
        <color rgb="FF000000"/>
      </top>
      <bottom style="thin">
        <color rgb="FFFFFFFF"/>
      </bottom>
      <diagonal/>
    </border>
    <border>
      <left style="thin">
        <color rgb="FFFFFFFF"/>
      </left>
      <right style="thin">
        <color rgb="FF808080"/>
      </right>
      <top style="thin">
        <color rgb="FFFFFFFF"/>
      </top>
      <bottom style="thin">
        <color rgb="FFFFFFFF"/>
      </bottom>
      <diagonal/>
    </border>
    <border>
      <left style="thin">
        <color rgb="FFFFFFFF"/>
      </left>
      <right style="thin">
        <color rgb="FF808080"/>
      </right>
      <top style="thin">
        <color rgb="FFFFFFFF"/>
      </top>
      <bottom/>
      <diagonal/>
    </border>
    <border>
      <left/>
      <right/>
      <top style="thin">
        <color rgb="FF000000"/>
      </top>
      <bottom/>
      <diagonal/>
    </border>
    <border>
      <left style="double">
        <color rgb="FF000000"/>
      </left>
      <right style="thin">
        <color rgb="FF808080"/>
      </right>
      <top style="thin">
        <color rgb="FF000000"/>
      </top>
      <bottom style="double">
        <color rgb="FF000000"/>
      </bottom>
      <diagonal/>
    </border>
    <border>
      <left style="thin">
        <color rgb="FFFFFFFF"/>
      </left>
      <right style="thin">
        <color rgb="FF808080"/>
      </right>
      <top style="thin">
        <color rgb="FF000000"/>
      </top>
      <bottom style="double">
        <color rgb="FF000000"/>
      </bottom>
      <diagonal/>
    </border>
    <border>
      <left/>
      <right style="double">
        <color rgb="FF000000"/>
      </right>
      <top/>
      <bottom style="double">
        <color rgb="FF000000"/>
      </bottom>
      <diagonal/>
    </border>
    <border>
      <left style="thin">
        <color rgb="FF808080"/>
      </left>
      <right style="double">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7">
    <xf numFmtId="0" fontId="0" fillId="0" borderId="0" xfId="0"/>
    <xf numFmtId="0" fontId="1" fillId="0" borderId="0" xfId="0" applyFont="1"/>
    <xf numFmtId="0" fontId="4" fillId="0" borderId="0" xfId="0" applyFont="1"/>
    <xf numFmtId="0" fontId="1" fillId="0" borderId="1" xfId="0" applyFont="1" applyFill="1" applyBorder="1"/>
    <xf numFmtId="0" fontId="3" fillId="0" borderId="1" xfId="0" applyFont="1" applyFill="1" applyBorder="1"/>
    <xf numFmtId="0" fontId="4" fillId="0" borderId="1" xfId="0" applyFont="1" applyFill="1" applyBorder="1"/>
    <xf numFmtId="0" fontId="5" fillId="0" borderId="1" xfId="0" applyFont="1" applyFill="1" applyBorder="1"/>
    <xf numFmtId="0" fontId="4" fillId="0" borderId="2" xfId="0" applyFont="1" applyFill="1" applyBorder="1"/>
    <xf numFmtId="0" fontId="1" fillId="0" borderId="2" xfId="0" applyFont="1" applyFill="1" applyBorder="1" applyAlignment="1">
      <alignment horizontal="center"/>
    </xf>
    <xf numFmtId="9" fontId="1" fillId="0" borderId="2" xfId="0" applyNumberFormat="1" applyFont="1" applyFill="1" applyBorder="1" applyAlignment="1">
      <alignment horizontal="center"/>
    </xf>
    <xf numFmtId="0" fontId="4" fillId="0" borderId="1" xfId="0" applyFont="1" applyFill="1" applyBorder="1" applyAlignment="1">
      <alignment horizontal="center"/>
    </xf>
    <xf numFmtId="0" fontId="5" fillId="0" borderId="2" xfId="0" applyFont="1" applyFill="1" applyBorder="1"/>
    <xf numFmtId="164" fontId="5" fillId="0" borderId="2" xfId="0" applyNumberFormat="1" applyFont="1" applyFill="1" applyBorder="1"/>
    <xf numFmtId="164" fontId="0" fillId="0" borderId="0" xfId="0" applyNumberFormat="1"/>
    <xf numFmtId="0" fontId="2" fillId="0" borderId="1" xfId="0" applyFont="1" applyFill="1" applyBorder="1"/>
    <xf numFmtId="0" fontId="1" fillId="0" borderId="1" xfId="0" applyFont="1" applyFill="1" applyBorder="1" applyAlignment="1">
      <alignment wrapText="1"/>
    </xf>
    <xf numFmtId="0" fontId="1" fillId="0" borderId="3" xfId="0" applyFont="1" applyFill="1" applyBorder="1"/>
    <xf numFmtId="0" fontId="1" fillId="0" borderId="4" xfId="0" applyFont="1" applyFill="1" applyBorder="1"/>
    <xf numFmtId="0" fontId="3" fillId="0" borderId="4" xfId="0" applyFont="1" applyFill="1" applyBorder="1"/>
    <xf numFmtId="0" fontId="1" fillId="0" borderId="5" xfId="0" applyFont="1" applyFill="1" applyBorder="1"/>
    <xf numFmtId="0" fontId="1" fillId="0" borderId="8" xfId="0" applyFont="1" applyFill="1" applyBorder="1"/>
    <xf numFmtId="0" fontId="1" fillId="0" borderId="9" xfId="0" applyFont="1" applyFill="1" applyBorder="1"/>
    <xf numFmtId="164" fontId="1" fillId="0" borderId="9" xfId="0" applyNumberFormat="1"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0" fontId="1" fillId="0" borderId="15" xfId="0" applyFont="1" applyFill="1" applyBorder="1"/>
    <xf numFmtId="0" fontId="1" fillId="0" borderId="16" xfId="0" applyFont="1" applyFill="1" applyBorder="1"/>
    <xf numFmtId="0" fontId="1" fillId="0" borderId="17" xfId="0" applyFont="1" applyFill="1" applyBorder="1"/>
    <xf numFmtId="0" fontId="1" fillId="0" borderId="18" xfId="0" applyFont="1" applyFill="1" applyBorder="1"/>
    <xf numFmtId="0" fontId="1" fillId="0" borderId="20" xfId="0" applyFont="1" applyFill="1" applyBorder="1"/>
    <xf numFmtId="0" fontId="1" fillId="0" borderId="21" xfId="0" applyFont="1" applyFill="1" applyBorder="1"/>
    <xf numFmtId="0" fontId="1" fillId="0" borderId="23" xfId="0" applyFont="1" applyFill="1" applyBorder="1"/>
    <xf numFmtId="0" fontId="1" fillId="0" borderId="25" xfId="0" applyFont="1" applyFill="1" applyBorder="1"/>
    <xf numFmtId="164" fontId="1" fillId="0" borderId="26" xfId="0" applyNumberFormat="1" applyFont="1" applyFill="1" applyBorder="1"/>
    <xf numFmtId="0" fontId="1" fillId="0" borderId="27" xfId="0" applyFont="1" applyFill="1" applyBorder="1"/>
    <xf numFmtId="0" fontId="1" fillId="0" borderId="28" xfId="0" applyFont="1" applyFill="1" applyBorder="1"/>
    <xf numFmtId="0" fontId="6" fillId="0" borderId="15" xfId="0" applyFont="1" applyFill="1" applyBorder="1"/>
    <xf numFmtId="0" fontId="6" fillId="0" borderId="11" xfId="0" applyFont="1" applyFill="1" applyBorder="1"/>
    <xf numFmtId="0" fontId="6" fillId="0" borderId="8" xfId="0" applyFont="1" applyFill="1" applyBorder="1"/>
    <xf numFmtId="0" fontId="5" fillId="0" borderId="20" xfId="0" applyFont="1" applyFill="1" applyBorder="1"/>
    <xf numFmtId="0" fontId="5" fillId="0" borderId="15" xfId="0" applyFont="1" applyFill="1" applyBorder="1"/>
    <xf numFmtId="0" fontId="5" fillId="0" borderId="8" xfId="0" applyFont="1" applyFill="1" applyBorder="1"/>
    <xf numFmtId="0" fontId="5" fillId="0" borderId="25" xfId="0" applyFont="1" applyFill="1" applyBorder="1"/>
    <xf numFmtId="0" fontId="1" fillId="0" borderId="32" xfId="0" applyFont="1" applyFill="1" applyBorder="1"/>
    <xf numFmtId="0" fontId="1" fillId="0" borderId="33" xfId="0" applyFont="1" applyFill="1" applyBorder="1"/>
    <xf numFmtId="0" fontId="1" fillId="0" borderId="26" xfId="0" applyFont="1" applyFill="1" applyBorder="1"/>
    <xf numFmtId="0" fontId="1" fillId="0" borderId="34" xfId="0" applyFont="1" applyFill="1" applyBorder="1"/>
    <xf numFmtId="0" fontId="1" fillId="0" borderId="35" xfId="0" applyFont="1" applyFill="1" applyBorder="1"/>
    <xf numFmtId="0" fontId="1" fillId="0" borderId="36" xfId="0" applyFont="1" applyFill="1" applyBorder="1"/>
    <xf numFmtId="0" fontId="1" fillId="0" borderId="37" xfId="0" applyFont="1" applyFill="1" applyBorder="1"/>
    <xf numFmtId="0" fontId="1" fillId="0" borderId="38" xfId="0" applyFont="1" applyFill="1" applyBorder="1"/>
    <xf numFmtId="0" fontId="5" fillId="0" borderId="32" xfId="0" applyFont="1" applyFill="1" applyBorder="1"/>
    <xf numFmtId="0" fontId="5" fillId="0" borderId="9" xfId="0" applyFont="1" applyFill="1" applyBorder="1"/>
    <xf numFmtId="0" fontId="4" fillId="0" borderId="42" xfId="0" applyFont="1" applyFill="1" applyBorder="1" applyAlignment="1">
      <alignment horizontal="center"/>
    </xf>
    <xf numFmtId="0" fontId="5" fillId="0" borderId="43" xfId="0" applyFont="1" applyFill="1" applyBorder="1" applyAlignment="1">
      <alignment horizontal="center"/>
    </xf>
    <xf numFmtId="0" fontId="5" fillId="0" borderId="44" xfId="0" applyFont="1" applyFill="1" applyBorder="1" applyAlignment="1">
      <alignment horizontal="center"/>
    </xf>
    <xf numFmtId="0" fontId="5" fillId="0" borderId="35" xfId="0" applyFont="1" applyFill="1" applyBorder="1"/>
    <xf numFmtId="0" fontId="5" fillId="0" borderId="33" xfId="0" applyFont="1" applyFill="1" applyBorder="1"/>
    <xf numFmtId="0" fontId="5" fillId="0" borderId="11" xfId="0" applyFont="1" applyFill="1" applyBorder="1"/>
    <xf numFmtId="0" fontId="5" fillId="0" borderId="42" xfId="0" applyFont="1" applyFill="1" applyBorder="1" applyAlignment="1">
      <alignment horizontal="center"/>
    </xf>
    <xf numFmtId="164" fontId="1" fillId="0" borderId="20" xfId="0" applyNumberFormat="1" applyFont="1" applyFill="1" applyBorder="1"/>
    <xf numFmtId="0" fontId="5" fillId="0" borderId="46" xfId="0" applyFont="1" applyFill="1" applyBorder="1" applyAlignment="1">
      <alignment horizontal="center"/>
    </xf>
    <xf numFmtId="0" fontId="5" fillId="0" borderId="47" xfId="0" applyFont="1" applyFill="1" applyBorder="1" applyAlignment="1">
      <alignment horizontal="center"/>
    </xf>
    <xf numFmtId="0" fontId="5" fillId="0" borderId="48" xfId="0" applyFont="1" applyFill="1" applyBorder="1"/>
    <xf numFmtId="0" fontId="5" fillId="0" borderId="50" xfId="0" applyFont="1" applyFill="1" applyBorder="1"/>
    <xf numFmtId="0" fontId="5" fillId="0" borderId="51" xfId="0" applyFont="1" applyFill="1" applyBorder="1"/>
    <xf numFmtId="0" fontId="5" fillId="0" borderId="52" xfId="0" applyFont="1" applyFill="1" applyBorder="1"/>
    <xf numFmtId="0" fontId="5" fillId="0" borderId="53" xfId="0" applyFont="1" applyFill="1" applyBorder="1"/>
    <xf numFmtId="164" fontId="1" fillId="0" borderId="54" xfId="0" applyNumberFormat="1" applyFont="1" applyFill="1" applyBorder="1"/>
    <xf numFmtId="164" fontId="5" fillId="0" borderId="49" xfId="0" applyNumberFormat="1" applyFont="1" applyFill="1" applyBorder="1"/>
    <xf numFmtId="164" fontId="5" fillId="0" borderId="50" xfId="0" applyNumberFormat="1" applyFont="1" applyFill="1" applyBorder="1"/>
    <xf numFmtId="164" fontId="5" fillId="0" borderId="51" xfId="0" applyNumberFormat="1" applyFont="1" applyFill="1" applyBorder="1"/>
    <xf numFmtId="164" fontId="5" fillId="0" borderId="52" xfId="0" applyNumberFormat="1" applyFont="1" applyFill="1" applyBorder="1"/>
    <xf numFmtId="164" fontId="1" fillId="0" borderId="53" xfId="0" applyNumberFormat="1" applyFont="1" applyFill="1" applyBorder="1"/>
    <xf numFmtId="164" fontId="5" fillId="0" borderId="0" xfId="0" applyNumberFormat="1" applyFont="1" applyFill="1" applyBorder="1"/>
    <xf numFmtId="164" fontId="5" fillId="0" borderId="55" xfId="0" applyNumberFormat="1" applyFont="1" applyFill="1" applyBorder="1"/>
    <xf numFmtId="0" fontId="1" fillId="0" borderId="56" xfId="0" applyFont="1" applyFill="1" applyBorder="1"/>
    <xf numFmtId="0" fontId="1" fillId="0" borderId="57" xfId="0" applyFont="1" applyFill="1" applyBorder="1"/>
    <xf numFmtId="0" fontId="1" fillId="0" borderId="58" xfId="0" applyFont="1" applyFill="1" applyBorder="1"/>
    <xf numFmtId="0" fontId="1" fillId="0" borderId="59" xfId="0" applyFont="1" applyFill="1" applyBorder="1"/>
    <xf numFmtId="0" fontId="1" fillId="0" borderId="7" xfId="0" applyFont="1" applyFill="1" applyBorder="1"/>
    <xf numFmtId="164" fontId="1" fillId="0" borderId="21" xfId="0" applyNumberFormat="1" applyFont="1" applyFill="1" applyBorder="1"/>
    <xf numFmtId="164" fontId="1" fillId="0" borderId="55" xfId="0" applyNumberFormat="1" applyFont="1" applyFill="1" applyBorder="1"/>
    <xf numFmtId="164" fontId="5" fillId="0" borderId="61" xfId="0" applyNumberFormat="1" applyFont="1" applyFill="1" applyBorder="1"/>
    <xf numFmtId="164" fontId="1" fillId="0" borderId="61" xfId="0" applyNumberFormat="1" applyFont="1" applyFill="1" applyBorder="1"/>
    <xf numFmtId="0" fontId="4" fillId="0" borderId="63" xfId="0" applyFont="1" applyFill="1" applyBorder="1" applyAlignment="1">
      <alignment horizontal="center"/>
    </xf>
    <xf numFmtId="0" fontId="5" fillId="0" borderId="64" xfId="0" applyFont="1" applyFill="1" applyBorder="1"/>
    <xf numFmtId="0" fontId="5" fillId="0" borderId="65" xfId="0" applyFont="1" applyFill="1" applyBorder="1"/>
    <xf numFmtId="0" fontId="5" fillId="0" borderId="66" xfId="0" applyFont="1" applyFill="1" applyBorder="1" applyAlignment="1">
      <alignment horizontal="center"/>
    </xf>
    <xf numFmtId="0" fontId="5" fillId="0" borderId="67" xfId="0" applyFont="1" applyFill="1" applyBorder="1"/>
    <xf numFmtId="164" fontId="5" fillId="0" borderId="67" xfId="0" applyNumberFormat="1" applyFont="1" applyFill="1" applyBorder="1"/>
    <xf numFmtId="164" fontId="5" fillId="0" borderId="68" xfId="0" applyNumberFormat="1" applyFont="1" applyFill="1" applyBorder="1"/>
    <xf numFmtId="164" fontId="5" fillId="0" borderId="69" xfId="0" applyNumberFormat="1" applyFont="1" applyFill="1" applyBorder="1"/>
    <xf numFmtId="164" fontId="1" fillId="0" borderId="70" xfId="0" applyNumberFormat="1" applyFont="1" applyFill="1" applyBorder="1"/>
    <xf numFmtId="164" fontId="4" fillId="0" borderId="71" xfId="0" applyNumberFormat="1" applyFont="1" applyFill="1" applyBorder="1"/>
    <xf numFmtId="164" fontId="1" fillId="0" borderId="72" xfId="0" applyNumberFormat="1" applyFont="1" applyFill="1" applyBorder="1"/>
    <xf numFmtId="0" fontId="1" fillId="0" borderId="14" xfId="0" applyFont="1" applyFill="1" applyBorder="1"/>
    <xf numFmtId="0" fontId="1" fillId="0" borderId="73" xfId="0" applyFont="1" applyFill="1" applyBorder="1"/>
    <xf numFmtId="0" fontId="1" fillId="0" borderId="74" xfId="0" applyFont="1" applyFill="1" applyBorder="1"/>
    <xf numFmtId="0" fontId="5" fillId="0" borderId="10" xfId="0" applyFont="1" applyFill="1" applyBorder="1"/>
    <xf numFmtId="0" fontId="1" fillId="0" borderId="19" xfId="0" applyFont="1" applyFill="1" applyBorder="1"/>
    <xf numFmtId="0" fontId="5" fillId="0" borderId="75" xfId="0" applyFont="1" applyFill="1" applyBorder="1"/>
    <xf numFmtId="164" fontId="5" fillId="0" borderId="76" xfId="0" applyNumberFormat="1" applyFont="1" applyFill="1" applyBorder="1"/>
    <xf numFmtId="164" fontId="4" fillId="0" borderId="77" xfId="0" applyNumberFormat="1" applyFont="1" applyFill="1" applyBorder="1"/>
    <xf numFmtId="164" fontId="4" fillId="0" borderId="78" xfId="0" applyNumberFormat="1" applyFont="1" applyFill="1" applyBorder="1"/>
    <xf numFmtId="0" fontId="4" fillId="0" borderId="79" xfId="0" applyFont="1" applyFill="1" applyBorder="1" applyAlignment="1">
      <alignment horizontal="center"/>
    </xf>
    <xf numFmtId="0" fontId="5" fillId="0" borderId="45" xfId="0" applyFont="1" applyFill="1" applyBorder="1" applyAlignment="1">
      <alignment horizontal="center"/>
    </xf>
    <xf numFmtId="0" fontId="5" fillId="0" borderId="7" xfId="0" applyFont="1" applyFill="1" applyBorder="1" applyAlignment="1">
      <alignment horizontal="center"/>
    </xf>
    <xf numFmtId="165" fontId="1" fillId="0" borderId="24" xfId="0" applyNumberFormat="1" applyFont="1" applyFill="1" applyBorder="1"/>
    <xf numFmtId="164" fontId="1" fillId="0" borderId="22" xfId="0" applyNumberFormat="1" applyFont="1" applyFill="1" applyBorder="1"/>
    <xf numFmtId="0" fontId="5" fillId="0" borderId="76" xfId="0" applyFont="1" applyFill="1" applyBorder="1"/>
    <xf numFmtId="0" fontId="5" fillId="0" borderId="0" xfId="0" applyFont="1" applyFill="1" applyBorder="1"/>
    <xf numFmtId="0" fontId="5" fillId="0" borderId="55" xfId="0" applyFont="1" applyFill="1" applyBorder="1"/>
    <xf numFmtId="0" fontId="1" fillId="0" borderId="0" xfId="0" applyFont="1" applyFill="1" applyBorder="1"/>
    <xf numFmtId="164" fontId="5" fillId="0" borderId="80" xfId="0" applyNumberFormat="1" applyFont="1" applyFill="1" applyBorder="1"/>
    <xf numFmtId="164" fontId="5" fillId="0" borderId="81" xfId="0" applyNumberFormat="1" applyFont="1" applyFill="1" applyBorder="1"/>
    <xf numFmtId="164" fontId="1" fillId="0" borderId="80" xfId="0" applyNumberFormat="1" applyFont="1" applyFill="1" applyBorder="1"/>
    <xf numFmtId="0" fontId="1" fillId="0" borderId="82" xfId="0" applyFont="1" applyFill="1" applyBorder="1"/>
    <xf numFmtId="164" fontId="5" fillId="0" borderId="83" xfId="0" applyNumberFormat="1" applyFont="1" applyFill="1" applyBorder="1"/>
    <xf numFmtId="0" fontId="1" fillId="0" borderId="84" xfId="0" applyFont="1" applyFill="1" applyBorder="1"/>
    <xf numFmtId="0" fontId="1" fillId="0" borderId="55" xfId="0" applyFont="1" applyFill="1" applyBorder="1"/>
    <xf numFmtId="164" fontId="1" fillId="0" borderId="81" xfId="0" applyNumberFormat="1" applyFont="1" applyFill="1" applyBorder="1"/>
    <xf numFmtId="0" fontId="1" fillId="0" borderId="61" xfId="0" applyFont="1" applyFill="1" applyBorder="1"/>
    <xf numFmtId="0" fontId="5" fillId="0" borderId="61" xfId="0" applyFont="1" applyFill="1" applyBorder="1"/>
    <xf numFmtId="0" fontId="1" fillId="0" borderId="85" xfId="0" applyFont="1" applyFill="1" applyBorder="1"/>
    <xf numFmtId="164" fontId="1" fillId="0" borderId="86" xfId="0" applyNumberFormat="1" applyFont="1" applyFill="1" applyBorder="1"/>
    <xf numFmtId="164" fontId="4" fillId="0" borderId="87" xfId="0" applyNumberFormat="1" applyFont="1" applyFill="1" applyBorder="1"/>
    <xf numFmtId="0" fontId="1" fillId="0" borderId="89" xfId="0" applyFont="1" applyFill="1" applyBorder="1"/>
    <xf numFmtId="0" fontId="1" fillId="0" borderId="90" xfId="0" applyFont="1" applyFill="1" applyBorder="1"/>
    <xf numFmtId="0" fontId="1" fillId="0" borderId="91" xfId="0" applyFont="1" applyFill="1" applyBorder="1"/>
    <xf numFmtId="0" fontId="1" fillId="0" borderId="92" xfId="0" applyFont="1" applyFill="1" applyBorder="1"/>
    <xf numFmtId="0" fontId="1" fillId="0" borderId="93" xfId="0" applyFont="1" applyFill="1" applyBorder="1"/>
    <xf numFmtId="0" fontId="1" fillId="0" borderId="60" xfId="0" applyFont="1" applyFill="1" applyBorder="1"/>
    <xf numFmtId="0" fontId="1" fillId="0" borderId="62" xfId="0" applyFont="1" applyFill="1" applyBorder="1"/>
    <xf numFmtId="0" fontId="5" fillId="0" borderId="5" xfId="0" applyFont="1" applyFill="1" applyBorder="1"/>
    <xf numFmtId="0" fontId="5" fillId="0" borderId="7" xfId="0" applyFont="1" applyFill="1" applyBorder="1"/>
    <xf numFmtId="0" fontId="5" fillId="0" borderId="88" xfId="0" applyFont="1" applyFill="1" applyBorder="1"/>
    <xf numFmtId="0" fontId="1" fillId="0" borderId="1" xfId="0" applyFont="1" applyBorder="1"/>
    <xf numFmtId="0" fontId="1"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3" fillId="0" borderId="1" xfId="0" applyFont="1" applyBorder="1"/>
    <xf numFmtId="0" fontId="4" fillId="2" borderId="4" xfId="0" applyFont="1" applyFill="1" applyBorder="1" applyAlignment="1">
      <alignment horizontal="center"/>
    </xf>
    <xf numFmtId="166" fontId="1" fillId="0" borderId="0" xfId="0" applyNumberFormat="1" applyFont="1"/>
    <xf numFmtId="164" fontId="1" fillId="0" borderId="0" xfId="0" applyNumberFormat="1" applyFont="1"/>
    <xf numFmtId="0" fontId="5" fillId="0" borderId="94" xfId="0" applyFont="1" applyBorder="1"/>
    <xf numFmtId="164" fontId="5" fillId="0" borderId="94" xfId="0" applyNumberFormat="1" applyFont="1" applyBorder="1"/>
    <xf numFmtId="166" fontId="5" fillId="0" borderId="94" xfId="0" applyNumberFormat="1" applyFont="1" applyBorder="1"/>
    <xf numFmtId="0" fontId="8" fillId="0" borderId="0" xfId="0" applyFont="1"/>
    <xf numFmtId="0" fontId="4" fillId="0" borderId="94" xfId="0" applyFont="1" applyBorder="1"/>
    <xf numFmtId="164" fontId="4" fillId="0" borderId="94" xfId="0" applyNumberFormat="1" applyFont="1" applyBorder="1"/>
    <xf numFmtId="0" fontId="5" fillId="0" borderId="0" xfId="0" applyFont="1"/>
    <xf numFmtId="164" fontId="5" fillId="0" borderId="0" xfId="0" applyNumberFormat="1" applyFont="1"/>
    <xf numFmtId="166" fontId="5" fillId="0" borderId="0" xfId="0" applyNumberFormat="1" applyFont="1"/>
    <xf numFmtId="164" fontId="4" fillId="0" borderId="0" xfId="0" applyNumberFormat="1" applyFont="1"/>
    <xf numFmtId="166" fontId="4" fillId="0" borderId="0" xfId="0" applyNumberFormat="1" applyFont="1"/>
    <xf numFmtId="0" fontId="10" fillId="0" borderId="0" xfId="0" applyFont="1"/>
    <xf numFmtId="0" fontId="9" fillId="2" borderId="0" xfId="0" applyFont="1" applyFill="1" applyAlignment="1">
      <alignment horizontal="center"/>
    </xf>
    <xf numFmtId="0" fontId="8" fillId="2" borderId="0" xfId="0" applyFont="1" applyFill="1" applyAlignment="1">
      <alignment horizontal="center"/>
    </xf>
    <xf numFmtId="0" fontId="4" fillId="0" borderId="1" xfId="0" applyFont="1" applyFill="1" applyBorder="1" applyAlignment="1">
      <alignment wrapText="1"/>
    </xf>
    <xf numFmtId="0" fontId="11" fillId="0" borderId="1" xfId="0" applyFont="1" applyFill="1" applyBorder="1"/>
    <xf numFmtId="165" fontId="1" fillId="0" borderId="0" xfId="0" applyNumberFormat="1" applyFont="1"/>
    <xf numFmtId="0" fontId="4" fillId="2" borderId="94" xfId="0" applyFont="1" applyFill="1" applyBorder="1" applyAlignment="1">
      <alignment horizontal="center"/>
    </xf>
    <xf numFmtId="49" fontId="5" fillId="0" borderId="94" xfId="0" applyNumberFormat="1" applyFont="1" applyBorder="1"/>
    <xf numFmtId="165" fontId="5" fillId="0" borderId="94" xfId="0" applyNumberFormat="1" applyFont="1" applyBorder="1"/>
    <xf numFmtId="165" fontId="5" fillId="0" borderId="0" xfId="0" applyNumberFormat="1" applyFont="1"/>
    <xf numFmtId="0" fontId="4" fillId="0" borderId="0" xfId="0" applyFont="1" applyAlignment="1">
      <alignment horizontal="left"/>
    </xf>
    <xf numFmtId="0" fontId="12" fillId="0" borderId="0" xfId="0" applyFont="1" applyAlignment="1">
      <alignment wrapText="1"/>
    </xf>
    <xf numFmtId="165" fontId="12" fillId="0" borderId="0" xfId="0" applyNumberFormat="1" applyFont="1" applyAlignment="1">
      <alignment wrapText="1"/>
    </xf>
    <xf numFmtId="164" fontId="12" fillId="0" borderId="0" xfId="0" applyNumberFormat="1" applyFont="1" applyAlignment="1">
      <alignment wrapText="1"/>
    </xf>
    <xf numFmtId="0" fontId="12" fillId="0" borderId="0" xfId="0" applyFont="1"/>
    <xf numFmtId="0" fontId="13" fillId="0" borderId="0" xfId="0" applyFont="1"/>
    <xf numFmtId="0" fontId="12" fillId="0" borderId="0" xfId="0" applyFont="1" applyAlignment="1">
      <alignment horizontal="center" wrapText="1"/>
    </xf>
    <xf numFmtId="49" fontId="12" fillId="0" borderId="0" xfId="0" applyNumberFormat="1" applyFont="1" applyAlignment="1">
      <alignment horizontal="left" wrapText="1"/>
    </xf>
    <xf numFmtId="164" fontId="12" fillId="3" borderId="2" xfId="0" applyNumberFormat="1" applyFont="1" applyFill="1" applyBorder="1" applyAlignment="1">
      <alignment wrapText="1"/>
    </xf>
    <xf numFmtId="165" fontId="12" fillId="0" borderId="0" xfId="0" applyNumberFormat="1" applyFont="1"/>
    <xf numFmtId="0" fontId="14" fillId="0" borderId="0" xfId="0" applyFont="1" applyAlignment="1">
      <alignment wrapText="1"/>
    </xf>
    <xf numFmtId="165" fontId="14" fillId="0" borderId="0" xfId="0" applyNumberFormat="1" applyFont="1" applyAlignment="1">
      <alignment wrapText="1"/>
    </xf>
    <xf numFmtId="164" fontId="14" fillId="0" borderId="0" xfId="0" applyNumberFormat="1" applyFont="1" applyAlignment="1">
      <alignment wrapText="1"/>
    </xf>
    <xf numFmtId="0" fontId="14" fillId="0" borderId="0" xfId="0" applyFont="1"/>
    <xf numFmtId="0" fontId="15" fillId="0" borderId="0" xfId="0" applyFont="1"/>
    <xf numFmtId="0" fontId="14" fillId="0" borderId="0" xfId="0" applyFont="1" applyAlignment="1">
      <alignment horizontal="center" wrapText="1"/>
    </xf>
    <xf numFmtId="49" fontId="14" fillId="0" borderId="0" xfId="0" applyNumberFormat="1" applyFont="1" applyAlignment="1">
      <alignment horizontal="left" wrapText="1"/>
    </xf>
    <xf numFmtId="164" fontId="14" fillId="3" borderId="2" xfId="0" applyNumberFormat="1" applyFont="1" applyFill="1" applyBorder="1" applyAlignment="1">
      <alignment wrapText="1"/>
    </xf>
    <xf numFmtId="165" fontId="14" fillId="0" borderId="0" xfId="0" applyNumberFormat="1" applyFont="1"/>
    <xf numFmtId="165" fontId="4" fillId="0" borderId="0" xfId="0" applyNumberFormat="1" applyFont="1"/>
    <xf numFmtId="0" fontId="16" fillId="0" borderId="0" xfId="0" applyFont="1"/>
    <xf numFmtId="0" fontId="17" fillId="0" borderId="94" xfId="0" applyFont="1" applyBorder="1"/>
    <xf numFmtId="165" fontId="17" fillId="0" borderId="94" xfId="0" applyNumberFormat="1" applyFont="1" applyBorder="1"/>
    <xf numFmtId="164" fontId="17" fillId="0" borderId="94" xfId="0" applyNumberFormat="1" applyFont="1" applyBorder="1"/>
    <xf numFmtId="0" fontId="18" fillId="0" borderId="94" xfId="0" applyFont="1" applyBorder="1"/>
    <xf numFmtId="164" fontId="4" fillId="0" borderId="1" xfId="0" applyNumberFormat="1" applyFont="1" applyFill="1" applyBorder="1"/>
    <xf numFmtId="164" fontId="2" fillId="0" borderId="1" xfId="0" applyNumberFormat="1" applyFont="1" applyFill="1" applyBorder="1"/>
    <xf numFmtId="0" fontId="4" fillId="0" borderId="5" xfId="0" applyFont="1" applyFill="1" applyBorder="1"/>
    <xf numFmtId="164" fontId="4" fillId="0" borderId="5" xfId="0" applyNumberFormat="1" applyFont="1" applyFill="1" applyBorder="1"/>
    <xf numFmtId="0" fontId="4" fillId="0" borderId="6" xfId="0" applyFont="1" applyFill="1" applyBorder="1"/>
    <xf numFmtId="164" fontId="4" fillId="0" borderId="6" xfId="0" applyNumberFormat="1" applyFont="1" applyFill="1" applyBorder="1"/>
    <xf numFmtId="0" fontId="5" fillId="0" borderId="95" xfId="0" applyFont="1" applyFill="1" applyBorder="1" applyAlignment="1">
      <alignment horizontal="center"/>
    </xf>
    <xf numFmtId="0" fontId="1" fillId="0" borderId="77" xfId="0" applyFont="1" applyFill="1" applyBorder="1"/>
    <xf numFmtId="0" fontId="1" fillId="0" borderId="96" xfId="0" applyFont="1" applyFill="1" applyBorder="1"/>
    <xf numFmtId="164" fontId="1" fillId="0" borderId="97" xfId="0" applyNumberFormat="1" applyFont="1" applyFill="1" applyBorder="1"/>
    <xf numFmtId="164" fontId="4" fillId="0" borderId="98" xfId="0" applyNumberFormat="1" applyFont="1" applyFill="1" applyBorder="1"/>
    <xf numFmtId="0" fontId="4" fillId="0" borderId="1" xfId="0" applyFont="1" applyFill="1" applyBorder="1" applyAlignment="1">
      <alignment wrapText="1"/>
    </xf>
    <xf numFmtId="0" fontId="6" fillId="0" borderId="29" xfId="0" applyFont="1" applyFill="1" applyBorder="1" applyAlignment="1">
      <alignment wrapText="1"/>
    </xf>
    <xf numFmtId="0" fontId="6" fillId="0" borderId="30" xfId="0" applyFont="1" applyFill="1" applyBorder="1" applyAlignment="1">
      <alignment wrapText="1"/>
    </xf>
    <xf numFmtId="0" fontId="6" fillId="0" borderId="31" xfId="0" applyFont="1" applyFill="1" applyBorder="1" applyAlignment="1">
      <alignment wrapText="1"/>
    </xf>
    <xf numFmtId="0" fontId="5" fillId="0" borderId="29" xfId="0" applyFont="1" applyFill="1" applyBorder="1" applyAlignment="1">
      <alignment wrapText="1"/>
    </xf>
    <xf numFmtId="0" fontId="1" fillId="0" borderId="30" xfId="0" applyFont="1" applyFill="1" applyBorder="1" applyAlignment="1">
      <alignment wrapText="1"/>
    </xf>
    <xf numFmtId="0" fontId="1" fillId="0" borderId="31" xfId="0" applyFont="1" applyFill="1" applyBorder="1" applyAlignment="1">
      <alignment wrapText="1"/>
    </xf>
    <xf numFmtId="0" fontId="5" fillId="0" borderId="39" xfId="0" applyFont="1" applyFill="1" applyBorder="1" applyAlignment="1">
      <alignment wrapText="1"/>
    </xf>
    <xf numFmtId="0" fontId="1" fillId="0" borderId="40" xfId="0" applyFont="1" applyFill="1" applyBorder="1" applyAlignment="1">
      <alignment wrapText="1"/>
    </xf>
    <xf numFmtId="0" fontId="1" fillId="0" borderId="41" xfId="0" applyFont="1" applyFill="1" applyBorder="1" applyAlignment="1">
      <alignment wrapText="1"/>
    </xf>
    <xf numFmtId="0" fontId="7" fillId="0" borderId="29" xfId="0" applyFont="1" applyFill="1" applyBorder="1" applyAlignment="1">
      <alignment wrapText="1"/>
    </xf>
    <xf numFmtId="0" fontId="7" fillId="0" borderId="30" xfId="0" applyFont="1" applyFill="1" applyBorder="1" applyAlignment="1">
      <alignment wrapText="1"/>
    </xf>
    <xf numFmtId="0" fontId="7" fillId="0" borderId="31" xfId="0" applyFont="1" applyFill="1" applyBorder="1" applyAlignment="1">
      <alignment wrapText="1"/>
    </xf>
    <xf numFmtId="0" fontId="4" fillId="0" borderId="3" xfId="0" applyFont="1" applyBorder="1" applyAlignment="1">
      <alignment wrapText="1"/>
    </xf>
    <xf numFmtId="0" fontId="1" fillId="0" borderId="89" xfId="0" applyFont="1" applyBorder="1" applyAlignment="1">
      <alignment wrapText="1"/>
    </xf>
    <xf numFmtId="0" fontId="1" fillId="0" borderId="13" xfId="0" applyFont="1" applyBorder="1" applyAlignment="1">
      <alignment wrapText="1"/>
    </xf>
    <xf numFmtId="0" fontId="0" fillId="0" borderId="0" xfId="0" applyAlignment="1">
      <alignment horizontal="left" wrapText="1"/>
    </xf>
    <xf numFmtId="0" fontId="0" fillId="0" borderId="0" xfId="0" applyAlignment="1">
      <alignment horizontal="left" vertical="center" wrapText="1"/>
    </xf>
    <xf numFmtId="0" fontId="4" fillId="0" borderId="3" xfId="0" applyFont="1" applyFill="1" applyBorder="1" applyAlignment="1">
      <alignment wrapText="1"/>
    </xf>
    <xf numFmtId="0" fontId="1" fillId="0" borderId="89" xfId="0" applyFont="1" applyFill="1" applyBorder="1" applyAlignment="1">
      <alignment wrapText="1"/>
    </xf>
    <xf numFmtId="0" fontId="1" fillId="0" borderId="13" xfId="0" applyFont="1" applyFill="1" applyBorder="1" applyAlignment="1">
      <alignment wrapText="1"/>
    </xf>
    <xf numFmtId="0" fontId="0" fillId="0" borderId="0" xfId="0" applyAlignment="1">
      <alignment wrapText="1"/>
    </xf>
    <xf numFmtId="0" fontId="0" fillId="0" borderId="0" xfId="0" applyAlignment="1">
      <alignment horizontal="left" vertical="center"/>
    </xf>
    <xf numFmtId="0" fontId="12" fillId="0" borderId="99" xfId="0" applyFont="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6E9AB-F213-46E6-824F-CD4DD1421A90}">
  <dimension ref="A1:Z114"/>
  <sheetViews>
    <sheetView workbookViewId="0">
      <selection activeCell="A3" sqref="A3:E4"/>
    </sheetView>
  </sheetViews>
  <sheetFormatPr defaultColWidth="0" defaultRowHeight="14.4" x14ac:dyDescent="0.3"/>
  <cols>
    <col min="1" max="1" width="35.6640625" customWidth="1"/>
    <col min="2" max="3" width="15.6640625" customWidth="1"/>
    <col min="4" max="6" width="8.6640625" customWidth="1"/>
    <col min="7" max="7" width="15.6640625" customWidth="1"/>
    <col min="8" max="8" width="3.6640625" customWidth="1"/>
    <col min="9" max="26" width="0" hidden="1" customWidth="1"/>
    <col min="27" max="16384" width="9.109375" hidden="1"/>
  </cols>
  <sheetData>
    <row r="1" spans="1:26" x14ac:dyDescent="0.3">
      <c r="A1" s="3"/>
      <c r="B1" s="3"/>
      <c r="C1" s="3"/>
      <c r="D1" s="3"/>
      <c r="E1" s="3"/>
      <c r="F1" s="3"/>
      <c r="G1" s="3"/>
    </row>
    <row r="2" spans="1:26" x14ac:dyDescent="0.3">
      <c r="A2" s="4" t="s">
        <v>0</v>
      </c>
      <c r="B2" s="3"/>
      <c r="C2" s="3"/>
      <c r="D2" s="3"/>
      <c r="E2" s="3"/>
      <c r="F2" s="7" t="s">
        <v>1</v>
      </c>
      <c r="G2" s="7"/>
    </row>
    <row r="3" spans="1:26" x14ac:dyDescent="0.3">
      <c r="A3" s="203" t="s">
        <v>1280</v>
      </c>
      <c r="B3" s="203"/>
      <c r="C3" s="203"/>
      <c r="D3" s="203"/>
      <c r="E3" s="203"/>
      <c r="F3" s="8" t="s">
        <v>2</v>
      </c>
      <c r="G3" s="8" t="s">
        <v>3</v>
      </c>
    </row>
    <row r="4" spans="1:26" x14ac:dyDescent="0.3">
      <c r="A4" s="203"/>
      <c r="B4" s="203"/>
      <c r="C4" s="203"/>
      <c r="D4" s="203"/>
      <c r="E4" s="203"/>
      <c r="F4" s="9">
        <v>0.2</v>
      </c>
      <c r="G4" s="9">
        <v>0</v>
      </c>
    </row>
    <row r="5" spans="1:26" x14ac:dyDescent="0.3">
      <c r="A5" s="3"/>
      <c r="B5" s="3"/>
      <c r="C5" s="3"/>
      <c r="D5" s="3"/>
      <c r="E5" s="3"/>
      <c r="F5" s="3"/>
      <c r="G5" s="3"/>
    </row>
    <row r="6" spans="1:26" x14ac:dyDescent="0.3">
      <c r="A6" s="10" t="s">
        <v>4</v>
      </c>
      <c r="B6" s="10" t="s">
        <v>5</v>
      </c>
      <c r="C6" s="10" t="s">
        <v>6</v>
      </c>
      <c r="D6" s="10" t="s">
        <v>7</v>
      </c>
      <c r="E6" s="10" t="s">
        <v>8</v>
      </c>
      <c r="F6" s="10" t="s">
        <v>9</v>
      </c>
      <c r="G6" s="10" t="s">
        <v>10</v>
      </c>
    </row>
    <row r="7" spans="1:26" x14ac:dyDescent="0.3">
      <c r="A7" s="11" t="s">
        <v>11</v>
      </c>
      <c r="B7" s="11"/>
      <c r="C7" s="11"/>
      <c r="D7" s="11"/>
      <c r="E7" s="11"/>
      <c r="F7" s="11"/>
      <c r="G7" s="12">
        <f>SUM(G8:G13)</f>
        <v>0</v>
      </c>
      <c r="Z7" s="13">
        <f>SUM(G8:G13)</f>
        <v>0</v>
      </c>
    </row>
    <row r="8" spans="1:26" x14ac:dyDescent="0.3">
      <c r="A8" s="11" t="s">
        <v>12</v>
      </c>
      <c r="B8" s="12">
        <f>'SO 7907'!I251-Rekapitulácia!D8</f>
        <v>0</v>
      </c>
      <c r="C8" s="12">
        <f>'Kryci_list 7907'!J26</f>
        <v>0</v>
      </c>
      <c r="D8" s="12">
        <v>0</v>
      </c>
      <c r="E8" s="12">
        <f>'Kryci_list 7907'!J17</f>
        <v>0</v>
      </c>
      <c r="F8" s="12">
        <v>0</v>
      </c>
      <c r="G8" s="12">
        <f t="shared" ref="G8:G18" si="0">B8+C8+D8+E8+F8</f>
        <v>0</v>
      </c>
      <c r="K8">
        <f>'SO 7907'!K251</f>
        <v>0</v>
      </c>
      <c r="Q8">
        <v>30.126000000000001</v>
      </c>
    </row>
    <row r="9" spans="1:26" x14ac:dyDescent="0.3">
      <c r="A9" s="11" t="s">
        <v>13</v>
      </c>
      <c r="B9" s="12">
        <f>'SO 7908'!I103-Rekapitulácia!D9</f>
        <v>0</v>
      </c>
      <c r="C9" s="12">
        <f>'Kryci_list 7908'!J26</f>
        <v>0</v>
      </c>
      <c r="D9" s="12">
        <v>0</v>
      </c>
      <c r="E9" s="12">
        <f>'Kryci_list 7908'!J17</f>
        <v>0</v>
      </c>
      <c r="F9" s="12">
        <v>0</v>
      </c>
      <c r="G9" s="12">
        <f t="shared" si="0"/>
        <v>0</v>
      </c>
      <c r="K9">
        <f>'SO 7908'!K103</f>
        <v>0</v>
      </c>
      <c r="Q9">
        <v>30.126000000000001</v>
      </c>
    </row>
    <row r="10" spans="1:26" x14ac:dyDescent="0.3">
      <c r="A10" s="11" t="s">
        <v>14</v>
      </c>
      <c r="B10" s="12">
        <f>'SO 7909'!I101-Rekapitulácia!D10</f>
        <v>0</v>
      </c>
      <c r="C10" s="12">
        <f>'Kryci_list 7909'!J26</f>
        <v>0</v>
      </c>
      <c r="D10" s="12">
        <v>0</v>
      </c>
      <c r="E10" s="12">
        <f>'Kryci_list 7909'!J17</f>
        <v>0</v>
      </c>
      <c r="F10" s="12">
        <v>0</v>
      </c>
      <c r="G10" s="12">
        <f t="shared" si="0"/>
        <v>0</v>
      </c>
      <c r="K10">
        <f>'SO 7909'!K101</f>
        <v>0</v>
      </c>
      <c r="Q10">
        <v>30.126000000000001</v>
      </c>
    </row>
    <row r="11" spans="1:26" x14ac:dyDescent="0.3">
      <c r="A11" s="11" t="s">
        <v>15</v>
      </c>
      <c r="B11" s="12">
        <f>'SO 7910'!I94-Rekapitulácia!D11</f>
        <v>0</v>
      </c>
      <c r="C11" s="12">
        <f>'Kryci_list 7910'!J26</f>
        <v>0</v>
      </c>
      <c r="D11" s="12">
        <v>0</v>
      </c>
      <c r="E11" s="12">
        <f>'Kryci_list 7910'!J17</f>
        <v>0</v>
      </c>
      <c r="F11" s="12">
        <v>0</v>
      </c>
      <c r="G11" s="12">
        <f t="shared" si="0"/>
        <v>0</v>
      </c>
      <c r="K11">
        <f>'SO 7910'!K94</f>
        <v>0</v>
      </c>
      <c r="Q11">
        <v>30.126000000000001</v>
      </c>
    </row>
    <row r="12" spans="1:26" x14ac:dyDescent="0.3">
      <c r="A12" s="11" t="s">
        <v>16</v>
      </c>
      <c r="B12" s="12">
        <f>'SO 7911'!I34-Rekapitulácia!D12</f>
        <v>0</v>
      </c>
      <c r="C12" s="12">
        <f>'Kryci_list 7911'!J26</f>
        <v>0</v>
      </c>
      <c r="D12" s="12">
        <v>0</v>
      </c>
      <c r="E12" s="12">
        <f>'Kryci_list 7911'!J17</f>
        <v>0</v>
      </c>
      <c r="F12" s="12">
        <v>0</v>
      </c>
      <c r="G12" s="12">
        <f t="shared" si="0"/>
        <v>0</v>
      </c>
      <c r="K12">
        <f>'SO 7911'!K34</f>
        <v>0</v>
      </c>
      <c r="Q12">
        <v>30.126000000000001</v>
      </c>
    </row>
    <row r="13" spans="1:26" x14ac:dyDescent="0.3">
      <c r="A13" s="11" t="s">
        <v>17</v>
      </c>
      <c r="B13" s="12">
        <f>'SO 7912'!I21-Rekapitulácia!D13</f>
        <v>0</v>
      </c>
      <c r="C13" s="12">
        <f>'Kryci_list 7912'!J26</f>
        <v>0</v>
      </c>
      <c r="D13" s="12">
        <v>0</v>
      </c>
      <c r="E13" s="12">
        <f>'Kryci_list 7912'!J17</f>
        <v>0</v>
      </c>
      <c r="F13" s="12">
        <v>0</v>
      </c>
      <c r="G13" s="12">
        <f t="shared" si="0"/>
        <v>0</v>
      </c>
      <c r="K13">
        <f>'SO 7912'!K21</f>
        <v>0</v>
      </c>
      <c r="Q13">
        <v>30.126000000000001</v>
      </c>
    </row>
    <row r="14" spans="1:26" x14ac:dyDescent="0.3">
      <c r="A14" s="11" t="s">
        <v>18</v>
      </c>
      <c r="B14" s="12">
        <f>'SO 7913'!I56-Rekapitulácia!D14</f>
        <v>0</v>
      </c>
      <c r="C14" s="12">
        <f>'Kryci_list 7913'!J26</f>
        <v>0</v>
      </c>
      <c r="D14" s="12">
        <v>0</v>
      </c>
      <c r="E14" s="12">
        <f>'Kryci_list 7913'!J17</f>
        <v>0</v>
      </c>
      <c r="F14" s="12">
        <v>0</v>
      </c>
      <c r="G14" s="12">
        <f t="shared" si="0"/>
        <v>0</v>
      </c>
      <c r="K14">
        <f>'SO 7913'!K56</f>
        <v>0</v>
      </c>
      <c r="Q14">
        <v>30.126000000000001</v>
      </c>
    </row>
    <row r="15" spans="1:26" x14ac:dyDescent="0.3">
      <c r="A15" s="11" t="s">
        <v>19</v>
      </c>
      <c r="B15" s="12">
        <f>'SO 7914'!I71-Rekapitulácia!D15</f>
        <v>0</v>
      </c>
      <c r="C15" s="12">
        <f>'Kryci_list 7914'!J26</f>
        <v>0</v>
      </c>
      <c r="D15" s="12">
        <v>0</v>
      </c>
      <c r="E15" s="12">
        <f>'Kryci_list 7914'!J17</f>
        <v>0</v>
      </c>
      <c r="F15" s="12">
        <v>0</v>
      </c>
      <c r="G15" s="12">
        <f t="shared" si="0"/>
        <v>0</v>
      </c>
      <c r="K15">
        <f>'SO 7914'!K71</f>
        <v>0</v>
      </c>
      <c r="Q15">
        <v>30.126000000000001</v>
      </c>
    </row>
    <row r="16" spans="1:26" x14ac:dyDescent="0.3">
      <c r="A16" s="11" t="s">
        <v>20</v>
      </c>
      <c r="B16" s="12">
        <f>'SO 7915'!I49-Rekapitulácia!D16</f>
        <v>0</v>
      </c>
      <c r="C16" s="12">
        <f>'Kryci_list 7915'!J26</f>
        <v>0</v>
      </c>
      <c r="D16" s="12">
        <v>0</v>
      </c>
      <c r="E16" s="12">
        <f>'Kryci_list 7915'!J17</f>
        <v>0</v>
      </c>
      <c r="F16" s="12">
        <v>0</v>
      </c>
      <c r="G16" s="12">
        <f t="shared" si="0"/>
        <v>0</v>
      </c>
      <c r="K16">
        <f>'SO 7915'!K49</f>
        <v>0</v>
      </c>
      <c r="Q16">
        <v>30.126000000000001</v>
      </c>
    </row>
    <row r="17" spans="1:26" x14ac:dyDescent="0.3">
      <c r="A17" s="11" t="s">
        <v>21</v>
      </c>
      <c r="B17" s="12">
        <f>'SO 7916'!I57-Rekapitulácia!D17</f>
        <v>0</v>
      </c>
      <c r="C17" s="12">
        <f>'Kryci_list 7916'!J26</f>
        <v>0</v>
      </c>
      <c r="D17" s="12">
        <v>0</v>
      </c>
      <c r="E17" s="12">
        <f>'Kryci_list 7916'!J17</f>
        <v>0</v>
      </c>
      <c r="F17" s="12">
        <v>0</v>
      </c>
      <c r="G17" s="12">
        <f t="shared" si="0"/>
        <v>0</v>
      </c>
      <c r="K17">
        <f>'SO 7916'!K57</f>
        <v>0</v>
      </c>
      <c r="Q17">
        <v>30.126000000000001</v>
      </c>
    </row>
    <row r="18" spans="1:26" x14ac:dyDescent="0.3">
      <c r="A18" s="65" t="s">
        <v>22</v>
      </c>
      <c r="B18" s="71">
        <f>'SO 7917'!I32-Rekapitulácia!D18</f>
        <v>0</v>
      </c>
      <c r="C18" s="71">
        <f>'Kryci_list 7917'!J26</f>
        <v>0</v>
      </c>
      <c r="D18" s="71">
        <v>0</v>
      </c>
      <c r="E18" s="71">
        <f>'Kryci_list 7917'!J17</f>
        <v>0</v>
      </c>
      <c r="F18" s="71">
        <v>0</v>
      </c>
      <c r="G18" s="71">
        <f t="shared" si="0"/>
        <v>0</v>
      </c>
      <c r="K18">
        <f>'SO 7917'!K32</f>
        <v>0</v>
      </c>
      <c r="Q18">
        <v>30.126000000000001</v>
      </c>
    </row>
    <row r="19" spans="1:26" x14ac:dyDescent="0.3">
      <c r="A19" s="196" t="s">
        <v>1275</v>
      </c>
      <c r="B19" s="197">
        <f>SUM(B7:B18)</f>
        <v>0</v>
      </c>
      <c r="C19" s="197">
        <f>SUM(C7:C18)</f>
        <v>0</v>
      </c>
      <c r="D19" s="197">
        <f>SUM(D7:D18)</f>
        <v>0</v>
      </c>
      <c r="E19" s="197">
        <f>SUM(E7:E18)</f>
        <v>0</v>
      </c>
      <c r="F19" s="197">
        <f>SUM(F7:F18)</f>
        <v>0</v>
      </c>
      <c r="G19" s="197">
        <f>SUM(G7:G18)-SUM(Z7:Z18)</f>
        <v>0</v>
      </c>
      <c r="H19" s="149"/>
      <c r="I19" s="149"/>
      <c r="J19" s="149"/>
      <c r="K19" s="149"/>
      <c r="L19" s="149"/>
      <c r="M19" s="149"/>
      <c r="N19" s="149"/>
      <c r="O19" s="149"/>
      <c r="P19" s="149"/>
      <c r="Q19" s="149"/>
      <c r="R19" s="149"/>
      <c r="S19" s="149"/>
      <c r="T19" s="149"/>
      <c r="U19" s="149"/>
      <c r="V19" s="149"/>
      <c r="W19" s="149"/>
      <c r="X19" s="149"/>
      <c r="Y19" s="149"/>
      <c r="Z19" s="149"/>
    </row>
    <row r="20" spans="1:26" x14ac:dyDescent="0.3">
      <c r="A20" s="194" t="s">
        <v>1276</v>
      </c>
      <c r="B20" s="195">
        <f>G19-SUM(Rekapitulácia!K7:'Rekapitulácia'!K18)*1</f>
        <v>0</v>
      </c>
      <c r="C20" s="195"/>
      <c r="D20" s="195"/>
      <c r="E20" s="195"/>
      <c r="F20" s="195"/>
      <c r="G20" s="195">
        <f>ROUND(((ROUND(B20,2)*20)/100),2)*1</f>
        <v>0</v>
      </c>
      <c r="H20" s="149"/>
      <c r="I20" s="149"/>
      <c r="J20" s="149"/>
      <c r="K20" s="149"/>
      <c r="L20" s="149"/>
      <c r="M20" s="149"/>
      <c r="N20" s="149"/>
      <c r="O20" s="149"/>
      <c r="P20" s="149"/>
      <c r="Q20" s="149"/>
      <c r="R20" s="149"/>
      <c r="S20" s="149"/>
      <c r="T20" s="149"/>
      <c r="U20" s="149"/>
      <c r="V20" s="149"/>
      <c r="W20" s="149"/>
      <c r="X20" s="149"/>
      <c r="Y20" s="149"/>
      <c r="Z20" s="149"/>
    </row>
    <row r="21" spans="1:26" x14ac:dyDescent="0.3">
      <c r="A21" s="5" t="s">
        <v>1277</v>
      </c>
      <c r="B21" s="192">
        <f>(G19-B20)</f>
        <v>0</v>
      </c>
      <c r="C21" s="192"/>
      <c r="D21" s="192"/>
      <c r="E21" s="192"/>
      <c r="F21" s="192"/>
      <c r="G21" s="192">
        <f>ROUND(((ROUND(B21,2)*0)/100),2)</f>
        <v>0</v>
      </c>
      <c r="H21" s="149"/>
      <c r="I21" s="149"/>
      <c r="J21" s="149"/>
      <c r="K21" s="149"/>
      <c r="L21" s="149"/>
      <c r="M21" s="149"/>
      <c r="N21" s="149"/>
      <c r="O21" s="149"/>
      <c r="P21" s="149"/>
      <c r="Q21" s="149"/>
      <c r="R21" s="149"/>
      <c r="S21" s="149"/>
      <c r="T21" s="149"/>
      <c r="U21" s="149"/>
      <c r="V21" s="149"/>
      <c r="W21" s="149"/>
      <c r="X21" s="149"/>
      <c r="Y21" s="149"/>
      <c r="Z21" s="149"/>
    </row>
    <row r="22" spans="1:26" x14ac:dyDescent="0.3">
      <c r="A22" s="5" t="s">
        <v>1278</v>
      </c>
      <c r="B22" s="192"/>
      <c r="C22" s="192"/>
      <c r="D22" s="192"/>
      <c r="E22" s="192"/>
      <c r="F22" s="192"/>
      <c r="G22" s="192">
        <f>SUM(G19:G21)</f>
        <v>0</v>
      </c>
      <c r="H22" s="149"/>
      <c r="I22" s="149"/>
      <c r="J22" s="149"/>
      <c r="K22" s="149"/>
      <c r="L22" s="149"/>
      <c r="M22" s="149"/>
      <c r="N22" s="149"/>
      <c r="O22" s="149"/>
      <c r="P22" s="149"/>
      <c r="Q22" s="149"/>
      <c r="R22" s="149"/>
      <c r="S22" s="149"/>
      <c r="T22" s="149"/>
      <c r="U22" s="149"/>
      <c r="V22" s="149"/>
      <c r="W22" s="149"/>
      <c r="X22" s="149"/>
      <c r="Y22" s="149"/>
      <c r="Z22" s="149"/>
    </row>
    <row r="23" spans="1:26" x14ac:dyDescent="0.3">
      <c r="A23" s="14"/>
      <c r="B23" s="193"/>
      <c r="C23" s="193"/>
      <c r="D23" s="193"/>
      <c r="E23" s="193"/>
      <c r="F23" s="193"/>
      <c r="G23" s="193"/>
    </row>
    <row r="24" spans="1:26" x14ac:dyDescent="0.3">
      <c r="A24" s="14"/>
      <c r="B24" s="193"/>
      <c r="C24" s="193"/>
      <c r="D24" s="193"/>
      <c r="E24" s="193"/>
      <c r="F24" s="193"/>
      <c r="G24" s="193"/>
    </row>
    <row r="25" spans="1:26" x14ac:dyDescent="0.3">
      <c r="A25" s="14"/>
      <c r="B25" s="193"/>
      <c r="C25" s="193"/>
      <c r="D25" s="193"/>
      <c r="E25" s="193"/>
      <c r="F25" s="193"/>
      <c r="G25" s="193"/>
    </row>
    <row r="26" spans="1:26" x14ac:dyDescent="0.3">
      <c r="A26" s="14"/>
      <c r="B26" s="193"/>
      <c r="C26" s="193"/>
      <c r="D26" s="193"/>
      <c r="E26" s="193"/>
      <c r="F26" s="193"/>
      <c r="G26" s="193"/>
    </row>
    <row r="27" spans="1:26" x14ac:dyDescent="0.3">
      <c r="A27" s="14"/>
      <c r="B27" s="193"/>
      <c r="C27" s="193"/>
      <c r="D27" s="193"/>
      <c r="E27" s="193"/>
      <c r="F27" s="193"/>
      <c r="G27" s="193"/>
    </row>
    <row r="28" spans="1:26" x14ac:dyDescent="0.3">
      <c r="A28" s="14"/>
      <c r="B28" s="193"/>
      <c r="C28" s="193"/>
      <c r="D28" s="193"/>
      <c r="E28" s="193"/>
      <c r="F28" s="193"/>
      <c r="G28" s="193"/>
    </row>
    <row r="29" spans="1:26" x14ac:dyDescent="0.3">
      <c r="A29" s="14"/>
      <c r="B29" s="193"/>
      <c r="C29" s="193"/>
      <c r="D29" s="193"/>
      <c r="E29" s="193"/>
      <c r="F29" s="193"/>
      <c r="G29" s="193"/>
    </row>
    <row r="30" spans="1:26" x14ac:dyDescent="0.3">
      <c r="A30" s="14"/>
      <c r="B30" s="193"/>
      <c r="C30" s="193"/>
      <c r="D30" s="193"/>
      <c r="E30" s="193"/>
      <c r="F30" s="193"/>
      <c r="G30" s="193"/>
    </row>
    <row r="31" spans="1:26" x14ac:dyDescent="0.3">
      <c r="A31" s="14"/>
      <c r="B31" s="193"/>
      <c r="C31" s="193"/>
      <c r="D31" s="193"/>
      <c r="E31" s="193"/>
      <c r="F31" s="193"/>
      <c r="G31" s="193"/>
    </row>
    <row r="32" spans="1:26" x14ac:dyDescent="0.3">
      <c r="A32" s="14"/>
      <c r="B32" s="193"/>
      <c r="C32" s="193"/>
      <c r="D32" s="193"/>
      <c r="E32" s="193"/>
      <c r="F32" s="193"/>
      <c r="G32" s="193"/>
    </row>
    <row r="33" spans="1:7" x14ac:dyDescent="0.3">
      <c r="A33" s="14"/>
      <c r="B33" s="193"/>
      <c r="C33" s="193"/>
      <c r="D33" s="193"/>
      <c r="E33" s="193"/>
      <c r="F33" s="193"/>
      <c r="G33" s="193"/>
    </row>
    <row r="34" spans="1:7" x14ac:dyDescent="0.3">
      <c r="A34" s="14"/>
      <c r="B34" s="193"/>
      <c r="C34" s="193"/>
      <c r="D34" s="193"/>
      <c r="E34" s="193"/>
      <c r="F34" s="193"/>
      <c r="G34" s="193"/>
    </row>
    <row r="35" spans="1:7" x14ac:dyDescent="0.3">
      <c r="A35" s="14"/>
      <c r="B35" s="193"/>
      <c r="C35" s="193"/>
      <c r="D35" s="193"/>
      <c r="E35" s="193"/>
      <c r="F35" s="193"/>
      <c r="G35" s="193"/>
    </row>
    <row r="36" spans="1:7" x14ac:dyDescent="0.3">
      <c r="A36" s="14"/>
      <c r="B36" s="193"/>
      <c r="C36" s="193"/>
      <c r="D36" s="193"/>
      <c r="E36" s="193"/>
      <c r="F36" s="193"/>
      <c r="G36" s="193"/>
    </row>
    <row r="37" spans="1:7" x14ac:dyDescent="0.3">
      <c r="A37" s="14"/>
      <c r="B37" s="193"/>
      <c r="C37" s="193"/>
      <c r="D37" s="193"/>
      <c r="E37" s="193"/>
      <c r="F37" s="193"/>
      <c r="G37" s="193"/>
    </row>
    <row r="38" spans="1:7" x14ac:dyDescent="0.3">
      <c r="A38" s="14"/>
      <c r="B38" s="193"/>
      <c r="C38" s="193"/>
      <c r="D38" s="193"/>
      <c r="E38" s="193"/>
      <c r="F38" s="193"/>
      <c r="G38" s="193"/>
    </row>
    <row r="39" spans="1:7" x14ac:dyDescent="0.3">
      <c r="A39" s="14"/>
      <c r="B39" s="193"/>
      <c r="C39" s="193"/>
      <c r="D39" s="193"/>
      <c r="E39" s="193"/>
      <c r="F39" s="193"/>
      <c r="G39" s="193"/>
    </row>
    <row r="40" spans="1:7" x14ac:dyDescent="0.3">
      <c r="A40" s="14"/>
      <c r="B40" s="193"/>
      <c r="C40" s="193"/>
      <c r="D40" s="193"/>
      <c r="E40" s="193"/>
      <c r="F40" s="193"/>
      <c r="G40" s="193"/>
    </row>
    <row r="41" spans="1:7" x14ac:dyDescent="0.3">
      <c r="A41" s="14"/>
      <c r="B41" s="193"/>
      <c r="C41" s="193"/>
      <c r="D41" s="193"/>
      <c r="E41" s="193"/>
      <c r="F41" s="193"/>
      <c r="G41" s="193"/>
    </row>
    <row r="42" spans="1:7" x14ac:dyDescent="0.3">
      <c r="A42" s="14"/>
      <c r="B42" s="193"/>
      <c r="C42" s="193"/>
      <c r="D42" s="193"/>
      <c r="E42" s="193"/>
      <c r="F42" s="193"/>
      <c r="G42" s="193"/>
    </row>
    <row r="43" spans="1:7" x14ac:dyDescent="0.3">
      <c r="A43" s="14"/>
      <c r="B43" s="193"/>
      <c r="C43" s="193"/>
      <c r="D43" s="193"/>
      <c r="E43" s="193"/>
      <c r="F43" s="193"/>
      <c r="G43" s="193"/>
    </row>
    <row r="44" spans="1:7" x14ac:dyDescent="0.3">
      <c r="A44" s="14"/>
      <c r="B44" s="193"/>
      <c r="C44" s="193"/>
      <c r="D44" s="193"/>
      <c r="E44" s="193"/>
      <c r="F44" s="193"/>
      <c r="G44" s="193"/>
    </row>
    <row r="45" spans="1:7" x14ac:dyDescent="0.3">
      <c r="A45" s="1"/>
      <c r="B45" s="145"/>
      <c r="C45" s="145"/>
      <c r="D45" s="145"/>
      <c r="E45" s="145"/>
      <c r="F45" s="145"/>
      <c r="G45" s="145"/>
    </row>
    <row r="46" spans="1:7" x14ac:dyDescent="0.3">
      <c r="A46" s="1"/>
      <c r="B46" s="145"/>
      <c r="C46" s="145"/>
      <c r="D46" s="145"/>
      <c r="E46" s="145"/>
      <c r="F46" s="145"/>
      <c r="G46" s="145"/>
    </row>
    <row r="47" spans="1:7" x14ac:dyDescent="0.3">
      <c r="A47" s="1"/>
      <c r="B47" s="145"/>
      <c r="C47" s="145"/>
      <c r="D47" s="145"/>
      <c r="E47" s="145"/>
      <c r="F47" s="145"/>
      <c r="G47" s="145"/>
    </row>
    <row r="48" spans="1:7" x14ac:dyDescent="0.3">
      <c r="A48" s="1"/>
      <c r="B48" s="145"/>
      <c r="C48" s="145"/>
      <c r="D48" s="145"/>
      <c r="E48" s="145"/>
      <c r="F48" s="145"/>
      <c r="G48" s="145"/>
    </row>
    <row r="49" spans="1:7" x14ac:dyDescent="0.3">
      <c r="A49" s="1"/>
      <c r="B49" s="145"/>
      <c r="C49" s="145"/>
      <c r="D49" s="145"/>
      <c r="E49" s="145"/>
      <c r="F49" s="145"/>
      <c r="G49" s="145"/>
    </row>
    <row r="50" spans="1:7" x14ac:dyDescent="0.3">
      <c r="A50" s="1"/>
      <c r="B50" s="145"/>
      <c r="C50" s="145"/>
      <c r="D50" s="145"/>
      <c r="E50" s="145"/>
      <c r="F50" s="145"/>
      <c r="G50" s="145"/>
    </row>
    <row r="51" spans="1:7" x14ac:dyDescent="0.3">
      <c r="B51" s="13"/>
      <c r="C51" s="13"/>
      <c r="D51" s="13"/>
      <c r="E51" s="13"/>
      <c r="F51" s="13"/>
      <c r="G51" s="13"/>
    </row>
    <row r="52" spans="1:7" x14ac:dyDescent="0.3">
      <c r="B52" s="13"/>
      <c r="C52" s="13"/>
      <c r="D52" s="13"/>
      <c r="E52" s="13"/>
      <c r="F52" s="13"/>
      <c r="G52" s="13"/>
    </row>
    <row r="53" spans="1:7" x14ac:dyDescent="0.3">
      <c r="B53" s="13"/>
      <c r="C53" s="13"/>
      <c r="D53" s="13"/>
      <c r="E53" s="13"/>
      <c r="F53" s="13"/>
      <c r="G53" s="13"/>
    </row>
    <row r="54" spans="1:7" x14ac:dyDescent="0.3">
      <c r="B54" s="13"/>
      <c r="C54" s="13"/>
      <c r="D54" s="13"/>
      <c r="E54" s="13"/>
      <c r="F54" s="13"/>
      <c r="G54" s="13"/>
    </row>
    <row r="55" spans="1:7" x14ac:dyDescent="0.3">
      <c r="B55" s="13"/>
      <c r="C55" s="13"/>
      <c r="D55" s="13"/>
      <c r="E55" s="13"/>
      <c r="F55" s="13"/>
      <c r="G55" s="13"/>
    </row>
    <row r="56" spans="1:7" x14ac:dyDescent="0.3">
      <c r="B56" s="13"/>
      <c r="C56" s="13"/>
      <c r="D56" s="13"/>
      <c r="E56" s="13"/>
      <c r="F56" s="13"/>
      <c r="G56" s="13"/>
    </row>
    <row r="57" spans="1:7" x14ac:dyDescent="0.3">
      <c r="B57" s="13"/>
      <c r="C57" s="13"/>
      <c r="D57" s="13"/>
      <c r="E57" s="13"/>
      <c r="F57" s="13"/>
      <c r="G57" s="13"/>
    </row>
    <row r="58" spans="1:7" x14ac:dyDescent="0.3">
      <c r="B58" s="13"/>
      <c r="C58" s="13"/>
      <c r="D58" s="13"/>
      <c r="E58" s="13"/>
      <c r="F58" s="13"/>
      <c r="G58" s="13"/>
    </row>
    <row r="59" spans="1:7" x14ac:dyDescent="0.3">
      <c r="B59" s="13"/>
      <c r="C59" s="13"/>
      <c r="D59" s="13"/>
      <c r="E59" s="13"/>
      <c r="F59" s="13"/>
      <c r="G59" s="13"/>
    </row>
    <row r="60" spans="1:7" x14ac:dyDescent="0.3">
      <c r="B60" s="13"/>
      <c r="C60" s="13"/>
      <c r="D60" s="13"/>
      <c r="E60" s="13"/>
      <c r="F60" s="13"/>
      <c r="G60" s="13"/>
    </row>
    <row r="61" spans="1:7" x14ac:dyDescent="0.3">
      <c r="B61" s="13"/>
      <c r="C61" s="13"/>
      <c r="D61" s="13"/>
      <c r="E61" s="13"/>
      <c r="F61" s="13"/>
      <c r="G61" s="13"/>
    </row>
    <row r="62" spans="1:7" x14ac:dyDescent="0.3">
      <c r="B62" s="13"/>
      <c r="C62" s="13"/>
      <c r="D62" s="13"/>
      <c r="E62" s="13"/>
      <c r="F62" s="13"/>
      <c r="G62" s="13"/>
    </row>
    <row r="63" spans="1:7" x14ac:dyDescent="0.3">
      <c r="B63" s="13"/>
      <c r="C63" s="13"/>
      <c r="D63" s="13"/>
      <c r="E63" s="13"/>
      <c r="F63" s="13"/>
      <c r="G63" s="13"/>
    </row>
    <row r="64" spans="1:7" x14ac:dyDescent="0.3">
      <c r="B64" s="13"/>
      <c r="C64" s="13"/>
      <c r="D64" s="13"/>
      <c r="E64" s="13"/>
      <c r="F64" s="13"/>
      <c r="G64" s="13"/>
    </row>
    <row r="65" spans="2:7" x14ac:dyDescent="0.3">
      <c r="B65" s="13"/>
      <c r="C65" s="13"/>
      <c r="D65" s="13"/>
      <c r="E65" s="13"/>
      <c r="F65" s="13"/>
      <c r="G65" s="13"/>
    </row>
    <row r="66" spans="2:7" x14ac:dyDescent="0.3">
      <c r="B66" s="13"/>
      <c r="C66" s="13"/>
      <c r="D66" s="13"/>
      <c r="E66" s="13"/>
      <c r="F66" s="13"/>
      <c r="G66" s="13"/>
    </row>
    <row r="67" spans="2:7" x14ac:dyDescent="0.3">
      <c r="B67" s="13"/>
      <c r="C67" s="13"/>
      <c r="D67" s="13"/>
      <c r="E67" s="13"/>
      <c r="F67" s="13"/>
      <c r="G67" s="13"/>
    </row>
    <row r="68" spans="2:7" x14ac:dyDescent="0.3">
      <c r="B68" s="13"/>
      <c r="C68" s="13"/>
      <c r="D68" s="13"/>
      <c r="E68" s="13"/>
      <c r="F68" s="13"/>
      <c r="G68" s="13"/>
    </row>
    <row r="69" spans="2:7" x14ac:dyDescent="0.3">
      <c r="B69" s="13"/>
      <c r="C69" s="13"/>
      <c r="D69" s="13"/>
      <c r="E69" s="13"/>
      <c r="F69" s="13"/>
      <c r="G69" s="13"/>
    </row>
    <row r="70" spans="2:7" x14ac:dyDescent="0.3">
      <c r="B70" s="13"/>
      <c r="C70" s="13"/>
      <c r="D70" s="13"/>
      <c r="E70" s="13"/>
      <c r="F70" s="13"/>
      <c r="G70" s="13"/>
    </row>
    <row r="71" spans="2:7" x14ac:dyDescent="0.3">
      <c r="B71" s="13"/>
      <c r="C71" s="13"/>
      <c r="D71" s="13"/>
      <c r="E71" s="13"/>
      <c r="F71" s="13"/>
      <c r="G71" s="13"/>
    </row>
    <row r="72" spans="2:7" x14ac:dyDescent="0.3">
      <c r="B72" s="13"/>
      <c r="C72" s="13"/>
      <c r="D72" s="13"/>
      <c r="E72" s="13"/>
      <c r="F72" s="13"/>
      <c r="G72" s="13"/>
    </row>
    <row r="73" spans="2:7" x14ac:dyDescent="0.3">
      <c r="B73" s="13"/>
      <c r="C73" s="13"/>
      <c r="D73" s="13"/>
      <c r="E73" s="13"/>
      <c r="F73" s="13"/>
      <c r="G73" s="13"/>
    </row>
    <row r="74" spans="2:7" x14ac:dyDescent="0.3">
      <c r="B74" s="13"/>
      <c r="C74" s="13"/>
      <c r="D74" s="13"/>
      <c r="E74" s="13"/>
      <c r="F74" s="13"/>
      <c r="G74" s="13"/>
    </row>
    <row r="75" spans="2:7" x14ac:dyDescent="0.3">
      <c r="B75" s="13"/>
      <c r="C75" s="13"/>
      <c r="D75" s="13"/>
      <c r="E75" s="13"/>
      <c r="F75" s="13"/>
      <c r="G75" s="13"/>
    </row>
    <row r="76" spans="2:7" x14ac:dyDescent="0.3">
      <c r="B76" s="13"/>
      <c r="C76" s="13"/>
      <c r="D76" s="13"/>
      <c r="E76" s="13"/>
      <c r="F76" s="13"/>
      <c r="G76" s="13"/>
    </row>
    <row r="77" spans="2:7" x14ac:dyDescent="0.3">
      <c r="B77" s="13"/>
      <c r="C77" s="13"/>
      <c r="D77" s="13"/>
      <c r="E77" s="13"/>
      <c r="F77" s="13"/>
      <c r="G77" s="13"/>
    </row>
    <row r="78" spans="2:7" x14ac:dyDescent="0.3">
      <c r="B78" s="13"/>
      <c r="C78" s="13"/>
      <c r="D78" s="13"/>
      <c r="E78" s="13"/>
      <c r="F78" s="13"/>
      <c r="G78" s="13"/>
    </row>
    <row r="79" spans="2:7" x14ac:dyDescent="0.3">
      <c r="B79" s="13"/>
      <c r="C79" s="13"/>
      <c r="D79" s="13"/>
      <c r="E79" s="13"/>
      <c r="F79" s="13"/>
      <c r="G79" s="13"/>
    </row>
    <row r="80" spans="2:7" x14ac:dyDescent="0.3">
      <c r="B80" s="13"/>
      <c r="C80" s="13"/>
      <c r="D80" s="13"/>
      <c r="E80" s="13"/>
      <c r="F80" s="13"/>
      <c r="G80" s="13"/>
    </row>
    <row r="81" spans="2:7" x14ac:dyDescent="0.3">
      <c r="B81" s="13"/>
      <c r="C81" s="13"/>
      <c r="D81" s="13"/>
      <c r="E81" s="13"/>
      <c r="F81" s="13"/>
      <c r="G81" s="13"/>
    </row>
    <row r="82" spans="2:7" x14ac:dyDescent="0.3">
      <c r="B82" s="13"/>
      <c r="C82" s="13"/>
      <c r="D82" s="13"/>
      <c r="E82" s="13"/>
      <c r="F82" s="13"/>
      <c r="G82" s="13"/>
    </row>
    <row r="83" spans="2:7" x14ac:dyDescent="0.3">
      <c r="B83" s="13"/>
      <c r="C83" s="13"/>
      <c r="D83" s="13"/>
      <c r="E83" s="13"/>
      <c r="F83" s="13"/>
      <c r="G83" s="13"/>
    </row>
    <row r="84" spans="2:7" x14ac:dyDescent="0.3">
      <c r="B84" s="13"/>
      <c r="C84" s="13"/>
      <c r="D84" s="13"/>
      <c r="E84" s="13"/>
      <c r="F84" s="13"/>
      <c r="G84" s="13"/>
    </row>
    <row r="85" spans="2:7" x14ac:dyDescent="0.3">
      <c r="B85" s="13"/>
      <c r="C85" s="13"/>
      <c r="D85" s="13"/>
      <c r="E85" s="13"/>
      <c r="F85" s="13"/>
      <c r="G85" s="13"/>
    </row>
    <row r="86" spans="2:7" x14ac:dyDescent="0.3">
      <c r="B86" s="13"/>
      <c r="C86" s="13"/>
      <c r="D86" s="13"/>
      <c r="E86" s="13"/>
      <c r="F86" s="13"/>
      <c r="G86" s="13"/>
    </row>
    <row r="87" spans="2:7" x14ac:dyDescent="0.3">
      <c r="B87" s="13"/>
      <c r="C87" s="13"/>
      <c r="D87" s="13"/>
      <c r="E87" s="13"/>
      <c r="F87" s="13"/>
      <c r="G87" s="13"/>
    </row>
    <row r="88" spans="2:7" x14ac:dyDescent="0.3">
      <c r="B88" s="13"/>
      <c r="C88" s="13"/>
      <c r="D88" s="13"/>
      <c r="E88" s="13"/>
      <c r="F88" s="13"/>
      <c r="G88" s="13"/>
    </row>
    <row r="89" spans="2:7" x14ac:dyDescent="0.3">
      <c r="B89" s="13"/>
      <c r="C89" s="13"/>
      <c r="D89" s="13"/>
      <c r="E89" s="13"/>
      <c r="F89" s="13"/>
      <c r="G89" s="13"/>
    </row>
    <row r="90" spans="2:7" x14ac:dyDescent="0.3">
      <c r="B90" s="13"/>
      <c r="C90" s="13"/>
      <c r="D90" s="13"/>
      <c r="E90" s="13"/>
      <c r="F90" s="13"/>
      <c r="G90" s="13"/>
    </row>
    <row r="91" spans="2:7" x14ac:dyDescent="0.3">
      <c r="B91" s="13"/>
      <c r="C91" s="13"/>
      <c r="D91" s="13"/>
      <c r="E91" s="13"/>
      <c r="F91" s="13"/>
      <c r="G91" s="13"/>
    </row>
    <row r="92" spans="2:7" x14ac:dyDescent="0.3">
      <c r="B92" s="13"/>
      <c r="C92" s="13"/>
      <c r="D92" s="13"/>
      <c r="E92" s="13"/>
      <c r="F92" s="13"/>
      <c r="G92" s="13"/>
    </row>
    <row r="93" spans="2:7" x14ac:dyDescent="0.3">
      <c r="B93" s="13"/>
      <c r="C93" s="13"/>
      <c r="D93" s="13"/>
      <c r="E93" s="13"/>
      <c r="F93" s="13"/>
      <c r="G93" s="13"/>
    </row>
    <row r="94" spans="2:7" x14ac:dyDescent="0.3">
      <c r="B94" s="13"/>
      <c r="C94" s="13"/>
      <c r="D94" s="13"/>
      <c r="E94" s="13"/>
      <c r="F94" s="13"/>
      <c r="G94" s="13"/>
    </row>
    <row r="95" spans="2:7" x14ac:dyDescent="0.3">
      <c r="B95" s="13"/>
      <c r="C95" s="13"/>
      <c r="D95" s="13"/>
      <c r="E95" s="13"/>
      <c r="F95" s="13"/>
      <c r="G95" s="13"/>
    </row>
    <row r="96" spans="2:7" x14ac:dyDescent="0.3">
      <c r="B96" s="13"/>
      <c r="C96" s="13"/>
      <c r="D96" s="13"/>
      <c r="E96" s="13"/>
      <c r="F96" s="13"/>
      <c r="G96" s="13"/>
    </row>
    <row r="97" spans="2:7" x14ac:dyDescent="0.3">
      <c r="B97" s="13"/>
      <c r="C97" s="13"/>
      <c r="D97" s="13"/>
      <c r="E97" s="13"/>
      <c r="F97" s="13"/>
      <c r="G97" s="13"/>
    </row>
    <row r="98" spans="2:7" x14ac:dyDescent="0.3">
      <c r="B98" s="13"/>
      <c r="C98" s="13"/>
      <c r="D98" s="13"/>
      <c r="E98" s="13"/>
      <c r="F98" s="13"/>
      <c r="G98" s="13"/>
    </row>
    <row r="99" spans="2:7" x14ac:dyDescent="0.3">
      <c r="B99" s="13"/>
      <c r="C99" s="13"/>
      <c r="D99" s="13"/>
      <c r="E99" s="13"/>
      <c r="F99" s="13"/>
      <c r="G99" s="13"/>
    </row>
    <row r="100" spans="2:7" x14ac:dyDescent="0.3">
      <c r="B100" s="13"/>
      <c r="C100" s="13"/>
      <c r="D100" s="13"/>
      <c r="E100" s="13"/>
      <c r="F100" s="13"/>
      <c r="G100" s="13"/>
    </row>
    <row r="101" spans="2:7" x14ac:dyDescent="0.3">
      <c r="B101" s="13"/>
      <c r="C101" s="13"/>
      <c r="D101" s="13"/>
      <c r="E101" s="13"/>
      <c r="F101" s="13"/>
      <c r="G101" s="13"/>
    </row>
    <row r="102" spans="2:7" x14ac:dyDescent="0.3">
      <c r="B102" s="13"/>
      <c r="C102" s="13"/>
      <c r="D102" s="13"/>
      <c r="E102" s="13"/>
      <c r="F102" s="13"/>
      <c r="G102" s="13"/>
    </row>
    <row r="103" spans="2:7" x14ac:dyDescent="0.3">
      <c r="B103" s="13"/>
      <c r="C103" s="13"/>
      <c r="D103" s="13"/>
      <c r="E103" s="13"/>
      <c r="F103" s="13"/>
      <c r="G103" s="13"/>
    </row>
    <row r="104" spans="2:7" x14ac:dyDescent="0.3">
      <c r="B104" s="13"/>
      <c r="C104" s="13"/>
      <c r="D104" s="13"/>
      <c r="E104" s="13"/>
      <c r="F104" s="13"/>
      <c r="G104" s="13"/>
    </row>
    <row r="105" spans="2:7" x14ac:dyDescent="0.3">
      <c r="B105" s="13"/>
      <c r="C105" s="13"/>
      <c r="D105" s="13"/>
      <c r="E105" s="13"/>
      <c r="F105" s="13"/>
      <c r="G105" s="13"/>
    </row>
    <row r="106" spans="2:7" x14ac:dyDescent="0.3">
      <c r="B106" s="13"/>
      <c r="C106" s="13"/>
      <c r="D106" s="13"/>
      <c r="E106" s="13"/>
      <c r="F106" s="13"/>
      <c r="G106" s="13"/>
    </row>
    <row r="107" spans="2:7" x14ac:dyDescent="0.3">
      <c r="B107" s="13"/>
      <c r="C107" s="13"/>
      <c r="D107" s="13"/>
      <c r="E107" s="13"/>
      <c r="F107" s="13"/>
      <c r="G107" s="13"/>
    </row>
    <row r="108" spans="2:7" x14ac:dyDescent="0.3">
      <c r="B108" s="13"/>
      <c r="C108" s="13"/>
      <c r="D108" s="13"/>
      <c r="E108" s="13"/>
      <c r="F108" s="13"/>
      <c r="G108" s="13"/>
    </row>
    <row r="109" spans="2:7" x14ac:dyDescent="0.3">
      <c r="B109" s="13"/>
      <c r="C109" s="13"/>
      <c r="D109" s="13"/>
      <c r="E109" s="13"/>
      <c r="F109" s="13"/>
      <c r="G109" s="13"/>
    </row>
    <row r="110" spans="2:7" x14ac:dyDescent="0.3">
      <c r="B110" s="13"/>
      <c r="C110" s="13"/>
      <c r="D110" s="13"/>
      <c r="E110" s="13"/>
      <c r="F110" s="13"/>
      <c r="G110" s="13"/>
    </row>
    <row r="111" spans="2:7" x14ac:dyDescent="0.3">
      <c r="B111" s="13"/>
      <c r="C111" s="13"/>
      <c r="D111" s="13"/>
      <c r="E111" s="13"/>
      <c r="F111" s="13"/>
      <c r="G111" s="13"/>
    </row>
    <row r="112" spans="2:7" x14ac:dyDescent="0.3">
      <c r="B112" s="13"/>
      <c r="C112" s="13"/>
      <c r="D112" s="13"/>
      <c r="E112" s="13"/>
      <c r="F112" s="13"/>
      <c r="G112" s="13"/>
    </row>
    <row r="113" spans="2:7" x14ac:dyDescent="0.3">
      <c r="B113" s="13"/>
      <c r="C113" s="13"/>
      <c r="D113" s="13"/>
      <c r="E113" s="13"/>
      <c r="F113" s="13"/>
      <c r="G113" s="13"/>
    </row>
    <row r="114" spans="2:7" x14ac:dyDescent="0.3">
      <c r="B114" s="13"/>
      <c r="C114" s="13"/>
      <c r="D114" s="13"/>
      <c r="E114" s="13"/>
      <c r="F114" s="13"/>
      <c r="G114" s="13"/>
    </row>
  </sheetData>
  <mergeCells count="1">
    <mergeCell ref="A3:E4"/>
  </mergeCells>
  <printOptions horizontalCentered="1"/>
  <pageMargins left="0.7" right="0.7" top="0.75" bottom="0.75" header="0.3" footer="0.3"/>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1ED2-0D32-4345-A2A4-5183204F424C}">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25</v>
      </c>
      <c r="B5" s="138"/>
      <c r="C5" s="138"/>
      <c r="D5" s="138"/>
      <c r="E5" s="138"/>
      <c r="F5" s="138"/>
    </row>
    <row r="6" spans="1:26" x14ac:dyDescent="0.3">
      <c r="A6" s="141" t="s">
        <v>684</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83</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685</v>
      </c>
      <c r="B11" s="153">
        <f>'SO 7909'!L14</f>
        <v>0</v>
      </c>
      <c r="C11" s="153">
        <f>'SO 7909'!M14</f>
        <v>0</v>
      </c>
      <c r="D11" s="153">
        <f>'SO 7909'!I14</f>
        <v>0</v>
      </c>
      <c r="E11" s="154">
        <f>'SO 7909'!S14</f>
        <v>0</v>
      </c>
      <c r="F11" s="154">
        <f>'SO 7909'!V14</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686</v>
      </c>
      <c r="B12" s="153">
        <f>'SO 7909'!L33</f>
        <v>0</v>
      </c>
      <c r="C12" s="153">
        <f>'SO 7909'!M33</f>
        <v>0</v>
      </c>
      <c r="D12" s="153">
        <f>'SO 7909'!I33</f>
        <v>0</v>
      </c>
      <c r="E12" s="154">
        <f>'SO 7909'!S33</f>
        <v>2.0699999999999998</v>
      </c>
      <c r="F12" s="154">
        <f>'SO 7909'!V33</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687</v>
      </c>
      <c r="B13" s="153">
        <f>'SO 7909'!L62</f>
        <v>0</v>
      </c>
      <c r="C13" s="153">
        <f>'SO 7909'!M62</f>
        <v>0</v>
      </c>
      <c r="D13" s="153">
        <f>'SO 7909'!I62</f>
        <v>0</v>
      </c>
      <c r="E13" s="154">
        <f>'SO 7909'!S62</f>
        <v>2.3199999999999998</v>
      </c>
      <c r="F13" s="154">
        <f>'SO 7909'!V62</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688</v>
      </c>
      <c r="B14" s="153">
        <f>'SO 7909'!L73</f>
        <v>0</v>
      </c>
      <c r="C14" s="153">
        <f>'SO 7909'!M73</f>
        <v>0</v>
      </c>
      <c r="D14" s="153">
        <f>'SO 7909'!I73</f>
        <v>0</v>
      </c>
      <c r="E14" s="154">
        <f>'SO 7909'!S73</f>
        <v>0.1</v>
      </c>
      <c r="F14" s="154">
        <f>'SO 7909'!V73</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689</v>
      </c>
      <c r="B15" s="153">
        <f>'SO 7909'!L98</f>
        <v>0</v>
      </c>
      <c r="C15" s="153">
        <f>'SO 7909'!M98</f>
        <v>0</v>
      </c>
      <c r="D15" s="153">
        <f>'SO 7909'!I98</f>
        <v>0</v>
      </c>
      <c r="E15" s="154">
        <f>'SO 7909'!S98</f>
        <v>2.02</v>
      </c>
      <c r="F15" s="154">
        <f>'SO 7909'!V98</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2" t="s">
        <v>83</v>
      </c>
      <c r="B16" s="155">
        <f>'SO 7909'!L100</f>
        <v>0</v>
      </c>
      <c r="C16" s="155">
        <f>'SO 7909'!M100</f>
        <v>0</v>
      </c>
      <c r="D16" s="155">
        <f>'SO 7909'!I100</f>
        <v>0</v>
      </c>
      <c r="E16" s="156">
        <f>'SO 7909'!S100</f>
        <v>6.51</v>
      </c>
      <c r="F16" s="156">
        <f>'SO 7909'!V100</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1"/>
      <c r="B17" s="145"/>
      <c r="C17" s="145"/>
      <c r="D17" s="145"/>
      <c r="E17" s="144"/>
      <c r="F17" s="144"/>
    </row>
    <row r="18" spans="1:26" x14ac:dyDescent="0.3">
      <c r="A18" s="2" t="s">
        <v>97</v>
      </c>
      <c r="B18" s="155">
        <f>'SO 7909'!L101</f>
        <v>0</v>
      </c>
      <c r="C18" s="155">
        <f>'SO 7909'!M101</f>
        <v>0</v>
      </c>
      <c r="D18" s="155">
        <f>'SO 7909'!I101</f>
        <v>0</v>
      </c>
      <c r="E18" s="156">
        <f>'SO 7909'!S101</f>
        <v>6.51</v>
      </c>
      <c r="F18" s="156">
        <f>'SO 7909'!V101</f>
        <v>0</v>
      </c>
      <c r="G18" s="149"/>
      <c r="H18" s="149"/>
      <c r="I18" s="149"/>
      <c r="J18" s="149"/>
      <c r="K18" s="149"/>
      <c r="L18" s="149"/>
      <c r="M18" s="149"/>
      <c r="N18" s="149"/>
      <c r="O18" s="149"/>
      <c r="P18" s="149"/>
      <c r="Q18" s="149"/>
      <c r="R18" s="149"/>
      <c r="S18" s="149"/>
      <c r="T18" s="149"/>
      <c r="U18" s="149"/>
      <c r="V18" s="149"/>
      <c r="W18" s="149"/>
      <c r="X18" s="149"/>
      <c r="Y18" s="149"/>
      <c r="Z18" s="149"/>
    </row>
    <row r="19" spans="1:26" x14ac:dyDescent="0.3">
      <c r="A19" s="1"/>
      <c r="B19" s="145"/>
      <c r="C19" s="145"/>
      <c r="D19" s="145"/>
      <c r="E19" s="144"/>
      <c r="F19" s="144"/>
    </row>
    <row r="20" spans="1:26" x14ac:dyDescent="0.3">
      <c r="A20" s="1"/>
      <c r="B20" s="145"/>
      <c r="C20" s="145"/>
      <c r="D20" s="145"/>
      <c r="E20" s="144"/>
      <c r="F20" s="144"/>
    </row>
    <row r="21" spans="1:26" x14ac:dyDescent="0.3">
      <c r="A21" s="1"/>
      <c r="B21" s="145"/>
      <c r="C21" s="145"/>
      <c r="D21" s="145"/>
      <c r="E21" s="144"/>
      <c r="F21" s="144"/>
    </row>
    <row r="22" spans="1:26" x14ac:dyDescent="0.3">
      <c r="A22" s="1"/>
      <c r="B22" s="145"/>
      <c r="C22" s="145"/>
      <c r="D22" s="145"/>
      <c r="E22" s="144"/>
      <c r="F22" s="144"/>
    </row>
    <row r="23" spans="1:26" x14ac:dyDescent="0.3">
      <c r="A23" s="1"/>
      <c r="B23" s="145"/>
      <c r="C23" s="145"/>
      <c r="D23" s="145"/>
      <c r="E23" s="144"/>
      <c r="F23" s="144"/>
    </row>
    <row r="24" spans="1:26" x14ac:dyDescent="0.3">
      <c r="A24" s="1"/>
      <c r="B24" s="145"/>
      <c r="C24" s="145"/>
      <c r="D24" s="145"/>
      <c r="E24" s="144"/>
      <c r="F24" s="144"/>
    </row>
    <row r="25" spans="1:26" x14ac:dyDescent="0.3">
      <c r="A25" s="1"/>
      <c r="B25" s="145"/>
      <c r="C25" s="145"/>
      <c r="D25" s="145"/>
      <c r="E25" s="144"/>
      <c r="F25" s="144"/>
    </row>
    <row r="26" spans="1:26" x14ac:dyDescent="0.3">
      <c r="A26" s="1"/>
      <c r="B26" s="145"/>
      <c r="C26" s="145"/>
      <c r="D26" s="145"/>
      <c r="E26" s="144"/>
      <c r="F26" s="144"/>
    </row>
    <row r="27" spans="1:26" x14ac:dyDescent="0.3">
      <c r="A27" s="1"/>
      <c r="B27" s="145"/>
      <c r="C27" s="145"/>
      <c r="D27" s="145"/>
      <c r="E27" s="144"/>
      <c r="F27" s="144"/>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8694E-C08E-41CE-840D-EDB17F073B3D}">
  <dimension ref="A1:AA116"/>
  <sheetViews>
    <sheetView workbookViewId="0">
      <pane ySplit="8" topLeftCell="A105" activePane="bottomLeft" state="frozen"/>
      <selection pane="bottomLeft" activeCell="A116" sqref="A116:D116"/>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690</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83</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731</v>
      </c>
      <c r="D10" s="167" t="s">
        <v>685</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691</v>
      </c>
      <c r="C11" s="174" t="s">
        <v>692</v>
      </c>
      <c r="D11" s="168" t="s">
        <v>693</v>
      </c>
      <c r="E11" s="168" t="s">
        <v>694</v>
      </c>
      <c r="F11" s="169">
        <v>1</v>
      </c>
      <c r="G11" s="175"/>
      <c r="H11" s="175"/>
      <c r="I11" s="170">
        <f>ROUND(F11*(G11+H11),2)</f>
        <v>0</v>
      </c>
      <c r="J11" s="168">
        <f>ROUND(F11*(N11),2)</f>
        <v>0</v>
      </c>
      <c r="K11" s="171">
        <f>ROUND(F11*(O11),2)</f>
        <v>0</v>
      </c>
      <c r="L11" s="171">
        <f>ROUND(F11*(G11),2)</f>
        <v>0</v>
      </c>
      <c r="M11" s="171">
        <f>ROUND(F11*(H11),2)</f>
        <v>0</v>
      </c>
      <c r="N11" s="171">
        <v>0</v>
      </c>
      <c r="O11" s="171"/>
      <c r="P11" s="176"/>
      <c r="Q11" s="176"/>
      <c r="R11" s="176"/>
      <c r="S11" s="171">
        <f>ROUND(F11*(P11),3)</f>
        <v>0</v>
      </c>
      <c r="T11" s="172"/>
      <c r="U11" s="172"/>
      <c r="V11" s="176"/>
      <c r="Z11">
        <v>0</v>
      </c>
    </row>
    <row r="12" spans="1:26" ht="24.9" customHeight="1" x14ac:dyDescent="0.3">
      <c r="A12" s="173">
        <v>2</v>
      </c>
      <c r="B12" s="168" t="s">
        <v>691</v>
      </c>
      <c r="C12" s="174" t="s">
        <v>695</v>
      </c>
      <c r="D12" s="168" t="s">
        <v>696</v>
      </c>
      <c r="E12" s="168" t="s">
        <v>694</v>
      </c>
      <c r="F12" s="169">
        <v>1</v>
      </c>
      <c r="G12" s="175"/>
      <c r="H12" s="175"/>
      <c r="I12" s="170">
        <f>ROUND(F12*(G12+H12),2)</f>
        <v>0</v>
      </c>
      <c r="J12" s="168">
        <f>ROUND(F12*(N12),2)</f>
        <v>0</v>
      </c>
      <c r="K12" s="171">
        <f>ROUND(F12*(O12),2)</f>
        <v>0</v>
      </c>
      <c r="L12" s="171">
        <f>ROUND(F12*(G12),2)</f>
        <v>0</v>
      </c>
      <c r="M12" s="171">
        <f>ROUND(F12*(H12),2)</f>
        <v>0</v>
      </c>
      <c r="N12" s="171">
        <v>0</v>
      </c>
      <c r="O12" s="171"/>
      <c r="P12" s="176"/>
      <c r="Q12" s="176"/>
      <c r="R12" s="176"/>
      <c r="S12" s="171">
        <f>ROUND(F12*(P12),3)</f>
        <v>0</v>
      </c>
      <c r="T12" s="172"/>
      <c r="U12" s="172"/>
      <c r="V12" s="176"/>
      <c r="Z12">
        <v>0</v>
      </c>
    </row>
    <row r="13" spans="1:26" ht="24.9" customHeight="1" x14ac:dyDescent="0.3">
      <c r="A13" s="173">
        <v>3</v>
      </c>
      <c r="B13" s="168" t="s">
        <v>691</v>
      </c>
      <c r="C13" s="174" t="s">
        <v>697</v>
      </c>
      <c r="D13" s="168" t="s">
        <v>698</v>
      </c>
      <c r="E13" s="168" t="s">
        <v>294</v>
      </c>
      <c r="F13" s="169">
        <v>3.6300000000000008</v>
      </c>
      <c r="G13" s="175"/>
      <c r="H13" s="175"/>
      <c r="I13" s="170">
        <f>ROUND(F13*(G13+H13),2)</f>
        <v>0</v>
      </c>
      <c r="J13" s="168">
        <f>ROUND(F13*(N13),2)</f>
        <v>0</v>
      </c>
      <c r="K13" s="171">
        <f>ROUND(F13*(O13),2)</f>
        <v>0</v>
      </c>
      <c r="L13" s="171">
        <f>ROUND(F13*(G13),2)</f>
        <v>0</v>
      </c>
      <c r="M13" s="171">
        <f>ROUND(F13*(H13),2)</f>
        <v>0</v>
      </c>
      <c r="N13" s="171">
        <v>0</v>
      </c>
      <c r="O13" s="171"/>
      <c r="P13" s="176"/>
      <c r="Q13" s="176"/>
      <c r="R13" s="176"/>
      <c r="S13" s="171">
        <f>ROUND(F13*(P13),3)</f>
        <v>0</v>
      </c>
      <c r="T13" s="172"/>
      <c r="U13" s="172"/>
      <c r="V13" s="176"/>
      <c r="Z13">
        <v>0</v>
      </c>
    </row>
    <row r="14" spans="1:26" x14ac:dyDescent="0.3">
      <c r="A14" s="152"/>
      <c r="B14" s="152"/>
      <c r="C14" s="167">
        <v>731</v>
      </c>
      <c r="D14" s="167" t="s">
        <v>685</v>
      </c>
      <c r="E14" s="152"/>
      <c r="F14" s="166"/>
      <c r="G14" s="155">
        <f>ROUND((SUM(L10:L13))/1,2)</f>
        <v>0</v>
      </c>
      <c r="H14" s="155">
        <f>ROUND((SUM(M10:M13))/1,2)</f>
        <v>0</v>
      </c>
      <c r="I14" s="155">
        <f>ROUND((SUM(I10:I13))/1,2)</f>
        <v>0</v>
      </c>
      <c r="J14" s="152"/>
      <c r="K14" s="152"/>
      <c r="L14" s="152">
        <f>ROUND((SUM(L10:L13))/1,2)</f>
        <v>0</v>
      </c>
      <c r="M14" s="152">
        <f>ROUND((SUM(M10:M13))/1,2)</f>
        <v>0</v>
      </c>
      <c r="N14" s="152"/>
      <c r="O14" s="152"/>
      <c r="P14" s="186"/>
      <c r="Q14" s="152"/>
      <c r="R14" s="152"/>
      <c r="S14" s="186">
        <f>ROUND((SUM(S10:S13))/1,2)</f>
        <v>0</v>
      </c>
      <c r="T14" s="149"/>
      <c r="U14" s="149"/>
      <c r="V14" s="2">
        <f>ROUND((SUM(V10:V13))/1,2)</f>
        <v>0</v>
      </c>
      <c r="W14" s="149"/>
      <c r="X14" s="149"/>
      <c r="Y14" s="149"/>
      <c r="Z14" s="149"/>
    </row>
    <row r="15" spans="1:26" x14ac:dyDescent="0.3">
      <c r="A15" s="1"/>
      <c r="B15" s="1"/>
      <c r="C15" s="1"/>
      <c r="D15" s="1"/>
      <c r="E15" s="1"/>
      <c r="F15" s="162"/>
      <c r="G15" s="145"/>
      <c r="H15" s="145"/>
      <c r="I15" s="145"/>
      <c r="J15" s="1"/>
      <c r="K15" s="1"/>
      <c r="L15" s="1"/>
      <c r="M15" s="1"/>
      <c r="N15" s="1"/>
      <c r="O15" s="1"/>
      <c r="P15" s="1"/>
      <c r="Q15" s="1"/>
      <c r="R15" s="1"/>
      <c r="S15" s="1"/>
      <c r="V15" s="1"/>
    </row>
    <row r="16" spans="1:26" x14ac:dyDescent="0.3">
      <c r="A16" s="152"/>
      <c r="B16" s="152"/>
      <c r="C16" s="167">
        <v>732</v>
      </c>
      <c r="D16" s="167" t="s">
        <v>686</v>
      </c>
      <c r="E16" s="152"/>
      <c r="F16" s="166"/>
      <c r="G16" s="153"/>
      <c r="H16" s="153"/>
      <c r="I16" s="153"/>
      <c r="J16" s="152"/>
      <c r="K16" s="152"/>
      <c r="L16" s="152"/>
      <c r="M16" s="152"/>
      <c r="N16" s="152"/>
      <c r="O16" s="152"/>
      <c r="P16" s="152"/>
      <c r="Q16" s="152"/>
      <c r="R16" s="152"/>
      <c r="S16" s="152"/>
      <c r="T16" s="149"/>
      <c r="U16" s="149"/>
      <c r="V16" s="152"/>
      <c r="W16" s="149"/>
      <c r="X16" s="149"/>
      <c r="Y16" s="149"/>
      <c r="Z16" s="149"/>
    </row>
    <row r="17" spans="1:26" ht="24.9" customHeight="1" x14ac:dyDescent="0.3">
      <c r="A17" s="173">
        <v>4</v>
      </c>
      <c r="B17" s="168" t="s">
        <v>699</v>
      </c>
      <c r="C17" s="174" t="s">
        <v>700</v>
      </c>
      <c r="D17" s="168" t="s">
        <v>701</v>
      </c>
      <c r="E17" s="168" t="s">
        <v>671</v>
      </c>
      <c r="F17" s="169">
        <v>6</v>
      </c>
      <c r="G17" s="175"/>
      <c r="H17" s="175"/>
      <c r="I17" s="170">
        <f t="shared" ref="I17:I32" si="0">ROUND(F17*(G17+H17),2)</f>
        <v>0</v>
      </c>
      <c r="J17" s="168">
        <f t="shared" ref="J17:J32" si="1">ROUND(F17*(N17),2)</f>
        <v>0</v>
      </c>
      <c r="K17" s="171">
        <f t="shared" ref="K17:K32" si="2">ROUND(F17*(O17),2)</f>
        <v>0</v>
      </c>
      <c r="L17" s="171">
        <f t="shared" ref="L17:L32" si="3">ROUND(F17*(G17),2)</f>
        <v>0</v>
      </c>
      <c r="M17" s="171">
        <f t="shared" ref="M17:M32" si="4">ROUND(F17*(H17),2)</f>
        <v>0</v>
      </c>
      <c r="N17" s="171">
        <v>0</v>
      </c>
      <c r="O17" s="171"/>
      <c r="P17" s="176">
        <v>7.6910000000000006E-2</v>
      </c>
      <c r="Q17" s="176"/>
      <c r="R17" s="176">
        <v>7.6910000000000006E-2</v>
      </c>
      <c r="S17" s="171">
        <f t="shared" ref="S17:S32" si="5">ROUND(F17*(P17),3)</f>
        <v>0.46100000000000002</v>
      </c>
      <c r="T17" s="172"/>
      <c r="U17" s="172"/>
      <c r="V17" s="176"/>
      <c r="Z17">
        <v>0</v>
      </c>
    </row>
    <row r="18" spans="1:26" ht="24.9" customHeight="1" x14ac:dyDescent="0.3">
      <c r="A18" s="173">
        <v>5</v>
      </c>
      <c r="B18" s="168" t="s">
        <v>699</v>
      </c>
      <c r="C18" s="174" t="s">
        <v>702</v>
      </c>
      <c r="D18" s="168" t="s">
        <v>703</v>
      </c>
      <c r="E18" s="168" t="s">
        <v>157</v>
      </c>
      <c r="F18" s="169">
        <v>6</v>
      </c>
      <c r="G18" s="175"/>
      <c r="H18" s="175"/>
      <c r="I18" s="170">
        <f t="shared" si="0"/>
        <v>0</v>
      </c>
      <c r="J18" s="168">
        <f t="shared" si="1"/>
        <v>0</v>
      </c>
      <c r="K18" s="171">
        <f t="shared" si="2"/>
        <v>0</v>
      </c>
      <c r="L18" s="171">
        <f t="shared" si="3"/>
        <v>0</v>
      </c>
      <c r="M18" s="171">
        <f t="shared" si="4"/>
        <v>0</v>
      </c>
      <c r="N18" s="171">
        <v>0</v>
      </c>
      <c r="O18" s="171"/>
      <c r="P18" s="176">
        <v>6.0080000000000001E-2</v>
      </c>
      <c r="Q18" s="176"/>
      <c r="R18" s="176">
        <v>6.0080000000000001E-2</v>
      </c>
      <c r="S18" s="171">
        <f t="shared" si="5"/>
        <v>0.36</v>
      </c>
      <c r="T18" s="172"/>
      <c r="U18" s="172"/>
      <c r="V18" s="176"/>
      <c r="Z18">
        <v>0</v>
      </c>
    </row>
    <row r="19" spans="1:26" ht="24.9" customHeight="1" x14ac:dyDescent="0.3">
      <c r="A19" s="173">
        <v>6</v>
      </c>
      <c r="B19" s="168" t="s">
        <v>699</v>
      </c>
      <c r="C19" s="174" t="s">
        <v>704</v>
      </c>
      <c r="D19" s="168" t="s">
        <v>705</v>
      </c>
      <c r="E19" s="168" t="s">
        <v>157</v>
      </c>
      <c r="F19" s="169">
        <v>12</v>
      </c>
      <c r="G19" s="175"/>
      <c r="H19" s="175"/>
      <c r="I19" s="170">
        <f t="shared" si="0"/>
        <v>0</v>
      </c>
      <c r="J19" s="168">
        <f t="shared" si="1"/>
        <v>0</v>
      </c>
      <c r="K19" s="171">
        <f t="shared" si="2"/>
        <v>0</v>
      </c>
      <c r="L19" s="171">
        <f t="shared" si="3"/>
        <v>0</v>
      </c>
      <c r="M19" s="171">
        <f t="shared" si="4"/>
        <v>0</v>
      </c>
      <c r="N19" s="171">
        <v>0</v>
      </c>
      <c r="O19" s="171"/>
      <c r="P19" s="176">
        <v>6.0080000000000001E-2</v>
      </c>
      <c r="Q19" s="176"/>
      <c r="R19" s="176">
        <v>6.0080000000000001E-2</v>
      </c>
      <c r="S19" s="171">
        <f t="shared" si="5"/>
        <v>0.72099999999999997</v>
      </c>
      <c r="T19" s="172"/>
      <c r="U19" s="172"/>
      <c r="V19" s="176"/>
      <c r="Z19">
        <v>0</v>
      </c>
    </row>
    <row r="20" spans="1:26" ht="24.9" customHeight="1" x14ac:dyDescent="0.3">
      <c r="A20" s="173">
        <v>7</v>
      </c>
      <c r="B20" s="168" t="s">
        <v>699</v>
      </c>
      <c r="C20" s="174" t="s">
        <v>706</v>
      </c>
      <c r="D20" s="168" t="s">
        <v>707</v>
      </c>
      <c r="E20" s="168" t="s">
        <v>642</v>
      </c>
      <c r="F20" s="169">
        <v>6</v>
      </c>
      <c r="G20" s="175"/>
      <c r="H20" s="175"/>
      <c r="I20" s="170">
        <f t="shared" si="0"/>
        <v>0</v>
      </c>
      <c r="J20" s="168">
        <f t="shared" si="1"/>
        <v>0</v>
      </c>
      <c r="K20" s="171">
        <f t="shared" si="2"/>
        <v>0</v>
      </c>
      <c r="L20" s="171">
        <f t="shared" si="3"/>
        <v>0</v>
      </c>
      <c r="M20" s="171">
        <f t="shared" si="4"/>
        <v>0</v>
      </c>
      <c r="N20" s="171">
        <v>0</v>
      </c>
      <c r="O20" s="171"/>
      <c r="P20" s="176">
        <v>3.3520000000000001E-2</v>
      </c>
      <c r="Q20" s="176"/>
      <c r="R20" s="176">
        <v>3.3520000000000001E-2</v>
      </c>
      <c r="S20" s="171">
        <f t="shared" si="5"/>
        <v>0.20100000000000001</v>
      </c>
      <c r="T20" s="172"/>
      <c r="U20" s="172"/>
      <c r="V20" s="176"/>
      <c r="Z20">
        <v>0</v>
      </c>
    </row>
    <row r="21" spans="1:26" ht="24.9" customHeight="1" x14ac:dyDescent="0.3">
      <c r="A21" s="173">
        <v>8</v>
      </c>
      <c r="B21" s="168" t="s">
        <v>699</v>
      </c>
      <c r="C21" s="174" t="s">
        <v>708</v>
      </c>
      <c r="D21" s="168" t="s">
        <v>709</v>
      </c>
      <c r="E21" s="168" t="s">
        <v>642</v>
      </c>
      <c r="F21" s="169">
        <v>1</v>
      </c>
      <c r="G21" s="175"/>
      <c r="H21" s="175"/>
      <c r="I21" s="170">
        <f t="shared" si="0"/>
        <v>0</v>
      </c>
      <c r="J21" s="168">
        <f t="shared" si="1"/>
        <v>0</v>
      </c>
      <c r="K21" s="171">
        <f t="shared" si="2"/>
        <v>0</v>
      </c>
      <c r="L21" s="171">
        <f t="shared" si="3"/>
        <v>0</v>
      </c>
      <c r="M21" s="171">
        <f t="shared" si="4"/>
        <v>0</v>
      </c>
      <c r="N21" s="171">
        <v>0</v>
      </c>
      <c r="O21" s="171"/>
      <c r="P21" s="176">
        <v>1.24E-3</v>
      </c>
      <c r="Q21" s="176"/>
      <c r="R21" s="176">
        <v>1.24E-3</v>
      </c>
      <c r="S21" s="171">
        <f t="shared" si="5"/>
        <v>1E-3</v>
      </c>
      <c r="T21" s="172"/>
      <c r="U21" s="172"/>
      <c r="V21" s="176"/>
      <c r="Z21">
        <v>0</v>
      </c>
    </row>
    <row r="22" spans="1:26" ht="24.9" customHeight="1" x14ac:dyDescent="0.3">
      <c r="A22" s="173">
        <v>9</v>
      </c>
      <c r="B22" s="168" t="s">
        <v>699</v>
      </c>
      <c r="C22" s="174" t="s">
        <v>710</v>
      </c>
      <c r="D22" s="168" t="s">
        <v>711</v>
      </c>
      <c r="E22" s="168" t="s">
        <v>642</v>
      </c>
      <c r="F22" s="169">
        <v>1</v>
      </c>
      <c r="G22" s="175"/>
      <c r="H22" s="175"/>
      <c r="I22" s="170">
        <f t="shared" si="0"/>
        <v>0</v>
      </c>
      <c r="J22" s="168">
        <f t="shared" si="1"/>
        <v>0</v>
      </c>
      <c r="K22" s="171">
        <f t="shared" si="2"/>
        <v>0</v>
      </c>
      <c r="L22" s="171">
        <f t="shared" si="3"/>
        <v>0</v>
      </c>
      <c r="M22" s="171">
        <f t="shared" si="4"/>
        <v>0</v>
      </c>
      <c r="N22" s="171">
        <v>0</v>
      </c>
      <c r="O22" s="171"/>
      <c r="P22" s="176">
        <v>1.082E-2</v>
      </c>
      <c r="Q22" s="176"/>
      <c r="R22" s="176">
        <v>1.082E-2</v>
      </c>
      <c r="S22" s="171">
        <f t="shared" si="5"/>
        <v>1.0999999999999999E-2</v>
      </c>
      <c r="T22" s="172"/>
      <c r="U22" s="172"/>
      <c r="V22" s="176"/>
      <c r="Z22">
        <v>0</v>
      </c>
    </row>
    <row r="23" spans="1:26" ht="24.9" customHeight="1" x14ac:dyDescent="0.3">
      <c r="A23" s="182">
        <v>10</v>
      </c>
      <c r="B23" s="177" t="s">
        <v>412</v>
      </c>
      <c r="C23" s="183" t="s">
        <v>712</v>
      </c>
      <c r="D23" s="177" t="s">
        <v>713</v>
      </c>
      <c r="E23" s="177" t="s">
        <v>415</v>
      </c>
      <c r="F23" s="178">
        <v>1</v>
      </c>
      <c r="G23" s="184"/>
      <c r="H23" s="184"/>
      <c r="I23" s="179">
        <f t="shared" si="0"/>
        <v>0</v>
      </c>
      <c r="J23" s="177">
        <f t="shared" si="1"/>
        <v>0</v>
      </c>
      <c r="K23" s="180">
        <f t="shared" si="2"/>
        <v>0</v>
      </c>
      <c r="L23" s="180">
        <f t="shared" si="3"/>
        <v>0</v>
      </c>
      <c r="M23" s="180">
        <f t="shared" si="4"/>
        <v>0</v>
      </c>
      <c r="N23" s="180">
        <v>0</v>
      </c>
      <c r="O23" s="180"/>
      <c r="P23" s="185">
        <v>0.105</v>
      </c>
      <c r="Q23" s="185"/>
      <c r="R23" s="185">
        <v>0.105</v>
      </c>
      <c r="S23" s="180">
        <f t="shared" si="5"/>
        <v>0.105</v>
      </c>
      <c r="T23" s="181"/>
      <c r="U23" s="181"/>
      <c r="V23" s="185"/>
      <c r="Z23">
        <v>0</v>
      </c>
    </row>
    <row r="24" spans="1:26" ht="24.9" customHeight="1" x14ac:dyDescent="0.3">
      <c r="A24" s="182">
        <v>11</v>
      </c>
      <c r="B24" s="177" t="s">
        <v>412</v>
      </c>
      <c r="C24" s="183" t="s">
        <v>714</v>
      </c>
      <c r="D24" s="177" t="s">
        <v>715</v>
      </c>
      <c r="E24" s="177" t="s">
        <v>415</v>
      </c>
      <c r="F24" s="178">
        <v>1</v>
      </c>
      <c r="G24" s="184"/>
      <c r="H24" s="184"/>
      <c r="I24" s="179">
        <f t="shared" si="0"/>
        <v>0</v>
      </c>
      <c r="J24" s="177">
        <f t="shared" si="1"/>
        <v>0</v>
      </c>
      <c r="K24" s="180">
        <f t="shared" si="2"/>
        <v>0</v>
      </c>
      <c r="L24" s="180">
        <f t="shared" si="3"/>
        <v>0</v>
      </c>
      <c r="M24" s="180">
        <f t="shared" si="4"/>
        <v>0</v>
      </c>
      <c r="N24" s="180">
        <v>0</v>
      </c>
      <c r="O24" s="180"/>
      <c r="P24" s="185">
        <v>0.105</v>
      </c>
      <c r="Q24" s="185"/>
      <c r="R24" s="185">
        <v>0.105</v>
      </c>
      <c r="S24" s="180">
        <f t="shared" si="5"/>
        <v>0.105</v>
      </c>
      <c r="T24" s="181"/>
      <c r="U24" s="181"/>
      <c r="V24" s="185"/>
      <c r="Z24">
        <v>0</v>
      </c>
    </row>
    <row r="25" spans="1:26" ht="24.9" customHeight="1" x14ac:dyDescent="0.3">
      <c r="A25" s="173">
        <v>12</v>
      </c>
      <c r="B25" s="168" t="s">
        <v>699</v>
      </c>
      <c r="C25" s="174" t="s">
        <v>716</v>
      </c>
      <c r="D25" s="168" t="s">
        <v>717</v>
      </c>
      <c r="E25" s="168" t="s">
        <v>642</v>
      </c>
      <c r="F25" s="169">
        <v>1</v>
      </c>
      <c r="G25" s="175"/>
      <c r="H25" s="175"/>
      <c r="I25" s="170">
        <f t="shared" si="0"/>
        <v>0</v>
      </c>
      <c r="J25" s="168">
        <f t="shared" si="1"/>
        <v>0</v>
      </c>
      <c r="K25" s="171">
        <f t="shared" si="2"/>
        <v>0</v>
      </c>
      <c r="L25" s="171">
        <f t="shared" si="3"/>
        <v>0</v>
      </c>
      <c r="M25" s="171">
        <f t="shared" si="4"/>
        <v>0</v>
      </c>
      <c r="N25" s="171">
        <v>0</v>
      </c>
      <c r="O25" s="171"/>
      <c r="P25" s="176">
        <v>1.24E-3</v>
      </c>
      <c r="Q25" s="176"/>
      <c r="R25" s="176">
        <v>1.24E-3</v>
      </c>
      <c r="S25" s="171">
        <f t="shared" si="5"/>
        <v>1E-3</v>
      </c>
      <c r="T25" s="172"/>
      <c r="U25" s="172"/>
      <c r="V25" s="176"/>
      <c r="Z25">
        <v>0</v>
      </c>
    </row>
    <row r="26" spans="1:26" ht="24.9" customHeight="1" x14ac:dyDescent="0.3">
      <c r="A26" s="182">
        <v>13</v>
      </c>
      <c r="B26" s="177" t="s">
        <v>412</v>
      </c>
      <c r="C26" s="183" t="s">
        <v>718</v>
      </c>
      <c r="D26" s="177" t="s">
        <v>719</v>
      </c>
      <c r="E26" s="177" t="s">
        <v>415</v>
      </c>
      <c r="F26" s="178">
        <v>1</v>
      </c>
      <c r="G26" s="184"/>
      <c r="H26" s="184"/>
      <c r="I26" s="179">
        <f t="shared" si="0"/>
        <v>0</v>
      </c>
      <c r="J26" s="177">
        <f t="shared" si="1"/>
        <v>0</v>
      </c>
      <c r="K26" s="180">
        <f t="shared" si="2"/>
        <v>0</v>
      </c>
      <c r="L26" s="180">
        <f t="shared" si="3"/>
        <v>0</v>
      </c>
      <c r="M26" s="180">
        <f t="shared" si="4"/>
        <v>0</v>
      </c>
      <c r="N26" s="180">
        <v>0</v>
      </c>
      <c r="O26" s="180"/>
      <c r="P26" s="185">
        <v>1E-4</v>
      </c>
      <c r="Q26" s="185"/>
      <c r="R26" s="185">
        <v>1E-4</v>
      </c>
      <c r="S26" s="180">
        <f t="shared" si="5"/>
        <v>0</v>
      </c>
      <c r="T26" s="181"/>
      <c r="U26" s="181"/>
      <c r="V26" s="185"/>
      <c r="Z26">
        <v>0</v>
      </c>
    </row>
    <row r="27" spans="1:26" ht="24.9" customHeight="1" x14ac:dyDescent="0.3">
      <c r="A27" s="182">
        <v>14</v>
      </c>
      <c r="B27" s="177" t="s">
        <v>412</v>
      </c>
      <c r="C27" s="183" t="s">
        <v>720</v>
      </c>
      <c r="D27" s="177" t="s">
        <v>721</v>
      </c>
      <c r="E27" s="177" t="s">
        <v>415</v>
      </c>
      <c r="F27" s="178">
        <v>1</v>
      </c>
      <c r="G27" s="184"/>
      <c r="H27" s="184"/>
      <c r="I27" s="179">
        <f t="shared" si="0"/>
        <v>0</v>
      </c>
      <c r="J27" s="177">
        <f t="shared" si="1"/>
        <v>0</v>
      </c>
      <c r="K27" s="180">
        <f t="shared" si="2"/>
        <v>0</v>
      </c>
      <c r="L27" s="180">
        <f t="shared" si="3"/>
        <v>0</v>
      </c>
      <c r="M27" s="180">
        <f t="shared" si="4"/>
        <v>0</v>
      </c>
      <c r="N27" s="180">
        <v>0</v>
      </c>
      <c r="O27" s="180"/>
      <c r="P27" s="185">
        <v>1E-4</v>
      </c>
      <c r="Q27" s="185"/>
      <c r="R27" s="185">
        <v>1E-4</v>
      </c>
      <c r="S27" s="180">
        <f t="shared" si="5"/>
        <v>0</v>
      </c>
      <c r="T27" s="181"/>
      <c r="U27" s="181"/>
      <c r="V27" s="185"/>
      <c r="Z27">
        <v>0</v>
      </c>
    </row>
    <row r="28" spans="1:26" ht="24.9" customHeight="1" x14ac:dyDescent="0.3">
      <c r="A28" s="173">
        <v>15</v>
      </c>
      <c r="B28" s="168" t="s">
        <v>699</v>
      </c>
      <c r="C28" s="174" t="s">
        <v>722</v>
      </c>
      <c r="D28" s="168" t="s">
        <v>723</v>
      </c>
      <c r="E28" s="168" t="s">
        <v>415</v>
      </c>
      <c r="F28" s="169">
        <v>1</v>
      </c>
      <c r="G28" s="175"/>
      <c r="H28" s="175"/>
      <c r="I28" s="170">
        <f t="shared" si="0"/>
        <v>0</v>
      </c>
      <c r="J28" s="168">
        <f t="shared" si="1"/>
        <v>0</v>
      </c>
      <c r="K28" s="171">
        <f t="shared" si="2"/>
        <v>0</v>
      </c>
      <c r="L28" s="171">
        <f t="shared" si="3"/>
        <v>0</v>
      </c>
      <c r="M28" s="171">
        <f t="shared" si="4"/>
        <v>0</v>
      </c>
      <c r="N28" s="171">
        <v>0</v>
      </c>
      <c r="O28" s="171"/>
      <c r="P28" s="176">
        <v>3.3520000000000001E-2</v>
      </c>
      <c r="Q28" s="176"/>
      <c r="R28" s="176">
        <v>3.3520000000000001E-2</v>
      </c>
      <c r="S28" s="171">
        <f t="shared" si="5"/>
        <v>3.4000000000000002E-2</v>
      </c>
      <c r="T28" s="172"/>
      <c r="U28" s="172"/>
      <c r="V28" s="176"/>
      <c r="Z28">
        <v>0</v>
      </c>
    </row>
    <row r="29" spans="1:26" ht="24.9" customHeight="1" x14ac:dyDescent="0.3">
      <c r="A29" s="173">
        <v>16</v>
      </c>
      <c r="B29" s="168" t="s">
        <v>699</v>
      </c>
      <c r="C29" s="174" t="s">
        <v>706</v>
      </c>
      <c r="D29" s="168" t="s">
        <v>724</v>
      </c>
      <c r="E29" s="168" t="s">
        <v>642</v>
      </c>
      <c r="F29" s="169">
        <v>1</v>
      </c>
      <c r="G29" s="175"/>
      <c r="H29" s="175"/>
      <c r="I29" s="170">
        <f t="shared" si="0"/>
        <v>0</v>
      </c>
      <c r="J29" s="168">
        <f t="shared" si="1"/>
        <v>0</v>
      </c>
      <c r="K29" s="171">
        <f t="shared" si="2"/>
        <v>0</v>
      </c>
      <c r="L29" s="171">
        <f t="shared" si="3"/>
        <v>0</v>
      </c>
      <c r="M29" s="171">
        <f t="shared" si="4"/>
        <v>0</v>
      </c>
      <c r="N29" s="171">
        <v>0</v>
      </c>
      <c r="O29" s="171"/>
      <c r="P29" s="176">
        <v>3.3520000000000001E-2</v>
      </c>
      <c r="Q29" s="176"/>
      <c r="R29" s="176">
        <v>3.3520000000000001E-2</v>
      </c>
      <c r="S29" s="171">
        <f t="shared" si="5"/>
        <v>3.4000000000000002E-2</v>
      </c>
      <c r="T29" s="172"/>
      <c r="U29" s="172"/>
      <c r="V29" s="176"/>
      <c r="Z29">
        <v>0</v>
      </c>
    </row>
    <row r="30" spans="1:26" ht="24.9" customHeight="1" x14ac:dyDescent="0.3">
      <c r="A30" s="173">
        <v>17</v>
      </c>
      <c r="B30" s="168" t="s">
        <v>699</v>
      </c>
      <c r="C30" s="174" t="s">
        <v>725</v>
      </c>
      <c r="D30" s="168" t="s">
        <v>726</v>
      </c>
      <c r="E30" s="168" t="s">
        <v>642</v>
      </c>
      <c r="F30" s="169">
        <v>1</v>
      </c>
      <c r="G30" s="175"/>
      <c r="H30" s="175"/>
      <c r="I30" s="170">
        <f t="shared" si="0"/>
        <v>0</v>
      </c>
      <c r="J30" s="168">
        <f t="shared" si="1"/>
        <v>0</v>
      </c>
      <c r="K30" s="171">
        <f t="shared" si="2"/>
        <v>0</v>
      </c>
      <c r="L30" s="171">
        <f t="shared" si="3"/>
        <v>0</v>
      </c>
      <c r="M30" s="171">
        <f t="shared" si="4"/>
        <v>0</v>
      </c>
      <c r="N30" s="171">
        <v>0</v>
      </c>
      <c r="O30" s="171"/>
      <c r="P30" s="176">
        <v>3.3520000000000001E-2</v>
      </c>
      <c r="Q30" s="176"/>
      <c r="R30" s="176">
        <v>3.3520000000000001E-2</v>
      </c>
      <c r="S30" s="171">
        <f t="shared" si="5"/>
        <v>3.4000000000000002E-2</v>
      </c>
      <c r="T30" s="172"/>
      <c r="U30" s="172"/>
      <c r="V30" s="176"/>
      <c r="Z30">
        <v>0</v>
      </c>
    </row>
    <row r="31" spans="1:26" ht="24.9" customHeight="1" x14ac:dyDescent="0.3">
      <c r="A31" s="182">
        <v>18</v>
      </c>
      <c r="B31" s="177" t="s">
        <v>412</v>
      </c>
      <c r="C31" s="183" t="s">
        <v>727</v>
      </c>
      <c r="D31" s="177" t="s">
        <v>728</v>
      </c>
      <c r="E31" s="177" t="s">
        <v>415</v>
      </c>
      <c r="F31" s="178">
        <v>1</v>
      </c>
      <c r="G31" s="184"/>
      <c r="H31" s="184"/>
      <c r="I31" s="179">
        <f t="shared" si="0"/>
        <v>0</v>
      </c>
      <c r="J31" s="177">
        <f t="shared" si="1"/>
        <v>0</v>
      </c>
      <c r="K31" s="180">
        <f t="shared" si="2"/>
        <v>0</v>
      </c>
      <c r="L31" s="180">
        <f t="shared" si="3"/>
        <v>0</v>
      </c>
      <c r="M31" s="180">
        <f t="shared" si="4"/>
        <v>0</v>
      </c>
      <c r="N31" s="180">
        <v>0</v>
      </c>
      <c r="O31" s="180"/>
      <c r="P31" s="185">
        <v>1E-4</v>
      </c>
      <c r="Q31" s="185"/>
      <c r="R31" s="185">
        <v>1E-4</v>
      </c>
      <c r="S31" s="180">
        <f t="shared" si="5"/>
        <v>0</v>
      </c>
      <c r="T31" s="181"/>
      <c r="U31" s="181"/>
      <c r="V31" s="185"/>
      <c r="Z31">
        <v>0</v>
      </c>
    </row>
    <row r="32" spans="1:26" ht="24.9" customHeight="1" x14ac:dyDescent="0.3">
      <c r="A32" s="173">
        <v>19</v>
      </c>
      <c r="B32" s="168" t="s">
        <v>699</v>
      </c>
      <c r="C32" s="174" t="s">
        <v>729</v>
      </c>
      <c r="D32" s="168" t="s">
        <v>730</v>
      </c>
      <c r="E32" s="168" t="s">
        <v>294</v>
      </c>
      <c r="F32" s="169">
        <v>1.2649999999999999</v>
      </c>
      <c r="G32" s="175"/>
      <c r="H32" s="175"/>
      <c r="I32" s="170">
        <f t="shared" si="0"/>
        <v>0</v>
      </c>
      <c r="J32" s="168">
        <f t="shared" si="1"/>
        <v>0</v>
      </c>
      <c r="K32" s="171">
        <f t="shared" si="2"/>
        <v>0</v>
      </c>
      <c r="L32" s="171">
        <f t="shared" si="3"/>
        <v>0</v>
      </c>
      <c r="M32" s="171">
        <f t="shared" si="4"/>
        <v>0</v>
      </c>
      <c r="N32" s="171">
        <v>0</v>
      </c>
      <c r="O32" s="171"/>
      <c r="P32" s="176"/>
      <c r="Q32" s="176"/>
      <c r="R32" s="176"/>
      <c r="S32" s="171">
        <f t="shared" si="5"/>
        <v>0</v>
      </c>
      <c r="T32" s="172"/>
      <c r="U32" s="172"/>
      <c r="V32" s="176"/>
      <c r="Z32">
        <v>0</v>
      </c>
    </row>
    <row r="33" spans="1:26" x14ac:dyDescent="0.3">
      <c r="A33" s="152"/>
      <c r="B33" s="152"/>
      <c r="C33" s="167">
        <v>732</v>
      </c>
      <c r="D33" s="167" t="s">
        <v>686</v>
      </c>
      <c r="E33" s="152"/>
      <c r="F33" s="166"/>
      <c r="G33" s="155">
        <f>ROUND((SUM(L16:L32))/1,2)</f>
        <v>0</v>
      </c>
      <c r="H33" s="155">
        <f>ROUND((SUM(M16:M32))/1,2)</f>
        <v>0</v>
      </c>
      <c r="I33" s="155">
        <f>ROUND((SUM(I16:I32))/1,2)</f>
        <v>0</v>
      </c>
      <c r="J33" s="152"/>
      <c r="K33" s="152"/>
      <c r="L33" s="152">
        <f>ROUND((SUM(L16:L32))/1,2)</f>
        <v>0</v>
      </c>
      <c r="M33" s="152">
        <f>ROUND((SUM(M16:M32))/1,2)</f>
        <v>0</v>
      </c>
      <c r="N33" s="152"/>
      <c r="O33" s="152"/>
      <c r="P33" s="186"/>
      <c r="Q33" s="152"/>
      <c r="R33" s="152"/>
      <c r="S33" s="186">
        <f>ROUND((SUM(S16:S32))/1,2)</f>
        <v>2.0699999999999998</v>
      </c>
      <c r="T33" s="149"/>
      <c r="U33" s="149"/>
      <c r="V33" s="2">
        <f>ROUND((SUM(V16:V32))/1,2)</f>
        <v>0</v>
      </c>
      <c r="W33" s="149"/>
      <c r="X33" s="149"/>
      <c r="Y33" s="149"/>
      <c r="Z33" s="149"/>
    </row>
    <row r="34" spans="1:26" x14ac:dyDescent="0.3">
      <c r="A34" s="1"/>
      <c r="B34" s="1"/>
      <c r="C34" s="1"/>
      <c r="D34" s="1"/>
      <c r="E34" s="1"/>
      <c r="F34" s="162"/>
      <c r="G34" s="145"/>
      <c r="H34" s="145"/>
      <c r="I34" s="145"/>
      <c r="J34" s="1"/>
      <c r="K34" s="1"/>
      <c r="L34" s="1"/>
      <c r="M34" s="1"/>
      <c r="N34" s="1"/>
      <c r="O34" s="1"/>
      <c r="P34" s="1"/>
      <c r="Q34" s="1"/>
      <c r="R34" s="1"/>
      <c r="S34" s="1"/>
      <c r="V34" s="1"/>
    </row>
    <row r="35" spans="1:26" x14ac:dyDescent="0.3">
      <c r="A35" s="152"/>
      <c r="B35" s="152"/>
      <c r="C35" s="167">
        <v>733</v>
      </c>
      <c r="D35" s="167" t="s">
        <v>687</v>
      </c>
      <c r="E35" s="152"/>
      <c r="F35" s="166"/>
      <c r="G35" s="153"/>
      <c r="H35" s="153"/>
      <c r="I35" s="153"/>
      <c r="J35" s="152"/>
      <c r="K35" s="152"/>
      <c r="L35" s="152"/>
      <c r="M35" s="152"/>
      <c r="N35" s="152"/>
      <c r="O35" s="152"/>
      <c r="P35" s="152"/>
      <c r="Q35" s="152"/>
      <c r="R35" s="152"/>
      <c r="S35" s="152"/>
      <c r="T35" s="149"/>
      <c r="U35" s="149"/>
      <c r="V35" s="152"/>
      <c r="W35" s="149"/>
      <c r="X35" s="149"/>
      <c r="Y35" s="149"/>
      <c r="Z35" s="149"/>
    </row>
    <row r="36" spans="1:26" ht="24.9" customHeight="1" x14ac:dyDescent="0.3">
      <c r="A36" s="173">
        <v>20</v>
      </c>
      <c r="B36" s="168" t="s">
        <v>731</v>
      </c>
      <c r="C36" s="174" t="s">
        <v>732</v>
      </c>
      <c r="D36" s="168" t="s">
        <v>733</v>
      </c>
      <c r="E36" s="168" t="s">
        <v>154</v>
      </c>
      <c r="F36" s="169">
        <v>425</v>
      </c>
      <c r="G36" s="175"/>
      <c r="H36" s="175"/>
      <c r="I36" s="170">
        <f t="shared" ref="I36:I61" si="6">ROUND(F36*(G36+H36),2)</f>
        <v>0</v>
      </c>
      <c r="J36" s="168">
        <f t="shared" ref="J36:J61" si="7">ROUND(F36*(N36),2)</f>
        <v>0</v>
      </c>
      <c r="K36" s="171">
        <f t="shared" ref="K36:K61" si="8">ROUND(F36*(O36),2)</f>
        <v>0</v>
      </c>
      <c r="L36" s="171">
        <f t="shared" ref="L36:L61" si="9">ROUND(F36*(G36),2)</f>
        <v>0</v>
      </c>
      <c r="M36" s="171">
        <f t="shared" ref="M36:M61" si="10">ROUND(F36*(H36),2)</f>
        <v>0</v>
      </c>
      <c r="N36" s="171">
        <v>0</v>
      </c>
      <c r="O36" s="171"/>
      <c r="P36" s="176"/>
      <c r="Q36" s="176"/>
      <c r="R36" s="176"/>
      <c r="S36" s="171">
        <f t="shared" ref="S36:S61" si="11">ROUND(F36*(P36),3)</f>
        <v>0</v>
      </c>
      <c r="T36" s="172"/>
      <c r="U36" s="172"/>
      <c r="V36" s="176"/>
      <c r="Z36">
        <v>0</v>
      </c>
    </row>
    <row r="37" spans="1:26" ht="24.9" customHeight="1" x14ac:dyDescent="0.3">
      <c r="A37" s="182">
        <v>21</v>
      </c>
      <c r="B37" s="177" t="s">
        <v>412</v>
      </c>
      <c r="C37" s="183" t="s">
        <v>734</v>
      </c>
      <c r="D37" s="177" t="s">
        <v>735</v>
      </c>
      <c r="E37" s="177" t="s">
        <v>157</v>
      </c>
      <c r="F37" s="178">
        <v>12</v>
      </c>
      <c r="G37" s="184"/>
      <c r="H37" s="184"/>
      <c r="I37" s="179">
        <f t="shared" si="6"/>
        <v>0</v>
      </c>
      <c r="J37" s="177">
        <f t="shared" si="7"/>
        <v>0</v>
      </c>
      <c r="K37" s="180">
        <f t="shared" si="8"/>
        <v>0</v>
      </c>
      <c r="L37" s="180">
        <f t="shared" si="9"/>
        <v>0</v>
      </c>
      <c r="M37" s="180">
        <f t="shared" si="10"/>
        <v>0</v>
      </c>
      <c r="N37" s="180">
        <v>0</v>
      </c>
      <c r="O37" s="180"/>
      <c r="P37" s="185">
        <v>4.4999999999999999E-4</v>
      </c>
      <c r="Q37" s="185"/>
      <c r="R37" s="185">
        <v>4.4999999999999999E-4</v>
      </c>
      <c r="S37" s="180">
        <f t="shared" si="11"/>
        <v>5.0000000000000001E-3</v>
      </c>
      <c r="T37" s="181"/>
      <c r="U37" s="181"/>
      <c r="V37" s="185"/>
      <c r="Z37">
        <v>0</v>
      </c>
    </row>
    <row r="38" spans="1:26" ht="24.9" customHeight="1" x14ac:dyDescent="0.3">
      <c r="A38" s="182">
        <v>22</v>
      </c>
      <c r="B38" s="177" t="s">
        <v>412</v>
      </c>
      <c r="C38" s="183" t="s">
        <v>736</v>
      </c>
      <c r="D38" s="177" t="s">
        <v>737</v>
      </c>
      <c r="E38" s="177" t="s">
        <v>157</v>
      </c>
      <c r="F38" s="178">
        <v>12</v>
      </c>
      <c r="G38" s="184"/>
      <c r="H38" s="184"/>
      <c r="I38" s="179">
        <f t="shared" si="6"/>
        <v>0</v>
      </c>
      <c r="J38" s="177">
        <f t="shared" si="7"/>
        <v>0</v>
      </c>
      <c r="K38" s="180">
        <f t="shared" si="8"/>
        <v>0</v>
      </c>
      <c r="L38" s="180">
        <f t="shared" si="9"/>
        <v>0</v>
      </c>
      <c r="M38" s="180">
        <f t="shared" si="10"/>
        <v>0</v>
      </c>
      <c r="N38" s="180">
        <v>0</v>
      </c>
      <c r="O38" s="180"/>
      <c r="P38" s="185">
        <v>4.4999999999999999E-4</v>
      </c>
      <c r="Q38" s="185"/>
      <c r="R38" s="185">
        <v>4.4999999999999999E-4</v>
      </c>
      <c r="S38" s="180">
        <f t="shared" si="11"/>
        <v>5.0000000000000001E-3</v>
      </c>
      <c r="T38" s="181"/>
      <c r="U38" s="181"/>
      <c r="V38" s="185"/>
      <c r="Z38">
        <v>0</v>
      </c>
    </row>
    <row r="39" spans="1:26" ht="24.9" customHeight="1" x14ac:dyDescent="0.3">
      <c r="A39" s="182">
        <v>23</v>
      </c>
      <c r="B39" s="177" t="s">
        <v>412</v>
      </c>
      <c r="C39" s="183" t="s">
        <v>738</v>
      </c>
      <c r="D39" s="177" t="s">
        <v>739</v>
      </c>
      <c r="E39" s="177" t="s">
        <v>157</v>
      </c>
      <c r="F39" s="178">
        <v>2</v>
      </c>
      <c r="G39" s="184"/>
      <c r="H39" s="184"/>
      <c r="I39" s="179">
        <f t="shared" si="6"/>
        <v>0</v>
      </c>
      <c r="J39" s="177">
        <f t="shared" si="7"/>
        <v>0</v>
      </c>
      <c r="K39" s="180">
        <f t="shared" si="8"/>
        <v>0</v>
      </c>
      <c r="L39" s="180">
        <f t="shared" si="9"/>
        <v>0</v>
      </c>
      <c r="M39" s="180">
        <f t="shared" si="10"/>
        <v>0</v>
      </c>
      <c r="N39" s="180">
        <v>0</v>
      </c>
      <c r="O39" s="180"/>
      <c r="P39" s="185">
        <v>4.4999999999999999E-4</v>
      </c>
      <c r="Q39" s="185"/>
      <c r="R39" s="185">
        <v>4.4999999999999999E-4</v>
      </c>
      <c r="S39" s="180">
        <f t="shared" si="11"/>
        <v>1E-3</v>
      </c>
      <c r="T39" s="181"/>
      <c r="U39" s="181"/>
      <c r="V39" s="185"/>
      <c r="Z39">
        <v>0</v>
      </c>
    </row>
    <row r="40" spans="1:26" ht="24.9" customHeight="1" x14ac:dyDescent="0.3">
      <c r="A40" s="182">
        <v>24</v>
      </c>
      <c r="B40" s="177" t="s">
        <v>412</v>
      </c>
      <c r="C40" s="183" t="s">
        <v>740</v>
      </c>
      <c r="D40" s="177" t="s">
        <v>741</v>
      </c>
      <c r="E40" s="177" t="s">
        <v>157</v>
      </c>
      <c r="F40" s="178">
        <v>178</v>
      </c>
      <c r="G40" s="184"/>
      <c r="H40" s="184"/>
      <c r="I40" s="179">
        <f t="shared" si="6"/>
        <v>0</v>
      </c>
      <c r="J40" s="177">
        <f t="shared" si="7"/>
        <v>0</v>
      </c>
      <c r="K40" s="180">
        <f t="shared" si="8"/>
        <v>0</v>
      </c>
      <c r="L40" s="180">
        <f t="shared" si="9"/>
        <v>0</v>
      </c>
      <c r="M40" s="180">
        <f t="shared" si="10"/>
        <v>0</v>
      </c>
      <c r="N40" s="180">
        <v>0</v>
      </c>
      <c r="O40" s="180"/>
      <c r="P40" s="185">
        <v>4.4999999999999999E-4</v>
      </c>
      <c r="Q40" s="185"/>
      <c r="R40" s="185">
        <v>4.4999999999999999E-4</v>
      </c>
      <c r="S40" s="180">
        <f t="shared" si="11"/>
        <v>0.08</v>
      </c>
      <c r="T40" s="181"/>
      <c r="U40" s="181"/>
      <c r="V40" s="185"/>
      <c r="Z40">
        <v>0</v>
      </c>
    </row>
    <row r="41" spans="1:26" ht="24.9" customHeight="1" x14ac:dyDescent="0.3">
      <c r="A41" s="182">
        <v>25</v>
      </c>
      <c r="B41" s="177" t="s">
        <v>412</v>
      </c>
      <c r="C41" s="183" t="s">
        <v>742</v>
      </c>
      <c r="D41" s="177" t="s">
        <v>743</v>
      </c>
      <c r="E41" s="177" t="s">
        <v>157</v>
      </c>
      <c r="F41" s="178">
        <v>30</v>
      </c>
      <c r="G41" s="184"/>
      <c r="H41" s="184"/>
      <c r="I41" s="179">
        <f t="shared" si="6"/>
        <v>0</v>
      </c>
      <c r="J41" s="177">
        <f t="shared" si="7"/>
        <v>0</v>
      </c>
      <c r="K41" s="180">
        <f t="shared" si="8"/>
        <v>0</v>
      </c>
      <c r="L41" s="180">
        <f t="shared" si="9"/>
        <v>0</v>
      </c>
      <c r="M41" s="180">
        <f t="shared" si="10"/>
        <v>0</v>
      </c>
      <c r="N41" s="180">
        <v>0</v>
      </c>
      <c r="O41" s="180"/>
      <c r="P41" s="185">
        <v>4.4999999999999999E-4</v>
      </c>
      <c r="Q41" s="185"/>
      <c r="R41" s="185">
        <v>4.4999999999999999E-4</v>
      </c>
      <c r="S41" s="180">
        <f t="shared" si="11"/>
        <v>1.4E-2</v>
      </c>
      <c r="T41" s="181"/>
      <c r="U41" s="181"/>
      <c r="V41" s="185"/>
      <c r="Z41">
        <v>0</v>
      </c>
    </row>
    <row r="42" spans="1:26" ht="24.9" customHeight="1" x14ac:dyDescent="0.3">
      <c r="A42" s="182">
        <v>26</v>
      </c>
      <c r="B42" s="177" t="s">
        <v>412</v>
      </c>
      <c r="C42" s="183" t="s">
        <v>744</v>
      </c>
      <c r="D42" s="177" t="s">
        <v>745</v>
      </c>
      <c r="E42" s="177" t="s">
        <v>157</v>
      </c>
      <c r="F42" s="178">
        <v>24</v>
      </c>
      <c r="G42" s="184"/>
      <c r="H42" s="184"/>
      <c r="I42" s="179">
        <f t="shared" si="6"/>
        <v>0</v>
      </c>
      <c r="J42" s="177">
        <f t="shared" si="7"/>
        <v>0</v>
      </c>
      <c r="K42" s="180">
        <f t="shared" si="8"/>
        <v>0</v>
      </c>
      <c r="L42" s="180">
        <f t="shared" si="9"/>
        <v>0</v>
      </c>
      <c r="M42" s="180">
        <f t="shared" si="10"/>
        <v>0</v>
      </c>
      <c r="N42" s="180">
        <v>0</v>
      </c>
      <c r="O42" s="180"/>
      <c r="P42" s="185">
        <v>4.4999999999999999E-4</v>
      </c>
      <c r="Q42" s="185"/>
      <c r="R42" s="185">
        <v>4.4999999999999999E-4</v>
      </c>
      <c r="S42" s="180">
        <f t="shared" si="11"/>
        <v>1.0999999999999999E-2</v>
      </c>
      <c r="T42" s="181"/>
      <c r="U42" s="181"/>
      <c r="V42" s="185"/>
      <c r="Z42">
        <v>0</v>
      </c>
    </row>
    <row r="43" spans="1:26" ht="24.9" customHeight="1" x14ac:dyDescent="0.3">
      <c r="A43" s="182">
        <v>27</v>
      </c>
      <c r="B43" s="177" t="s">
        <v>412</v>
      </c>
      <c r="C43" s="183" t="s">
        <v>746</v>
      </c>
      <c r="D43" s="177" t="s">
        <v>747</v>
      </c>
      <c r="E43" s="177" t="s">
        <v>154</v>
      </c>
      <c r="F43" s="178">
        <v>1.65</v>
      </c>
      <c r="G43" s="184"/>
      <c r="H43" s="184"/>
      <c r="I43" s="179">
        <f t="shared" si="6"/>
        <v>0</v>
      </c>
      <c r="J43" s="177">
        <f t="shared" si="7"/>
        <v>0</v>
      </c>
      <c r="K43" s="180">
        <f t="shared" si="8"/>
        <v>0</v>
      </c>
      <c r="L43" s="180">
        <f t="shared" si="9"/>
        <v>0</v>
      </c>
      <c r="M43" s="180">
        <f t="shared" si="10"/>
        <v>0</v>
      </c>
      <c r="N43" s="180">
        <v>0</v>
      </c>
      <c r="O43" s="180"/>
      <c r="P43" s="185">
        <v>4.4999999999999999E-4</v>
      </c>
      <c r="Q43" s="185"/>
      <c r="R43" s="185">
        <v>4.4999999999999999E-4</v>
      </c>
      <c r="S43" s="180">
        <f t="shared" si="11"/>
        <v>1E-3</v>
      </c>
      <c r="T43" s="181"/>
      <c r="U43" s="181"/>
      <c r="V43" s="185"/>
      <c r="Z43">
        <v>0</v>
      </c>
    </row>
    <row r="44" spans="1:26" ht="24.9" customHeight="1" x14ac:dyDescent="0.3">
      <c r="A44" s="182">
        <v>28</v>
      </c>
      <c r="B44" s="177" t="s">
        <v>412</v>
      </c>
      <c r="C44" s="183" t="s">
        <v>748</v>
      </c>
      <c r="D44" s="177" t="s">
        <v>749</v>
      </c>
      <c r="E44" s="177" t="s">
        <v>154</v>
      </c>
      <c r="F44" s="178">
        <v>57.2</v>
      </c>
      <c r="G44" s="184"/>
      <c r="H44" s="184"/>
      <c r="I44" s="179">
        <f t="shared" si="6"/>
        <v>0</v>
      </c>
      <c r="J44" s="177">
        <f t="shared" si="7"/>
        <v>0</v>
      </c>
      <c r="K44" s="180">
        <f t="shared" si="8"/>
        <v>0</v>
      </c>
      <c r="L44" s="180">
        <f t="shared" si="9"/>
        <v>0</v>
      </c>
      <c r="M44" s="180">
        <f t="shared" si="10"/>
        <v>0</v>
      </c>
      <c r="N44" s="180">
        <v>0</v>
      </c>
      <c r="O44" s="180"/>
      <c r="P44" s="185">
        <v>4.4999999999999999E-4</v>
      </c>
      <c r="Q44" s="185"/>
      <c r="R44" s="185">
        <v>4.4999999999999999E-4</v>
      </c>
      <c r="S44" s="180">
        <f t="shared" si="11"/>
        <v>2.5999999999999999E-2</v>
      </c>
      <c r="T44" s="181"/>
      <c r="U44" s="181"/>
      <c r="V44" s="185"/>
      <c r="Z44">
        <v>0</v>
      </c>
    </row>
    <row r="45" spans="1:26" ht="24.9" customHeight="1" x14ac:dyDescent="0.3">
      <c r="A45" s="182">
        <v>29</v>
      </c>
      <c r="B45" s="177" t="s">
        <v>412</v>
      </c>
      <c r="C45" s="183" t="s">
        <v>750</v>
      </c>
      <c r="D45" s="177" t="s">
        <v>751</v>
      </c>
      <c r="E45" s="177" t="s">
        <v>154</v>
      </c>
      <c r="F45" s="178">
        <v>45</v>
      </c>
      <c r="G45" s="184"/>
      <c r="H45" s="184"/>
      <c r="I45" s="179">
        <f t="shared" si="6"/>
        <v>0</v>
      </c>
      <c r="J45" s="177">
        <f t="shared" si="7"/>
        <v>0</v>
      </c>
      <c r="K45" s="180">
        <f t="shared" si="8"/>
        <v>0</v>
      </c>
      <c r="L45" s="180">
        <f t="shared" si="9"/>
        <v>0</v>
      </c>
      <c r="M45" s="180">
        <f t="shared" si="10"/>
        <v>0</v>
      </c>
      <c r="N45" s="180">
        <v>0</v>
      </c>
      <c r="O45" s="180"/>
      <c r="P45" s="185">
        <v>4.4999999999999999E-4</v>
      </c>
      <c r="Q45" s="185"/>
      <c r="R45" s="185">
        <v>4.4999999999999999E-4</v>
      </c>
      <c r="S45" s="180">
        <f t="shared" si="11"/>
        <v>0.02</v>
      </c>
      <c r="T45" s="181"/>
      <c r="U45" s="181"/>
      <c r="V45" s="185"/>
      <c r="Z45">
        <v>0</v>
      </c>
    </row>
    <row r="46" spans="1:26" ht="24.9" customHeight="1" x14ac:dyDescent="0.3">
      <c r="A46" s="182">
        <v>30</v>
      </c>
      <c r="B46" s="177" t="s">
        <v>412</v>
      </c>
      <c r="C46" s="183" t="s">
        <v>752</v>
      </c>
      <c r="D46" s="177" t="s">
        <v>753</v>
      </c>
      <c r="E46" s="177" t="s">
        <v>154</v>
      </c>
      <c r="F46" s="178">
        <v>90</v>
      </c>
      <c r="G46" s="184"/>
      <c r="H46" s="184"/>
      <c r="I46" s="179">
        <f t="shared" si="6"/>
        <v>0</v>
      </c>
      <c r="J46" s="177">
        <f t="shared" si="7"/>
        <v>0</v>
      </c>
      <c r="K46" s="180">
        <f t="shared" si="8"/>
        <v>0</v>
      </c>
      <c r="L46" s="180">
        <f t="shared" si="9"/>
        <v>0</v>
      </c>
      <c r="M46" s="180">
        <f t="shared" si="10"/>
        <v>0</v>
      </c>
      <c r="N46" s="180">
        <v>0</v>
      </c>
      <c r="O46" s="180"/>
      <c r="P46" s="185">
        <v>4.4999999999999999E-4</v>
      </c>
      <c r="Q46" s="185"/>
      <c r="R46" s="185">
        <v>4.4999999999999999E-4</v>
      </c>
      <c r="S46" s="180">
        <f t="shared" si="11"/>
        <v>4.1000000000000002E-2</v>
      </c>
      <c r="T46" s="181"/>
      <c r="U46" s="181"/>
      <c r="V46" s="185"/>
      <c r="Z46">
        <v>0</v>
      </c>
    </row>
    <row r="47" spans="1:26" ht="24.9" customHeight="1" x14ac:dyDescent="0.3">
      <c r="A47" s="182">
        <v>31</v>
      </c>
      <c r="B47" s="177" t="s">
        <v>412</v>
      </c>
      <c r="C47" s="183" t="s">
        <v>754</v>
      </c>
      <c r="D47" s="177" t="s">
        <v>755</v>
      </c>
      <c r="E47" s="177" t="s">
        <v>157</v>
      </c>
      <c r="F47" s="178">
        <v>16</v>
      </c>
      <c r="G47" s="184"/>
      <c r="H47" s="184"/>
      <c r="I47" s="179">
        <f t="shared" si="6"/>
        <v>0</v>
      </c>
      <c r="J47" s="177">
        <f t="shared" si="7"/>
        <v>0</v>
      </c>
      <c r="K47" s="180">
        <f t="shared" si="8"/>
        <v>0</v>
      </c>
      <c r="L47" s="180">
        <f t="shared" si="9"/>
        <v>0</v>
      </c>
      <c r="M47" s="180">
        <f t="shared" si="10"/>
        <v>0</v>
      </c>
      <c r="N47" s="180">
        <v>0</v>
      </c>
      <c r="O47" s="180"/>
      <c r="P47" s="185">
        <v>4.4999999999999999E-4</v>
      </c>
      <c r="Q47" s="185"/>
      <c r="R47" s="185">
        <v>4.4999999999999999E-4</v>
      </c>
      <c r="S47" s="180">
        <f t="shared" si="11"/>
        <v>7.0000000000000001E-3</v>
      </c>
      <c r="T47" s="181"/>
      <c r="U47" s="181"/>
      <c r="V47" s="185"/>
      <c r="Z47">
        <v>0</v>
      </c>
    </row>
    <row r="48" spans="1:26" ht="24.9" customHeight="1" x14ac:dyDescent="0.3">
      <c r="A48" s="182">
        <v>32</v>
      </c>
      <c r="B48" s="177" t="s">
        <v>412</v>
      </c>
      <c r="C48" s="183" t="s">
        <v>756</v>
      </c>
      <c r="D48" s="177" t="s">
        <v>757</v>
      </c>
      <c r="E48" s="177" t="s">
        <v>157</v>
      </c>
      <c r="F48" s="178">
        <v>2</v>
      </c>
      <c r="G48" s="184"/>
      <c r="H48" s="184"/>
      <c r="I48" s="179">
        <f t="shared" si="6"/>
        <v>0</v>
      </c>
      <c r="J48" s="177">
        <f t="shared" si="7"/>
        <v>0</v>
      </c>
      <c r="K48" s="180">
        <f t="shared" si="8"/>
        <v>0</v>
      </c>
      <c r="L48" s="180">
        <f t="shared" si="9"/>
        <v>0</v>
      </c>
      <c r="M48" s="180">
        <f t="shared" si="10"/>
        <v>0</v>
      </c>
      <c r="N48" s="180">
        <v>0</v>
      </c>
      <c r="O48" s="180"/>
      <c r="P48" s="185">
        <v>4.4999999999999999E-4</v>
      </c>
      <c r="Q48" s="185"/>
      <c r="R48" s="185">
        <v>4.4999999999999999E-4</v>
      </c>
      <c r="S48" s="180">
        <f t="shared" si="11"/>
        <v>1E-3</v>
      </c>
      <c r="T48" s="181"/>
      <c r="U48" s="181"/>
      <c r="V48" s="185"/>
      <c r="Z48">
        <v>0</v>
      </c>
    </row>
    <row r="49" spans="1:26" ht="24.9" customHeight="1" x14ac:dyDescent="0.3">
      <c r="A49" s="182">
        <v>33</v>
      </c>
      <c r="B49" s="177" t="s">
        <v>412</v>
      </c>
      <c r="C49" s="183" t="s">
        <v>758</v>
      </c>
      <c r="D49" s="177" t="s">
        <v>759</v>
      </c>
      <c r="E49" s="177" t="s">
        <v>157</v>
      </c>
      <c r="F49" s="178">
        <v>20</v>
      </c>
      <c r="G49" s="184"/>
      <c r="H49" s="184"/>
      <c r="I49" s="179">
        <f t="shared" si="6"/>
        <v>0</v>
      </c>
      <c r="J49" s="177">
        <f t="shared" si="7"/>
        <v>0</v>
      </c>
      <c r="K49" s="180">
        <f t="shared" si="8"/>
        <v>0</v>
      </c>
      <c r="L49" s="180">
        <f t="shared" si="9"/>
        <v>0</v>
      </c>
      <c r="M49" s="180">
        <f t="shared" si="10"/>
        <v>0</v>
      </c>
      <c r="N49" s="180">
        <v>0</v>
      </c>
      <c r="O49" s="180"/>
      <c r="P49" s="185">
        <v>4.4999999999999999E-4</v>
      </c>
      <c r="Q49" s="185"/>
      <c r="R49" s="185">
        <v>4.4999999999999999E-4</v>
      </c>
      <c r="S49" s="180">
        <f t="shared" si="11"/>
        <v>8.9999999999999993E-3</v>
      </c>
      <c r="T49" s="181"/>
      <c r="U49" s="181"/>
      <c r="V49" s="185"/>
      <c r="Z49">
        <v>0</v>
      </c>
    </row>
    <row r="50" spans="1:26" ht="24.9" customHeight="1" x14ac:dyDescent="0.3">
      <c r="A50" s="182">
        <v>34</v>
      </c>
      <c r="B50" s="177" t="s">
        <v>412</v>
      </c>
      <c r="C50" s="183" t="s">
        <v>760</v>
      </c>
      <c r="D50" s="177" t="s">
        <v>761</v>
      </c>
      <c r="E50" s="177" t="s">
        <v>157</v>
      </c>
      <c r="F50" s="178">
        <v>2</v>
      </c>
      <c r="G50" s="184"/>
      <c r="H50" s="184"/>
      <c r="I50" s="179">
        <f t="shared" si="6"/>
        <v>0</v>
      </c>
      <c r="J50" s="177">
        <f t="shared" si="7"/>
        <v>0</v>
      </c>
      <c r="K50" s="180">
        <f t="shared" si="8"/>
        <v>0</v>
      </c>
      <c r="L50" s="180">
        <f t="shared" si="9"/>
        <v>0</v>
      </c>
      <c r="M50" s="180">
        <f t="shared" si="10"/>
        <v>0</v>
      </c>
      <c r="N50" s="180">
        <v>0</v>
      </c>
      <c r="O50" s="180"/>
      <c r="P50" s="185">
        <v>4.4999999999999999E-4</v>
      </c>
      <c r="Q50" s="185"/>
      <c r="R50" s="185">
        <v>4.4999999999999999E-4</v>
      </c>
      <c r="S50" s="180">
        <f t="shared" si="11"/>
        <v>1E-3</v>
      </c>
      <c r="T50" s="181"/>
      <c r="U50" s="181"/>
      <c r="V50" s="185"/>
      <c r="Z50">
        <v>0</v>
      </c>
    </row>
    <row r="51" spans="1:26" ht="24.9" customHeight="1" x14ac:dyDescent="0.3">
      <c r="A51" s="182">
        <v>35</v>
      </c>
      <c r="B51" s="177" t="s">
        <v>412</v>
      </c>
      <c r="C51" s="183" t="s">
        <v>762</v>
      </c>
      <c r="D51" s="177" t="s">
        <v>763</v>
      </c>
      <c r="E51" s="177" t="s">
        <v>157</v>
      </c>
      <c r="F51" s="178">
        <v>12</v>
      </c>
      <c r="G51" s="184"/>
      <c r="H51" s="184"/>
      <c r="I51" s="179">
        <f t="shared" si="6"/>
        <v>0</v>
      </c>
      <c r="J51" s="177">
        <f t="shared" si="7"/>
        <v>0</v>
      </c>
      <c r="K51" s="180">
        <f t="shared" si="8"/>
        <v>0</v>
      </c>
      <c r="L51" s="180">
        <f t="shared" si="9"/>
        <v>0</v>
      </c>
      <c r="M51" s="180">
        <f t="shared" si="10"/>
        <v>0</v>
      </c>
      <c r="N51" s="180">
        <v>0</v>
      </c>
      <c r="O51" s="180"/>
      <c r="P51" s="185">
        <v>4.4999999999999999E-4</v>
      </c>
      <c r="Q51" s="185"/>
      <c r="R51" s="185">
        <v>4.4999999999999999E-4</v>
      </c>
      <c r="S51" s="180">
        <f t="shared" si="11"/>
        <v>5.0000000000000001E-3</v>
      </c>
      <c r="T51" s="181"/>
      <c r="U51" s="181"/>
      <c r="V51" s="185"/>
      <c r="Z51">
        <v>0</v>
      </c>
    </row>
    <row r="52" spans="1:26" ht="24.9" customHeight="1" x14ac:dyDescent="0.3">
      <c r="A52" s="182">
        <v>36</v>
      </c>
      <c r="B52" s="177" t="s">
        <v>412</v>
      </c>
      <c r="C52" s="183" t="s">
        <v>764</v>
      </c>
      <c r="D52" s="177" t="s">
        <v>765</v>
      </c>
      <c r="E52" s="177" t="s">
        <v>157</v>
      </c>
      <c r="F52" s="178">
        <v>58</v>
      </c>
      <c r="G52" s="184"/>
      <c r="H52" s="184"/>
      <c r="I52" s="179">
        <f t="shared" si="6"/>
        <v>0</v>
      </c>
      <c r="J52" s="177">
        <f t="shared" si="7"/>
        <v>0</v>
      </c>
      <c r="K52" s="180">
        <f t="shared" si="8"/>
        <v>0</v>
      </c>
      <c r="L52" s="180">
        <f t="shared" si="9"/>
        <v>0</v>
      </c>
      <c r="M52" s="180">
        <f t="shared" si="10"/>
        <v>0</v>
      </c>
      <c r="N52" s="180">
        <v>0</v>
      </c>
      <c r="O52" s="180"/>
      <c r="P52" s="185">
        <v>4.4999999999999999E-4</v>
      </c>
      <c r="Q52" s="185"/>
      <c r="R52" s="185">
        <v>4.4999999999999999E-4</v>
      </c>
      <c r="S52" s="180">
        <f t="shared" si="11"/>
        <v>2.5999999999999999E-2</v>
      </c>
      <c r="T52" s="181"/>
      <c r="U52" s="181"/>
      <c r="V52" s="185"/>
      <c r="Z52">
        <v>0</v>
      </c>
    </row>
    <row r="53" spans="1:26" ht="24.9" customHeight="1" x14ac:dyDescent="0.3">
      <c r="A53" s="173">
        <v>37</v>
      </c>
      <c r="B53" s="168" t="s">
        <v>490</v>
      </c>
      <c r="C53" s="174" t="s">
        <v>766</v>
      </c>
      <c r="D53" s="168" t="s">
        <v>767</v>
      </c>
      <c r="E53" s="168" t="s">
        <v>154</v>
      </c>
      <c r="F53" s="169">
        <v>64</v>
      </c>
      <c r="G53" s="175"/>
      <c r="H53" s="175"/>
      <c r="I53" s="170">
        <f t="shared" si="6"/>
        <v>0</v>
      </c>
      <c r="J53" s="168">
        <f t="shared" si="7"/>
        <v>0</v>
      </c>
      <c r="K53" s="171">
        <f t="shared" si="8"/>
        <v>0</v>
      </c>
      <c r="L53" s="171">
        <f t="shared" si="9"/>
        <v>0</v>
      </c>
      <c r="M53" s="171">
        <f t="shared" si="10"/>
        <v>0</v>
      </c>
      <c r="N53" s="171">
        <v>0</v>
      </c>
      <c r="O53" s="171"/>
      <c r="P53" s="176">
        <v>6.9999999999999994E-5</v>
      </c>
      <c r="Q53" s="176"/>
      <c r="R53" s="176">
        <v>6.9999999999999994E-5</v>
      </c>
      <c r="S53" s="171">
        <f t="shared" si="11"/>
        <v>4.0000000000000001E-3</v>
      </c>
      <c r="T53" s="172"/>
      <c r="U53" s="172"/>
      <c r="V53" s="176"/>
      <c r="Z53">
        <v>0</v>
      </c>
    </row>
    <row r="54" spans="1:26" ht="24.9" customHeight="1" x14ac:dyDescent="0.3">
      <c r="A54" s="173">
        <v>38</v>
      </c>
      <c r="B54" s="168" t="s">
        <v>731</v>
      </c>
      <c r="C54" s="174" t="s">
        <v>768</v>
      </c>
      <c r="D54" s="168" t="s">
        <v>769</v>
      </c>
      <c r="E54" s="168" t="s">
        <v>154</v>
      </c>
      <c r="F54" s="169">
        <v>3</v>
      </c>
      <c r="G54" s="175"/>
      <c r="H54" s="175"/>
      <c r="I54" s="170">
        <f t="shared" si="6"/>
        <v>0</v>
      </c>
      <c r="J54" s="168">
        <f t="shared" si="7"/>
        <v>0</v>
      </c>
      <c r="K54" s="171">
        <f t="shared" si="8"/>
        <v>0</v>
      </c>
      <c r="L54" s="171">
        <f t="shared" si="9"/>
        <v>0</v>
      </c>
      <c r="M54" s="171">
        <f t="shared" si="10"/>
        <v>0</v>
      </c>
      <c r="N54" s="171">
        <v>0</v>
      </c>
      <c r="O54" s="171"/>
      <c r="P54" s="176">
        <v>1.5200000000000001E-3</v>
      </c>
      <c r="Q54" s="176"/>
      <c r="R54" s="176">
        <v>1.5200000000000001E-3</v>
      </c>
      <c r="S54" s="171">
        <f t="shared" si="11"/>
        <v>5.0000000000000001E-3</v>
      </c>
      <c r="T54" s="172"/>
      <c r="U54" s="172"/>
      <c r="V54" s="176"/>
      <c r="Z54">
        <v>0</v>
      </c>
    </row>
    <row r="55" spans="1:26" ht="24.9" customHeight="1" x14ac:dyDescent="0.3">
      <c r="A55" s="173">
        <v>39</v>
      </c>
      <c r="B55" s="168" t="s">
        <v>731</v>
      </c>
      <c r="C55" s="174" t="s">
        <v>770</v>
      </c>
      <c r="D55" s="168" t="s">
        <v>771</v>
      </c>
      <c r="E55" s="168" t="s">
        <v>154</v>
      </c>
      <c r="F55" s="169">
        <v>3</v>
      </c>
      <c r="G55" s="175"/>
      <c r="H55" s="175"/>
      <c r="I55" s="170">
        <f t="shared" si="6"/>
        <v>0</v>
      </c>
      <c r="J55" s="168">
        <f t="shared" si="7"/>
        <v>0</v>
      </c>
      <c r="K55" s="171">
        <f t="shared" si="8"/>
        <v>0</v>
      </c>
      <c r="L55" s="171">
        <f t="shared" si="9"/>
        <v>0</v>
      </c>
      <c r="M55" s="171">
        <f t="shared" si="10"/>
        <v>0</v>
      </c>
      <c r="N55" s="171">
        <v>0</v>
      </c>
      <c r="O55" s="171"/>
      <c r="P55" s="176">
        <v>1.9400000000000001E-3</v>
      </c>
      <c r="Q55" s="176"/>
      <c r="R55" s="176">
        <v>1.9400000000000001E-3</v>
      </c>
      <c r="S55" s="171">
        <f t="shared" si="11"/>
        <v>6.0000000000000001E-3</v>
      </c>
      <c r="T55" s="172"/>
      <c r="U55" s="172"/>
      <c r="V55" s="176"/>
      <c r="Z55">
        <v>0</v>
      </c>
    </row>
    <row r="56" spans="1:26" ht="24.9" customHeight="1" x14ac:dyDescent="0.3">
      <c r="A56" s="173">
        <v>40</v>
      </c>
      <c r="B56" s="168" t="s">
        <v>731</v>
      </c>
      <c r="C56" s="174" t="s">
        <v>772</v>
      </c>
      <c r="D56" s="168" t="s">
        <v>773</v>
      </c>
      <c r="E56" s="168" t="s">
        <v>154</v>
      </c>
      <c r="F56" s="169">
        <v>14</v>
      </c>
      <c r="G56" s="175"/>
      <c r="H56" s="175"/>
      <c r="I56" s="170">
        <f t="shared" si="6"/>
        <v>0</v>
      </c>
      <c r="J56" s="168">
        <f t="shared" si="7"/>
        <v>0</v>
      </c>
      <c r="K56" s="171">
        <f t="shared" si="8"/>
        <v>0</v>
      </c>
      <c r="L56" s="171">
        <f t="shared" si="9"/>
        <v>0</v>
      </c>
      <c r="M56" s="171">
        <f t="shared" si="10"/>
        <v>0</v>
      </c>
      <c r="N56" s="171">
        <v>0</v>
      </c>
      <c r="O56" s="171"/>
      <c r="P56" s="176">
        <v>2.9099999999999998E-3</v>
      </c>
      <c r="Q56" s="176"/>
      <c r="R56" s="176">
        <v>2.9099999999999998E-3</v>
      </c>
      <c r="S56" s="171">
        <f t="shared" si="11"/>
        <v>4.1000000000000002E-2</v>
      </c>
      <c r="T56" s="172"/>
      <c r="U56" s="172"/>
      <c r="V56" s="176"/>
      <c r="Z56">
        <v>0</v>
      </c>
    </row>
    <row r="57" spans="1:26" ht="24.9" customHeight="1" x14ac:dyDescent="0.3">
      <c r="A57" s="173">
        <v>41</v>
      </c>
      <c r="B57" s="168" t="s">
        <v>731</v>
      </c>
      <c r="C57" s="174" t="s">
        <v>774</v>
      </c>
      <c r="D57" s="168" t="s">
        <v>775</v>
      </c>
      <c r="E57" s="168" t="s">
        <v>154</v>
      </c>
      <c r="F57" s="169">
        <v>44</v>
      </c>
      <c r="G57" s="175"/>
      <c r="H57" s="175"/>
      <c r="I57" s="170">
        <f t="shared" si="6"/>
        <v>0</v>
      </c>
      <c r="J57" s="168">
        <f t="shared" si="7"/>
        <v>0</v>
      </c>
      <c r="K57" s="171">
        <f t="shared" si="8"/>
        <v>0</v>
      </c>
      <c r="L57" s="171">
        <f t="shared" si="9"/>
        <v>0</v>
      </c>
      <c r="M57" s="171">
        <f t="shared" si="10"/>
        <v>0</v>
      </c>
      <c r="N57" s="171">
        <v>0</v>
      </c>
      <c r="O57" s="171"/>
      <c r="P57" s="176">
        <v>3.81E-3</v>
      </c>
      <c r="Q57" s="176"/>
      <c r="R57" s="176">
        <v>3.81E-3</v>
      </c>
      <c r="S57" s="171">
        <f t="shared" si="11"/>
        <v>0.16800000000000001</v>
      </c>
      <c r="T57" s="172"/>
      <c r="U57" s="172"/>
      <c r="V57" s="176"/>
      <c r="Z57">
        <v>0</v>
      </c>
    </row>
    <row r="58" spans="1:26" ht="24.9" customHeight="1" x14ac:dyDescent="0.3">
      <c r="A58" s="173">
        <v>42</v>
      </c>
      <c r="B58" s="168" t="s">
        <v>731</v>
      </c>
      <c r="C58" s="174" t="s">
        <v>732</v>
      </c>
      <c r="D58" s="168" t="s">
        <v>776</v>
      </c>
      <c r="E58" s="168" t="s">
        <v>154</v>
      </c>
      <c r="F58" s="169">
        <v>64</v>
      </c>
      <c r="G58" s="175"/>
      <c r="H58" s="175"/>
      <c r="I58" s="170">
        <f t="shared" si="6"/>
        <v>0</v>
      </c>
      <c r="J58" s="168">
        <f t="shared" si="7"/>
        <v>0</v>
      </c>
      <c r="K58" s="171">
        <f t="shared" si="8"/>
        <v>0</v>
      </c>
      <c r="L58" s="171">
        <f t="shared" si="9"/>
        <v>0</v>
      </c>
      <c r="M58" s="171">
        <f t="shared" si="10"/>
        <v>0</v>
      </c>
      <c r="N58" s="171">
        <v>0</v>
      </c>
      <c r="O58" s="171"/>
      <c r="P58" s="176"/>
      <c r="Q58" s="176"/>
      <c r="R58" s="176"/>
      <c r="S58" s="171">
        <f t="shared" si="11"/>
        <v>0</v>
      </c>
      <c r="T58" s="172"/>
      <c r="U58" s="172"/>
      <c r="V58" s="176"/>
      <c r="Z58">
        <v>0</v>
      </c>
    </row>
    <row r="59" spans="1:26" ht="24.9" customHeight="1" x14ac:dyDescent="0.3">
      <c r="A59" s="173">
        <v>43</v>
      </c>
      <c r="B59" s="168" t="s">
        <v>731</v>
      </c>
      <c r="C59" s="174" t="s">
        <v>777</v>
      </c>
      <c r="D59" s="168" t="s">
        <v>778</v>
      </c>
      <c r="E59" s="168" t="s">
        <v>154</v>
      </c>
      <c r="F59" s="169">
        <v>482.2</v>
      </c>
      <c r="G59" s="175"/>
      <c r="H59" s="175"/>
      <c r="I59" s="170">
        <f t="shared" si="6"/>
        <v>0</v>
      </c>
      <c r="J59" s="168">
        <f t="shared" si="7"/>
        <v>0</v>
      </c>
      <c r="K59" s="171">
        <f t="shared" si="8"/>
        <v>0</v>
      </c>
      <c r="L59" s="171">
        <f t="shared" si="9"/>
        <v>0</v>
      </c>
      <c r="M59" s="171">
        <f t="shared" si="10"/>
        <v>0</v>
      </c>
      <c r="N59" s="171">
        <v>0</v>
      </c>
      <c r="O59" s="171"/>
      <c r="P59" s="176">
        <v>3.7299999999999998E-3</v>
      </c>
      <c r="Q59" s="176"/>
      <c r="R59" s="176">
        <v>3.7299999999999998E-3</v>
      </c>
      <c r="S59" s="171">
        <f t="shared" si="11"/>
        <v>1.7989999999999999</v>
      </c>
      <c r="T59" s="172"/>
      <c r="U59" s="172"/>
      <c r="V59" s="176"/>
      <c r="Z59">
        <v>0</v>
      </c>
    </row>
    <row r="60" spans="1:26" ht="24.9" customHeight="1" x14ac:dyDescent="0.3">
      <c r="A60" s="173">
        <v>44</v>
      </c>
      <c r="B60" s="168" t="s">
        <v>779</v>
      </c>
      <c r="C60" s="174" t="s">
        <v>780</v>
      </c>
      <c r="D60" s="168" t="s">
        <v>781</v>
      </c>
      <c r="E60" s="168" t="s">
        <v>131</v>
      </c>
      <c r="F60" s="169">
        <v>450</v>
      </c>
      <c r="G60" s="175"/>
      <c r="H60" s="175"/>
      <c r="I60" s="170">
        <f t="shared" si="6"/>
        <v>0</v>
      </c>
      <c r="J60" s="168">
        <f t="shared" si="7"/>
        <v>0</v>
      </c>
      <c r="K60" s="171">
        <f t="shared" si="8"/>
        <v>0</v>
      </c>
      <c r="L60" s="171">
        <f t="shared" si="9"/>
        <v>0</v>
      </c>
      <c r="M60" s="171">
        <f t="shared" si="10"/>
        <v>0</v>
      </c>
      <c r="N60" s="171">
        <v>0</v>
      </c>
      <c r="O60" s="171"/>
      <c r="P60" s="176">
        <v>1E-4</v>
      </c>
      <c r="Q60" s="176"/>
      <c r="R60" s="176">
        <v>1E-4</v>
      </c>
      <c r="S60" s="171">
        <f t="shared" si="11"/>
        <v>4.4999999999999998E-2</v>
      </c>
      <c r="T60" s="172"/>
      <c r="U60" s="172"/>
      <c r="V60" s="176"/>
      <c r="Z60">
        <v>0</v>
      </c>
    </row>
    <row r="61" spans="1:26" ht="24.9" customHeight="1" x14ac:dyDescent="0.3">
      <c r="A61" s="182">
        <v>45</v>
      </c>
      <c r="B61" s="177" t="s">
        <v>782</v>
      </c>
      <c r="C61" s="183" t="s">
        <v>783</v>
      </c>
      <c r="D61" s="177" t="s">
        <v>784</v>
      </c>
      <c r="E61" s="177" t="s">
        <v>154</v>
      </c>
      <c r="F61" s="178">
        <v>452</v>
      </c>
      <c r="G61" s="184"/>
      <c r="H61" s="184"/>
      <c r="I61" s="179">
        <f t="shared" si="6"/>
        <v>0</v>
      </c>
      <c r="J61" s="177">
        <f t="shared" si="7"/>
        <v>0</v>
      </c>
      <c r="K61" s="180">
        <f t="shared" si="8"/>
        <v>0</v>
      </c>
      <c r="L61" s="180">
        <f t="shared" si="9"/>
        <v>0</v>
      </c>
      <c r="M61" s="180">
        <f t="shared" si="10"/>
        <v>0</v>
      </c>
      <c r="N61" s="180">
        <v>0</v>
      </c>
      <c r="O61" s="180"/>
      <c r="P61" s="185"/>
      <c r="Q61" s="185"/>
      <c r="R61" s="185"/>
      <c r="S61" s="180">
        <f t="shared" si="11"/>
        <v>0</v>
      </c>
      <c r="T61" s="181"/>
      <c r="U61" s="181"/>
      <c r="V61" s="185"/>
      <c r="Z61">
        <v>0</v>
      </c>
    </row>
    <row r="62" spans="1:26" x14ac:dyDescent="0.3">
      <c r="A62" s="152"/>
      <c r="B62" s="152"/>
      <c r="C62" s="167">
        <v>733</v>
      </c>
      <c r="D62" s="167" t="s">
        <v>687</v>
      </c>
      <c r="E62" s="152"/>
      <c r="F62" s="166"/>
      <c r="G62" s="155">
        <f>ROUND((SUM(L35:L61))/1,2)</f>
        <v>0</v>
      </c>
      <c r="H62" s="155">
        <f>ROUND((SUM(M35:M61))/1,2)</f>
        <v>0</v>
      </c>
      <c r="I62" s="155">
        <f>ROUND((SUM(I35:I61))/1,2)</f>
        <v>0</v>
      </c>
      <c r="J62" s="152"/>
      <c r="K62" s="152"/>
      <c r="L62" s="152">
        <f>ROUND((SUM(L35:L61))/1,2)</f>
        <v>0</v>
      </c>
      <c r="M62" s="152">
        <f>ROUND((SUM(M35:M61))/1,2)</f>
        <v>0</v>
      </c>
      <c r="N62" s="152"/>
      <c r="O62" s="152"/>
      <c r="P62" s="186"/>
      <c r="Q62" s="152"/>
      <c r="R62" s="152"/>
      <c r="S62" s="186">
        <f>ROUND((SUM(S35:S61))/1,2)</f>
        <v>2.3199999999999998</v>
      </c>
      <c r="T62" s="149"/>
      <c r="U62" s="149"/>
      <c r="V62" s="2">
        <f>ROUND((SUM(V35:V61))/1,2)</f>
        <v>0</v>
      </c>
      <c r="W62" s="149"/>
      <c r="X62" s="149"/>
      <c r="Y62" s="149"/>
      <c r="Z62" s="149"/>
    </row>
    <row r="63" spans="1:26" x14ac:dyDescent="0.3">
      <c r="A63" s="1"/>
      <c r="B63" s="1"/>
      <c r="C63" s="1"/>
      <c r="D63" s="1"/>
      <c r="E63" s="1"/>
      <c r="F63" s="162"/>
      <c r="G63" s="145"/>
      <c r="H63" s="145"/>
      <c r="I63" s="145"/>
      <c r="J63" s="1"/>
      <c r="K63" s="1"/>
      <c r="L63" s="1"/>
      <c r="M63" s="1"/>
      <c r="N63" s="1"/>
      <c r="O63" s="1"/>
      <c r="P63" s="1"/>
      <c r="Q63" s="1"/>
      <c r="R63" s="1"/>
      <c r="S63" s="1"/>
      <c r="V63" s="1"/>
    </row>
    <row r="64" spans="1:26" x14ac:dyDescent="0.3">
      <c r="A64" s="152"/>
      <c r="B64" s="152"/>
      <c r="C64" s="167">
        <v>734</v>
      </c>
      <c r="D64" s="167" t="s">
        <v>688</v>
      </c>
      <c r="E64" s="152"/>
      <c r="F64" s="166"/>
      <c r="G64" s="153"/>
      <c r="H64" s="153"/>
      <c r="I64" s="153"/>
      <c r="J64" s="152"/>
      <c r="K64" s="152"/>
      <c r="L64" s="152"/>
      <c r="M64" s="152"/>
      <c r="N64" s="152"/>
      <c r="O64" s="152"/>
      <c r="P64" s="152"/>
      <c r="Q64" s="152"/>
      <c r="R64" s="152"/>
      <c r="S64" s="152"/>
      <c r="T64" s="149"/>
      <c r="U64" s="149"/>
      <c r="V64" s="152"/>
      <c r="W64" s="149"/>
      <c r="X64" s="149"/>
      <c r="Y64" s="149"/>
      <c r="Z64" s="149"/>
    </row>
    <row r="65" spans="1:26" ht="24.9" customHeight="1" x14ac:dyDescent="0.3">
      <c r="A65" s="173">
        <v>46</v>
      </c>
      <c r="B65" s="168" t="s">
        <v>785</v>
      </c>
      <c r="C65" s="174" t="s">
        <v>786</v>
      </c>
      <c r="D65" s="168" t="s">
        <v>787</v>
      </c>
      <c r="E65" s="168" t="s">
        <v>671</v>
      </c>
      <c r="F65" s="169">
        <v>29</v>
      </c>
      <c r="G65" s="175"/>
      <c r="H65" s="175"/>
      <c r="I65" s="170">
        <f t="shared" ref="I65:I72" si="12">ROUND(F65*(G65+H65),2)</f>
        <v>0</v>
      </c>
      <c r="J65" s="168">
        <f t="shared" ref="J65:J72" si="13">ROUND(F65*(N65),2)</f>
        <v>0</v>
      </c>
      <c r="K65" s="171">
        <f t="shared" ref="K65:K72" si="14">ROUND(F65*(O65),2)</f>
        <v>0</v>
      </c>
      <c r="L65" s="171">
        <f t="shared" ref="L65:L72" si="15">ROUND(F65*(G65),2)</f>
        <v>0</v>
      </c>
      <c r="M65" s="171">
        <f t="shared" ref="M65:M72" si="16">ROUND(F65*(H65),2)</f>
        <v>0</v>
      </c>
      <c r="N65" s="171">
        <v>0</v>
      </c>
      <c r="O65" s="171"/>
      <c r="P65" s="176">
        <v>3.0000000000000001E-5</v>
      </c>
      <c r="Q65" s="176"/>
      <c r="R65" s="176">
        <v>3.0000000000000001E-5</v>
      </c>
      <c r="S65" s="171">
        <f t="shared" ref="S65:S72" si="17">ROUND(F65*(P65),3)</f>
        <v>1E-3</v>
      </c>
      <c r="T65" s="172"/>
      <c r="U65" s="172"/>
      <c r="V65" s="176"/>
      <c r="Z65">
        <v>0</v>
      </c>
    </row>
    <row r="66" spans="1:26" ht="24.9" customHeight="1" x14ac:dyDescent="0.3">
      <c r="A66" s="173">
        <v>47</v>
      </c>
      <c r="B66" s="168" t="s">
        <v>785</v>
      </c>
      <c r="C66" s="174" t="s">
        <v>788</v>
      </c>
      <c r="D66" s="168" t="s">
        <v>789</v>
      </c>
      <c r="E66" s="168" t="s">
        <v>157</v>
      </c>
      <c r="F66" s="169">
        <v>30</v>
      </c>
      <c r="G66" s="175"/>
      <c r="H66" s="175"/>
      <c r="I66" s="170">
        <f t="shared" si="12"/>
        <v>0</v>
      </c>
      <c r="J66" s="168">
        <f t="shared" si="13"/>
        <v>0</v>
      </c>
      <c r="K66" s="171">
        <f t="shared" si="14"/>
        <v>0</v>
      </c>
      <c r="L66" s="171">
        <f t="shared" si="15"/>
        <v>0</v>
      </c>
      <c r="M66" s="171">
        <f t="shared" si="16"/>
        <v>0</v>
      </c>
      <c r="N66" s="171">
        <v>0</v>
      </c>
      <c r="O66" s="171"/>
      <c r="P66" s="176">
        <v>2.0000000000000002E-5</v>
      </c>
      <c r="Q66" s="176"/>
      <c r="R66" s="176">
        <v>2.0000000000000002E-5</v>
      </c>
      <c r="S66" s="171">
        <f t="shared" si="17"/>
        <v>1E-3</v>
      </c>
      <c r="T66" s="172"/>
      <c r="U66" s="172"/>
      <c r="V66" s="176"/>
      <c r="Z66">
        <v>0</v>
      </c>
    </row>
    <row r="67" spans="1:26" ht="24.9" customHeight="1" x14ac:dyDescent="0.3">
      <c r="A67" s="173">
        <v>48</v>
      </c>
      <c r="B67" s="168" t="s">
        <v>785</v>
      </c>
      <c r="C67" s="174" t="s">
        <v>790</v>
      </c>
      <c r="D67" s="168" t="s">
        <v>791</v>
      </c>
      <c r="E67" s="168" t="s">
        <v>157</v>
      </c>
      <c r="F67" s="169">
        <v>29</v>
      </c>
      <c r="G67" s="175"/>
      <c r="H67" s="175"/>
      <c r="I67" s="170">
        <f t="shared" si="12"/>
        <v>0</v>
      </c>
      <c r="J67" s="168">
        <f t="shared" si="13"/>
        <v>0</v>
      </c>
      <c r="K67" s="171">
        <f t="shared" si="14"/>
        <v>0</v>
      </c>
      <c r="L67" s="171">
        <f t="shared" si="15"/>
        <v>0</v>
      </c>
      <c r="M67" s="171">
        <f t="shared" si="16"/>
        <v>0</v>
      </c>
      <c r="N67" s="171">
        <v>0</v>
      </c>
      <c r="O67" s="171"/>
      <c r="P67" s="176">
        <v>3.0000000000000001E-5</v>
      </c>
      <c r="Q67" s="176"/>
      <c r="R67" s="176">
        <v>3.0000000000000001E-5</v>
      </c>
      <c r="S67" s="171">
        <f t="shared" si="17"/>
        <v>1E-3</v>
      </c>
      <c r="T67" s="172"/>
      <c r="U67" s="172"/>
      <c r="V67" s="176"/>
      <c r="Z67">
        <v>0</v>
      </c>
    </row>
    <row r="68" spans="1:26" ht="24.9" customHeight="1" x14ac:dyDescent="0.3">
      <c r="A68" s="173">
        <v>49</v>
      </c>
      <c r="B68" s="168" t="s">
        <v>785</v>
      </c>
      <c r="C68" s="174" t="s">
        <v>792</v>
      </c>
      <c r="D68" s="168" t="s">
        <v>793</v>
      </c>
      <c r="E68" s="168" t="s">
        <v>671</v>
      </c>
      <c r="F68" s="169">
        <v>29</v>
      </c>
      <c r="G68" s="175"/>
      <c r="H68" s="175"/>
      <c r="I68" s="170">
        <f t="shared" si="12"/>
        <v>0</v>
      </c>
      <c r="J68" s="168">
        <f t="shared" si="13"/>
        <v>0</v>
      </c>
      <c r="K68" s="171">
        <f t="shared" si="14"/>
        <v>0</v>
      </c>
      <c r="L68" s="171">
        <f t="shared" si="15"/>
        <v>0</v>
      </c>
      <c r="M68" s="171">
        <f t="shared" si="16"/>
        <v>0</v>
      </c>
      <c r="N68" s="171">
        <v>0</v>
      </c>
      <c r="O68" s="171"/>
      <c r="P68" s="176">
        <v>1.6000000000000001E-4</v>
      </c>
      <c r="Q68" s="176"/>
      <c r="R68" s="176">
        <v>1.6000000000000001E-4</v>
      </c>
      <c r="S68" s="171">
        <f t="shared" si="17"/>
        <v>5.0000000000000001E-3</v>
      </c>
      <c r="T68" s="172"/>
      <c r="U68" s="172"/>
      <c r="V68" s="176"/>
      <c r="Z68">
        <v>0</v>
      </c>
    </row>
    <row r="69" spans="1:26" ht="24.9" customHeight="1" x14ac:dyDescent="0.3">
      <c r="A69" s="173">
        <v>50</v>
      </c>
      <c r="B69" s="168" t="s">
        <v>785</v>
      </c>
      <c r="C69" s="174" t="s">
        <v>794</v>
      </c>
      <c r="D69" s="168" t="s">
        <v>795</v>
      </c>
      <c r="E69" s="168" t="s">
        <v>157</v>
      </c>
      <c r="F69" s="169">
        <v>24</v>
      </c>
      <c r="G69" s="175"/>
      <c r="H69" s="175"/>
      <c r="I69" s="170">
        <f t="shared" si="12"/>
        <v>0</v>
      </c>
      <c r="J69" s="168">
        <f t="shared" si="13"/>
        <v>0</v>
      </c>
      <c r="K69" s="171">
        <f t="shared" si="14"/>
        <v>0</v>
      </c>
      <c r="L69" s="171">
        <f t="shared" si="15"/>
        <v>0</v>
      </c>
      <c r="M69" s="171">
        <f t="shared" si="16"/>
        <v>0</v>
      </c>
      <c r="N69" s="171">
        <v>0</v>
      </c>
      <c r="O69" s="171"/>
      <c r="P69" s="176">
        <v>1.01E-3</v>
      </c>
      <c r="Q69" s="176"/>
      <c r="R69" s="176">
        <v>1.01E-3</v>
      </c>
      <c r="S69" s="171">
        <f t="shared" si="17"/>
        <v>2.4E-2</v>
      </c>
      <c r="T69" s="172"/>
      <c r="U69" s="172"/>
      <c r="V69" s="176"/>
      <c r="Z69">
        <v>0</v>
      </c>
    </row>
    <row r="70" spans="1:26" ht="24.9" customHeight="1" x14ac:dyDescent="0.3">
      <c r="A70" s="173">
        <v>51</v>
      </c>
      <c r="B70" s="168" t="s">
        <v>785</v>
      </c>
      <c r="C70" s="174" t="s">
        <v>796</v>
      </c>
      <c r="D70" s="168" t="s">
        <v>797</v>
      </c>
      <c r="E70" s="168" t="s">
        <v>157</v>
      </c>
      <c r="F70" s="169">
        <v>6</v>
      </c>
      <c r="G70" s="175"/>
      <c r="H70" s="175"/>
      <c r="I70" s="170">
        <f t="shared" si="12"/>
        <v>0</v>
      </c>
      <c r="J70" s="168">
        <f t="shared" si="13"/>
        <v>0</v>
      </c>
      <c r="K70" s="171">
        <f t="shared" si="14"/>
        <v>0</v>
      </c>
      <c r="L70" s="171">
        <f t="shared" si="15"/>
        <v>0</v>
      </c>
      <c r="M70" s="171">
        <f t="shared" si="16"/>
        <v>0</v>
      </c>
      <c r="N70" s="171">
        <v>0</v>
      </c>
      <c r="O70" s="171"/>
      <c r="P70" s="176">
        <v>1.01E-3</v>
      </c>
      <c r="Q70" s="176"/>
      <c r="R70" s="176">
        <v>1.01E-3</v>
      </c>
      <c r="S70" s="171">
        <f t="shared" si="17"/>
        <v>6.0000000000000001E-3</v>
      </c>
      <c r="T70" s="172"/>
      <c r="U70" s="172"/>
      <c r="V70" s="176"/>
      <c r="Z70">
        <v>0</v>
      </c>
    </row>
    <row r="71" spans="1:26" ht="24.9" customHeight="1" x14ac:dyDescent="0.3">
      <c r="A71" s="173">
        <v>52</v>
      </c>
      <c r="B71" s="168" t="s">
        <v>785</v>
      </c>
      <c r="C71" s="174" t="s">
        <v>798</v>
      </c>
      <c r="D71" s="168" t="s">
        <v>799</v>
      </c>
      <c r="E71" s="168" t="s">
        <v>157</v>
      </c>
      <c r="F71" s="169">
        <v>58</v>
      </c>
      <c r="G71" s="175"/>
      <c r="H71" s="175"/>
      <c r="I71" s="170">
        <f t="shared" si="12"/>
        <v>0</v>
      </c>
      <c r="J71" s="168">
        <f t="shared" si="13"/>
        <v>0</v>
      </c>
      <c r="K71" s="171">
        <f t="shared" si="14"/>
        <v>0</v>
      </c>
      <c r="L71" s="171">
        <f t="shared" si="15"/>
        <v>0</v>
      </c>
      <c r="M71" s="171">
        <f t="shared" si="16"/>
        <v>0</v>
      </c>
      <c r="N71" s="171">
        <v>0</v>
      </c>
      <c r="O71" s="171"/>
      <c r="P71" s="176">
        <v>1.01E-3</v>
      </c>
      <c r="Q71" s="176"/>
      <c r="R71" s="176">
        <v>1.01E-3</v>
      </c>
      <c r="S71" s="171">
        <f t="shared" si="17"/>
        <v>5.8999999999999997E-2</v>
      </c>
      <c r="T71" s="172"/>
      <c r="U71" s="172"/>
      <c r="V71" s="176"/>
      <c r="Z71">
        <v>0</v>
      </c>
    </row>
    <row r="72" spans="1:26" ht="24.9" customHeight="1" x14ac:dyDescent="0.3">
      <c r="A72" s="173">
        <v>53</v>
      </c>
      <c r="B72" s="168" t="s">
        <v>785</v>
      </c>
      <c r="C72" s="174" t="s">
        <v>800</v>
      </c>
      <c r="D72" s="168" t="s">
        <v>801</v>
      </c>
      <c r="E72" s="168" t="s">
        <v>294</v>
      </c>
      <c r="F72" s="169">
        <v>1.1000000000000001</v>
      </c>
      <c r="G72" s="175"/>
      <c r="H72" s="175"/>
      <c r="I72" s="170">
        <f t="shared" si="12"/>
        <v>0</v>
      </c>
      <c r="J72" s="168">
        <f t="shared" si="13"/>
        <v>0</v>
      </c>
      <c r="K72" s="171">
        <f t="shared" si="14"/>
        <v>0</v>
      </c>
      <c r="L72" s="171">
        <f t="shared" si="15"/>
        <v>0</v>
      </c>
      <c r="M72" s="171">
        <f t="shared" si="16"/>
        <v>0</v>
      </c>
      <c r="N72" s="171">
        <v>0</v>
      </c>
      <c r="O72" s="171"/>
      <c r="P72" s="176"/>
      <c r="Q72" s="176"/>
      <c r="R72" s="176"/>
      <c r="S72" s="171">
        <f t="shared" si="17"/>
        <v>0</v>
      </c>
      <c r="T72" s="172"/>
      <c r="U72" s="172"/>
      <c r="V72" s="176"/>
      <c r="Z72">
        <v>0</v>
      </c>
    </row>
    <row r="73" spans="1:26" x14ac:dyDescent="0.3">
      <c r="A73" s="152"/>
      <c r="B73" s="152"/>
      <c r="C73" s="167">
        <v>734</v>
      </c>
      <c r="D73" s="167" t="s">
        <v>688</v>
      </c>
      <c r="E73" s="152"/>
      <c r="F73" s="166"/>
      <c r="G73" s="155">
        <f>ROUND((SUM(L64:L72))/1,2)</f>
        <v>0</v>
      </c>
      <c r="H73" s="155">
        <f>ROUND((SUM(M64:M72))/1,2)</f>
        <v>0</v>
      </c>
      <c r="I73" s="155">
        <f>ROUND((SUM(I64:I72))/1,2)</f>
        <v>0</v>
      </c>
      <c r="J73" s="152"/>
      <c r="K73" s="152"/>
      <c r="L73" s="152">
        <f>ROUND((SUM(L64:L72))/1,2)</f>
        <v>0</v>
      </c>
      <c r="M73" s="152">
        <f>ROUND((SUM(M64:M72))/1,2)</f>
        <v>0</v>
      </c>
      <c r="N73" s="152"/>
      <c r="O73" s="152"/>
      <c r="P73" s="186"/>
      <c r="Q73" s="152"/>
      <c r="R73" s="152"/>
      <c r="S73" s="186">
        <f>ROUND((SUM(S64:S72))/1,2)</f>
        <v>0.1</v>
      </c>
      <c r="T73" s="149"/>
      <c r="U73" s="149"/>
      <c r="V73" s="2">
        <f>ROUND((SUM(V64:V72))/1,2)</f>
        <v>0</v>
      </c>
      <c r="W73" s="149"/>
      <c r="X73" s="149"/>
      <c r="Y73" s="149"/>
      <c r="Z73" s="149"/>
    </row>
    <row r="74" spans="1:26" x14ac:dyDescent="0.3">
      <c r="A74" s="1"/>
      <c r="B74" s="1"/>
      <c r="C74" s="1"/>
      <c r="D74" s="1"/>
      <c r="E74" s="1"/>
      <c r="F74" s="162"/>
      <c r="G74" s="145"/>
      <c r="H74" s="145"/>
      <c r="I74" s="145"/>
      <c r="J74" s="1"/>
      <c r="K74" s="1"/>
      <c r="L74" s="1"/>
      <c r="M74" s="1"/>
      <c r="N74" s="1"/>
      <c r="O74" s="1"/>
      <c r="P74" s="1"/>
      <c r="Q74" s="1"/>
      <c r="R74" s="1"/>
      <c r="S74" s="1"/>
      <c r="V74" s="1"/>
    </row>
    <row r="75" spans="1:26" x14ac:dyDescent="0.3">
      <c r="A75" s="152"/>
      <c r="B75" s="152"/>
      <c r="C75" s="167">
        <v>735</v>
      </c>
      <c r="D75" s="167" t="s">
        <v>689</v>
      </c>
      <c r="E75" s="152"/>
      <c r="F75" s="166"/>
      <c r="G75" s="153"/>
      <c r="H75" s="153"/>
      <c r="I75" s="153"/>
      <c r="J75" s="152"/>
      <c r="K75" s="152"/>
      <c r="L75" s="152"/>
      <c r="M75" s="152"/>
      <c r="N75" s="152"/>
      <c r="O75" s="152"/>
      <c r="P75" s="152"/>
      <c r="Q75" s="152"/>
      <c r="R75" s="152"/>
      <c r="S75" s="152"/>
      <c r="T75" s="149"/>
      <c r="U75" s="149"/>
      <c r="V75" s="152"/>
      <c r="W75" s="149"/>
      <c r="X75" s="149"/>
      <c r="Y75" s="149"/>
      <c r="Z75" s="149"/>
    </row>
    <row r="76" spans="1:26" ht="24.9" customHeight="1" x14ac:dyDescent="0.3">
      <c r="A76" s="173">
        <v>54</v>
      </c>
      <c r="B76" s="168" t="s">
        <v>802</v>
      </c>
      <c r="C76" s="174" t="s">
        <v>803</v>
      </c>
      <c r="D76" s="168" t="s">
        <v>804</v>
      </c>
      <c r="E76" s="168" t="s">
        <v>157</v>
      </c>
      <c r="F76" s="169">
        <v>29</v>
      </c>
      <c r="G76" s="175"/>
      <c r="H76" s="175"/>
      <c r="I76" s="170">
        <f t="shared" ref="I76:I97" si="18">ROUND(F76*(G76+H76),2)</f>
        <v>0</v>
      </c>
      <c r="J76" s="168">
        <f t="shared" ref="J76:J97" si="19">ROUND(F76*(N76),2)</f>
        <v>0</v>
      </c>
      <c r="K76" s="171">
        <f t="shared" ref="K76:K97" si="20">ROUND(F76*(O76),2)</f>
        <v>0</v>
      </c>
      <c r="L76" s="171">
        <f t="shared" ref="L76:L97" si="21">ROUND(F76*(G76),2)</f>
        <v>0</v>
      </c>
      <c r="M76" s="171">
        <f t="shared" ref="M76:M97" si="22">ROUND(F76*(H76),2)</f>
        <v>0</v>
      </c>
      <c r="N76" s="171">
        <v>0</v>
      </c>
      <c r="O76" s="171"/>
      <c r="P76" s="176">
        <v>1.6320000000000001E-2</v>
      </c>
      <c r="Q76" s="176"/>
      <c r="R76" s="176">
        <v>1.6320000000000001E-2</v>
      </c>
      <c r="S76" s="171">
        <f t="shared" ref="S76:S97" si="23">ROUND(F76*(P76),3)</f>
        <v>0.47299999999999998</v>
      </c>
      <c r="T76" s="172"/>
      <c r="U76" s="172"/>
      <c r="V76" s="176"/>
      <c r="Z76">
        <v>0</v>
      </c>
    </row>
    <row r="77" spans="1:26" ht="24.9" customHeight="1" x14ac:dyDescent="0.3">
      <c r="A77" s="182">
        <v>55</v>
      </c>
      <c r="B77" s="177" t="s">
        <v>412</v>
      </c>
      <c r="C77" s="183" t="s">
        <v>805</v>
      </c>
      <c r="D77" s="177" t="s">
        <v>806</v>
      </c>
      <c r="E77" s="177" t="s">
        <v>415</v>
      </c>
      <c r="F77" s="178">
        <v>2</v>
      </c>
      <c r="G77" s="184"/>
      <c r="H77" s="184"/>
      <c r="I77" s="179">
        <f t="shared" si="18"/>
        <v>0</v>
      </c>
      <c r="J77" s="177">
        <f t="shared" si="19"/>
        <v>0</v>
      </c>
      <c r="K77" s="180">
        <f t="shared" si="20"/>
        <v>0</v>
      </c>
      <c r="L77" s="180">
        <f t="shared" si="21"/>
        <v>0</v>
      </c>
      <c r="M77" s="180">
        <f t="shared" si="22"/>
        <v>0</v>
      </c>
      <c r="N77" s="180">
        <v>0</v>
      </c>
      <c r="O77" s="180"/>
      <c r="P77" s="185">
        <v>3.2000000000000001E-2</v>
      </c>
      <c r="Q77" s="185"/>
      <c r="R77" s="185">
        <v>3.2000000000000001E-2</v>
      </c>
      <c r="S77" s="180">
        <f t="shared" si="23"/>
        <v>6.4000000000000001E-2</v>
      </c>
      <c r="T77" s="181"/>
      <c r="U77" s="181"/>
      <c r="V77" s="185"/>
      <c r="Z77">
        <v>0</v>
      </c>
    </row>
    <row r="78" spans="1:26" ht="24.9" customHeight="1" x14ac:dyDescent="0.3">
      <c r="A78" s="182">
        <v>56</v>
      </c>
      <c r="B78" s="177" t="s">
        <v>412</v>
      </c>
      <c r="C78" s="183" t="s">
        <v>807</v>
      </c>
      <c r="D78" s="177" t="s">
        <v>808</v>
      </c>
      <c r="E78" s="177" t="s">
        <v>415</v>
      </c>
      <c r="F78" s="178">
        <v>6</v>
      </c>
      <c r="G78" s="184"/>
      <c r="H78" s="184"/>
      <c r="I78" s="179">
        <f t="shared" si="18"/>
        <v>0</v>
      </c>
      <c r="J78" s="177">
        <f t="shared" si="19"/>
        <v>0</v>
      </c>
      <c r="K78" s="180">
        <f t="shared" si="20"/>
        <v>0</v>
      </c>
      <c r="L78" s="180">
        <f t="shared" si="21"/>
        <v>0</v>
      </c>
      <c r="M78" s="180">
        <f t="shared" si="22"/>
        <v>0</v>
      </c>
      <c r="N78" s="180">
        <v>0</v>
      </c>
      <c r="O78" s="180"/>
      <c r="P78" s="185">
        <v>3.9129999999999998E-2</v>
      </c>
      <c r="Q78" s="185"/>
      <c r="R78" s="185">
        <v>3.9129999999999998E-2</v>
      </c>
      <c r="S78" s="180">
        <f t="shared" si="23"/>
        <v>0.23499999999999999</v>
      </c>
      <c r="T78" s="181"/>
      <c r="U78" s="181"/>
      <c r="V78" s="185"/>
      <c r="Z78">
        <v>0</v>
      </c>
    </row>
    <row r="79" spans="1:26" ht="24.9" customHeight="1" x14ac:dyDescent="0.3">
      <c r="A79" s="182">
        <v>57</v>
      </c>
      <c r="B79" s="177" t="s">
        <v>412</v>
      </c>
      <c r="C79" s="183" t="s">
        <v>809</v>
      </c>
      <c r="D79" s="177" t="s">
        <v>810</v>
      </c>
      <c r="E79" s="177" t="s">
        <v>415</v>
      </c>
      <c r="F79" s="178">
        <v>1</v>
      </c>
      <c r="G79" s="184"/>
      <c r="H79" s="184"/>
      <c r="I79" s="179">
        <f t="shared" si="18"/>
        <v>0</v>
      </c>
      <c r="J79" s="177">
        <f t="shared" si="19"/>
        <v>0</v>
      </c>
      <c r="K79" s="180">
        <f t="shared" si="20"/>
        <v>0</v>
      </c>
      <c r="L79" s="180">
        <f t="shared" si="21"/>
        <v>0</v>
      </c>
      <c r="M79" s="180">
        <f t="shared" si="22"/>
        <v>0</v>
      </c>
      <c r="N79" s="180">
        <v>0</v>
      </c>
      <c r="O79" s="180"/>
      <c r="P79" s="185">
        <v>4.5510000000000002E-2</v>
      </c>
      <c r="Q79" s="185"/>
      <c r="R79" s="185">
        <v>4.5510000000000002E-2</v>
      </c>
      <c r="S79" s="180">
        <f t="shared" si="23"/>
        <v>4.5999999999999999E-2</v>
      </c>
      <c r="T79" s="181"/>
      <c r="U79" s="181"/>
      <c r="V79" s="185"/>
      <c r="Z79">
        <v>0</v>
      </c>
    </row>
    <row r="80" spans="1:26" ht="24.9" customHeight="1" x14ac:dyDescent="0.3">
      <c r="A80" s="182">
        <v>58</v>
      </c>
      <c r="B80" s="177" t="s">
        <v>412</v>
      </c>
      <c r="C80" s="183" t="s">
        <v>811</v>
      </c>
      <c r="D80" s="177" t="s">
        <v>812</v>
      </c>
      <c r="E80" s="177" t="s">
        <v>415</v>
      </c>
      <c r="F80" s="178">
        <v>1</v>
      </c>
      <c r="G80" s="184"/>
      <c r="H80" s="184"/>
      <c r="I80" s="179">
        <f t="shared" si="18"/>
        <v>0</v>
      </c>
      <c r="J80" s="177">
        <f t="shared" si="19"/>
        <v>0</v>
      </c>
      <c r="K80" s="180">
        <f t="shared" si="20"/>
        <v>0</v>
      </c>
      <c r="L80" s="180">
        <f t="shared" si="21"/>
        <v>0</v>
      </c>
      <c r="M80" s="180">
        <f t="shared" si="22"/>
        <v>0</v>
      </c>
      <c r="N80" s="180">
        <v>0</v>
      </c>
      <c r="O80" s="180"/>
      <c r="P80" s="185">
        <v>2.5000000000000001E-2</v>
      </c>
      <c r="Q80" s="185"/>
      <c r="R80" s="185">
        <v>2.5000000000000001E-2</v>
      </c>
      <c r="S80" s="180">
        <f t="shared" si="23"/>
        <v>2.5000000000000001E-2</v>
      </c>
      <c r="T80" s="181"/>
      <c r="U80" s="181"/>
      <c r="V80" s="185"/>
      <c r="Z80">
        <v>0</v>
      </c>
    </row>
    <row r="81" spans="1:26" ht="24.9" customHeight="1" x14ac:dyDescent="0.3">
      <c r="A81" s="182">
        <v>59</v>
      </c>
      <c r="B81" s="177" t="s">
        <v>412</v>
      </c>
      <c r="C81" s="183" t="s">
        <v>813</v>
      </c>
      <c r="D81" s="177" t="s">
        <v>814</v>
      </c>
      <c r="E81" s="177" t="s">
        <v>415</v>
      </c>
      <c r="F81" s="178">
        <v>1</v>
      </c>
      <c r="G81" s="184"/>
      <c r="H81" s="184"/>
      <c r="I81" s="179">
        <f t="shared" si="18"/>
        <v>0</v>
      </c>
      <c r="J81" s="177">
        <f t="shared" si="19"/>
        <v>0</v>
      </c>
      <c r="K81" s="180">
        <f t="shared" si="20"/>
        <v>0</v>
      </c>
      <c r="L81" s="180">
        <f t="shared" si="21"/>
        <v>0</v>
      </c>
      <c r="M81" s="180">
        <f t="shared" si="22"/>
        <v>0</v>
      </c>
      <c r="N81" s="180">
        <v>0</v>
      </c>
      <c r="O81" s="180"/>
      <c r="P81" s="185">
        <v>1.2999999999999999E-2</v>
      </c>
      <c r="Q81" s="185"/>
      <c r="R81" s="185">
        <v>1.2999999999999999E-2</v>
      </c>
      <c r="S81" s="180">
        <f t="shared" si="23"/>
        <v>1.2999999999999999E-2</v>
      </c>
      <c r="T81" s="181"/>
      <c r="U81" s="181"/>
      <c r="V81" s="185"/>
      <c r="Z81">
        <v>0</v>
      </c>
    </row>
    <row r="82" spans="1:26" ht="24.9" customHeight="1" x14ac:dyDescent="0.3">
      <c r="A82" s="182">
        <v>60</v>
      </c>
      <c r="B82" s="177" t="s">
        <v>412</v>
      </c>
      <c r="C82" s="183" t="s">
        <v>815</v>
      </c>
      <c r="D82" s="177" t="s">
        <v>816</v>
      </c>
      <c r="E82" s="177" t="s">
        <v>415</v>
      </c>
      <c r="F82" s="178">
        <v>1</v>
      </c>
      <c r="G82" s="184"/>
      <c r="H82" s="184"/>
      <c r="I82" s="179">
        <f t="shared" si="18"/>
        <v>0</v>
      </c>
      <c r="J82" s="177">
        <f t="shared" si="19"/>
        <v>0</v>
      </c>
      <c r="K82" s="180">
        <f t="shared" si="20"/>
        <v>0</v>
      </c>
      <c r="L82" s="180">
        <f t="shared" si="21"/>
        <v>0</v>
      </c>
      <c r="M82" s="180">
        <f t="shared" si="22"/>
        <v>0</v>
      </c>
      <c r="N82" s="180">
        <v>0</v>
      </c>
      <c r="O82" s="180"/>
      <c r="P82" s="185">
        <v>0.03</v>
      </c>
      <c r="Q82" s="185"/>
      <c r="R82" s="185">
        <v>0.03</v>
      </c>
      <c r="S82" s="180">
        <f t="shared" si="23"/>
        <v>0.03</v>
      </c>
      <c r="T82" s="181"/>
      <c r="U82" s="181"/>
      <c r="V82" s="185"/>
      <c r="Z82">
        <v>0</v>
      </c>
    </row>
    <row r="83" spans="1:26" ht="24.9" customHeight="1" x14ac:dyDescent="0.3">
      <c r="A83" s="182">
        <v>61</v>
      </c>
      <c r="B83" s="177" t="s">
        <v>412</v>
      </c>
      <c r="C83" s="183" t="s">
        <v>805</v>
      </c>
      <c r="D83" s="177" t="s">
        <v>817</v>
      </c>
      <c r="E83" s="177" t="s">
        <v>415</v>
      </c>
      <c r="F83" s="178">
        <v>6</v>
      </c>
      <c r="G83" s="184"/>
      <c r="H83" s="184"/>
      <c r="I83" s="179">
        <f t="shared" si="18"/>
        <v>0</v>
      </c>
      <c r="J83" s="177">
        <f t="shared" si="19"/>
        <v>0</v>
      </c>
      <c r="K83" s="180">
        <f t="shared" si="20"/>
        <v>0</v>
      </c>
      <c r="L83" s="180">
        <f t="shared" si="21"/>
        <v>0</v>
      </c>
      <c r="M83" s="180">
        <f t="shared" si="22"/>
        <v>0</v>
      </c>
      <c r="N83" s="180">
        <v>0</v>
      </c>
      <c r="O83" s="180"/>
      <c r="P83" s="185">
        <v>3.2000000000000001E-2</v>
      </c>
      <c r="Q83" s="185"/>
      <c r="R83" s="185">
        <v>3.2000000000000001E-2</v>
      </c>
      <c r="S83" s="180">
        <f t="shared" si="23"/>
        <v>0.192</v>
      </c>
      <c r="T83" s="181"/>
      <c r="U83" s="181"/>
      <c r="V83" s="185"/>
      <c r="Z83">
        <v>0</v>
      </c>
    </row>
    <row r="84" spans="1:26" ht="24.9" customHeight="1" x14ac:dyDescent="0.3">
      <c r="A84" s="182">
        <v>62</v>
      </c>
      <c r="B84" s="177" t="s">
        <v>412</v>
      </c>
      <c r="C84" s="183" t="s">
        <v>818</v>
      </c>
      <c r="D84" s="177" t="s">
        <v>819</v>
      </c>
      <c r="E84" s="177" t="s">
        <v>415</v>
      </c>
      <c r="F84" s="178">
        <v>1</v>
      </c>
      <c r="G84" s="184"/>
      <c r="H84" s="184"/>
      <c r="I84" s="179">
        <f t="shared" si="18"/>
        <v>0</v>
      </c>
      <c r="J84" s="177">
        <f t="shared" si="19"/>
        <v>0</v>
      </c>
      <c r="K84" s="180">
        <f t="shared" si="20"/>
        <v>0</v>
      </c>
      <c r="L84" s="180">
        <f t="shared" si="21"/>
        <v>0</v>
      </c>
      <c r="M84" s="180">
        <f t="shared" si="22"/>
        <v>0</v>
      </c>
      <c r="N84" s="180">
        <v>0</v>
      </c>
      <c r="O84" s="180"/>
      <c r="P84" s="185">
        <v>8.0000000000000002E-3</v>
      </c>
      <c r="Q84" s="185"/>
      <c r="R84" s="185">
        <v>8.0000000000000002E-3</v>
      </c>
      <c r="S84" s="180">
        <f t="shared" si="23"/>
        <v>8.0000000000000002E-3</v>
      </c>
      <c r="T84" s="181"/>
      <c r="U84" s="181"/>
      <c r="V84" s="185"/>
      <c r="Z84">
        <v>0</v>
      </c>
    </row>
    <row r="85" spans="1:26" ht="24.9" customHeight="1" x14ac:dyDescent="0.3">
      <c r="A85" s="182">
        <v>63</v>
      </c>
      <c r="B85" s="177" t="s">
        <v>412</v>
      </c>
      <c r="C85" s="183" t="s">
        <v>820</v>
      </c>
      <c r="D85" s="177" t="s">
        <v>821</v>
      </c>
      <c r="E85" s="177" t="s">
        <v>415</v>
      </c>
      <c r="F85" s="178">
        <v>3</v>
      </c>
      <c r="G85" s="184"/>
      <c r="H85" s="184"/>
      <c r="I85" s="179">
        <f t="shared" si="18"/>
        <v>0</v>
      </c>
      <c r="J85" s="177">
        <f t="shared" si="19"/>
        <v>0</v>
      </c>
      <c r="K85" s="180">
        <f t="shared" si="20"/>
        <v>0</v>
      </c>
      <c r="L85" s="180">
        <f t="shared" si="21"/>
        <v>0</v>
      </c>
      <c r="M85" s="180">
        <f t="shared" si="22"/>
        <v>0</v>
      </c>
      <c r="N85" s="180">
        <v>0</v>
      </c>
      <c r="O85" s="180"/>
      <c r="P85" s="185">
        <v>3.6999999999999998E-2</v>
      </c>
      <c r="Q85" s="185"/>
      <c r="R85" s="185">
        <v>3.6999999999999998E-2</v>
      </c>
      <c r="S85" s="180">
        <f t="shared" si="23"/>
        <v>0.111</v>
      </c>
      <c r="T85" s="181"/>
      <c r="U85" s="181"/>
      <c r="V85" s="185"/>
      <c r="Z85">
        <v>0</v>
      </c>
    </row>
    <row r="86" spans="1:26" ht="24.9" customHeight="1" x14ac:dyDescent="0.3">
      <c r="A86" s="182">
        <v>64</v>
      </c>
      <c r="B86" s="177" t="s">
        <v>412</v>
      </c>
      <c r="C86" s="183" t="s">
        <v>822</v>
      </c>
      <c r="D86" s="177" t="s">
        <v>823</v>
      </c>
      <c r="E86" s="177" t="s">
        <v>415</v>
      </c>
      <c r="F86" s="178">
        <v>1</v>
      </c>
      <c r="G86" s="184"/>
      <c r="H86" s="184"/>
      <c r="I86" s="179">
        <f t="shared" si="18"/>
        <v>0</v>
      </c>
      <c r="J86" s="177">
        <f t="shared" si="19"/>
        <v>0</v>
      </c>
      <c r="K86" s="180">
        <f t="shared" si="20"/>
        <v>0</v>
      </c>
      <c r="L86" s="180">
        <f t="shared" si="21"/>
        <v>0</v>
      </c>
      <c r="M86" s="180">
        <f t="shared" si="22"/>
        <v>0</v>
      </c>
      <c r="N86" s="180">
        <v>0</v>
      </c>
      <c r="O86" s="180"/>
      <c r="P86" s="185">
        <v>4.2000000000000003E-2</v>
      </c>
      <c r="Q86" s="185"/>
      <c r="R86" s="185">
        <v>4.2000000000000003E-2</v>
      </c>
      <c r="S86" s="180">
        <f t="shared" si="23"/>
        <v>4.2000000000000003E-2</v>
      </c>
      <c r="T86" s="181"/>
      <c r="U86" s="181"/>
      <c r="V86" s="185"/>
      <c r="Z86">
        <v>0</v>
      </c>
    </row>
    <row r="87" spans="1:26" ht="24.9" customHeight="1" x14ac:dyDescent="0.3">
      <c r="A87" s="182">
        <v>65</v>
      </c>
      <c r="B87" s="177" t="s">
        <v>412</v>
      </c>
      <c r="C87" s="183" t="s">
        <v>824</v>
      </c>
      <c r="D87" s="177" t="s">
        <v>825</v>
      </c>
      <c r="E87" s="177" t="s">
        <v>415</v>
      </c>
      <c r="F87" s="178">
        <v>1</v>
      </c>
      <c r="G87" s="184"/>
      <c r="H87" s="184"/>
      <c r="I87" s="179">
        <f t="shared" si="18"/>
        <v>0</v>
      </c>
      <c r="J87" s="177">
        <f t="shared" si="19"/>
        <v>0</v>
      </c>
      <c r="K87" s="180">
        <f t="shared" si="20"/>
        <v>0</v>
      </c>
      <c r="L87" s="180">
        <f t="shared" si="21"/>
        <v>0</v>
      </c>
      <c r="M87" s="180">
        <f t="shared" si="22"/>
        <v>0</v>
      </c>
      <c r="N87" s="180">
        <v>0</v>
      </c>
      <c r="O87" s="180"/>
      <c r="P87" s="185">
        <v>3.3000000000000002E-2</v>
      </c>
      <c r="Q87" s="185"/>
      <c r="R87" s="185">
        <v>3.3000000000000002E-2</v>
      </c>
      <c r="S87" s="180">
        <f t="shared" si="23"/>
        <v>3.3000000000000002E-2</v>
      </c>
      <c r="T87" s="181"/>
      <c r="U87" s="181"/>
      <c r="V87" s="185"/>
      <c r="Z87">
        <v>0</v>
      </c>
    </row>
    <row r="88" spans="1:26" ht="24.9" customHeight="1" x14ac:dyDescent="0.3">
      <c r="A88" s="182">
        <v>66</v>
      </c>
      <c r="B88" s="177" t="s">
        <v>412</v>
      </c>
      <c r="C88" s="183" t="s">
        <v>826</v>
      </c>
      <c r="D88" s="177" t="s">
        <v>827</v>
      </c>
      <c r="E88" s="177" t="s">
        <v>415</v>
      </c>
      <c r="F88" s="178">
        <v>2</v>
      </c>
      <c r="G88" s="184"/>
      <c r="H88" s="184"/>
      <c r="I88" s="179">
        <f t="shared" si="18"/>
        <v>0</v>
      </c>
      <c r="J88" s="177">
        <f t="shared" si="19"/>
        <v>0</v>
      </c>
      <c r="K88" s="180">
        <f t="shared" si="20"/>
        <v>0</v>
      </c>
      <c r="L88" s="180">
        <f t="shared" si="21"/>
        <v>0</v>
      </c>
      <c r="M88" s="180">
        <f t="shared" si="22"/>
        <v>0</v>
      </c>
      <c r="N88" s="180">
        <v>0</v>
      </c>
      <c r="O88" s="180"/>
      <c r="P88" s="185">
        <v>2.4E-2</v>
      </c>
      <c r="Q88" s="185"/>
      <c r="R88" s="185">
        <v>2.4E-2</v>
      </c>
      <c r="S88" s="180">
        <f t="shared" si="23"/>
        <v>4.8000000000000001E-2</v>
      </c>
      <c r="T88" s="181"/>
      <c r="U88" s="181"/>
      <c r="V88" s="185"/>
      <c r="Z88">
        <v>0</v>
      </c>
    </row>
    <row r="89" spans="1:26" ht="24.9" customHeight="1" x14ac:dyDescent="0.3">
      <c r="A89" s="182">
        <v>67</v>
      </c>
      <c r="B89" s="177" t="s">
        <v>412</v>
      </c>
      <c r="C89" s="183" t="s">
        <v>828</v>
      </c>
      <c r="D89" s="177" t="s">
        <v>829</v>
      </c>
      <c r="E89" s="177" t="s">
        <v>415</v>
      </c>
      <c r="F89" s="178">
        <v>3</v>
      </c>
      <c r="G89" s="184"/>
      <c r="H89" s="184"/>
      <c r="I89" s="179">
        <f t="shared" si="18"/>
        <v>0</v>
      </c>
      <c r="J89" s="177">
        <f t="shared" si="19"/>
        <v>0</v>
      </c>
      <c r="K89" s="180">
        <f t="shared" si="20"/>
        <v>0</v>
      </c>
      <c r="L89" s="180">
        <f t="shared" si="21"/>
        <v>0</v>
      </c>
      <c r="M89" s="180">
        <f t="shared" si="22"/>
        <v>0</v>
      </c>
      <c r="N89" s="180">
        <v>0</v>
      </c>
      <c r="O89" s="180"/>
      <c r="P89" s="185">
        <v>3.3000000000000002E-2</v>
      </c>
      <c r="Q89" s="185"/>
      <c r="R89" s="185">
        <v>3.3000000000000002E-2</v>
      </c>
      <c r="S89" s="180">
        <f t="shared" si="23"/>
        <v>9.9000000000000005E-2</v>
      </c>
      <c r="T89" s="181"/>
      <c r="U89" s="181"/>
      <c r="V89" s="185"/>
      <c r="Z89">
        <v>0</v>
      </c>
    </row>
    <row r="90" spans="1:26" ht="24.9" customHeight="1" x14ac:dyDescent="0.3">
      <c r="A90" s="173">
        <v>68</v>
      </c>
      <c r="B90" s="168" t="s">
        <v>785</v>
      </c>
      <c r="C90" s="174" t="s">
        <v>798</v>
      </c>
      <c r="D90" s="168" t="s">
        <v>830</v>
      </c>
      <c r="E90" s="168" t="s">
        <v>157</v>
      </c>
      <c r="F90" s="169">
        <v>29</v>
      </c>
      <c r="G90" s="175"/>
      <c r="H90" s="175"/>
      <c r="I90" s="170">
        <f t="shared" si="18"/>
        <v>0</v>
      </c>
      <c r="J90" s="168">
        <f t="shared" si="19"/>
        <v>0</v>
      </c>
      <c r="K90" s="171">
        <f t="shared" si="20"/>
        <v>0</v>
      </c>
      <c r="L90" s="171">
        <f t="shared" si="21"/>
        <v>0</v>
      </c>
      <c r="M90" s="171">
        <f t="shared" si="22"/>
        <v>0</v>
      </c>
      <c r="N90" s="171">
        <v>0</v>
      </c>
      <c r="O90" s="171"/>
      <c r="P90" s="176">
        <v>1.01E-3</v>
      </c>
      <c r="Q90" s="176"/>
      <c r="R90" s="176">
        <v>1.01E-3</v>
      </c>
      <c r="S90" s="171">
        <f t="shared" si="23"/>
        <v>2.9000000000000001E-2</v>
      </c>
      <c r="T90" s="172"/>
      <c r="U90" s="172"/>
      <c r="V90" s="176"/>
      <c r="Z90">
        <v>0</v>
      </c>
    </row>
    <row r="91" spans="1:26" ht="24.9" customHeight="1" x14ac:dyDescent="0.3">
      <c r="A91" s="173">
        <v>69</v>
      </c>
      <c r="B91" s="168" t="s">
        <v>802</v>
      </c>
      <c r="C91" s="174" t="s">
        <v>831</v>
      </c>
      <c r="D91" s="168" t="s">
        <v>832</v>
      </c>
      <c r="E91" s="168" t="s">
        <v>415</v>
      </c>
      <c r="F91" s="169">
        <v>29</v>
      </c>
      <c r="G91" s="175"/>
      <c r="H91" s="175"/>
      <c r="I91" s="170">
        <f t="shared" si="18"/>
        <v>0</v>
      </c>
      <c r="J91" s="168">
        <f t="shared" si="19"/>
        <v>0</v>
      </c>
      <c r="K91" s="171">
        <f t="shared" si="20"/>
        <v>0</v>
      </c>
      <c r="L91" s="171">
        <f t="shared" si="21"/>
        <v>0</v>
      </c>
      <c r="M91" s="171">
        <f t="shared" si="22"/>
        <v>0</v>
      </c>
      <c r="N91" s="171">
        <v>0</v>
      </c>
      <c r="O91" s="171"/>
      <c r="P91" s="176">
        <v>1.7299999999999999E-2</v>
      </c>
      <c r="Q91" s="176"/>
      <c r="R91" s="176">
        <v>1.7299999999999999E-2</v>
      </c>
      <c r="S91" s="171">
        <f t="shared" si="23"/>
        <v>0.502</v>
      </c>
      <c r="T91" s="172"/>
      <c r="U91" s="172"/>
      <c r="V91" s="176"/>
      <c r="Z91">
        <v>0</v>
      </c>
    </row>
    <row r="92" spans="1:26" ht="24.9" customHeight="1" x14ac:dyDescent="0.3">
      <c r="A92" s="182">
        <v>70</v>
      </c>
      <c r="B92" s="177" t="s">
        <v>412</v>
      </c>
      <c r="C92" s="183" t="s">
        <v>833</v>
      </c>
      <c r="D92" s="177" t="s">
        <v>834</v>
      </c>
      <c r="E92" s="177" t="s">
        <v>642</v>
      </c>
      <c r="F92" s="178">
        <v>33</v>
      </c>
      <c r="G92" s="184"/>
      <c r="H92" s="184"/>
      <c r="I92" s="179">
        <f t="shared" si="18"/>
        <v>0</v>
      </c>
      <c r="J92" s="177">
        <f t="shared" si="19"/>
        <v>0</v>
      </c>
      <c r="K92" s="180">
        <f t="shared" si="20"/>
        <v>0</v>
      </c>
      <c r="L92" s="180">
        <f t="shared" si="21"/>
        <v>0</v>
      </c>
      <c r="M92" s="180">
        <f t="shared" si="22"/>
        <v>0</v>
      </c>
      <c r="N92" s="180">
        <v>0</v>
      </c>
      <c r="O92" s="180"/>
      <c r="P92" s="185"/>
      <c r="Q92" s="185"/>
      <c r="R92" s="185"/>
      <c r="S92" s="180">
        <f t="shared" si="23"/>
        <v>0</v>
      </c>
      <c r="T92" s="181"/>
      <c r="U92" s="181"/>
      <c r="V92" s="185"/>
      <c r="Z92">
        <v>0</v>
      </c>
    </row>
    <row r="93" spans="1:26" ht="24.9" customHeight="1" x14ac:dyDescent="0.3">
      <c r="A93" s="173">
        <v>71</v>
      </c>
      <c r="B93" s="168" t="s">
        <v>802</v>
      </c>
      <c r="C93" s="174" t="s">
        <v>835</v>
      </c>
      <c r="D93" s="168" t="s">
        <v>836</v>
      </c>
      <c r="E93" s="168" t="s">
        <v>157</v>
      </c>
      <c r="F93" s="169">
        <v>29</v>
      </c>
      <c r="G93" s="175"/>
      <c r="H93" s="175"/>
      <c r="I93" s="170">
        <f t="shared" si="18"/>
        <v>0</v>
      </c>
      <c r="J93" s="168">
        <f t="shared" si="19"/>
        <v>0</v>
      </c>
      <c r="K93" s="171">
        <f t="shared" si="20"/>
        <v>0</v>
      </c>
      <c r="L93" s="171">
        <f t="shared" si="21"/>
        <v>0</v>
      </c>
      <c r="M93" s="171">
        <f t="shared" si="22"/>
        <v>0</v>
      </c>
      <c r="N93" s="171">
        <v>0</v>
      </c>
      <c r="O93" s="171"/>
      <c r="P93" s="176"/>
      <c r="Q93" s="176"/>
      <c r="R93" s="176"/>
      <c r="S93" s="171">
        <f t="shared" si="23"/>
        <v>0</v>
      </c>
      <c r="T93" s="172"/>
      <c r="U93" s="172"/>
      <c r="V93" s="176"/>
      <c r="Z93">
        <v>0</v>
      </c>
    </row>
    <row r="94" spans="1:26" ht="24.9" customHeight="1" x14ac:dyDescent="0.3">
      <c r="A94" s="173">
        <v>72</v>
      </c>
      <c r="B94" s="168" t="s">
        <v>802</v>
      </c>
      <c r="C94" s="174" t="s">
        <v>837</v>
      </c>
      <c r="D94" s="168" t="s">
        <v>838</v>
      </c>
      <c r="E94" s="168" t="s">
        <v>839</v>
      </c>
      <c r="F94" s="169">
        <v>17</v>
      </c>
      <c r="G94" s="175"/>
      <c r="H94" s="175"/>
      <c r="I94" s="170">
        <f t="shared" si="18"/>
        <v>0</v>
      </c>
      <c r="J94" s="168">
        <f t="shared" si="19"/>
        <v>0</v>
      </c>
      <c r="K94" s="171">
        <f t="shared" si="20"/>
        <v>0</v>
      </c>
      <c r="L94" s="171">
        <f t="shared" si="21"/>
        <v>0</v>
      </c>
      <c r="M94" s="171">
        <f t="shared" si="22"/>
        <v>0</v>
      </c>
      <c r="N94" s="171">
        <v>0</v>
      </c>
      <c r="O94" s="171"/>
      <c r="P94" s="176"/>
      <c r="Q94" s="176"/>
      <c r="R94" s="176"/>
      <c r="S94" s="171">
        <f t="shared" si="23"/>
        <v>0</v>
      </c>
      <c r="T94" s="172"/>
      <c r="U94" s="172"/>
      <c r="V94" s="176"/>
      <c r="Z94">
        <v>0</v>
      </c>
    </row>
    <row r="95" spans="1:26" ht="24.9" customHeight="1" x14ac:dyDescent="0.3">
      <c r="A95" s="173">
        <v>73</v>
      </c>
      <c r="B95" s="168" t="s">
        <v>802</v>
      </c>
      <c r="C95" s="174" t="s">
        <v>840</v>
      </c>
      <c r="D95" s="168" t="s">
        <v>841</v>
      </c>
      <c r="E95" s="168" t="s">
        <v>294</v>
      </c>
      <c r="F95" s="169">
        <v>1.8150000000000004</v>
      </c>
      <c r="G95" s="175"/>
      <c r="H95" s="175"/>
      <c r="I95" s="170">
        <f t="shared" si="18"/>
        <v>0</v>
      </c>
      <c r="J95" s="168">
        <f t="shared" si="19"/>
        <v>0</v>
      </c>
      <c r="K95" s="171">
        <f t="shared" si="20"/>
        <v>0</v>
      </c>
      <c r="L95" s="171">
        <f t="shared" si="21"/>
        <v>0</v>
      </c>
      <c r="M95" s="171">
        <f t="shared" si="22"/>
        <v>0</v>
      </c>
      <c r="N95" s="171">
        <v>0</v>
      </c>
      <c r="O95" s="171"/>
      <c r="P95" s="176"/>
      <c r="Q95" s="176"/>
      <c r="R95" s="176"/>
      <c r="S95" s="171">
        <f t="shared" si="23"/>
        <v>0</v>
      </c>
      <c r="T95" s="172"/>
      <c r="U95" s="172"/>
      <c r="V95" s="176"/>
      <c r="Z95">
        <v>0</v>
      </c>
    </row>
    <row r="96" spans="1:26" ht="24.9" customHeight="1" x14ac:dyDescent="0.3">
      <c r="A96" s="173">
        <v>74</v>
      </c>
      <c r="B96" s="168" t="s">
        <v>802</v>
      </c>
      <c r="C96" s="174" t="s">
        <v>842</v>
      </c>
      <c r="D96" s="168" t="s">
        <v>843</v>
      </c>
      <c r="E96" s="168" t="s">
        <v>415</v>
      </c>
      <c r="F96" s="169">
        <v>3</v>
      </c>
      <c r="G96" s="175"/>
      <c r="H96" s="175"/>
      <c r="I96" s="170">
        <f t="shared" si="18"/>
        <v>0</v>
      </c>
      <c r="J96" s="168">
        <f t="shared" si="19"/>
        <v>0</v>
      </c>
      <c r="K96" s="171">
        <f t="shared" si="20"/>
        <v>0</v>
      </c>
      <c r="L96" s="171">
        <f t="shared" si="21"/>
        <v>0</v>
      </c>
      <c r="M96" s="171">
        <f t="shared" si="22"/>
        <v>0</v>
      </c>
      <c r="N96" s="171">
        <v>0</v>
      </c>
      <c r="O96" s="171"/>
      <c r="P96" s="176">
        <v>1.7299999999999999E-2</v>
      </c>
      <c r="Q96" s="176"/>
      <c r="R96" s="176">
        <v>1.7299999999999999E-2</v>
      </c>
      <c r="S96" s="171">
        <f t="shared" si="23"/>
        <v>5.1999999999999998E-2</v>
      </c>
      <c r="T96" s="172"/>
      <c r="U96" s="172"/>
      <c r="V96" s="176"/>
      <c r="Z96">
        <v>0</v>
      </c>
    </row>
    <row r="97" spans="1:26" ht="24.9" customHeight="1" x14ac:dyDescent="0.3">
      <c r="A97" s="182">
        <v>75</v>
      </c>
      <c r="B97" s="177" t="s">
        <v>412</v>
      </c>
      <c r="C97" s="183" t="s">
        <v>844</v>
      </c>
      <c r="D97" s="177" t="s">
        <v>845</v>
      </c>
      <c r="E97" s="177" t="s">
        <v>671</v>
      </c>
      <c r="F97" s="178">
        <v>3</v>
      </c>
      <c r="G97" s="184"/>
      <c r="H97" s="184"/>
      <c r="I97" s="179">
        <f t="shared" si="18"/>
        <v>0</v>
      </c>
      <c r="J97" s="177">
        <f t="shared" si="19"/>
        <v>0</v>
      </c>
      <c r="K97" s="180">
        <f t="shared" si="20"/>
        <v>0</v>
      </c>
      <c r="L97" s="180">
        <f t="shared" si="21"/>
        <v>0</v>
      </c>
      <c r="M97" s="180">
        <f t="shared" si="22"/>
        <v>0</v>
      </c>
      <c r="N97" s="180">
        <v>0</v>
      </c>
      <c r="O97" s="180"/>
      <c r="P97" s="185">
        <v>5.0000000000000001E-3</v>
      </c>
      <c r="Q97" s="185"/>
      <c r="R97" s="185">
        <v>5.0000000000000001E-3</v>
      </c>
      <c r="S97" s="180">
        <f t="shared" si="23"/>
        <v>1.4999999999999999E-2</v>
      </c>
      <c r="T97" s="181"/>
      <c r="U97" s="181"/>
      <c r="V97" s="185"/>
      <c r="Z97">
        <v>0</v>
      </c>
    </row>
    <row r="98" spans="1:26" x14ac:dyDescent="0.3">
      <c r="A98" s="152"/>
      <c r="B98" s="152"/>
      <c r="C98" s="167">
        <v>735</v>
      </c>
      <c r="D98" s="167" t="s">
        <v>689</v>
      </c>
      <c r="E98" s="152"/>
      <c r="F98" s="166"/>
      <c r="G98" s="155">
        <f>ROUND((SUM(L75:L97))/1,2)</f>
        <v>0</v>
      </c>
      <c r="H98" s="155">
        <f>ROUND((SUM(M75:M97))/1,2)</f>
        <v>0</v>
      </c>
      <c r="I98" s="155">
        <f>ROUND((SUM(I75:I97))/1,2)</f>
        <v>0</v>
      </c>
      <c r="J98" s="152"/>
      <c r="K98" s="152"/>
      <c r="L98" s="152">
        <f>ROUND((SUM(L75:L97))/1,2)</f>
        <v>0</v>
      </c>
      <c r="M98" s="152">
        <f>ROUND((SUM(M75:M97))/1,2)</f>
        <v>0</v>
      </c>
      <c r="N98" s="152"/>
      <c r="O98" s="152"/>
      <c r="P98" s="186"/>
      <c r="Q98" s="1"/>
      <c r="R98" s="1"/>
      <c r="S98" s="186">
        <f>ROUND((SUM(S75:S97))/1,2)</f>
        <v>2.02</v>
      </c>
      <c r="T98" s="187"/>
      <c r="U98" s="187"/>
      <c r="V98" s="2">
        <f>ROUND((SUM(V75:V97))/1,2)</f>
        <v>0</v>
      </c>
    </row>
    <row r="99" spans="1:26" x14ac:dyDescent="0.3">
      <c r="A99" s="1"/>
      <c r="B99" s="1"/>
      <c r="C99" s="1"/>
      <c r="D99" s="1"/>
      <c r="E99" s="1"/>
      <c r="F99" s="162"/>
      <c r="G99" s="145"/>
      <c r="H99" s="145"/>
      <c r="I99" s="145"/>
      <c r="J99" s="1"/>
      <c r="K99" s="1"/>
      <c r="L99" s="1"/>
      <c r="M99" s="1"/>
      <c r="N99" s="1"/>
      <c r="O99" s="1"/>
      <c r="P99" s="1"/>
      <c r="Q99" s="1"/>
      <c r="R99" s="1"/>
      <c r="S99" s="1"/>
      <c r="V99" s="1"/>
    </row>
    <row r="100" spans="1:26" x14ac:dyDescent="0.3">
      <c r="A100" s="152"/>
      <c r="B100" s="152"/>
      <c r="C100" s="152"/>
      <c r="D100" s="2" t="s">
        <v>83</v>
      </c>
      <c r="E100" s="152"/>
      <c r="F100" s="166"/>
      <c r="G100" s="155">
        <f>ROUND((SUM(L9:L99))/2,2)</f>
        <v>0</v>
      </c>
      <c r="H100" s="155">
        <f>ROUND((SUM(M9:M99))/2,2)</f>
        <v>0</v>
      </c>
      <c r="I100" s="155">
        <f>ROUND((SUM(I9:I99))/2,2)</f>
        <v>0</v>
      </c>
      <c r="J100" s="152"/>
      <c r="K100" s="152"/>
      <c r="L100" s="152">
        <f>ROUND((SUM(L9:L99))/2,2)</f>
        <v>0</v>
      </c>
      <c r="M100" s="152">
        <f>ROUND((SUM(M9:M99))/2,2)</f>
        <v>0</v>
      </c>
      <c r="N100" s="152"/>
      <c r="O100" s="152"/>
      <c r="P100" s="186"/>
      <c r="Q100" s="1"/>
      <c r="R100" s="1"/>
      <c r="S100" s="186">
        <f>ROUND((SUM(S9:S99))/2,2)</f>
        <v>6.51</v>
      </c>
      <c r="V100" s="2">
        <f>ROUND((SUM(V9:V99))/2,2)</f>
        <v>0</v>
      </c>
    </row>
    <row r="101" spans="1:26" x14ac:dyDescent="0.3">
      <c r="A101" s="188"/>
      <c r="B101" s="188"/>
      <c r="C101" s="188"/>
      <c r="D101" s="188" t="s">
        <v>97</v>
      </c>
      <c r="E101" s="188"/>
      <c r="F101" s="189"/>
      <c r="G101" s="190">
        <f>ROUND((SUM(L9:L100))/3,2)</f>
        <v>0</v>
      </c>
      <c r="H101" s="190">
        <f>ROUND((SUM(M9:M100))/3,2)</f>
        <v>0</v>
      </c>
      <c r="I101" s="190">
        <f>ROUND((SUM(I9:I100))/3,2)</f>
        <v>0</v>
      </c>
      <c r="J101" s="188"/>
      <c r="K101" s="188">
        <f>ROUND((SUM(K9:K100))/3,2)</f>
        <v>0</v>
      </c>
      <c r="L101" s="188">
        <f>ROUND((SUM(L9:L100))/3,2)</f>
        <v>0</v>
      </c>
      <c r="M101" s="188">
        <f>ROUND((SUM(M9:M100))/3,2)</f>
        <v>0</v>
      </c>
      <c r="N101" s="188"/>
      <c r="O101" s="188"/>
      <c r="P101" s="189"/>
      <c r="Q101" s="188"/>
      <c r="R101" s="188"/>
      <c r="S101" s="189">
        <f>ROUND((SUM(S9:S100))/3,2)</f>
        <v>6.51</v>
      </c>
      <c r="T101" s="191"/>
      <c r="U101" s="191"/>
      <c r="V101" s="188">
        <f>ROUND((SUM(V9:V100))/3,2)</f>
        <v>0</v>
      </c>
      <c r="Z101">
        <f>(SUM(Z9:Z100))</f>
        <v>0</v>
      </c>
    </row>
    <row r="104" spans="1:26" ht="54.6" customHeight="1" x14ac:dyDescent="0.3">
      <c r="A104" s="220" t="s">
        <v>1283</v>
      </c>
      <c r="B104" s="220"/>
      <c r="C104" s="220"/>
      <c r="D104" s="220"/>
      <c r="E104" s="220"/>
      <c r="F104" s="220"/>
      <c r="G104" s="220"/>
      <c r="H104" s="220"/>
      <c r="I104" s="220"/>
      <c r="J104" s="220"/>
      <c r="K104" s="220"/>
      <c r="L104" s="220"/>
      <c r="M104" s="220"/>
      <c r="N104" s="220"/>
      <c r="O104" s="220"/>
      <c r="P104" s="220"/>
      <c r="Q104" s="220"/>
      <c r="R104" s="220"/>
      <c r="S104" s="220"/>
      <c r="T104" s="220"/>
      <c r="U104" s="220"/>
      <c r="V104" s="220"/>
    </row>
    <row r="106" spans="1:26" ht="42.6" customHeight="1" x14ac:dyDescent="0.3">
      <c r="A106" s="220" t="s">
        <v>1284</v>
      </c>
      <c r="B106" s="220"/>
      <c r="C106" s="220"/>
      <c r="D106" s="220"/>
      <c r="E106" s="220"/>
      <c r="F106" s="220"/>
      <c r="G106" s="220"/>
      <c r="H106" s="220"/>
      <c r="I106" s="220"/>
      <c r="J106" s="220"/>
      <c r="K106" s="220"/>
      <c r="L106" s="220"/>
      <c r="M106" s="220"/>
      <c r="N106" s="220"/>
      <c r="O106" s="220"/>
      <c r="P106" s="220"/>
      <c r="Q106" s="220"/>
      <c r="R106" s="220"/>
      <c r="S106" s="220"/>
      <c r="T106" s="220"/>
      <c r="U106" s="220"/>
      <c r="V106" s="220"/>
    </row>
    <row r="108" spans="1:26" ht="42" customHeight="1" x14ac:dyDescent="0.3">
      <c r="A108" s="220" t="s">
        <v>1285</v>
      </c>
      <c r="B108" s="220"/>
      <c r="C108" s="220"/>
      <c r="D108" s="220"/>
      <c r="E108" s="220"/>
      <c r="F108" s="220"/>
      <c r="G108" s="220"/>
      <c r="H108" s="220"/>
      <c r="I108" s="220"/>
      <c r="J108" s="220"/>
      <c r="K108" s="220"/>
      <c r="L108" s="220"/>
      <c r="M108" s="220"/>
      <c r="N108" s="220"/>
      <c r="O108" s="220"/>
      <c r="P108" s="220"/>
      <c r="Q108" s="220"/>
      <c r="R108" s="220"/>
      <c r="S108" s="220"/>
      <c r="T108" s="220"/>
      <c r="U108" s="220"/>
      <c r="V108" s="220"/>
    </row>
    <row r="110" spans="1:26" x14ac:dyDescent="0.3">
      <c r="A110" s="220" t="s">
        <v>1286</v>
      </c>
      <c r="B110" s="220"/>
      <c r="C110" s="220"/>
      <c r="D110" s="220"/>
      <c r="E110" s="220"/>
      <c r="F110" s="220"/>
      <c r="G110" s="220"/>
      <c r="H110" s="220"/>
      <c r="I110" s="220"/>
      <c r="J110" s="220"/>
      <c r="K110" s="220"/>
      <c r="L110" s="220"/>
      <c r="M110" s="220"/>
      <c r="N110" s="220"/>
      <c r="O110" s="220"/>
      <c r="P110" s="220"/>
      <c r="Q110" s="220"/>
      <c r="R110" s="220"/>
      <c r="S110" s="220"/>
      <c r="T110" s="220"/>
      <c r="U110" s="220"/>
      <c r="V110" s="220"/>
    </row>
    <row r="112" spans="1:26" x14ac:dyDescent="0.3">
      <c r="A112" s="220" t="s">
        <v>1287</v>
      </c>
      <c r="B112" s="220"/>
      <c r="C112" s="220"/>
      <c r="D112" s="220"/>
    </row>
    <row r="116" spans="1:4" x14ac:dyDescent="0.3">
      <c r="A116" s="220" t="s">
        <v>1288</v>
      </c>
      <c r="B116" s="220"/>
      <c r="C116" s="220"/>
      <c r="D116" s="220"/>
    </row>
  </sheetData>
  <mergeCells count="9">
    <mergeCell ref="A108:V108"/>
    <mergeCell ref="A110:V110"/>
    <mergeCell ref="A112:D112"/>
    <mergeCell ref="A116:D116"/>
    <mergeCell ref="B1:H1"/>
    <mergeCell ref="B2:H2"/>
    <mergeCell ref="B3:H3"/>
    <mergeCell ref="A104:V104"/>
    <mergeCell ref="A106:V106"/>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01 Ústredné vykurovanie </oddHeader>
    <oddFooter>&amp;RStrana &amp;P z &amp;N    &amp;L&amp;7Spracované systémom Systematic® Kalkulus, tel.: 051 77 10 585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1460-4CC5-4E1C-8EF1-D7EC3EDE2B10}">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1282</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846</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7910'!B12</f>
        <v>0</v>
      </c>
      <c r="E16" s="92">
        <f>'Rekap 7910'!C12</f>
        <v>0</v>
      </c>
      <c r="F16" s="103">
        <f>'Rekap 7910'!D12</f>
        <v>0</v>
      </c>
      <c r="G16" s="55">
        <v>6</v>
      </c>
      <c r="H16" s="112" t="s">
        <v>44</v>
      </c>
      <c r="I16" s="123"/>
      <c r="J16" s="115">
        <v>0</v>
      </c>
    </row>
    <row r="17" spans="1:26" ht="18" customHeight="1" x14ac:dyDescent="0.3">
      <c r="A17" s="16"/>
      <c r="B17" s="62">
        <v>2</v>
      </c>
      <c r="C17" s="66" t="s">
        <v>38</v>
      </c>
      <c r="D17" s="72"/>
      <c r="E17" s="70"/>
      <c r="F17" s="75"/>
      <c r="G17" s="56">
        <v>7</v>
      </c>
      <c r="H17" s="113" t="s">
        <v>45</v>
      </c>
      <c r="I17" s="123"/>
      <c r="J17" s="116">
        <f>'SO 7910'!Z94</f>
        <v>0</v>
      </c>
    </row>
    <row r="18" spans="1:26" ht="18" customHeight="1" x14ac:dyDescent="0.3">
      <c r="A18" s="16"/>
      <c r="B18" s="63">
        <v>3</v>
      </c>
      <c r="C18" s="67" t="s">
        <v>39</v>
      </c>
      <c r="D18" s="73">
        <f>'Rekap 7910'!B16</f>
        <v>0</v>
      </c>
      <c r="E18" s="71">
        <f>'Rekap 7910'!C16</f>
        <v>0</v>
      </c>
      <c r="F18" s="76">
        <f>'Rekap 7910'!D16</f>
        <v>0</v>
      </c>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7910'!K9:'SO 7910'!K93)</f>
        <v>0</v>
      </c>
      <c r="J29" s="115">
        <f>ROUND(((ROUND(I29,2)*20)*1/100),2)</f>
        <v>0</v>
      </c>
    </row>
    <row r="30" spans="1:26" ht="18" customHeight="1" x14ac:dyDescent="0.3">
      <c r="A30" s="16"/>
      <c r="B30" s="26"/>
      <c r="C30" s="121"/>
      <c r="D30" s="123"/>
      <c r="E30" s="25"/>
      <c r="F30" s="16"/>
      <c r="G30" s="56">
        <v>23</v>
      </c>
      <c r="H30" s="113" t="s">
        <v>51</v>
      </c>
      <c r="I30" s="84">
        <f>SUM('SO 7910'!K9:'SO 7910'!K93)</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62B2-D27E-422D-9084-E10CF67941DC}">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25</v>
      </c>
      <c r="B5" s="138"/>
      <c r="C5" s="138"/>
      <c r="D5" s="138"/>
      <c r="E5" s="138"/>
      <c r="F5" s="138"/>
    </row>
    <row r="6" spans="1:26" x14ac:dyDescent="0.3">
      <c r="A6" s="141" t="s">
        <v>846</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81</v>
      </c>
      <c r="B11" s="153">
        <f>'SO 7910'!L16</f>
        <v>0</v>
      </c>
      <c r="C11" s="153">
        <f>'SO 7910'!M16</f>
        <v>0</v>
      </c>
      <c r="D11" s="153">
        <f>'SO 7910'!I16</f>
        <v>0</v>
      </c>
      <c r="E11" s="154">
        <f>'SO 7910'!S16</f>
        <v>0</v>
      </c>
      <c r="F11" s="154">
        <f>'SO 7910'!V16</f>
        <v>8.68</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2" t="s">
        <v>75</v>
      </c>
      <c r="B12" s="155">
        <f>'SO 7910'!L18</f>
        <v>0</v>
      </c>
      <c r="C12" s="155">
        <f>'SO 7910'!M18</f>
        <v>0</v>
      </c>
      <c r="D12" s="155">
        <f>'SO 7910'!I18</f>
        <v>0</v>
      </c>
      <c r="E12" s="156">
        <f>'SO 7910'!S18</f>
        <v>0</v>
      </c>
      <c r="F12" s="156">
        <f>'SO 7910'!V18</f>
        <v>8.68</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
      <c r="B13" s="145"/>
      <c r="C13" s="145"/>
      <c r="D13" s="145"/>
      <c r="E13" s="144"/>
      <c r="F13" s="144"/>
    </row>
    <row r="14" spans="1:26" x14ac:dyDescent="0.3">
      <c r="A14" s="2" t="s">
        <v>847</v>
      </c>
      <c r="B14" s="155"/>
      <c r="C14" s="153"/>
      <c r="D14" s="153"/>
      <c r="E14" s="154"/>
      <c r="F14" s="154"/>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848</v>
      </c>
      <c r="B15" s="153">
        <f>'SO 7910'!L91</f>
        <v>0</v>
      </c>
      <c r="C15" s="153">
        <f>'SO 7910'!M91</f>
        <v>0</v>
      </c>
      <c r="D15" s="153">
        <f>'SO 7910'!I91</f>
        <v>0</v>
      </c>
      <c r="E15" s="154">
        <f>'SO 7910'!S91</f>
        <v>0.56000000000000005</v>
      </c>
      <c r="F15" s="154">
        <f>'SO 7910'!V91</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2" t="s">
        <v>847</v>
      </c>
      <c r="B16" s="155">
        <f>'SO 7910'!L93</f>
        <v>0</v>
      </c>
      <c r="C16" s="155">
        <f>'SO 7910'!M93</f>
        <v>0</v>
      </c>
      <c r="D16" s="155">
        <f>'SO 7910'!I93</f>
        <v>0</v>
      </c>
      <c r="E16" s="156">
        <f>'SO 7910'!S93</f>
        <v>0.56000000000000005</v>
      </c>
      <c r="F16" s="156">
        <f>'SO 7910'!V93</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1"/>
      <c r="B17" s="145"/>
      <c r="C17" s="145"/>
      <c r="D17" s="145"/>
      <c r="E17" s="144"/>
      <c r="F17" s="144"/>
    </row>
    <row r="18" spans="1:26" x14ac:dyDescent="0.3">
      <c r="A18" s="2" t="s">
        <v>97</v>
      </c>
      <c r="B18" s="155">
        <f>'SO 7910'!L94</f>
        <v>0</v>
      </c>
      <c r="C18" s="155">
        <f>'SO 7910'!M94</f>
        <v>0</v>
      </c>
      <c r="D18" s="155">
        <f>'SO 7910'!I94</f>
        <v>0</v>
      </c>
      <c r="E18" s="156">
        <f>'SO 7910'!S94</f>
        <v>0.56000000000000005</v>
      </c>
      <c r="F18" s="156">
        <f>'SO 7910'!V94</f>
        <v>8.68</v>
      </c>
      <c r="G18" s="149"/>
      <c r="H18" s="149"/>
      <c r="I18" s="149"/>
      <c r="J18" s="149"/>
      <c r="K18" s="149"/>
      <c r="L18" s="149"/>
      <c r="M18" s="149"/>
      <c r="N18" s="149"/>
      <c r="O18" s="149"/>
      <c r="P18" s="149"/>
      <c r="Q18" s="149"/>
      <c r="R18" s="149"/>
      <c r="S18" s="149"/>
      <c r="T18" s="149"/>
      <c r="U18" s="149"/>
      <c r="V18" s="149"/>
      <c r="W18" s="149"/>
      <c r="X18" s="149"/>
      <c r="Y18" s="149"/>
      <c r="Z18" s="149"/>
    </row>
    <row r="19" spans="1:26" x14ac:dyDescent="0.3">
      <c r="A19" s="1"/>
      <c r="B19" s="145"/>
      <c r="C19" s="145"/>
      <c r="D19" s="145"/>
      <c r="E19" s="144"/>
      <c r="F19" s="144"/>
    </row>
    <row r="20" spans="1:26" x14ac:dyDescent="0.3">
      <c r="A20" s="1"/>
      <c r="B20" s="145"/>
      <c r="C20" s="145"/>
      <c r="D20" s="145"/>
      <c r="E20" s="144"/>
      <c r="F20" s="144"/>
    </row>
    <row r="21" spans="1:26" x14ac:dyDescent="0.3">
      <c r="A21" s="1"/>
      <c r="B21" s="145"/>
      <c r="C21" s="145"/>
      <c r="D21" s="145"/>
      <c r="E21" s="144"/>
      <c r="F21" s="144"/>
    </row>
    <row r="22" spans="1:26" x14ac:dyDescent="0.3">
      <c r="A22" s="1"/>
      <c r="B22" s="145"/>
      <c r="C22" s="145"/>
      <c r="D22" s="145"/>
      <c r="E22" s="144"/>
      <c r="F22" s="144"/>
    </row>
    <row r="23" spans="1:26" x14ac:dyDescent="0.3">
      <c r="A23" s="1"/>
      <c r="B23" s="145"/>
      <c r="C23" s="145"/>
      <c r="D23" s="145"/>
      <c r="E23" s="144"/>
      <c r="F23" s="144"/>
    </row>
    <row r="24" spans="1:26" x14ac:dyDescent="0.3">
      <c r="A24" s="1"/>
      <c r="B24" s="145"/>
      <c r="C24" s="145"/>
      <c r="D24" s="145"/>
      <c r="E24" s="144"/>
      <c r="F24" s="144"/>
    </row>
    <row r="25" spans="1:26" x14ac:dyDescent="0.3">
      <c r="A25" s="1"/>
      <c r="B25" s="145"/>
      <c r="C25" s="145"/>
      <c r="D25" s="145"/>
      <c r="E25" s="144"/>
      <c r="F25" s="144"/>
    </row>
    <row r="26" spans="1:26" x14ac:dyDescent="0.3">
      <c r="A26" s="1"/>
      <c r="B26" s="145"/>
      <c r="C26" s="145"/>
      <c r="D26" s="145"/>
      <c r="E26" s="144"/>
      <c r="F26" s="144"/>
    </row>
    <row r="27" spans="1:26" x14ac:dyDescent="0.3">
      <c r="A27" s="1"/>
      <c r="B27" s="145"/>
      <c r="C27" s="145"/>
      <c r="D27" s="145"/>
      <c r="E27" s="144"/>
      <c r="F27" s="144"/>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89AD-0DFC-4EF8-80D6-C025DB9DBEB8}">
  <dimension ref="A1:AA109"/>
  <sheetViews>
    <sheetView tabSelected="1" workbookViewId="0">
      <pane ySplit="8" topLeftCell="A80" activePane="bottomLeft" state="frozen"/>
      <selection pane="bottomLeft" activeCell="D84" sqref="D84:D88"/>
    </sheetView>
  </sheetViews>
  <sheetFormatPr defaultColWidth="0" defaultRowHeight="14.4" x14ac:dyDescent="0.3"/>
  <cols>
    <col min="1" max="1" width="4.6640625" customWidth="1"/>
    <col min="2" max="2" width="7.21875" customWidth="1"/>
    <col min="3" max="3" width="12.6640625" customWidth="1"/>
    <col min="4" max="4" width="46.2187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849</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9</v>
      </c>
      <c r="D10" s="167" t="s">
        <v>81</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850</v>
      </c>
      <c r="C11" s="174" t="s">
        <v>851</v>
      </c>
      <c r="D11" s="168" t="s">
        <v>852</v>
      </c>
      <c r="E11" s="168" t="s">
        <v>157</v>
      </c>
      <c r="F11" s="169">
        <v>7</v>
      </c>
      <c r="G11" s="175"/>
      <c r="H11" s="175"/>
      <c r="I11" s="170">
        <f>ROUND(F11*(G11+H11),2)</f>
        <v>0</v>
      </c>
      <c r="J11" s="168">
        <f>ROUND(F11*(N11),2)</f>
        <v>0</v>
      </c>
      <c r="K11" s="171">
        <f>ROUND(F11*(O11),2)</f>
        <v>0</v>
      </c>
      <c r="L11" s="171">
        <f>ROUND(F11*(G11),2)</f>
        <v>0</v>
      </c>
      <c r="M11" s="171">
        <f>ROUND(F11*(H11),2)</f>
        <v>0</v>
      </c>
      <c r="N11" s="171">
        <v>0</v>
      </c>
      <c r="O11" s="171"/>
      <c r="P11" s="176"/>
      <c r="Q11" s="176"/>
      <c r="R11" s="176"/>
      <c r="S11" s="171">
        <f>ROUND(F11*(P11),3)</f>
        <v>0</v>
      </c>
      <c r="T11" s="172"/>
      <c r="U11" s="172"/>
      <c r="V11" s="176">
        <f>ROUND(F11*(X11),3)</f>
        <v>0.17499999999999999</v>
      </c>
      <c r="X11">
        <v>2.5000000000000001E-2</v>
      </c>
      <c r="Z11">
        <v>0</v>
      </c>
    </row>
    <row r="12" spans="1:26" ht="24.9" customHeight="1" x14ac:dyDescent="0.3">
      <c r="A12" s="173">
        <v>2</v>
      </c>
      <c r="B12" s="168" t="s">
        <v>850</v>
      </c>
      <c r="C12" s="174" t="s">
        <v>853</v>
      </c>
      <c r="D12" s="168" t="s">
        <v>854</v>
      </c>
      <c r="E12" s="168" t="s">
        <v>157</v>
      </c>
      <c r="F12" s="169">
        <v>188</v>
      </c>
      <c r="G12" s="175"/>
      <c r="H12" s="175"/>
      <c r="I12" s="170">
        <f>ROUND(F12*(G12+H12),2)</f>
        <v>0</v>
      </c>
      <c r="J12" s="168">
        <f>ROUND(F12*(N12),2)</f>
        <v>0</v>
      </c>
      <c r="K12" s="171">
        <f>ROUND(F12*(O12),2)</f>
        <v>0</v>
      </c>
      <c r="L12" s="171">
        <f>ROUND(F12*(G12),2)</f>
        <v>0</v>
      </c>
      <c r="M12" s="171">
        <f>ROUND(F12*(H12),2)</f>
        <v>0</v>
      </c>
      <c r="N12" s="171">
        <v>0</v>
      </c>
      <c r="O12" s="171"/>
      <c r="P12" s="176"/>
      <c r="Q12" s="176"/>
      <c r="R12" s="176"/>
      <c r="S12" s="171">
        <f>ROUND(F12*(P12),3)</f>
        <v>0</v>
      </c>
      <c r="T12" s="172"/>
      <c r="U12" s="172"/>
      <c r="V12" s="176">
        <f>ROUND(F12*(X12),3)</f>
        <v>5.8280000000000003</v>
      </c>
      <c r="X12">
        <v>3.1E-2</v>
      </c>
      <c r="Z12">
        <v>0</v>
      </c>
    </row>
    <row r="13" spans="1:26" ht="24.9" customHeight="1" x14ac:dyDescent="0.3">
      <c r="A13" s="173">
        <v>3</v>
      </c>
      <c r="B13" s="168" t="s">
        <v>850</v>
      </c>
      <c r="C13" s="174" t="s">
        <v>855</v>
      </c>
      <c r="D13" s="168" t="s">
        <v>856</v>
      </c>
      <c r="E13" s="168" t="s">
        <v>154</v>
      </c>
      <c r="F13" s="169">
        <v>814.9</v>
      </c>
      <c r="G13" s="175"/>
      <c r="H13" s="175"/>
      <c r="I13" s="170">
        <f>ROUND(F13*(G13+H13),2)</f>
        <v>0</v>
      </c>
      <c r="J13" s="168">
        <f>ROUND(F13*(N13),2)</f>
        <v>0</v>
      </c>
      <c r="K13" s="171">
        <f>ROUND(F13*(O13),2)</f>
        <v>0</v>
      </c>
      <c r="L13" s="171">
        <f>ROUND(F13*(G13),2)</f>
        <v>0</v>
      </c>
      <c r="M13" s="171">
        <f>ROUND(F13*(H13),2)</f>
        <v>0</v>
      </c>
      <c r="N13" s="171">
        <v>0</v>
      </c>
      <c r="O13" s="171"/>
      <c r="P13" s="176"/>
      <c r="Q13" s="176"/>
      <c r="R13" s="176"/>
      <c r="S13" s="171">
        <f>ROUND(F13*(P13),3)</f>
        <v>0</v>
      </c>
      <c r="T13" s="172"/>
      <c r="U13" s="172"/>
      <c r="V13" s="176">
        <f>ROUND(F13*(X13),3)</f>
        <v>1.63</v>
      </c>
      <c r="X13">
        <v>2E-3</v>
      </c>
      <c r="Z13">
        <v>0</v>
      </c>
    </row>
    <row r="14" spans="1:26" ht="24.9" customHeight="1" x14ac:dyDescent="0.3">
      <c r="A14" s="173">
        <v>4</v>
      </c>
      <c r="B14" s="168" t="s">
        <v>850</v>
      </c>
      <c r="C14" s="174" t="s">
        <v>857</v>
      </c>
      <c r="D14" s="168" t="s">
        <v>858</v>
      </c>
      <c r="E14" s="168" t="s">
        <v>154</v>
      </c>
      <c r="F14" s="169">
        <v>203.1</v>
      </c>
      <c r="G14" s="175"/>
      <c r="H14" s="175"/>
      <c r="I14" s="170">
        <f>ROUND(F14*(G14+H14),2)</f>
        <v>0</v>
      </c>
      <c r="J14" s="168">
        <f>ROUND(F14*(N14),2)</f>
        <v>0</v>
      </c>
      <c r="K14" s="171">
        <f>ROUND(F14*(O14),2)</f>
        <v>0</v>
      </c>
      <c r="L14" s="171">
        <f>ROUND(F14*(G14),2)</f>
        <v>0</v>
      </c>
      <c r="M14" s="171">
        <f>ROUND(F14*(H14),2)</f>
        <v>0</v>
      </c>
      <c r="N14" s="171">
        <v>0</v>
      </c>
      <c r="O14" s="171"/>
      <c r="P14" s="176"/>
      <c r="Q14" s="176"/>
      <c r="R14" s="176"/>
      <c r="S14" s="171">
        <f>ROUND(F14*(P14),3)</f>
        <v>0</v>
      </c>
      <c r="T14" s="172"/>
      <c r="U14" s="172"/>
      <c r="V14" s="176">
        <f>ROUND(F14*(X14),3)</f>
        <v>0.81200000000000006</v>
      </c>
      <c r="X14">
        <v>4.0000000000000001E-3</v>
      </c>
      <c r="Z14">
        <v>0</v>
      </c>
    </row>
    <row r="15" spans="1:26" ht="24.9" customHeight="1" x14ac:dyDescent="0.3">
      <c r="A15" s="173">
        <v>5</v>
      </c>
      <c r="B15" s="168" t="s">
        <v>850</v>
      </c>
      <c r="C15" s="174" t="s">
        <v>859</v>
      </c>
      <c r="D15" s="168" t="s">
        <v>860</v>
      </c>
      <c r="E15" s="168" t="s">
        <v>154</v>
      </c>
      <c r="F15" s="169">
        <v>18</v>
      </c>
      <c r="G15" s="175"/>
      <c r="H15" s="175"/>
      <c r="I15" s="170">
        <f>ROUND(F15*(G15+H15),2)</f>
        <v>0</v>
      </c>
      <c r="J15" s="168">
        <f>ROUND(F15*(N15),2)</f>
        <v>0</v>
      </c>
      <c r="K15" s="171">
        <f>ROUND(F15*(O15),2)</f>
        <v>0</v>
      </c>
      <c r="L15" s="171">
        <f>ROUND(F15*(G15),2)</f>
        <v>0</v>
      </c>
      <c r="M15" s="171">
        <f>ROUND(F15*(H15),2)</f>
        <v>0</v>
      </c>
      <c r="N15" s="171">
        <v>0</v>
      </c>
      <c r="O15" s="171"/>
      <c r="P15" s="176"/>
      <c r="Q15" s="176"/>
      <c r="R15" s="176"/>
      <c r="S15" s="171">
        <f>ROUND(F15*(P15),3)</f>
        <v>0</v>
      </c>
      <c r="T15" s="172"/>
      <c r="U15" s="172"/>
      <c r="V15" s="176">
        <f>ROUND(F15*(X15),3)</f>
        <v>0.23400000000000001</v>
      </c>
      <c r="X15">
        <v>1.2999999999999999E-2</v>
      </c>
      <c r="Z15">
        <v>0</v>
      </c>
    </row>
    <row r="16" spans="1:26" x14ac:dyDescent="0.3">
      <c r="A16" s="152"/>
      <c r="B16" s="152"/>
      <c r="C16" s="167">
        <v>9</v>
      </c>
      <c r="D16" s="167" t="s">
        <v>81</v>
      </c>
      <c r="E16" s="152"/>
      <c r="F16" s="166"/>
      <c r="G16" s="155">
        <f>ROUND((SUM(L10:L15))/1,2)</f>
        <v>0</v>
      </c>
      <c r="H16" s="155">
        <f>ROUND((SUM(M10:M15))/1,2)</f>
        <v>0</v>
      </c>
      <c r="I16" s="155">
        <f>ROUND((SUM(I10:I15))/1,2)</f>
        <v>0</v>
      </c>
      <c r="J16" s="152"/>
      <c r="K16" s="152"/>
      <c r="L16" s="152">
        <f>ROUND((SUM(L10:L15))/1,2)</f>
        <v>0</v>
      </c>
      <c r="M16" s="152">
        <f>ROUND((SUM(M10:M15))/1,2)</f>
        <v>0</v>
      </c>
      <c r="N16" s="152"/>
      <c r="O16" s="152"/>
      <c r="P16" s="186"/>
      <c r="Q16" s="152"/>
      <c r="R16" s="152"/>
      <c r="S16" s="186">
        <f>ROUND((SUM(S10:S15))/1,2)</f>
        <v>0</v>
      </c>
      <c r="T16" s="149"/>
      <c r="U16" s="149"/>
      <c r="V16" s="2">
        <f>ROUND((SUM(V10:V15))/1,2)</f>
        <v>8.68</v>
      </c>
      <c r="W16" s="149"/>
      <c r="X16" s="149"/>
      <c r="Y16" s="149"/>
      <c r="Z16" s="149"/>
    </row>
    <row r="17" spans="1:26" x14ac:dyDescent="0.3">
      <c r="A17" s="1"/>
      <c r="B17" s="1"/>
      <c r="C17" s="1"/>
      <c r="D17" s="1"/>
      <c r="E17" s="1"/>
      <c r="F17" s="162"/>
      <c r="G17" s="145"/>
      <c r="H17" s="145"/>
      <c r="I17" s="145"/>
      <c r="J17" s="1"/>
      <c r="K17" s="1"/>
      <c r="L17" s="1"/>
      <c r="M17" s="1"/>
      <c r="N17" s="1"/>
      <c r="O17" s="1"/>
      <c r="P17" s="1"/>
      <c r="Q17" s="1"/>
      <c r="R17" s="1"/>
      <c r="S17" s="1"/>
      <c r="V17" s="1"/>
    </row>
    <row r="18" spans="1:26" x14ac:dyDescent="0.3">
      <c r="A18" s="152"/>
      <c r="B18" s="152"/>
      <c r="C18" s="152"/>
      <c r="D18" s="2" t="s">
        <v>75</v>
      </c>
      <c r="E18" s="152"/>
      <c r="F18" s="166"/>
      <c r="G18" s="155">
        <f>ROUND((SUM(L9:L17))/2,2)</f>
        <v>0</v>
      </c>
      <c r="H18" s="155">
        <f>ROUND((SUM(M9:M17))/2,2)</f>
        <v>0</v>
      </c>
      <c r="I18" s="155">
        <f>ROUND((SUM(I9:I17))/2,2)</f>
        <v>0</v>
      </c>
      <c r="J18" s="166"/>
      <c r="K18" s="152"/>
      <c r="L18" s="153">
        <f>ROUND((SUM(L9:L17))/2,2)</f>
        <v>0</v>
      </c>
      <c r="M18" s="153">
        <f>ROUND((SUM(M9:M17))/2,2)</f>
        <v>0</v>
      </c>
      <c r="N18" s="152"/>
      <c r="O18" s="152"/>
      <c r="P18" s="186"/>
      <c r="Q18" s="152"/>
      <c r="R18" s="152"/>
      <c r="S18" s="186">
        <f>ROUND((SUM(S9:S17))/2,2)</f>
        <v>0</v>
      </c>
      <c r="T18" s="149"/>
      <c r="U18" s="149"/>
      <c r="V18" s="2">
        <f>ROUND((SUM(V9:V17))/2,2)</f>
        <v>8.68</v>
      </c>
    </row>
    <row r="19" spans="1:26" x14ac:dyDescent="0.3">
      <c r="A19" s="1"/>
      <c r="B19" s="1"/>
      <c r="C19" s="1"/>
      <c r="D19" s="1"/>
      <c r="E19" s="1"/>
      <c r="F19" s="162"/>
      <c r="G19" s="145"/>
      <c r="H19" s="145"/>
      <c r="I19" s="145"/>
      <c r="J19" s="1"/>
      <c r="K19" s="1"/>
      <c r="L19" s="1"/>
      <c r="M19" s="1"/>
      <c r="N19" s="1"/>
      <c r="O19" s="1"/>
      <c r="P19" s="1"/>
      <c r="Q19" s="1"/>
      <c r="R19" s="1"/>
      <c r="S19" s="1"/>
      <c r="V19" s="1"/>
    </row>
    <row r="20" spans="1:26" x14ac:dyDescent="0.3">
      <c r="A20" s="152"/>
      <c r="B20" s="152"/>
      <c r="C20" s="152"/>
      <c r="D20" s="2" t="s">
        <v>847</v>
      </c>
      <c r="E20" s="152"/>
      <c r="F20" s="166"/>
      <c r="G20" s="153"/>
      <c r="H20" s="153"/>
      <c r="I20" s="153"/>
      <c r="J20" s="152"/>
      <c r="K20" s="152"/>
      <c r="L20" s="152"/>
      <c r="M20" s="152"/>
      <c r="N20" s="152"/>
      <c r="O20" s="152"/>
      <c r="P20" s="152"/>
      <c r="Q20" s="152"/>
      <c r="R20" s="152"/>
      <c r="S20" s="152"/>
      <c r="T20" s="149"/>
      <c r="U20" s="149"/>
      <c r="V20" s="152"/>
      <c r="W20" s="149"/>
      <c r="X20" s="149"/>
      <c r="Y20" s="149"/>
      <c r="Z20" s="149"/>
    </row>
    <row r="21" spans="1:26" x14ac:dyDescent="0.3">
      <c r="A21" s="152"/>
      <c r="B21" s="152"/>
      <c r="C21" s="167">
        <v>921</v>
      </c>
      <c r="D21" s="167" t="s">
        <v>848</v>
      </c>
      <c r="E21" s="152"/>
      <c r="F21" s="166"/>
      <c r="G21" s="153"/>
      <c r="H21" s="153"/>
      <c r="I21" s="153"/>
      <c r="J21" s="152"/>
      <c r="K21" s="152"/>
      <c r="L21" s="152"/>
      <c r="M21" s="152"/>
      <c r="N21" s="152"/>
      <c r="O21" s="152"/>
      <c r="P21" s="152"/>
      <c r="Q21" s="152"/>
      <c r="R21" s="152"/>
      <c r="S21" s="152"/>
      <c r="T21" s="149"/>
      <c r="U21" s="149"/>
      <c r="V21" s="152"/>
      <c r="W21" s="149"/>
      <c r="X21" s="149"/>
      <c r="Y21" s="149"/>
      <c r="Z21" s="149"/>
    </row>
    <row r="22" spans="1:26" ht="24.9" customHeight="1" x14ac:dyDescent="0.3">
      <c r="A22" s="173">
        <v>6</v>
      </c>
      <c r="B22" s="168" t="s">
        <v>861</v>
      </c>
      <c r="C22" s="174" t="s">
        <v>862</v>
      </c>
      <c r="D22" s="168" t="s">
        <v>863</v>
      </c>
      <c r="E22" s="168" t="s">
        <v>154</v>
      </c>
      <c r="F22" s="169">
        <v>4</v>
      </c>
      <c r="G22" s="175"/>
      <c r="H22" s="175"/>
      <c r="I22" s="170">
        <f t="shared" ref="I22:I53" si="0">ROUND(F22*(G22+H22),2)</f>
        <v>0</v>
      </c>
      <c r="J22" s="168">
        <f t="shared" ref="J22:J53" si="1">ROUND(F22*(N22),2)</f>
        <v>0</v>
      </c>
      <c r="K22" s="171">
        <f t="shared" ref="K22:K53" si="2">ROUND(F22*(O22),2)</f>
        <v>0</v>
      </c>
      <c r="L22" s="171">
        <f t="shared" ref="L22:L53" si="3">ROUND(F22*(G22),2)</f>
        <v>0</v>
      </c>
      <c r="M22" s="171">
        <f t="shared" ref="M22:M53" si="4">ROUND(F22*(H22),2)</f>
        <v>0</v>
      </c>
      <c r="N22" s="171">
        <v>0</v>
      </c>
      <c r="O22" s="171"/>
      <c r="P22" s="176"/>
      <c r="Q22" s="176"/>
      <c r="R22" s="176"/>
      <c r="S22" s="171">
        <f t="shared" ref="S22:S53" si="5">ROUND(F22*(P22),3)</f>
        <v>0</v>
      </c>
      <c r="T22" s="172"/>
      <c r="U22" s="172"/>
      <c r="V22" s="176"/>
      <c r="Z22">
        <v>0</v>
      </c>
    </row>
    <row r="23" spans="1:26" ht="24.9" customHeight="1" x14ac:dyDescent="0.3">
      <c r="A23" s="173">
        <v>7</v>
      </c>
      <c r="B23" s="168" t="s">
        <v>861</v>
      </c>
      <c r="C23" s="174" t="s">
        <v>864</v>
      </c>
      <c r="D23" s="168" t="s">
        <v>865</v>
      </c>
      <c r="E23" s="168" t="s">
        <v>154</v>
      </c>
      <c r="F23" s="169">
        <v>337.3</v>
      </c>
      <c r="G23" s="175"/>
      <c r="H23" s="175"/>
      <c r="I23" s="170">
        <f t="shared" si="0"/>
        <v>0</v>
      </c>
      <c r="J23" s="168">
        <f t="shared" si="1"/>
        <v>0</v>
      </c>
      <c r="K23" s="171">
        <f t="shared" si="2"/>
        <v>0</v>
      </c>
      <c r="L23" s="171">
        <f t="shared" si="3"/>
        <v>0</v>
      </c>
      <c r="M23" s="171">
        <f t="shared" si="4"/>
        <v>0</v>
      </c>
      <c r="N23" s="171">
        <v>0</v>
      </c>
      <c r="O23" s="171"/>
      <c r="P23" s="176"/>
      <c r="Q23" s="176"/>
      <c r="R23" s="176"/>
      <c r="S23" s="171">
        <f t="shared" si="5"/>
        <v>0</v>
      </c>
      <c r="T23" s="172"/>
      <c r="U23" s="172"/>
      <c r="V23" s="176"/>
      <c r="Z23">
        <v>0</v>
      </c>
    </row>
    <row r="24" spans="1:26" ht="24.9" customHeight="1" x14ac:dyDescent="0.3">
      <c r="A24" s="182">
        <v>8</v>
      </c>
      <c r="B24" s="177" t="s">
        <v>552</v>
      </c>
      <c r="C24" s="183" t="s">
        <v>866</v>
      </c>
      <c r="D24" s="177" t="s">
        <v>867</v>
      </c>
      <c r="E24" s="177" t="s">
        <v>154</v>
      </c>
      <c r="F24" s="178">
        <v>337.3</v>
      </c>
      <c r="G24" s="184"/>
      <c r="H24" s="184"/>
      <c r="I24" s="179">
        <f t="shared" si="0"/>
        <v>0</v>
      </c>
      <c r="J24" s="177">
        <f t="shared" si="1"/>
        <v>0</v>
      </c>
      <c r="K24" s="180">
        <f t="shared" si="2"/>
        <v>0</v>
      </c>
      <c r="L24" s="180">
        <f t="shared" si="3"/>
        <v>0</v>
      </c>
      <c r="M24" s="180">
        <f t="shared" si="4"/>
        <v>0</v>
      </c>
      <c r="N24" s="180">
        <v>0</v>
      </c>
      <c r="O24" s="180"/>
      <c r="P24" s="185"/>
      <c r="Q24" s="185"/>
      <c r="R24" s="185"/>
      <c r="S24" s="180">
        <f t="shared" si="5"/>
        <v>0</v>
      </c>
      <c r="T24" s="181"/>
      <c r="U24" s="181"/>
      <c r="V24" s="185"/>
      <c r="Z24">
        <v>0</v>
      </c>
    </row>
    <row r="25" spans="1:26" ht="24.9" customHeight="1" x14ac:dyDescent="0.3">
      <c r="A25" s="173">
        <v>9</v>
      </c>
      <c r="B25" s="168" t="s">
        <v>861</v>
      </c>
      <c r="C25" s="174" t="s">
        <v>868</v>
      </c>
      <c r="D25" s="168" t="s">
        <v>869</v>
      </c>
      <c r="E25" s="168" t="s">
        <v>157</v>
      </c>
      <c r="F25" s="169">
        <v>127</v>
      </c>
      <c r="G25" s="175"/>
      <c r="H25" s="175"/>
      <c r="I25" s="170">
        <f t="shared" si="0"/>
        <v>0</v>
      </c>
      <c r="J25" s="168">
        <f t="shared" si="1"/>
        <v>0</v>
      </c>
      <c r="K25" s="171">
        <f t="shared" si="2"/>
        <v>0</v>
      </c>
      <c r="L25" s="171">
        <f t="shared" si="3"/>
        <v>0</v>
      </c>
      <c r="M25" s="171">
        <f t="shared" si="4"/>
        <v>0</v>
      </c>
      <c r="N25" s="171">
        <v>0</v>
      </c>
      <c r="O25" s="171"/>
      <c r="P25" s="176"/>
      <c r="Q25" s="176"/>
      <c r="R25" s="176"/>
      <c r="S25" s="171">
        <f t="shared" si="5"/>
        <v>0</v>
      </c>
      <c r="T25" s="172"/>
      <c r="U25" s="172"/>
      <c r="V25" s="176"/>
      <c r="Z25">
        <v>0</v>
      </c>
    </row>
    <row r="26" spans="1:26" ht="24.9" customHeight="1" x14ac:dyDescent="0.3">
      <c r="A26" s="182">
        <v>10</v>
      </c>
      <c r="B26" s="177" t="s">
        <v>552</v>
      </c>
      <c r="C26" s="183" t="s">
        <v>870</v>
      </c>
      <c r="D26" s="177" t="s">
        <v>871</v>
      </c>
      <c r="E26" s="177" t="s">
        <v>157</v>
      </c>
      <c r="F26" s="178">
        <v>127</v>
      </c>
      <c r="G26" s="184"/>
      <c r="H26" s="184"/>
      <c r="I26" s="179">
        <f t="shared" si="0"/>
        <v>0</v>
      </c>
      <c r="J26" s="177">
        <f t="shared" si="1"/>
        <v>0</v>
      </c>
      <c r="K26" s="180">
        <f t="shared" si="2"/>
        <v>0</v>
      </c>
      <c r="L26" s="180">
        <f t="shared" si="3"/>
        <v>0</v>
      </c>
      <c r="M26" s="180">
        <f t="shared" si="4"/>
        <v>0</v>
      </c>
      <c r="N26" s="180">
        <v>0</v>
      </c>
      <c r="O26" s="180"/>
      <c r="P26" s="185"/>
      <c r="Q26" s="185"/>
      <c r="R26" s="185"/>
      <c r="S26" s="180">
        <f t="shared" si="5"/>
        <v>0</v>
      </c>
      <c r="T26" s="181"/>
      <c r="U26" s="181"/>
      <c r="V26" s="185"/>
      <c r="Z26">
        <v>0</v>
      </c>
    </row>
    <row r="27" spans="1:26" ht="24.9" customHeight="1" x14ac:dyDescent="0.3">
      <c r="A27" s="173">
        <v>11</v>
      </c>
      <c r="B27" s="168" t="s">
        <v>861</v>
      </c>
      <c r="C27" s="174" t="s">
        <v>872</v>
      </c>
      <c r="D27" s="168" t="s">
        <v>873</v>
      </c>
      <c r="E27" s="168" t="s">
        <v>157</v>
      </c>
      <c r="F27" s="169">
        <v>61</v>
      </c>
      <c r="G27" s="175"/>
      <c r="H27" s="175"/>
      <c r="I27" s="170">
        <f t="shared" si="0"/>
        <v>0</v>
      </c>
      <c r="J27" s="168">
        <f t="shared" si="1"/>
        <v>0</v>
      </c>
      <c r="K27" s="171">
        <f t="shared" si="2"/>
        <v>0</v>
      </c>
      <c r="L27" s="171">
        <f t="shared" si="3"/>
        <v>0</v>
      </c>
      <c r="M27" s="171">
        <f t="shared" si="4"/>
        <v>0</v>
      </c>
      <c r="N27" s="171">
        <v>0</v>
      </c>
      <c r="O27" s="171"/>
      <c r="P27" s="176"/>
      <c r="Q27" s="176"/>
      <c r="R27" s="176"/>
      <c r="S27" s="171">
        <f t="shared" si="5"/>
        <v>0</v>
      </c>
      <c r="T27" s="172"/>
      <c r="U27" s="172"/>
      <c r="V27" s="176"/>
      <c r="Z27">
        <v>0</v>
      </c>
    </row>
    <row r="28" spans="1:26" ht="24.9" customHeight="1" x14ac:dyDescent="0.3">
      <c r="A28" s="182">
        <v>12</v>
      </c>
      <c r="B28" s="177" t="s">
        <v>552</v>
      </c>
      <c r="C28" s="183" t="s">
        <v>874</v>
      </c>
      <c r="D28" s="177" t="s">
        <v>875</v>
      </c>
      <c r="E28" s="177" t="s">
        <v>157</v>
      </c>
      <c r="F28" s="178">
        <v>61</v>
      </c>
      <c r="G28" s="184"/>
      <c r="H28" s="184"/>
      <c r="I28" s="179">
        <f t="shared" si="0"/>
        <v>0</v>
      </c>
      <c r="J28" s="177">
        <f t="shared" si="1"/>
        <v>0</v>
      </c>
      <c r="K28" s="180">
        <f t="shared" si="2"/>
        <v>0</v>
      </c>
      <c r="L28" s="180">
        <f t="shared" si="3"/>
        <v>0</v>
      </c>
      <c r="M28" s="180">
        <f t="shared" si="4"/>
        <v>0</v>
      </c>
      <c r="N28" s="180">
        <v>0</v>
      </c>
      <c r="O28" s="180"/>
      <c r="P28" s="185"/>
      <c r="Q28" s="185"/>
      <c r="R28" s="185"/>
      <c r="S28" s="180">
        <f t="shared" si="5"/>
        <v>0</v>
      </c>
      <c r="T28" s="181"/>
      <c r="U28" s="181"/>
      <c r="V28" s="185"/>
      <c r="Z28">
        <v>0</v>
      </c>
    </row>
    <row r="29" spans="1:26" ht="24.9" customHeight="1" x14ac:dyDescent="0.3">
      <c r="A29" s="173">
        <v>13</v>
      </c>
      <c r="B29" s="168" t="s">
        <v>861</v>
      </c>
      <c r="C29" s="174" t="s">
        <v>876</v>
      </c>
      <c r="D29" s="168" t="s">
        <v>877</v>
      </c>
      <c r="E29" s="168" t="s">
        <v>157</v>
      </c>
      <c r="F29" s="169">
        <v>52</v>
      </c>
      <c r="G29" s="175"/>
      <c r="H29" s="175"/>
      <c r="I29" s="170">
        <f t="shared" si="0"/>
        <v>0</v>
      </c>
      <c r="J29" s="168">
        <f t="shared" si="1"/>
        <v>0</v>
      </c>
      <c r="K29" s="171">
        <f t="shared" si="2"/>
        <v>0</v>
      </c>
      <c r="L29" s="171">
        <f t="shared" si="3"/>
        <v>0</v>
      </c>
      <c r="M29" s="171">
        <f t="shared" si="4"/>
        <v>0</v>
      </c>
      <c r="N29" s="171">
        <v>0</v>
      </c>
      <c r="O29" s="171"/>
      <c r="P29" s="176"/>
      <c r="Q29" s="176"/>
      <c r="R29" s="176"/>
      <c r="S29" s="171">
        <f t="shared" si="5"/>
        <v>0</v>
      </c>
      <c r="T29" s="172"/>
      <c r="U29" s="172"/>
      <c r="V29" s="176"/>
      <c r="Z29">
        <v>0</v>
      </c>
    </row>
    <row r="30" spans="1:26" ht="24.9" customHeight="1" x14ac:dyDescent="0.3">
      <c r="A30" s="173">
        <v>14</v>
      </c>
      <c r="B30" s="168" t="s">
        <v>861</v>
      </c>
      <c r="C30" s="174" t="s">
        <v>878</v>
      </c>
      <c r="D30" s="168" t="s">
        <v>879</v>
      </c>
      <c r="E30" s="168" t="s">
        <v>157</v>
      </c>
      <c r="F30" s="169">
        <v>7</v>
      </c>
      <c r="G30" s="175"/>
      <c r="H30" s="175"/>
      <c r="I30" s="170">
        <f t="shared" si="0"/>
        <v>0</v>
      </c>
      <c r="J30" s="168">
        <f t="shared" si="1"/>
        <v>0</v>
      </c>
      <c r="K30" s="171">
        <f t="shared" si="2"/>
        <v>0</v>
      </c>
      <c r="L30" s="171">
        <f t="shared" si="3"/>
        <v>0</v>
      </c>
      <c r="M30" s="171">
        <f t="shared" si="4"/>
        <v>0</v>
      </c>
      <c r="N30" s="171">
        <v>0</v>
      </c>
      <c r="O30" s="171"/>
      <c r="P30" s="176"/>
      <c r="Q30" s="176"/>
      <c r="R30" s="176"/>
      <c r="S30" s="171">
        <f t="shared" si="5"/>
        <v>0</v>
      </c>
      <c r="T30" s="172"/>
      <c r="U30" s="172"/>
      <c r="V30" s="176"/>
      <c r="Z30">
        <v>0</v>
      </c>
    </row>
    <row r="31" spans="1:26" ht="24.9" customHeight="1" x14ac:dyDescent="0.3">
      <c r="A31" s="182">
        <v>15</v>
      </c>
      <c r="B31" s="177" t="s">
        <v>315</v>
      </c>
      <c r="C31" s="183" t="s">
        <v>880</v>
      </c>
      <c r="D31" s="177" t="s">
        <v>881</v>
      </c>
      <c r="E31" s="177" t="s">
        <v>157</v>
      </c>
      <c r="F31" s="178">
        <v>52</v>
      </c>
      <c r="G31" s="184"/>
      <c r="H31" s="184"/>
      <c r="I31" s="179">
        <f t="shared" si="0"/>
        <v>0</v>
      </c>
      <c r="J31" s="177">
        <f t="shared" si="1"/>
        <v>0</v>
      </c>
      <c r="K31" s="180">
        <f t="shared" si="2"/>
        <v>0</v>
      </c>
      <c r="L31" s="180">
        <f t="shared" si="3"/>
        <v>0</v>
      </c>
      <c r="M31" s="180">
        <f t="shared" si="4"/>
        <v>0</v>
      </c>
      <c r="N31" s="180">
        <v>0</v>
      </c>
      <c r="O31" s="180"/>
      <c r="P31" s="185">
        <v>1.0000000000000001E-5</v>
      </c>
      <c r="Q31" s="185"/>
      <c r="R31" s="185">
        <v>1.0000000000000001E-5</v>
      </c>
      <c r="S31" s="180">
        <f t="shared" si="5"/>
        <v>1E-3</v>
      </c>
      <c r="T31" s="181"/>
      <c r="U31" s="181"/>
      <c r="V31" s="185"/>
      <c r="Z31">
        <v>0</v>
      </c>
    </row>
    <row r="32" spans="1:26" ht="24.9" customHeight="1" x14ac:dyDescent="0.3">
      <c r="A32" s="173">
        <v>16</v>
      </c>
      <c r="B32" s="168" t="s">
        <v>861</v>
      </c>
      <c r="C32" s="174" t="s">
        <v>882</v>
      </c>
      <c r="D32" s="168" t="s">
        <v>883</v>
      </c>
      <c r="E32" s="168" t="s">
        <v>154</v>
      </c>
      <c r="F32" s="169">
        <v>16</v>
      </c>
      <c r="G32" s="175"/>
      <c r="H32" s="175"/>
      <c r="I32" s="170">
        <f t="shared" si="0"/>
        <v>0</v>
      </c>
      <c r="J32" s="168">
        <f t="shared" si="1"/>
        <v>0</v>
      </c>
      <c r="K32" s="171">
        <f t="shared" si="2"/>
        <v>0</v>
      </c>
      <c r="L32" s="171">
        <f t="shared" si="3"/>
        <v>0</v>
      </c>
      <c r="M32" s="171">
        <f t="shared" si="4"/>
        <v>0</v>
      </c>
      <c r="N32" s="171">
        <v>0</v>
      </c>
      <c r="O32" s="171"/>
      <c r="P32" s="176"/>
      <c r="Q32" s="176"/>
      <c r="R32" s="176"/>
      <c r="S32" s="171">
        <f t="shared" si="5"/>
        <v>0</v>
      </c>
      <c r="T32" s="172"/>
      <c r="U32" s="172"/>
      <c r="V32" s="176"/>
      <c r="Z32">
        <v>0</v>
      </c>
    </row>
    <row r="33" spans="1:26" ht="24.9" customHeight="1" x14ac:dyDescent="0.3">
      <c r="A33" s="173">
        <v>17</v>
      </c>
      <c r="B33" s="168" t="s">
        <v>861</v>
      </c>
      <c r="C33" s="174" t="s">
        <v>882</v>
      </c>
      <c r="D33" s="168" t="s">
        <v>884</v>
      </c>
      <c r="E33" s="168" t="s">
        <v>154</v>
      </c>
      <c r="F33" s="169">
        <v>55.8</v>
      </c>
      <c r="G33" s="175"/>
      <c r="H33" s="175"/>
      <c r="I33" s="170">
        <f t="shared" si="0"/>
        <v>0</v>
      </c>
      <c r="J33" s="168">
        <f t="shared" si="1"/>
        <v>0</v>
      </c>
      <c r="K33" s="171">
        <f t="shared" si="2"/>
        <v>0</v>
      </c>
      <c r="L33" s="171">
        <f t="shared" si="3"/>
        <v>0</v>
      </c>
      <c r="M33" s="171">
        <f t="shared" si="4"/>
        <v>0</v>
      </c>
      <c r="N33" s="171">
        <v>0</v>
      </c>
      <c r="O33" s="171"/>
      <c r="P33" s="176"/>
      <c r="Q33" s="176"/>
      <c r="R33" s="176"/>
      <c r="S33" s="171">
        <f t="shared" si="5"/>
        <v>0</v>
      </c>
      <c r="T33" s="172"/>
      <c r="U33" s="172"/>
      <c r="V33" s="176"/>
      <c r="Z33">
        <v>0</v>
      </c>
    </row>
    <row r="34" spans="1:26" ht="24.9" customHeight="1" x14ac:dyDescent="0.3">
      <c r="A34" s="173">
        <v>18</v>
      </c>
      <c r="B34" s="168" t="s">
        <v>861</v>
      </c>
      <c r="C34" s="174" t="s">
        <v>885</v>
      </c>
      <c r="D34" s="168" t="s">
        <v>886</v>
      </c>
      <c r="E34" s="168" t="s">
        <v>154</v>
      </c>
      <c r="F34" s="169">
        <v>10</v>
      </c>
      <c r="G34" s="175"/>
      <c r="H34" s="175"/>
      <c r="I34" s="170">
        <f t="shared" si="0"/>
        <v>0</v>
      </c>
      <c r="J34" s="168">
        <f t="shared" si="1"/>
        <v>0</v>
      </c>
      <c r="K34" s="171">
        <f t="shared" si="2"/>
        <v>0</v>
      </c>
      <c r="L34" s="171">
        <f t="shared" si="3"/>
        <v>0</v>
      </c>
      <c r="M34" s="171">
        <f t="shared" si="4"/>
        <v>0</v>
      </c>
      <c r="N34" s="171">
        <v>0</v>
      </c>
      <c r="O34" s="171"/>
      <c r="P34" s="176"/>
      <c r="Q34" s="176"/>
      <c r="R34" s="176"/>
      <c r="S34" s="171">
        <f t="shared" si="5"/>
        <v>0</v>
      </c>
      <c r="T34" s="172"/>
      <c r="U34" s="172"/>
      <c r="V34" s="176"/>
      <c r="Z34">
        <v>0</v>
      </c>
    </row>
    <row r="35" spans="1:26" ht="24.9" customHeight="1" x14ac:dyDescent="0.3">
      <c r="A35" s="173">
        <v>19</v>
      </c>
      <c r="B35" s="168" t="s">
        <v>861</v>
      </c>
      <c r="C35" s="174" t="s">
        <v>887</v>
      </c>
      <c r="D35" s="168" t="s">
        <v>888</v>
      </c>
      <c r="E35" s="168" t="s">
        <v>154</v>
      </c>
      <c r="F35" s="169">
        <v>10</v>
      </c>
      <c r="G35" s="175"/>
      <c r="H35" s="175"/>
      <c r="I35" s="170">
        <f t="shared" si="0"/>
        <v>0</v>
      </c>
      <c r="J35" s="168">
        <f t="shared" si="1"/>
        <v>0</v>
      </c>
      <c r="K35" s="171">
        <f t="shared" si="2"/>
        <v>0</v>
      </c>
      <c r="L35" s="171">
        <f t="shared" si="3"/>
        <v>0</v>
      </c>
      <c r="M35" s="171">
        <f t="shared" si="4"/>
        <v>0</v>
      </c>
      <c r="N35" s="171">
        <v>0</v>
      </c>
      <c r="O35" s="171"/>
      <c r="P35" s="176"/>
      <c r="Q35" s="176"/>
      <c r="R35" s="176"/>
      <c r="S35" s="171">
        <f t="shared" si="5"/>
        <v>0</v>
      </c>
      <c r="T35" s="172"/>
      <c r="U35" s="172"/>
      <c r="V35" s="176"/>
      <c r="Z35">
        <v>0</v>
      </c>
    </row>
    <row r="36" spans="1:26" ht="24.9" customHeight="1" x14ac:dyDescent="0.3">
      <c r="A36" s="173">
        <v>20</v>
      </c>
      <c r="B36" s="168" t="s">
        <v>861</v>
      </c>
      <c r="C36" s="174" t="s">
        <v>889</v>
      </c>
      <c r="D36" s="168" t="s">
        <v>890</v>
      </c>
      <c r="E36" s="168" t="s">
        <v>154</v>
      </c>
      <c r="F36" s="169">
        <v>571.79999999999995</v>
      </c>
      <c r="G36" s="175"/>
      <c r="H36" s="175"/>
      <c r="I36" s="170">
        <f t="shared" si="0"/>
        <v>0</v>
      </c>
      <c r="J36" s="168">
        <f t="shared" si="1"/>
        <v>0</v>
      </c>
      <c r="K36" s="171">
        <f t="shared" si="2"/>
        <v>0</v>
      </c>
      <c r="L36" s="171">
        <f t="shared" si="3"/>
        <v>0</v>
      </c>
      <c r="M36" s="171">
        <f t="shared" si="4"/>
        <v>0</v>
      </c>
      <c r="N36" s="171">
        <v>0</v>
      </c>
      <c r="O36" s="171"/>
      <c r="P36" s="176"/>
      <c r="Q36" s="176"/>
      <c r="R36" s="176"/>
      <c r="S36" s="171">
        <f t="shared" si="5"/>
        <v>0</v>
      </c>
      <c r="T36" s="172"/>
      <c r="U36" s="172"/>
      <c r="V36" s="176"/>
      <c r="Z36">
        <v>0</v>
      </c>
    </row>
    <row r="37" spans="1:26" ht="24.9" customHeight="1" x14ac:dyDescent="0.3">
      <c r="A37" s="182">
        <v>21</v>
      </c>
      <c r="B37" s="177" t="s">
        <v>552</v>
      </c>
      <c r="C37" s="183" t="s">
        <v>891</v>
      </c>
      <c r="D37" s="177" t="s">
        <v>892</v>
      </c>
      <c r="E37" s="177" t="s">
        <v>154</v>
      </c>
      <c r="F37" s="178">
        <v>571.79999999999995</v>
      </c>
      <c r="G37" s="184"/>
      <c r="H37" s="184"/>
      <c r="I37" s="179">
        <f t="shared" si="0"/>
        <v>0</v>
      </c>
      <c r="J37" s="177">
        <f t="shared" si="1"/>
        <v>0</v>
      </c>
      <c r="K37" s="180">
        <f t="shared" si="2"/>
        <v>0</v>
      </c>
      <c r="L37" s="180">
        <f t="shared" si="3"/>
        <v>0</v>
      </c>
      <c r="M37" s="180">
        <f t="shared" si="4"/>
        <v>0</v>
      </c>
      <c r="N37" s="180">
        <v>0</v>
      </c>
      <c r="O37" s="180"/>
      <c r="P37" s="185">
        <v>1E-4</v>
      </c>
      <c r="Q37" s="185"/>
      <c r="R37" s="185">
        <v>1E-4</v>
      </c>
      <c r="S37" s="180">
        <f t="shared" si="5"/>
        <v>5.7000000000000002E-2</v>
      </c>
      <c r="T37" s="181"/>
      <c r="U37" s="181"/>
      <c r="V37" s="185"/>
      <c r="Z37">
        <v>0</v>
      </c>
    </row>
    <row r="38" spans="1:26" ht="24.9" customHeight="1" x14ac:dyDescent="0.3">
      <c r="A38" s="173">
        <v>22</v>
      </c>
      <c r="B38" s="168" t="s">
        <v>861</v>
      </c>
      <c r="C38" s="174" t="s">
        <v>893</v>
      </c>
      <c r="D38" s="168" t="s">
        <v>894</v>
      </c>
      <c r="E38" s="168" t="s">
        <v>154</v>
      </c>
      <c r="F38" s="169">
        <v>611.5</v>
      </c>
      <c r="G38" s="175"/>
      <c r="H38" s="175"/>
      <c r="I38" s="170">
        <f t="shared" si="0"/>
        <v>0</v>
      </c>
      <c r="J38" s="168">
        <f t="shared" si="1"/>
        <v>0</v>
      </c>
      <c r="K38" s="171">
        <f t="shared" si="2"/>
        <v>0</v>
      </c>
      <c r="L38" s="171">
        <f t="shared" si="3"/>
        <v>0</v>
      </c>
      <c r="M38" s="171">
        <f t="shared" si="4"/>
        <v>0</v>
      </c>
      <c r="N38" s="171">
        <v>0</v>
      </c>
      <c r="O38" s="171"/>
      <c r="P38" s="176"/>
      <c r="Q38" s="176"/>
      <c r="R38" s="176"/>
      <c r="S38" s="171">
        <f t="shared" si="5"/>
        <v>0</v>
      </c>
      <c r="T38" s="172"/>
      <c r="U38" s="172"/>
      <c r="V38" s="176"/>
      <c r="Z38">
        <v>0</v>
      </c>
    </row>
    <row r="39" spans="1:26" ht="24.9" customHeight="1" x14ac:dyDescent="0.3">
      <c r="A39" s="182">
        <v>23</v>
      </c>
      <c r="B39" s="177" t="s">
        <v>552</v>
      </c>
      <c r="C39" s="183" t="s">
        <v>895</v>
      </c>
      <c r="D39" s="177" t="s">
        <v>896</v>
      </c>
      <c r="E39" s="177" t="s">
        <v>154</v>
      </c>
      <c r="F39" s="178">
        <v>611.5</v>
      </c>
      <c r="G39" s="184"/>
      <c r="H39" s="184"/>
      <c r="I39" s="179">
        <f t="shared" si="0"/>
        <v>0</v>
      </c>
      <c r="J39" s="177">
        <f t="shared" si="1"/>
        <v>0</v>
      </c>
      <c r="K39" s="180">
        <f t="shared" si="2"/>
        <v>0</v>
      </c>
      <c r="L39" s="180">
        <f t="shared" si="3"/>
        <v>0</v>
      </c>
      <c r="M39" s="180">
        <f t="shared" si="4"/>
        <v>0</v>
      </c>
      <c r="N39" s="180">
        <v>0</v>
      </c>
      <c r="O39" s="180"/>
      <c r="P39" s="185">
        <v>3.8999999999999999E-4</v>
      </c>
      <c r="Q39" s="185"/>
      <c r="R39" s="185">
        <v>3.8999999999999999E-4</v>
      </c>
      <c r="S39" s="180">
        <f t="shared" si="5"/>
        <v>0.23799999999999999</v>
      </c>
      <c r="T39" s="181"/>
      <c r="U39" s="181"/>
      <c r="V39" s="185"/>
      <c r="Z39">
        <v>0</v>
      </c>
    </row>
    <row r="40" spans="1:26" ht="24.9" customHeight="1" x14ac:dyDescent="0.3">
      <c r="A40" s="182">
        <v>24</v>
      </c>
      <c r="B40" s="177" t="s">
        <v>552</v>
      </c>
      <c r="C40" s="183" t="s">
        <v>897</v>
      </c>
      <c r="D40" s="177" t="s">
        <v>898</v>
      </c>
      <c r="E40" s="177" t="s">
        <v>154</v>
      </c>
      <c r="F40" s="178">
        <v>207.6</v>
      </c>
      <c r="G40" s="184"/>
      <c r="H40" s="184"/>
      <c r="I40" s="179">
        <f t="shared" si="0"/>
        <v>0</v>
      </c>
      <c r="J40" s="177">
        <f t="shared" si="1"/>
        <v>0</v>
      </c>
      <c r="K40" s="180">
        <f t="shared" si="2"/>
        <v>0</v>
      </c>
      <c r="L40" s="180">
        <f t="shared" si="3"/>
        <v>0</v>
      </c>
      <c r="M40" s="180">
        <f t="shared" si="4"/>
        <v>0</v>
      </c>
      <c r="N40" s="180">
        <v>0</v>
      </c>
      <c r="O40" s="180"/>
      <c r="P40" s="185">
        <v>1.7000000000000001E-4</v>
      </c>
      <c r="Q40" s="185"/>
      <c r="R40" s="185">
        <v>1.7000000000000001E-4</v>
      </c>
      <c r="S40" s="180">
        <f t="shared" si="5"/>
        <v>3.5000000000000003E-2</v>
      </c>
      <c r="T40" s="181"/>
      <c r="U40" s="181"/>
      <c r="V40" s="185"/>
      <c r="Z40">
        <v>0</v>
      </c>
    </row>
    <row r="41" spans="1:26" ht="24.9" customHeight="1" x14ac:dyDescent="0.3">
      <c r="A41" s="173">
        <v>25</v>
      </c>
      <c r="B41" s="168" t="s">
        <v>861</v>
      </c>
      <c r="C41" s="174" t="s">
        <v>899</v>
      </c>
      <c r="D41" s="168" t="s">
        <v>900</v>
      </c>
      <c r="E41" s="168" t="s">
        <v>154</v>
      </c>
      <c r="F41" s="169">
        <v>207.6</v>
      </c>
      <c r="G41" s="175"/>
      <c r="H41" s="175"/>
      <c r="I41" s="170">
        <f t="shared" si="0"/>
        <v>0</v>
      </c>
      <c r="J41" s="168">
        <f t="shared" si="1"/>
        <v>0</v>
      </c>
      <c r="K41" s="171">
        <f t="shared" si="2"/>
        <v>0</v>
      </c>
      <c r="L41" s="171">
        <f t="shared" si="3"/>
        <v>0</v>
      </c>
      <c r="M41" s="171">
        <f t="shared" si="4"/>
        <v>0</v>
      </c>
      <c r="N41" s="171">
        <v>0</v>
      </c>
      <c r="O41" s="171"/>
      <c r="P41" s="176"/>
      <c r="Q41" s="176"/>
      <c r="R41" s="176"/>
      <c r="S41" s="171">
        <f t="shared" si="5"/>
        <v>0</v>
      </c>
      <c r="T41" s="172"/>
      <c r="U41" s="172"/>
      <c r="V41" s="176"/>
      <c r="Z41">
        <v>0</v>
      </c>
    </row>
    <row r="42" spans="1:26" ht="24.9" customHeight="1" x14ac:dyDescent="0.3">
      <c r="A42" s="182">
        <v>26</v>
      </c>
      <c r="B42" s="177" t="s">
        <v>552</v>
      </c>
      <c r="C42" s="183" t="s">
        <v>901</v>
      </c>
      <c r="D42" s="177" t="s">
        <v>902</v>
      </c>
      <c r="E42" s="177" t="s">
        <v>415</v>
      </c>
      <c r="F42" s="178">
        <v>150</v>
      </c>
      <c r="G42" s="184"/>
      <c r="H42" s="184"/>
      <c r="I42" s="179">
        <f t="shared" si="0"/>
        <v>0</v>
      </c>
      <c r="J42" s="177">
        <f t="shared" si="1"/>
        <v>0</v>
      </c>
      <c r="K42" s="180">
        <f t="shared" si="2"/>
        <v>0</v>
      </c>
      <c r="L42" s="180">
        <f t="shared" si="3"/>
        <v>0</v>
      </c>
      <c r="M42" s="180">
        <f t="shared" si="4"/>
        <v>0</v>
      </c>
      <c r="N42" s="180">
        <v>0</v>
      </c>
      <c r="O42" s="180"/>
      <c r="P42" s="185"/>
      <c r="Q42" s="185"/>
      <c r="R42" s="185"/>
      <c r="S42" s="180">
        <f t="shared" si="5"/>
        <v>0</v>
      </c>
      <c r="T42" s="181"/>
      <c r="U42" s="181"/>
      <c r="V42" s="185"/>
      <c r="Z42">
        <v>0</v>
      </c>
    </row>
    <row r="43" spans="1:26" ht="24.9" customHeight="1" x14ac:dyDescent="0.3">
      <c r="A43" s="173">
        <v>27</v>
      </c>
      <c r="B43" s="168" t="s">
        <v>861</v>
      </c>
      <c r="C43" s="174" t="s">
        <v>903</v>
      </c>
      <c r="D43" s="168" t="s">
        <v>904</v>
      </c>
      <c r="E43" s="168" t="s">
        <v>154</v>
      </c>
      <c r="F43" s="169">
        <v>71.5</v>
      </c>
      <c r="G43" s="175"/>
      <c r="H43" s="175"/>
      <c r="I43" s="170">
        <f t="shared" si="0"/>
        <v>0</v>
      </c>
      <c r="J43" s="168">
        <f t="shared" si="1"/>
        <v>0</v>
      </c>
      <c r="K43" s="171">
        <f t="shared" si="2"/>
        <v>0</v>
      </c>
      <c r="L43" s="171">
        <f t="shared" si="3"/>
        <v>0</v>
      </c>
      <c r="M43" s="171">
        <f t="shared" si="4"/>
        <v>0</v>
      </c>
      <c r="N43" s="171">
        <v>0</v>
      </c>
      <c r="O43" s="171"/>
      <c r="P43" s="176"/>
      <c r="Q43" s="176"/>
      <c r="R43" s="176"/>
      <c r="S43" s="171">
        <f t="shared" si="5"/>
        <v>0</v>
      </c>
      <c r="T43" s="172"/>
      <c r="U43" s="172"/>
      <c r="V43" s="176"/>
      <c r="Z43">
        <v>0</v>
      </c>
    </row>
    <row r="44" spans="1:26" ht="24.9" customHeight="1" x14ac:dyDescent="0.3">
      <c r="A44" s="182">
        <v>28</v>
      </c>
      <c r="B44" s="177" t="s">
        <v>552</v>
      </c>
      <c r="C44" s="183" t="s">
        <v>905</v>
      </c>
      <c r="D44" s="177" t="s">
        <v>906</v>
      </c>
      <c r="E44" s="177" t="s">
        <v>154</v>
      </c>
      <c r="F44" s="178">
        <v>71.5</v>
      </c>
      <c r="G44" s="184"/>
      <c r="H44" s="184"/>
      <c r="I44" s="179">
        <f t="shared" si="0"/>
        <v>0</v>
      </c>
      <c r="J44" s="177">
        <f t="shared" si="1"/>
        <v>0</v>
      </c>
      <c r="K44" s="180">
        <f t="shared" si="2"/>
        <v>0</v>
      </c>
      <c r="L44" s="180">
        <f t="shared" si="3"/>
        <v>0</v>
      </c>
      <c r="M44" s="180">
        <f t="shared" si="4"/>
        <v>0</v>
      </c>
      <c r="N44" s="180">
        <v>0</v>
      </c>
      <c r="O44" s="180"/>
      <c r="P44" s="185">
        <v>1.6000000000000001E-4</v>
      </c>
      <c r="Q44" s="185"/>
      <c r="R44" s="185">
        <v>1.6000000000000001E-4</v>
      </c>
      <c r="S44" s="180">
        <f t="shared" si="5"/>
        <v>1.0999999999999999E-2</v>
      </c>
      <c r="T44" s="181"/>
      <c r="U44" s="181"/>
      <c r="V44" s="185"/>
      <c r="Z44">
        <v>0</v>
      </c>
    </row>
    <row r="45" spans="1:26" ht="24.9" customHeight="1" x14ac:dyDescent="0.3">
      <c r="A45" s="173">
        <v>29</v>
      </c>
      <c r="B45" s="168" t="s">
        <v>861</v>
      </c>
      <c r="C45" s="174" t="s">
        <v>907</v>
      </c>
      <c r="D45" s="168" t="s">
        <v>908</v>
      </c>
      <c r="E45" s="168" t="s">
        <v>157</v>
      </c>
      <c r="F45" s="169">
        <v>14</v>
      </c>
      <c r="G45" s="175"/>
      <c r="H45" s="175"/>
      <c r="I45" s="170">
        <f t="shared" si="0"/>
        <v>0</v>
      </c>
      <c r="J45" s="168">
        <f t="shared" si="1"/>
        <v>0</v>
      </c>
      <c r="K45" s="171">
        <f t="shared" si="2"/>
        <v>0</v>
      </c>
      <c r="L45" s="171">
        <f t="shared" si="3"/>
        <v>0</v>
      </c>
      <c r="M45" s="171">
        <f t="shared" si="4"/>
        <v>0</v>
      </c>
      <c r="N45" s="171">
        <v>0</v>
      </c>
      <c r="O45" s="171"/>
      <c r="P45" s="176">
        <v>1.0000000000000001E-5</v>
      </c>
      <c r="Q45" s="176"/>
      <c r="R45" s="176">
        <v>1.0000000000000001E-5</v>
      </c>
      <c r="S45" s="171">
        <f t="shared" si="5"/>
        <v>0</v>
      </c>
      <c r="T45" s="172"/>
      <c r="U45" s="172"/>
      <c r="V45" s="176"/>
      <c r="Z45">
        <v>0</v>
      </c>
    </row>
    <row r="46" spans="1:26" ht="24.9" customHeight="1" x14ac:dyDescent="0.3">
      <c r="A46" s="173">
        <v>30</v>
      </c>
      <c r="B46" s="168" t="s">
        <v>861</v>
      </c>
      <c r="C46" s="174" t="s">
        <v>909</v>
      </c>
      <c r="D46" s="168" t="s">
        <v>910</v>
      </c>
      <c r="E46" s="168" t="s">
        <v>157</v>
      </c>
      <c r="F46" s="169">
        <v>14</v>
      </c>
      <c r="G46" s="175"/>
      <c r="H46" s="175"/>
      <c r="I46" s="170">
        <f t="shared" si="0"/>
        <v>0</v>
      </c>
      <c r="J46" s="168">
        <f t="shared" si="1"/>
        <v>0</v>
      </c>
      <c r="K46" s="171">
        <f t="shared" si="2"/>
        <v>0</v>
      </c>
      <c r="L46" s="171">
        <f t="shared" si="3"/>
        <v>0</v>
      </c>
      <c r="M46" s="171">
        <f t="shared" si="4"/>
        <v>0</v>
      </c>
      <c r="N46" s="171">
        <v>0</v>
      </c>
      <c r="O46" s="171"/>
      <c r="P46" s="176">
        <v>1.0000000000000001E-5</v>
      </c>
      <c r="Q46" s="176"/>
      <c r="R46" s="176">
        <v>1.0000000000000001E-5</v>
      </c>
      <c r="S46" s="171">
        <f t="shared" si="5"/>
        <v>0</v>
      </c>
      <c r="T46" s="172"/>
      <c r="U46" s="172"/>
      <c r="V46" s="176"/>
      <c r="Z46">
        <v>0</v>
      </c>
    </row>
    <row r="47" spans="1:26" ht="24.9" customHeight="1" x14ac:dyDescent="0.3">
      <c r="A47" s="182">
        <v>31</v>
      </c>
      <c r="B47" s="177" t="s">
        <v>552</v>
      </c>
      <c r="C47" s="183" t="s">
        <v>911</v>
      </c>
      <c r="D47" s="177" t="s">
        <v>912</v>
      </c>
      <c r="E47" s="177" t="s">
        <v>913</v>
      </c>
      <c r="F47" s="178">
        <v>55</v>
      </c>
      <c r="G47" s="184"/>
      <c r="H47" s="184"/>
      <c r="I47" s="179">
        <f t="shared" si="0"/>
        <v>0</v>
      </c>
      <c r="J47" s="177">
        <f t="shared" si="1"/>
        <v>0</v>
      </c>
      <c r="K47" s="180">
        <f t="shared" si="2"/>
        <v>0</v>
      </c>
      <c r="L47" s="180">
        <f t="shared" si="3"/>
        <v>0</v>
      </c>
      <c r="M47" s="180">
        <f t="shared" si="4"/>
        <v>0</v>
      </c>
      <c r="N47" s="180">
        <v>0</v>
      </c>
      <c r="O47" s="180"/>
      <c r="P47" s="185"/>
      <c r="Q47" s="185"/>
      <c r="R47" s="185"/>
      <c r="S47" s="180">
        <f t="shared" si="5"/>
        <v>0</v>
      </c>
      <c r="T47" s="181"/>
      <c r="U47" s="181"/>
      <c r="V47" s="185"/>
      <c r="Z47">
        <v>0</v>
      </c>
    </row>
    <row r="48" spans="1:26" ht="24.9" customHeight="1" x14ac:dyDescent="0.3">
      <c r="A48" s="182">
        <v>32</v>
      </c>
      <c r="B48" s="177" t="s">
        <v>552</v>
      </c>
      <c r="C48" s="183" t="s">
        <v>914</v>
      </c>
      <c r="D48" s="177" t="s">
        <v>915</v>
      </c>
      <c r="E48" s="177" t="s">
        <v>916</v>
      </c>
      <c r="F48" s="178">
        <v>70</v>
      </c>
      <c r="G48" s="184"/>
      <c r="H48" s="184"/>
      <c r="I48" s="179">
        <f t="shared" si="0"/>
        <v>0</v>
      </c>
      <c r="J48" s="177">
        <f t="shared" si="1"/>
        <v>0</v>
      </c>
      <c r="K48" s="180">
        <f t="shared" si="2"/>
        <v>0</v>
      </c>
      <c r="L48" s="180">
        <f t="shared" si="3"/>
        <v>0</v>
      </c>
      <c r="M48" s="180">
        <f t="shared" si="4"/>
        <v>0</v>
      </c>
      <c r="N48" s="180">
        <v>0</v>
      </c>
      <c r="O48" s="180"/>
      <c r="P48" s="185"/>
      <c r="Q48" s="185"/>
      <c r="R48" s="185"/>
      <c r="S48" s="180">
        <f t="shared" si="5"/>
        <v>0</v>
      </c>
      <c r="T48" s="181"/>
      <c r="U48" s="181"/>
      <c r="V48" s="185"/>
      <c r="Z48">
        <v>0</v>
      </c>
    </row>
    <row r="49" spans="1:26" ht="24.9" customHeight="1" x14ac:dyDescent="0.3">
      <c r="A49" s="173">
        <v>33</v>
      </c>
      <c r="B49" s="168" t="s">
        <v>861</v>
      </c>
      <c r="C49" s="174" t="s">
        <v>917</v>
      </c>
      <c r="D49" s="168" t="s">
        <v>918</v>
      </c>
      <c r="E49" s="168" t="s">
        <v>157</v>
      </c>
      <c r="F49" s="169">
        <v>12</v>
      </c>
      <c r="G49" s="175"/>
      <c r="H49" s="175"/>
      <c r="I49" s="170">
        <f t="shared" si="0"/>
        <v>0</v>
      </c>
      <c r="J49" s="168">
        <f t="shared" si="1"/>
        <v>0</v>
      </c>
      <c r="K49" s="171">
        <f t="shared" si="2"/>
        <v>0</v>
      </c>
      <c r="L49" s="171">
        <f t="shared" si="3"/>
        <v>0</v>
      </c>
      <c r="M49" s="171">
        <f t="shared" si="4"/>
        <v>0</v>
      </c>
      <c r="N49" s="171">
        <v>0</v>
      </c>
      <c r="O49" s="171"/>
      <c r="P49" s="176"/>
      <c r="Q49" s="176"/>
      <c r="R49" s="176"/>
      <c r="S49" s="171">
        <f t="shared" si="5"/>
        <v>0</v>
      </c>
      <c r="T49" s="172"/>
      <c r="U49" s="172"/>
      <c r="V49" s="176"/>
      <c r="Z49">
        <v>0</v>
      </c>
    </row>
    <row r="50" spans="1:26" ht="24.9" customHeight="1" x14ac:dyDescent="0.3">
      <c r="A50" s="173">
        <v>34</v>
      </c>
      <c r="B50" s="168" t="s">
        <v>861</v>
      </c>
      <c r="C50" s="174" t="s">
        <v>919</v>
      </c>
      <c r="D50" s="168" t="s">
        <v>920</v>
      </c>
      <c r="E50" s="168" t="s">
        <v>157</v>
      </c>
      <c r="F50" s="169">
        <v>70</v>
      </c>
      <c r="G50" s="175"/>
      <c r="H50" s="175"/>
      <c r="I50" s="170">
        <f t="shared" si="0"/>
        <v>0</v>
      </c>
      <c r="J50" s="168">
        <f t="shared" si="1"/>
        <v>0</v>
      </c>
      <c r="K50" s="171">
        <f t="shared" si="2"/>
        <v>0</v>
      </c>
      <c r="L50" s="171">
        <f t="shared" si="3"/>
        <v>0</v>
      </c>
      <c r="M50" s="171">
        <f t="shared" si="4"/>
        <v>0</v>
      </c>
      <c r="N50" s="171">
        <v>0</v>
      </c>
      <c r="O50" s="171"/>
      <c r="P50" s="176"/>
      <c r="Q50" s="176"/>
      <c r="R50" s="176"/>
      <c r="S50" s="171">
        <f t="shared" si="5"/>
        <v>0</v>
      </c>
      <c r="T50" s="172"/>
      <c r="U50" s="172"/>
      <c r="V50" s="176"/>
      <c r="Z50">
        <v>0</v>
      </c>
    </row>
    <row r="51" spans="1:26" ht="24.9" customHeight="1" x14ac:dyDescent="0.3">
      <c r="A51" s="173">
        <v>35</v>
      </c>
      <c r="B51" s="168" t="s">
        <v>861</v>
      </c>
      <c r="C51" s="174" t="s">
        <v>921</v>
      </c>
      <c r="D51" s="168" t="s">
        <v>922</v>
      </c>
      <c r="E51" s="168" t="s">
        <v>415</v>
      </c>
      <c r="F51" s="169">
        <v>4</v>
      </c>
      <c r="G51" s="175"/>
      <c r="H51" s="175"/>
      <c r="I51" s="170">
        <f t="shared" si="0"/>
        <v>0</v>
      </c>
      <c r="J51" s="168">
        <f t="shared" si="1"/>
        <v>0</v>
      </c>
      <c r="K51" s="171">
        <f t="shared" si="2"/>
        <v>0</v>
      </c>
      <c r="L51" s="171">
        <f t="shared" si="3"/>
        <v>0</v>
      </c>
      <c r="M51" s="171">
        <f t="shared" si="4"/>
        <v>0</v>
      </c>
      <c r="N51" s="171">
        <v>0</v>
      </c>
      <c r="O51" s="171"/>
      <c r="P51" s="176"/>
      <c r="Q51" s="176"/>
      <c r="R51" s="176"/>
      <c r="S51" s="171">
        <f t="shared" si="5"/>
        <v>0</v>
      </c>
      <c r="T51" s="172"/>
      <c r="U51" s="172"/>
      <c r="V51" s="176"/>
      <c r="Z51">
        <v>0</v>
      </c>
    </row>
    <row r="52" spans="1:26" ht="24.9" customHeight="1" x14ac:dyDescent="0.3">
      <c r="A52" s="173">
        <v>36</v>
      </c>
      <c r="B52" s="168" t="s">
        <v>861</v>
      </c>
      <c r="C52" s="174" t="s">
        <v>923</v>
      </c>
      <c r="D52" s="168" t="s">
        <v>924</v>
      </c>
      <c r="E52" s="168" t="s">
        <v>157</v>
      </c>
      <c r="F52" s="169">
        <v>1</v>
      </c>
      <c r="G52" s="175"/>
      <c r="H52" s="175"/>
      <c r="I52" s="170">
        <f t="shared" si="0"/>
        <v>0</v>
      </c>
      <c r="J52" s="168">
        <f t="shared" si="1"/>
        <v>0</v>
      </c>
      <c r="K52" s="171">
        <f t="shared" si="2"/>
        <v>0</v>
      </c>
      <c r="L52" s="171">
        <f t="shared" si="3"/>
        <v>0</v>
      </c>
      <c r="M52" s="171">
        <f t="shared" si="4"/>
        <v>0</v>
      </c>
      <c r="N52" s="171">
        <v>0</v>
      </c>
      <c r="O52" s="171"/>
      <c r="P52" s="176"/>
      <c r="Q52" s="176"/>
      <c r="R52" s="176"/>
      <c r="S52" s="171">
        <f t="shared" si="5"/>
        <v>0</v>
      </c>
      <c r="T52" s="172"/>
      <c r="U52" s="172"/>
      <c r="V52" s="176"/>
      <c r="Z52">
        <v>0</v>
      </c>
    </row>
    <row r="53" spans="1:26" ht="24.9" customHeight="1" x14ac:dyDescent="0.3">
      <c r="A53" s="182">
        <v>37</v>
      </c>
      <c r="B53" s="177" t="s">
        <v>552</v>
      </c>
      <c r="C53" s="183" t="s">
        <v>925</v>
      </c>
      <c r="D53" s="177" t="s">
        <v>926</v>
      </c>
      <c r="E53" s="177" t="s">
        <v>927</v>
      </c>
      <c r="F53" s="178">
        <v>50</v>
      </c>
      <c r="G53" s="184"/>
      <c r="H53" s="184"/>
      <c r="I53" s="179">
        <f t="shared" si="0"/>
        <v>0</v>
      </c>
      <c r="J53" s="177">
        <f t="shared" si="1"/>
        <v>0</v>
      </c>
      <c r="K53" s="180">
        <f t="shared" si="2"/>
        <v>0</v>
      </c>
      <c r="L53" s="180">
        <f t="shared" si="3"/>
        <v>0</v>
      </c>
      <c r="M53" s="180">
        <f t="shared" si="4"/>
        <v>0</v>
      </c>
      <c r="N53" s="180">
        <v>0</v>
      </c>
      <c r="O53" s="180"/>
      <c r="P53" s="185">
        <v>1.5200000000000001E-3</v>
      </c>
      <c r="Q53" s="185"/>
      <c r="R53" s="185">
        <v>1.5200000000000001E-3</v>
      </c>
      <c r="S53" s="180">
        <f t="shared" si="5"/>
        <v>7.5999999999999998E-2</v>
      </c>
      <c r="T53" s="181"/>
      <c r="U53" s="181"/>
      <c r="V53" s="185"/>
      <c r="Z53">
        <v>0</v>
      </c>
    </row>
    <row r="54" spans="1:26" ht="24.9" customHeight="1" x14ac:dyDescent="0.3">
      <c r="A54" s="182">
        <v>38</v>
      </c>
      <c r="B54" s="177" t="s">
        <v>552</v>
      </c>
      <c r="C54" s="183" t="s">
        <v>928</v>
      </c>
      <c r="D54" s="177" t="s">
        <v>929</v>
      </c>
      <c r="E54" s="177" t="s">
        <v>927</v>
      </c>
      <c r="F54" s="178">
        <v>16</v>
      </c>
      <c r="G54" s="184"/>
      <c r="H54" s="184"/>
      <c r="I54" s="179">
        <f t="shared" ref="I54:I85" si="6">ROUND(F54*(G54+H54),2)</f>
        <v>0</v>
      </c>
      <c r="J54" s="177">
        <f t="shared" ref="J54:J90" si="7">ROUND(F54*(N54),2)</f>
        <v>0</v>
      </c>
      <c r="K54" s="180">
        <f t="shared" ref="K54:K90" si="8">ROUND(F54*(O54),2)</f>
        <v>0</v>
      </c>
      <c r="L54" s="180">
        <f t="shared" ref="L54:L90" si="9">ROUND(F54*(G54),2)</f>
        <v>0</v>
      </c>
      <c r="M54" s="180">
        <f t="shared" ref="M54:M90" si="10">ROUND(F54*(H54),2)</f>
        <v>0</v>
      </c>
      <c r="N54" s="180">
        <v>0</v>
      </c>
      <c r="O54" s="180"/>
      <c r="P54" s="185">
        <v>1E-3</v>
      </c>
      <c r="Q54" s="185"/>
      <c r="R54" s="185">
        <v>1E-3</v>
      </c>
      <c r="S54" s="180">
        <f t="shared" ref="S54:S90" si="11">ROUND(F54*(P54),3)</f>
        <v>1.6E-2</v>
      </c>
      <c r="T54" s="181"/>
      <c r="U54" s="181"/>
      <c r="V54" s="185"/>
      <c r="Z54">
        <v>0</v>
      </c>
    </row>
    <row r="55" spans="1:26" ht="24.9" customHeight="1" x14ac:dyDescent="0.3">
      <c r="A55" s="182">
        <v>39</v>
      </c>
      <c r="B55" s="177" t="s">
        <v>552</v>
      </c>
      <c r="C55" s="183" t="s">
        <v>930</v>
      </c>
      <c r="D55" s="177" t="s">
        <v>931</v>
      </c>
      <c r="E55" s="177" t="s">
        <v>415</v>
      </c>
      <c r="F55" s="178">
        <v>12</v>
      </c>
      <c r="G55" s="184"/>
      <c r="H55" s="184"/>
      <c r="I55" s="179">
        <f t="shared" si="6"/>
        <v>0</v>
      </c>
      <c r="J55" s="177">
        <f t="shared" si="7"/>
        <v>0</v>
      </c>
      <c r="K55" s="180">
        <f t="shared" si="8"/>
        <v>0</v>
      </c>
      <c r="L55" s="180">
        <f t="shared" si="9"/>
        <v>0</v>
      </c>
      <c r="M55" s="180">
        <f t="shared" si="10"/>
        <v>0</v>
      </c>
      <c r="N55" s="180">
        <v>0</v>
      </c>
      <c r="O55" s="180"/>
      <c r="P55" s="185">
        <v>2.3000000000000001E-4</v>
      </c>
      <c r="Q55" s="185"/>
      <c r="R55" s="185">
        <v>2.3000000000000001E-4</v>
      </c>
      <c r="S55" s="180">
        <f t="shared" si="11"/>
        <v>3.0000000000000001E-3</v>
      </c>
      <c r="T55" s="181"/>
      <c r="U55" s="181"/>
      <c r="V55" s="185"/>
      <c r="Z55">
        <v>0</v>
      </c>
    </row>
    <row r="56" spans="1:26" ht="24.9" customHeight="1" x14ac:dyDescent="0.3">
      <c r="A56" s="182">
        <v>40</v>
      </c>
      <c r="B56" s="177" t="s">
        <v>552</v>
      </c>
      <c r="C56" s="183" t="s">
        <v>932</v>
      </c>
      <c r="D56" s="177" t="s">
        <v>933</v>
      </c>
      <c r="E56" s="177" t="s">
        <v>415</v>
      </c>
      <c r="F56" s="178">
        <v>2</v>
      </c>
      <c r="G56" s="184"/>
      <c r="H56" s="184"/>
      <c r="I56" s="179">
        <f t="shared" si="6"/>
        <v>0</v>
      </c>
      <c r="J56" s="177">
        <f t="shared" si="7"/>
        <v>0</v>
      </c>
      <c r="K56" s="180">
        <f t="shared" si="8"/>
        <v>0</v>
      </c>
      <c r="L56" s="180">
        <f t="shared" si="9"/>
        <v>0</v>
      </c>
      <c r="M56" s="180">
        <f t="shared" si="10"/>
        <v>0</v>
      </c>
      <c r="N56" s="180">
        <v>0</v>
      </c>
      <c r="O56" s="180"/>
      <c r="P56" s="185">
        <v>1E-3</v>
      </c>
      <c r="Q56" s="185"/>
      <c r="R56" s="185">
        <v>1E-3</v>
      </c>
      <c r="S56" s="180">
        <f t="shared" si="11"/>
        <v>2E-3</v>
      </c>
      <c r="T56" s="181"/>
      <c r="U56" s="181"/>
      <c r="V56" s="185"/>
      <c r="Z56">
        <v>0</v>
      </c>
    </row>
    <row r="57" spans="1:26" ht="24.9" customHeight="1" x14ac:dyDescent="0.3">
      <c r="A57" s="182">
        <v>41</v>
      </c>
      <c r="B57" s="177" t="s">
        <v>552</v>
      </c>
      <c r="C57" s="183" t="s">
        <v>934</v>
      </c>
      <c r="D57" s="177" t="s">
        <v>935</v>
      </c>
      <c r="E57" s="177" t="s">
        <v>157</v>
      </c>
      <c r="F57" s="178">
        <v>2</v>
      </c>
      <c r="G57" s="184"/>
      <c r="H57" s="184"/>
      <c r="I57" s="179">
        <f t="shared" si="6"/>
        <v>0</v>
      </c>
      <c r="J57" s="177">
        <f t="shared" si="7"/>
        <v>0</v>
      </c>
      <c r="K57" s="180">
        <f t="shared" si="8"/>
        <v>0</v>
      </c>
      <c r="L57" s="180">
        <f t="shared" si="9"/>
        <v>0</v>
      </c>
      <c r="M57" s="180">
        <f t="shared" si="10"/>
        <v>0</v>
      </c>
      <c r="N57" s="180">
        <v>0</v>
      </c>
      <c r="O57" s="180"/>
      <c r="P57" s="185">
        <v>1.6999999999999999E-3</v>
      </c>
      <c r="Q57" s="185"/>
      <c r="R57" s="185">
        <v>1.6999999999999999E-3</v>
      </c>
      <c r="S57" s="180">
        <f t="shared" si="11"/>
        <v>3.0000000000000001E-3</v>
      </c>
      <c r="T57" s="181"/>
      <c r="U57" s="181"/>
      <c r="V57" s="185"/>
      <c r="Z57">
        <v>0</v>
      </c>
    </row>
    <row r="58" spans="1:26" ht="24.9" customHeight="1" x14ac:dyDescent="0.3">
      <c r="A58" s="182">
        <v>42</v>
      </c>
      <c r="B58" s="177" t="s">
        <v>552</v>
      </c>
      <c r="C58" s="183" t="s">
        <v>936</v>
      </c>
      <c r="D58" s="177" t="s">
        <v>937</v>
      </c>
      <c r="E58" s="177" t="s">
        <v>157</v>
      </c>
      <c r="F58" s="178">
        <v>18</v>
      </c>
      <c r="G58" s="184"/>
      <c r="H58" s="184"/>
      <c r="I58" s="179">
        <f t="shared" si="6"/>
        <v>0</v>
      </c>
      <c r="J58" s="177">
        <f t="shared" si="7"/>
        <v>0</v>
      </c>
      <c r="K58" s="180">
        <f t="shared" si="8"/>
        <v>0</v>
      </c>
      <c r="L58" s="180">
        <f t="shared" si="9"/>
        <v>0</v>
      </c>
      <c r="M58" s="180">
        <f t="shared" si="10"/>
        <v>0</v>
      </c>
      <c r="N58" s="180">
        <v>0</v>
      </c>
      <c r="O58" s="180"/>
      <c r="P58" s="185">
        <v>8.4000000000000003E-4</v>
      </c>
      <c r="Q58" s="185"/>
      <c r="R58" s="185">
        <v>8.4000000000000003E-4</v>
      </c>
      <c r="S58" s="180">
        <f t="shared" si="11"/>
        <v>1.4999999999999999E-2</v>
      </c>
      <c r="T58" s="181"/>
      <c r="U58" s="181"/>
      <c r="V58" s="185"/>
      <c r="Z58">
        <v>0</v>
      </c>
    </row>
    <row r="59" spans="1:26" ht="24.9" customHeight="1" x14ac:dyDescent="0.3">
      <c r="A59" s="182">
        <v>43</v>
      </c>
      <c r="B59" s="177" t="s">
        <v>552</v>
      </c>
      <c r="C59" s="183" t="s">
        <v>938</v>
      </c>
      <c r="D59" s="177" t="s">
        <v>939</v>
      </c>
      <c r="E59" s="177" t="s">
        <v>415</v>
      </c>
      <c r="F59" s="178">
        <v>3</v>
      </c>
      <c r="G59" s="184"/>
      <c r="H59" s="184"/>
      <c r="I59" s="179">
        <f t="shared" si="6"/>
        <v>0</v>
      </c>
      <c r="J59" s="177">
        <f t="shared" si="7"/>
        <v>0</v>
      </c>
      <c r="K59" s="180">
        <f t="shared" si="8"/>
        <v>0</v>
      </c>
      <c r="L59" s="180">
        <f t="shared" si="9"/>
        <v>0</v>
      </c>
      <c r="M59" s="180">
        <f t="shared" si="10"/>
        <v>0</v>
      </c>
      <c r="N59" s="180">
        <v>0</v>
      </c>
      <c r="O59" s="180"/>
      <c r="P59" s="185"/>
      <c r="Q59" s="185"/>
      <c r="R59" s="185"/>
      <c r="S59" s="180">
        <f t="shared" si="11"/>
        <v>0</v>
      </c>
      <c r="T59" s="181"/>
      <c r="U59" s="181"/>
      <c r="V59" s="185"/>
      <c r="Z59">
        <v>0</v>
      </c>
    </row>
    <row r="60" spans="1:26" ht="24.9" customHeight="1" x14ac:dyDescent="0.3">
      <c r="A60" s="182">
        <v>44</v>
      </c>
      <c r="B60" s="177" t="s">
        <v>552</v>
      </c>
      <c r="C60" s="183" t="s">
        <v>940</v>
      </c>
      <c r="D60" s="177" t="s">
        <v>941</v>
      </c>
      <c r="E60" s="177" t="s">
        <v>415</v>
      </c>
      <c r="F60" s="178">
        <v>16</v>
      </c>
      <c r="G60" s="184"/>
      <c r="H60" s="184"/>
      <c r="I60" s="179">
        <f t="shared" si="6"/>
        <v>0</v>
      </c>
      <c r="J60" s="177">
        <f t="shared" si="7"/>
        <v>0</v>
      </c>
      <c r="K60" s="180">
        <f t="shared" si="8"/>
        <v>0</v>
      </c>
      <c r="L60" s="180">
        <f t="shared" si="9"/>
        <v>0</v>
      </c>
      <c r="M60" s="180">
        <f t="shared" si="10"/>
        <v>0</v>
      </c>
      <c r="N60" s="180">
        <v>0</v>
      </c>
      <c r="O60" s="180"/>
      <c r="P60" s="185">
        <v>4.2999999999999999E-4</v>
      </c>
      <c r="Q60" s="185"/>
      <c r="R60" s="185">
        <v>4.2999999999999999E-4</v>
      </c>
      <c r="S60" s="180">
        <f t="shared" si="11"/>
        <v>7.0000000000000001E-3</v>
      </c>
      <c r="T60" s="181"/>
      <c r="U60" s="181"/>
      <c r="V60" s="185"/>
      <c r="Z60">
        <v>0</v>
      </c>
    </row>
    <row r="61" spans="1:26" ht="24.9" customHeight="1" x14ac:dyDescent="0.3">
      <c r="A61" s="182">
        <v>45</v>
      </c>
      <c r="B61" s="177" t="s">
        <v>552</v>
      </c>
      <c r="C61" s="183" t="s">
        <v>930</v>
      </c>
      <c r="D61" s="177" t="s">
        <v>942</v>
      </c>
      <c r="E61" s="177" t="s">
        <v>415</v>
      </c>
      <c r="F61" s="178">
        <v>9</v>
      </c>
      <c r="G61" s="184"/>
      <c r="H61" s="184"/>
      <c r="I61" s="179">
        <f t="shared" si="6"/>
        <v>0</v>
      </c>
      <c r="J61" s="177">
        <f t="shared" si="7"/>
        <v>0</v>
      </c>
      <c r="K61" s="180">
        <f t="shared" si="8"/>
        <v>0</v>
      </c>
      <c r="L61" s="180">
        <f t="shared" si="9"/>
        <v>0</v>
      </c>
      <c r="M61" s="180">
        <f t="shared" si="10"/>
        <v>0</v>
      </c>
      <c r="N61" s="180">
        <v>0</v>
      </c>
      <c r="O61" s="180"/>
      <c r="P61" s="185">
        <v>2.3000000000000001E-4</v>
      </c>
      <c r="Q61" s="185"/>
      <c r="R61" s="185">
        <v>2.3000000000000001E-4</v>
      </c>
      <c r="S61" s="180">
        <f t="shared" si="11"/>
        <v>2E-3</v>
      </c>
      <c r="T61" s="181"/>
      <c r="U61" s="181"/>
      <c r="V61" s="185"/>
      <c r="Z61">
        <v>0</v>
      </c>
    </row>
    <row r="62" spans="1:26" ht="24.9" customHeight="1" x14ac:dyDescent="0.3">
      <c r="A62" s="182">
        <v>46</v>
      </c>
      <c r="B62" s="177" t="s">
        <v>552</v>
      </c>
      <c r="C62" s="183" t="s">
        <v>943</v>
      </c>
      <c r="D62" s="177" t="s">
        <v>944</v>
      </c>
      <c r="E62" s="177" t="s">
        <v>415</v>
      </c>
      <c r="F62" s="178">
        <v>4</v>
      </c>
      <c r="G62" s="184"/>
      <c r="H62" s="184"/>
      <c r="I62" s="179">
        <f t="shared" si="6"/>
        <v>0</v>
      </c>
      <c r="J62" s="177">
        <f t="shared" si="7"/>
        <v>0</v>
      </c>
      <c r="K62" s="180">
        <f t="shared" si="8"/>
        <v>0</v>
      </c>
      <c r="L62" s="180">
        <f t="shared" si="9"/>
        <v>0</v>
      </c>
      <c r="M62" s="180">
        <f t="shared" si="10"/>
        <v>0</v>
      </c>
      <c r="N62" s="180">
        <v>0</v>
      </c>
      <c r="O62" s="180"/>
      <c r="P62" s="185"/>
      <c r="Q62" s="185"/>
      <c r="R62" s="185"/>
      <c r="S62" s="180">
        <f t="shared" si="11"/>
        <v>0</v>
      </c>
      <c r="T62" s="181"/>
      <c r="U62" s="181"/>
      <c r="V62" s="185"/>
      <c r="Z62">
        <v>0</v>
      </c>
    </row>
    <row r="63" spans="1:26" ht="24.9" customHeight="1" x14ac:dyDescent="0.3">
      <c r="A63" s="182">
        <v>47</v>
      </c>
      <c r="B63" s="177" t="s">
        <v>552</v>
      </c>
      <c r="C63" s="183" t="s">
        <v>945</v>
      </c>
      <c r="D63" s="177" t="s">
        <v>946</v>
      </c>
      <c r="E63" s="177" t="s">
        <v>415</v>
      </c>
      <c r="F63" s="178">
        <v>4</v>
      </c>
      <c r="G63" s="184"/>
      <c r="H63" s="184"/>
      <c r="I63" s="179">
        <f t="shared" si="6"/>
        <v>0</v>
      </c>
      <c r="J63" s="177">
        <f t="shared" si="7"/>
        <v>0</v>
      </c>
      <c r="K63" s="180">
        <f t="shared" si="8"/>
        <v>0</v>
      </c>
      <c r="L63" s="180">
        <f t="shared" si="9"/>
        <v>0</v>
      </c>
      <c r="M63" s="180">
        <f t="shared" si="10"/>
        <v>0</v>
      </c>
      <c r="N63" s="180">
        <v>0</v>
      </c>
      <c r="O63" s="180"/>
      <c r="P63" s="185"/>
      <c r="Q63" s="185"/>
      <c r="R63" s="185"/>
      <c r="S63" s="180">
        <f t="shared" si="11"/>
        <v>0</v>
      </c>
      <c r="T63" s="181"/>
      <c r="U63" s="181"/>
      <c r="V63" s="185"/>
      <c r="Z63">
        <v>0</v>
      </c>
    </row>
    <row r="64" spans="1:26" ht="24.9" customHeight="1" x14ac:dyDescent="0.3">
      <c r="A64" s="182">
        <v>48</v>
      </c>
      <c r="B64" s="177" t="s">
        <v>552</v>
      </c>
      <c r="C64" s="183" t="s">
        <v>947</v>
      </c>
      <c r="D64" s="177" t="s">
        <v>948</v>
      </c>
      <c r="E64" s="177" t="s">
        <v>415</v>
      </c>
      <c r="F64" s="178">
        <v>4</v>
      </c>
      <c r="G64" s="184"/>
      <c r="H64" s="184"/>
      <c r="I64" s="179">
        <f t="shared" si="6"/>
        <v>0</v>
      </c>
      <c r="J64" s="177">
        <f t="shared" si="7"/>
        <v>0</v>
      </c>
      <c r="K64" s="180">
        <f t="shared" si="8"/>
        <v>0</v>
      </c>
      <c r="L64" s="180">
        <f t="shared" si="9"/>
        <v>0</v>
      </c>
      <c r="M64" s="180">
        <f t="shared" si="10"/>
        <v>0</v>
      </c>
      <c r="N64" s="180">
        <v>0</v>
      </c>
      <c r="O64" s="180"/>
      <c r="P64" s="185">
        <v>4.1999999999999997E-3</v>
      </c>
      <c r="Q64" s="185"/>
      <c r="R64" s="185">
        <v>4.1999999999999997E-3</v>
      </c>
      <c r="S64" s="180">
        <f t="shared" si="11"/>
        <v>1.7000000000000001E-2</v>
      </c>
      <c r="T64" s="181"/>
      <c r="U64" s="181"/>
      <c r="V64" s="185"/>
      <c r="Z64">
        <v>0</v>
      </c>
    </row>
    <row r="65" spans="1:26" ht="24.9" customHeight="1" x14ac:dyDescent="0.3">
      <c r="A65" s="182">
        <v>49</v>
      </c>
      <c r="B65" s="177" t="s">
        <v>552</v>
      </c>
      <c r="C65" s="183" t="s">
        <v>949</v>
      </c>
      <c r="D65" s="177" t="s">
        <v>950</v>
      </c>
      <c r="E65" s="177" t="s">
        <v>157</v>
      </c>
      <c r="F65" s="178">
        <v>8</v>
      </c>
      <c r="G65" s="184"/>
      <c r="H65" s="184"/>
      <c r="I65" s="179">
        <f t="shared" si="6"/>
        <v>0</v>
      </c>
      <c r="J65" s="177">
        <f t="shared" si="7"/>
        <v>0</v>
      </c>
      <c r="K65" s="180">
        <f t="shared" si="8"/>
        <v>0</v>
      </c>
      <c r="L65" s="180">
        <f t="shared" si="9"/>
        <v>0</v>
      </c>
      <c r="M65" s="180">
        <f t="shared" si="10"/>
        <v>0</v>
      </c>
      <c r="N65" s="180">
        <v>0</v>
      </c>
      <c r="O65" s="180"/>
      <c r="P65" s="185">
        <v>5.0099999999999997E-3</v>
      </c>
      <c r="Q65" s="185"/>
      <c r="R65" s="185">
        <v>5.0099999999999997E-3</v>
      </c>
      <c r="S65" s="180">
        <f t="shared" si="11"/>
        <v>0.04</v>
      </c>
      <c r="T65" s="181"/>
      <c r="U65" s="181"/>
      <c r="V65" s="185"/>
      <c r="Z65">
        <v>0</v>
      </c>
    </row>
    <row r="66" spans="1:26" ht="24.9" customHeight="1" x14ac:dyDescent="0.3">
      <c r="A66" s="182">
        <v>50</v>
      </c>
      <c r="B66" s="177" t="s">
        <v>552</v>
      </c>
      <c r="C66" s="183" t="s">
        <v>951</v>
      </c>
      <c r="D66" s="177" t="s">
        <v>952</v>
      </c>
      <c r="E66" s="177" t="s">
        <v>312</v>
      </c>
      <c r="F66" s="178">
        <v>14.3</v>
      </c>
      <c r="G66" s="184"/>
      <c r="H66" s="184"/>
      <c r="I66" s="179">
        <f t="shared" si="6"/>
        <v>0</v>
      </c>
      <c r="J66" s="177">
        <f t="shared" si="7"/>
        <v>0</v>
      </c>
      <c r="K66" s="180">
        <f t="shared" si="8"/>
        <v>0</v>
      </c>
      <c r="L66" s="180">
        <f t="shared" si="9"/>
        <v>0</v>
      </c>
      <c r="M66" s="180">
        <f t="shared" si="10"/>
        <v>0</v>
      </c>
      <c r="N66" s="180">
        <v>0</v>
      </c>
      <c r="O66" s="180"/>
      <c r="P66" s="185">
        <v>1E-3</v>
      </c>
      <c r="Q66" s="185"/>
      <c r="R66" s="185">
        <v>1E-3</v>
      </c>
      <c r="S66" s="180">
        <f t="shared" si="11"/>
        <v>1.4E-2</v>
      </c>
      <c r="T66" s="181"/>
      <c r="U66" s="181"/>
      <c r="V66" s="185"/>
      <c r="Z66">
        <v>0</v>
      </c>
    </row>
    <row r="67" spans="1:26" ht="24.9" customHeight="1" x14ac:dyDescent="0.3">
      <c r="A67" s="182">
        <v>51</v>
      </c>
      <c r="B67" s="177" t="s">
        <v>552</v>
      </c>
      <c r="C67" s="183" t="s">
        <v>953</v>
      </c>
      <c r="D67" s="177" t="s">
        <v>954</v>
      </c>
      <c r="E67" s="177" t="s">
        <v>415</v>
      </c>
      <c r="F67" s="178">
        <v>4</v>
      </c>
      <c r="G67" s="184"/>
      <c r="H67" s="184"/>
      <c r="I67" s="179">
        <f t="shared" si="6"/>
        <v>0</v>
      </c>
      <c r="J67" s="177">
        <f t="shared" si="7"/>
        <v>0</v>
      </c>
      <c r="K67" s="180">
        <f t="shared" si="8"/>
        <v>0</v>
      </c>
      <c r="L67" s="180">
        <f t="shared" si="9"/>
        <v>0</v>
      </c>
      <c r="M67" s="180">
        <f t="shared" si="10"/>
        <v>0</v>
      </c>
      <c r="N67" s="180">
        <v>0</v>
      </c>
      <c r="O67" s="180"/>
      <c r="P67" s="185">
        <v>1E-3</v>
      </c>
      <c r="Q67" s="185"/>
      <c r="R67" s="185">
        <v>1E-3</v>
      </c>
      <c r="S67" s="180">
        <f t="shared" si="11"/>
        <v>4.0000000000000001E-3</v>
      </c>
      <c r="T67" s="181"/>
      <c r="U67" s="181"/>
      <c r="V67" s="185"/>
      <c r="Z67">
        <v>0</v>
      </c>
    </row>
    <row r="68" spans="1:26" ht="24.9" customHeight="1" x14ac:dyDescent="0.3">
      <c r="A68" s="182">
        <v>52</v>
      </c>
      <c r="B68" s="177" t="s">
        <v>552</v>
      </c>
      <c r="C68" s="183" t="s">
        <v>955</v>
      </c>
      <c r="D68" s="177" t="s">
        <v>956</v>
      </c>
      <c r="E68" s="177" t="s">
        <v>157</v>
      </c>
      <c r="F68" s="178">
        <v>4</v>
      </c>
      <c r="G68" s="184"/>
      <c r="H68" s="184"/>
      <c r="I68" s="179">
        <f t="shared" si="6"/>
        <v>0</v>
      </c>
      <c r="J68" s="177">
        <f t="shared" si="7"/>
        <v>0</v>
      </c>
      <c r="K68" s="180">
        <f t="shared" si="8"/>
        <v>0</v>
      </c>
      <c r="L68" s="180">
        <f t="shared" si="9"/>
        <v>0</v>
      </c>
      <c r="M68" s="180">
        <f t="shared" si="10"/>
        <v>0</v>
      </c>
      <c r="N68" s="180">
        <v>0</v>
      </c>
      <c r="O68" s="180"/>
      <c r="P68" s="185">
        <v>5.0000000000000001E-4</v>
      </c>
      <c r="Q68" s="185"/>
      <c r="R68" s="185">
        <v>5.0000000000000001E-4</v>
      </c>
      <c r="S68" s="180">
        <f t="shared" si="11"/>
        <v>2E-3</v>
      </c>
      <c r="T68" s="181"/>
      <c r="U68" s="181"/>
      <c r="V68" s="185"/>
      <c r="Z68">
        <v>0</v>
      </c>
    </row>
    <row r="69" spans="1:26" ht="24.9" customHeight="1" x14ac:dyDescent="0.3">
      <c r="A69" s="182">
        <v>53</v>
      </c>
      <c r="B69" s="177" t="s">
        <v>552</v>
      </c>
      <c r="C69" s="183" t="s">
        <v>957</v>
      </c>
      <c r="D69" s="177" t="s">
        <v>958</v>
      </c>
      <c r="E69" s="177" t="s">
        <v>157</v>
      </c>
      <c r="F69" s="178">
        <v>12</v>
      </c>
      <c r="G69" s="184"/>
      <c r="H69" s="184"/>
      <c r="I69" s="179">
        <f t="shared" si="6"/>
        <v>0</v>
      </c>
      <c r="J69" s="177">
        <f t="shared" si="7"/>
        <v>0</v>
      </c>
      <c r="K69" s="180">
        <f t="shared" si="8"/>
        <v>0</v>
      </c>
      <c r="L69" s="180">
        <f t="shared" si="9"/>
        <v>0</v>
      </c>
      <c r="M69" s="180">
        <f t="shared" si="10"/>
        <v>0</v>
      </c>
      <c r="N69" s="180">
        <v>0</v>
      </c>
      <c r="O69" s="180"/>
      <c r="P69" s="185">
        <v>1.8000000000000001E-4</v>
      </c>
      <c r="Q69" s="185"/>
      <c r="R69" s="185">
        <v>1.8000000000000001E-4</v>
      </c>
      <c r="S69" s="180">
        <f t="shared" si="11"/>
        <v>2E-3</v>
      </c>
      <c r="T69" s="181"/>
      <c r="U69" s="181"/>
      <c r="V69" s="185"/>
      <c r="Z69">
        <v>0</v>
      </c>
    </row>
    <row r="70" spans="1:26" ht="24.9" customHeight="1" x14ac:dyDescent="0.3">
      <c r="A70" s="182">
        <v>54</v>
      </c>
      <c r="B70" s="177" t="s">
        <v>552</v>
      </c>
      <c r="C70" s="183" t="s">
        <v>959</v>
      </c>
      <c r="D70" s="177" t="s">
        <v>960</v>
      </c>
      <c r="E70" s="177" t="s">
        <v>157</v>
      </c>
      <c r="F70" s="178">
        <v>29</v>
      </c>
      <c r="G70" s="184"/>
      <c r="H70" s="184"/>
      <c r="I70" s="179">
        <f t="shared" si="6"/>
        <v>0</v>
      </c>
      <c r="J70" s="177">
        <f t="shared" si="7"/>
        <v>0</v>
      </c>
      <c r="K70" s="180">
        <f t="shared" si="8"/>
        <v>0</v>
      </c>
      <c r="L70" s="180">
        <f t="shared" si="9"/>
        <v>0</v>
      </c>
      <c r="M70" s="180">
        <f t="shared" si="10"/>
        <v>0</v>
      </c>
      <c r="N70" s="180">
        <v>0</v>
      </c>
      <c r="O70" s="180"/>
      <c r="P70" s="185">
        <v>2.0000000000000001E-4</v>
      </c>
      <c r="Q70" s="185"/>
      <c r="R70" s="185">
        <v>2.0000000000000001E-4</v>
      </c>
      <c r="S70" s="180">
        <f t="shared" si="11"/>
        <v>6.0000000000000001E-3</v>
      </c>
      <c r="T70" s="181"/>
      <c r="U70" s="181"/>
      <c r="V70" s="185"/>
      <c r="Z70">
        <v>0</v>
      </c>
    </row>
    <row r="71" spans="1:26" ht="24.9" customHeight="1" x14ac:dyDescent="0.3">
      <c r="A71" s="182">
        <v>55</v>
      </c>
      <c r="B71" s="177" t="s">
        <v>552</v>
      </c>
      <c r="C71" s="183" t="s">
        <v>961</v>
      </c>
      <c r="D71" s="177" t="s">
        <v>962</v>
      </c>
      <c r="E71" s="177" t="s">
        <v>415</v>
      </c>
      <c r="F71" s="178">
        <v>4</v>
      </c>
      <c r="G71" s="184"/>
      <c r="H71" s="184"/>
      <c r="I71" s="179">
        <f t="shared" si="6"/>
        <v>0</v>
      </c>
      <c r="J71" s="177">
        <f t="shared" si="7"/>
        <v>0</v>
      </c>
      <c r="K71" s="180">
        <f t="shared" si="8"/>
        <v>0</v>
      </c>
      <c r="L71" s="180">
        <f t="shared" si="9"/>
        <v>0</v>
      </c>
      <c r="M71" s="180">
        <f t="shared" si="10"/>
        <v>0</v>
      </c>
      <c r="N71" s="180">
        <v>0</v>
      </c>
      <c r="O71" s="180"/>
      <c r="P71" s="185">
        <v>1E-3</v>
      </c>
      <c r="Q71" s="185"/>
      <c r="R71" s="185">
        <v>1E-3</v>
      </c>
      <c r="S71" s="180">
        <f t="shared" si="11"/>
        <v>4.0000000000000001E-3</v>
      </c>
      <c r="T71" s="181"/>
      <c r="U71" s="181"/>
      <c r="V71" s="185"/>
      <c r="Z71">
        <v>0</v>
      </c>
    </row>
    <row r="72" spans="1:26" ht="24.9" customHeight="1" x14ac:dyDescent="0.3">
      <c r="A72" s="173">
        <v>56</v>
      </c>
      <c r="B72" s="168" t="s">
        <v>861</v>
      </c>
      <c r="C72" s="174" t="s">
        <v>963</v>
      </c>
      <c r="D72" s="168" t="s">
        <v>964</v>
      </c>
      <c r="E72" s="168" t="s">
        <v>157</v>
      </c>
      <c r="F72" s="169">
        <v>138</v>
      </c>
      <c r="G72" s="175"/>
      <c r="H72" s="175"/>
      <c r="I72" s="170">
        <f t="shared" si="6"/>
        <v>0</v>
      </c>
      <c r="J72" s="168">
        <f t="shared" si="7"/>
        <v>0</v>
      </c>
      <c r="K72" s="171">
        <f t="shared" si="8"/>
        <v>0</v>
      </c>
      <c r="L72" s="171">
        <f t="shared" si="9"/>
        <v>0</v>
      </c>
      <c r="M72" s="171">
        <f t="shared" si="10"/>
        <v>0</v>
      </c>
      <c r="N72" s="171">
        <v>0</v>
      </c>
      <c r="O72" s="171"/>
      <c r="P72" s="176"/>
      <c r="Q72" s="176"/>
      <c r="R72" s="176"/>
      <c r="S72" s="171">
        <f t="shared" si="11"/>
        <v>0</v>
      </c>
      <c r="T72" s="172"/>
      <c r="U72" s="172"/>
      <c r="V72" s="176"/>
      <c r="Z72">
        <v>0</v>
      </c>
    </row>
    <row r="73" spans="1:26" ht="24.9" customHeight="1" x14ac:dyDescent="0.3">
      <c r="A73" s="173">
        <v>57</v>
      </c>
      <c r="B73" s="168" t="s">
        <v>861</v>
      </c>
      <c r="C73" s="174" t="s">
        <v>965</v>
      </c>
      <c r="D73" s="168" t="s">
        <v>966</v>
      </c>
      <c r="E73" s="168" t="s">
        <v>157</v>
      </c>
      <c r="F73" s="169">
        <v>35</v>
      </c>
      <c r="G73" s="175"/>
      <c r="H73" s="175"/>
      <c r="I73" s="170">
        <f t="shared" si="6"/>
        <v>0</v>
      </c>
      <c r="J73" s="168">
        <f t="shared" si="7"/>
        <v>0</v>
      </c>
      <c r="K73" s="171">
        <f t="shared" si="8"/>
        <v>0</v>
      </c>
      <c r="L73" s="171">
        <f t="shared" si="9"/>
        <v>0</v>
      </c>
      <c r="M73" s="171">
        <f t="shared" si="10"/>
        <v>0</v>
      </c>
      <c r="N73" s="171">
        <v>0</v>
      </c>
      <c r="O73" s="171"/>
      <c r="P73" s="176"/>
      <c r="Q73" s="176"/>
      <c r="R73" s="176"/>
      <c r="S73" s="171">
        <f t="shared" si="11"/>
        <v>0</v>
      </c>
      <c r="T73" s="172"/>
      <c r="U73" s="172"/>
      <c r="V73" s="176"/>
      <c r="Z73">
        <v>0</v>
      </c>
    </row>
    <row r="74" spans="1:26" ht="24.9" customHeight="1" x14ac:dyDescent="0.3">
      <c r="A74" s="173">
        <v>58</v>
      </c>
      <c r="B74" s="168" t="s">
        <v>861</v>
      </c>
      <c r="C74" s="174" t="s">
        <v>967</v>
      </c>
      <c r="D74" s="168" t="s">
        <v>968</v>
      </c>
      <c r="E74" s="168" t="s">
        <v>157</v>
      </c>
      <c r="F74" s="169">
        <v>14</v>
      </c>
      <c r="G74" s="175"/>
      <c r="H74" s="175"/>
      <c r="I74" s="170">
        <f t="shared" si="6"/>
        <v>0</v>
      </c>
      <c r="J74" s="168">
        <f t="shared" si="7"/>
        <v>0</v>
      </c>
      <c r="K74" s="171">
        <f t="shared" si="8"/>
        <v>0</v>
      </c>
      <c r="L74" s="171">
        <f t="shared" si="9"/>
        <v>0</v>
      </c>
      <c r="M74" s="171">
        <f t="shared" si="10"/>
        <v>0</v>
      </c>
      <c r="N74" s="171">
        <v>0</v>
      </c>
      <c r="O74" s="171"/>
      <c r="P74" s="176"/>
      <c r="Q74" s="176"/>
      <c r="R74" s="176"/>
      <c r="S74" s="171">
        <f t="shared" si="11"/>
        <v>0</v>
      </c>
      <c r="T74" s="172"/>
      <c r="U74" s="172"/>
      <c r="V74" s="176"/>
      <c r="Z74">
        <v>0</v>
      </c>
    </row>
    <row r="75" spans="1:26" ht="24.9" customHeight="1" x14ac:dyDescent="0.3">
      <c r="A75" s="173">
        <v>59</v>
      </c>
      <c r="B75" s="168" t="s">
        <v>861</v>
      </c>
      <c r="C75" s="174" t="s">
        <v>969</v>
      </c>
      <c r="D75" s="168" t="s">
        <v>970</v>
      </c>
      <c r="E75" s="168" t="s">
        <v>157</v>
      </c>
      <c r="F75" s="169">
        <v>32</v>
      </c>
      <c r="G75" s="175"/>
      <c r="H75" s="175"/>
      <c r="I75" s="170">
        <f t="shared" si="6"/>
        <v>0</v>
      </c>
      <c r="J75" s="168">
        <f t="shared" si="7"/>
        <v>0</v>
      </c>
      <c r="K75" s="171">
        <f t="shared" si="8"/>
        <v>0</v>
      </c>
      <c r="L75" s="171">
        <f t="shared" si="9"/>
        <v>0</v>
      </c>
      <c r="M75" s="171">
        <f t="shared" si="10"/>
        <v>0</v>
      </c>
      <c r="N75" s="171">
        <v>0</v>
      </c>
      <c r="O75" s="171"/>
      <c r="P75" s="176"/>
      <c r="Q75" s="176"/>
      <c r="R75" s="176"/>
      <c r="S75" s="171">
        <f t="shared" si="11"/>
        <v>0</v>
      </c>
      <c r="T75" s="172"/>
      <c r="U75" s="172"/>
      <c r="V75" s="176"/>
      <c r="Z75">
        <v>0</v>
      </c>
    </row>
    <row r="76" spans="1:26" ht="24.9" customHeight="1" x14ac:dyDescent="0.3">
      <c r="A76" s="173">
        <v>60</v>
      </c>
      <c r="B76" s="168" t="s">
        <v>861</v>
      </c>
      <c r="C76" s="174" t="s">
        <v>971</v>
      </c>
      <c r="D76" s="168" t="s">
        <v>972</v>
      </c>
      <c r="E76" s="168" t="s">
        <v>157</v>
      </c>
      <c r="F76" s="169">
        <v>6</v>
      </c>
      <c r="G76" s="175"/>
      <c r="H76" s="175"/>
      <c r="I76" s="170">
        <f t="shared" si="6"/>
        <v>0</v>
      </c>
      <c r="J76" s="168">
        <f t="shared" si="7"/>
        <v>0</v>
      </c>
      <c r="K76" s="171">
        <f t="shared" si="8"/>
        <v>0</v>
      </c>
      <c r="L76" s="171">
        <f t="shared" si="9"/>
        <v>0</v>
      </c>
      <c r="M76" s="171">
        <f t="shared" si="10"/>
        <v>0</v>
      </c>
      <c r="N76" s="171">
        <v>0</v>
      </c>
      <c r="O76" s="171"/>
      <c r="P76" s="176"/>
      <c r="Q76" s="176"/>
      <c r="R76" s="176"/>
      <c r="S76" s="171">
        <f t="shared" si="11"/>
        <v>0</v>
      </c>
      <c r="T76" s="172"/>
      <c r="U76" s="172"/>
      <c r="V76" s="176"/>
      <c r="Z76">
        <v>0</v>
      </c>
    </row>
    <row r="77" spans="1:26" ht="24.9" customHeight="1" x14ac:dyDescent="0.3">
      <c r="A77" s="173">
        <v>61</v>
      </c>
      <c r="B77" s="168" t="s">
        <v>861</v>
      </c>
      <c r="C77" s="174" t="s">
        <v>973</v>
      </c>
      <c r="D77" s="168" t="s">
        <v>974</v>
      </c>
      <c r="E77" s="168" t="s">
        <v>157</v>
      </c>
      <c r="F77" s="169">
        <v>12</v>
      </c>
      <c r="G77" s="175"/>
      <c r="H77" s="175"/>
      <c r="I77" s="170">
        <f t="shared" si="6"/>
        <v>0</v>
      </c>
      <c r="J77" s="168">
        <f t="shared" si="7"/>
        <v>0</v>
      </c>
      <c r="K77" s="171">
        <f t="shared" si="8"/>
        <v>0</v>
      </c>
      <c r="L77" s="171">
        <f t="shared" si="9"/>
        <v>0</v>
      </c>
      <c r="M77" s="171">
        <f t="shared" si="10"/>
        <v>0</v>
      </c>
      <c r="N77" s="171">
        <v>0</v>
      </c>
      <c r="O77" s="171"/>
      <c r="P77" s="176"/>
      <c r="Q77" s="176"/>
      <c r="R77" s="176"/>
      <c r="S77" s="171">
        <f t="shared" si="11"/>
        <v>0</v>
      </c>
      <c r="T77" s="172"/>
      <c r="U77" s="172"/>
      <c r="V77" s="176"/>
      <c r="Z77">
        <v>0</v>
      </c>
    </row>
    <row r="78" spans="1:26" ht="24.9" customHeight="1" x14ac:dyDescent="0.3">
      <c r="A78" s="173">
        <v>62</v>
      </c>
      <c r="B78" s="168" t="s">
        <v>861</v>
      </c>
      <c r="C78" s="174" t="s">
        <v>975</v>
      </c>
      <c r="D78" s="168" t="s">
        <v>976</v>
      </c>
      <c r="E78" s="168" t="s">
        <v>157</v>
      </c>
      <c r="F78" s="169">
        <v>5</v>
      </c>
      <c r="G78" s="175"/>
      <c r="H78" s="175"/>
      <c r="I78" s="170">
        <f t="shared" si="6"/>
        <v>0</v>
      </c>
      <c r="J78" s="168">
        <f t="shared" si="7"/>
        <v>0</v>
      </c>
      <c r="K78" s="171">
        <f t="shared" si="8"/>
        <v>0</v>
      </c>
      <c r="L78" s="171">
        <f t="shared" si="9"/>
        <v>0</v>
      </c>
      <c r="M78" s="171">
        <f t="shared" si="10"/>
        <v>0</v>
      </c>
      <c r="N78" s="171">
        <v>0</v>
      </c>
      <c r="O78" s="171"/>
      <c r="P78" s="176"/>
      <c r="Q78" s="176"/>
      <c r="R78" s="176"/>
      <c r="S78" s="171">
        <f t="shared" si="11"/>
        <v>0</v>
      </c>
      <c r="T78" s="172"/>
      <c r="U78" s="172"/>
      <c r="V78" s="176"/>
      <c r="Z78">
        <v>0</v>
      </c>
    </row>
    <row r="79" spans="1:26" ht="24.9" customHeight="1" x14ac:dyDescent="0.3">
      <c r="A79" s="173">
        <v>63</v>
      </c>
      <c r="B79" s="168" t="s">
        <v>861</v>
      </c>
      <c r="C79" s="174" t="s">
        <v>977</v>
      </c>
      <c r="D79" s="168" t="s">
        <v>978</v>
      </c>
      <c r="E79" s="168" t="s">
        <v>157</v>
      </c>
      <c r="F79" s="169">
        <v>6</v>
      </c>
      <c r="G79" s="175"/>
      <c r="H79" s="175"/>
      <c r="I79" s="170">
        <f t="shared" si="6"/>
        <v>0</v>
      </c>
      <c r="J79" s="168">
        <f t="shared" si="7"/>
        <v>0</v>
      </c>
      <c r="K79" s="171">
        <f t="shared" si="8"/>
        <v>0</v>
      </c>
      <c r="L79" s="171">
        <f t="shared" si="9"/>
        <v>0</v>
      </c>
      <c r="M79" s="171">
        <f t="shared" si="10"/>
        <v>0</v>
      </c>
      <c r="N79" s="171">
        <v>0</v>
      </c>
      <c r="O79" s="171"/>
      <c r="P79" s="176"/>
      <c r="Q79" s="176"/>
      <c r="R79" s="176"/>
      <c r="S79" s="171">
        <f t="shared" si="11"/>
        <v>0</v>
      </c>
      <c r="T79" s="172"/>
      <c r="U79" s="172"/>
      <c r="V79" s="176"/>
      <c r="Z79">
        <v>0</v>
      </c>
    </row>
    <row r="80" spans="1:26" ht="24.9" customHeight="1" x14ac:dyDescent="0.3">
      <c r="A80" s="173">
        <v>64</v>
      </c>
      <c r="B80" s="168" t="s">
        <v>861</v>
      </c>
      <c r="C80" s="174" t="s">
        <v>979</v>
      </c>
      <c r="D80" s="168" t="s">
        <v>980</v>
      </c>
      <c r="E80" s="168" t="s">
        <v>157</v>
      </c>
      <c r="F80" s="169">
        <v>73</v>
      </c>
      <c r="G80" s="175"/>
      <c r="H80" s="175"/>
      <c r="I80" s="170">
        <f t="shared" si="6"/>
        <v>0</v>
      </c>
      <c r="J80" s="168">
        <f t="shared" si="7"/>
        <v>0</v>
      </c>
      <c r="K80" s="171">
        <f t="shared" si="8"/>
        <v>0</v>
      </c>
      <c r="L80" s="171">
        <f t="shared" si="9"/>
        <v>0</v>
      </c>
      <c r="M80" s="171">
        <f t="shared" si="10"/>
        <v>0</v>
      </c>
      <c r="N80" s="171">
        <v>0</v>
      </c>
      <c r="O80" s="171"/>
      <c r="P80" s="176"/>
      <c r="Q80" s="176"/>
      <c r="R80" s="176"/>
      <c r="S80" s="171">
        <f t="shared" si="11"/>
        <v>0</v>
      </c>
      <c r="T80" s="172"/>
      <c r="U80" s="172"/>
      <c r="V80" s="176"/>
      <c r="Z80">
        <v>0</v>
      </c>
    </row>
    <row r="81" spans="1:26" ht="24.9" customHeight="1" x14ac:dyDescent="0.3">
      <c r="A81" s="173">
        <v>65</v>
      </c>
      <c r="B81" s="168" t="s">
        <v>861</v>
      </c>
      <c r="C81" s="174" t="s">
        <v>981</v>
      </c>
      <c r="D81" s="168" t="s">
        <v>982</v>
      </c>
      <c r="E81" s="168" t="s">
        <v>157</v>
      </c>
      <c r="F81" s="169">
        <v>6</v>
      </c>
      <c r="G81" s="175"/>
      <c r="H81" s="175"/>
      <c r="I81" s="170">
        <f t="shared" si="6"/>
        <v>0</v>
      </c>
      <c r="J81" s="168">
        <f t="shared" si="7"/>
        <v>0</v>
      </c>
      <c r="K81" s="171">
        <f t="shared" si="8"/>
        <v>0</v>
      </c>
      <c r="L81" s="171">
        <f t="shared" si="9"/>
        <v>0</v>
      </c>
      <c r="M81" s="171">
        <f t="shared" si="10"/>
        <v>0</v>
      </c>
      <c r="N81" s="171">
        <v>0</v>
      </c>
      <c r="O81" s="171"/>
      <c r="P81" s="176"/>
      <c r="Q81" s="176"/>
      <c r="R81" s="176"/>
      <c r="S81" s="171">
        <f t="shared" si="11"/>
        <v>0</v>
      </c>
      <c r="T81" s="172"/>
      <c r="U81" s="172"/>
      <c r="V81" s="176"/>
      <c r="Z81">
        <v>0</v>
      </c>
    </row>
    <row r="82" spans="1:26" ht="24.9" customHeight="1" x14ac:dyDescent="0.3">
      <c r="A82" s="173">
        <v>66</v>
      </c>
      <c r="B82" s="168" t="s">
        <v>861</v>
      </c>
      <c r="C82" s="174" t="s">
        <v>983</v>
      </c>
      <c r="D82" s="168" t="s">
        <v>984</v>
      </c>
      <c r="E82" s="168" t="s">
        <v>157</v>
      </c>
      <c r="F82" s="169">
        <v>6</v>
      </c>
      <c r="G82" s="175"/>
      <c r="H82" s="175"/>
      <c r="I82" s="170">
        <f t="shared" si="6"/>
        <v>0</v>
      </c>
      <c r="J82" s="168">
        <f t="shared" si="7"/>
        <v>0</v>
      </c>
      <c r="K82" s="171">
        <f t="shared" si="8"/>
        <v>0</v>
      </c>
      <c r="L82" s="171">
        <f t="shared" si="9"/>
        <v>0</v>
      </c>
      <c r="M82" s="171">
        <f t="shared" si="10"/>
        <v>0</v>
      </c>
      <c r="N82" s="171">
        <v>0</v>
      </c>
      <c r="O82" s="171"/>
      <c r="P82" s="176">
        <v>1E-4</v>
      </c>
      <c r="Q82" s="176"/>
      <c r="R82" s="176">
        <v>1E-4</v>
      </c>
      <c r="S82" s="171">
        <f t="shared" si="11"/>
        <v>1E-3</v>
      </c>
      <c r="T82" s="172"/>
      <c r="U82" s="172"/>
      <c r="V82" s="176"/>
      <c r="Z82">
        <v>0</v>
      </c>
    </row>
    <row r="83" spans="1:26" ht="24.9" customHeight="1" x14ac:dyDescent="0.3">
      <c r="A83" s="173">
        <v>67</v>
      </c>
      <c r="B83" s="168" t="s">
        <v>861</v>
      </c>
      <c r="C83" s="174" t="s">
        <v>985</v>
      </c>
      <c r="D83" s="168" t="s">
        <v>986</v>
      </c>
      <c r="E83" s="168" t="s">
        <v>157</v>
      </c>
      <c r="F83" s="169">
        <v>1</v>
      </c>
      <c r="G83" s="175"/>
      <c r="H83" s="175"/>
      <c r="I83" s="170">
        <f t="shared" si="6"/>
        <v>0</v>
      </c>
      <c r="J83" s="168">
        <f t="shared" si="7"/>
        <v>0</v>
      </c>
      <c r="K83" s="171">
        <f t="shared" si="8"/>
        <v>0</v>
      </c>
      <c r="L83" s="171">
        <f t="shared" si="9"/>
        <v>0</v>
      </c>
      <c r="M83" s="171">
        <f t="shared" si="10"/>
        <v>0</v>
      </c>
      <c r="N83" s="171">
        <v>0</v>
      </c>
      <c r="O83" s="171"/>
      <c r="P83" s="176">
        <v>1E-4</v>
      </c>
      <c r="Q83" s="176"/>
      <c r="R83" s="176">
        <v>1E-4</v>
      </c>
      <c r="S83" s="171">
        <f t="shared" si="11"/>
        <v>0</v>
      </c>
      <c r="T83" s="172"/>
      <c r="U83" s="172"/>
      <c r="V83" s="176"/>
      <c r="Z83">
        <v>0</v>
      </c>
    </row>
    <row r="84" spans="1:26" ht="24.9" customHeight="1" x14ac:dyDescent="0.3">
      <c r="A84" s="173">
        <v>68</v>
      </c>
      <c r="B84" s="168" t="s">
        <v>861</v>
      </c>
      <c r="C84" s="174" t="s">
        <v>987</v>
      </c>
      <c r="D84" s="226" t="s">
        <v>1289</v>
      </c>
      <c r="E84" s="168" t="s">
        <v>157</v>
      </c>
      <c r="F84" s="169">
        <v>1</v>
      </c>
      <c r="G84" s="175"/>
      <c r="H84" s="175"/>
      <c r="I84" s="170">
        <f t="shared" si="6"/>
        <v>0</v>
      </c>
      <c r="J84" s="168">
        <f t="shared" si="7"/>
        <v>0</v>
      </c>
      <c r="K84" s="171">
        <f t="shared" si="8"/>
        <v>0</v>
      </c>
      <c r="L84" s="171">
        <f t="shared" si="9"/>
        <v>0</v>
      </c>
      <c r="M84" s="171">
        <f t="shared" si="10"/>
        <v>0</v>
      </c>
      <c r="N84" s="171">
        <v>0</v>
      </c>
      <c r="O84" s="171"/>
      <c r="P84" s="176"/>
      <c r="Q84" s="176"/>
      <c r="R84" s="176"/>
      <c r="S84" s="171">
        <f t="shared" si="11"/>
        <v>0</v>
      </c>
      <c r="T84" s="172"/>
      <c r="U84" s="172"/>
      <c r="V84" s="176"/>
      <c r="Z84">
        <v>0</v>
      </c>
    </row>
    <row r="85" spans="1:26" ht="24.9" customHeight="1" x14ac:dyDescent="0.3">
      <c r="A85" s="173">
        <v>69</v>
      </c>
      <c r="B85" s="168" t="s">
        <v>861</v>
      </c>
      <c r="C85" s="174" t="s">
        <v>988</v>
      </c>
      <c r="D85" s="226" t="s">
        <v>1290</v>
      </c>
      <c r="E85" s="168" t="s">
        <v>157</v>
      </c>
      <c r="F85" s="169">
        <v>5</v>
      </c>
      <c r="G85" s="175"/>
      <c r="H85" s="175"/>
      <c r="I85" s="170">
        <f t="shared" si="6"/>
        <v>0</v>
      </c>
      <c r="J85" s="168">
        <f t="shared" si="7"/>
        <v>0</v>
      </c>
      <c r="K85" s="171">
        <f t="shared" si="8"/>
        <v>0</v>
      </c>
      <c r="L85" s="171">
        <f t="shared" si="9"/>
        <v>0</v>
      </c>
      <c r="M85" s="171">
        <f t="shared" si="10"/>
        <v>0</v>
      </c>
      <c r="N85" s="171">
        <v>0</v>
      </c>
      <c r="O85" s="171"/>
      <c r="P85" s="176"/>
      <c r="Q85" s="176"/>
      <c r="R85" s="176"/>
      <c r="S85" s="171">
        <f t="shared" si="11"/>
        <v>0</v>
      </c>
      <c r="T85" s="172"/>
      <c r="U85" s="172"/>
      <c r="V85" s="176"/>
      <c r="Z85">
        <v>0</v>
      </c>
    </row>
    <row r="86" spans="1:26" ht="24.9" customHeight="1" x14ac:dyDescent="0.3">
      <c r="A86" s="173">
        <v>70</v>
      </c>
      <c r="B86" s="168" t="s">
        <v>861</v>
      </c>
      <c r="C86" s="174" t="s">
        <v>989</v>
      </c>
      <c r="D86" s="226" t="s">
        <v>1291</v>
      </c>
      <c r="E86" s="168" t="s">
        <v>157</v>
      </c>
      <c r="F86" s="169">
        <v>1</v>
      </c>
      <c r="G86" s="175"/>
      <c r="H86" s="175"/>
      <c r="I86" s="170">
        <f t="shared" ref="I86:I90" si="12">ROUND(F86*(G86+H86),2)</f>
        <v>0</v>
      </c>
      <c r="J86" s="168">
        <f t="shared" si="7"/>
        <v>0</v>
      </c>
      <c r="K86" s="171">
        <f t="shared" si="8"/>
        <v>0</v>
      </c>
      <c r="L86" s="171">
        <f t="shared" si="9"/>
        <v>0</v>
      </c>
      <c r="M86" s="171">
        <f t="shared" si="10"/>
        <v>0</v>
      </c>
      <c r="N86" s="171">
        <v>0</v>
      </c>
      <c r="O86" s="171"/>
      <c r="P86" s="176"/>
      <c r="Q86" s="176"/>
      <c r="R86" s="176"/>
      <c r="S86" s="171">
        <f t="shared" si="11"/>
        <v>0</v>
      </c>
      <c r="T86" s="172"/>
      <c r="U86" s="172"/>
      <c r="V86" s="176"/>
      <c r="Z86">
        <v>0</v>
      </c>
    </row>
    <row r="87" spans="1:26" ht="35.1" customHeight="1" x14ac:dyDescent="0.3">
      <c r="A87" s="173">
        <v>71</v>
      </c>
      <c r="B87" s="168" t="s">
        <v>861</v>
      </c>
      <c r="C87" s="174" t="s">
        <v>990</v>
      </c>
      <c r="D87" s="226" t="s">
        <v>1292</v>
      </c>
      <c r="E87" s="168" t="s">
        <v>157</v>
      </c>
      <c r="F87" s="169">
        <v>1</v>
      </c>
      <c r="G87" s="175"/>
      <c r="H87" s="175"/>
      <c r="I87" s="170">
        <f t="shared" si="12"/>
        <v>0</v>
      </c>
      <c r="J87" s="168">
        <f t="shared" si="7"/>
        <v>0</v>
      </c>
      <c r="K87" s="171">
        <f t="shared" si="8"/>
        <v>0</v>
      </c>
      <c r="L87" s="171">
        <f t="shared" si="9"/>
        <v>0</v>
      </c>
      <c r="M87" s="171">
        <f t="shared" si="10"/>
        <v>0</v>
      </c>
      <c r="N87" s="171">
        <v>0</v>
      </c>
      <c r="O87" s="171"/>
      <c r="P87" s="176"/>
      <c r="Q87" s="176"/>
      <c r="R87" s="176"/>
      <c r="S87" s="171">
        <f t="shared" si="11"/>
        <v>0</v>
      </c>
      <c r="T87" s="172"/>
      <c r="U87" s="172"/>
      <c r="V87" s="176"/>
      <c r="Z87">
        <v>0</v>
      </c>
    </row>
    <row r="88" spans="1:26" ht="24.9" customHeight="1" x14ac:dyDescent="0.3">
      <c r="A88" s="173">
        <v>72</v>
      </c>
      <c r="B88" s="168" t="s">
        <v>861</v>
      </c>
      <c r="C88" s="174" t="s">
        <v>991</v>
      </c>
      <c r="D88" s="226" t="s">
        <v>1292</v>
      </c>
      <c r="E88" s="168" t="s">
        <v>157</v>
      </c>
      <c r="F88" s="169">
        <v>2</v>
      </c>
      <c r="G88" s="175"/>
      <c r="H88" s="175"/>
      <c r="I88" s="170">
        <f t="shared" si="12"/>
        <v>0</v>
      </c>
      <c r="J88" s="168">
        <f t="shared" si="7"/>
        <v>0</v>
      </c>
      <c r="K88" s="171">
        <f t="shared" si="8"/>
        <v>0</v>
      </c>
      <c r="L88" s="171">
        <f t="shared" si="9"/>
        <v>0</v>
      </c>
      <c r="M88" s="171">
        <f t="shared" si="10"/>
        <v>0</v>
      </c>
      <c r="N88" s="171">
        <v>0</v>
      </c>
      <c r="O88" s="171"/>
      <c r="P88" s="176"/>
      <c r="Q88" s="176"/>
      <c r="R88" s="176"/>
      <c r="S88" s="171">
        <f t="shared" si="11"/>
        <v>0</v>
      </c>
      <c r="T88" s="172"/>
      <c r="U88" s="172"/>
      <c r="V88" s="176"/>
      <c r="Z88">
        <v>0</v>
      </c>
    </row>
    <row r="89" spans="1:26" ht="24.9" customHeight="1" x14ac:dyDescent="0.3">
      <c r="A89" s="182">
        <v>73</v>
      </c>
      <c r="B89" s="177" t="s">
        <v>552</v>
      </c>
      <c r="C89" s="183" t="s">
        <v>992</v>
      </c>
      <c r="D89" s="177" t="s">
        <v>993</v>
      </c>
      <c r="E89" s="177" t="s">
        <v>157</v>
      </c>
      <c r="F89" s="178">
        <v>6</v>
      </c>
      <c r="G89" s="184"/>
      <c r="H89" s="184"/>
      <c r="I89" s="179">
        <f t="shared" si="12"/>
        <v>0</v>
      </c>
      <c r="J89" s="177">
        <f t="shared" si="7"/>
        <v>0</v>
      </c>
      <c r="K89" s="180">
        <f t="shared" si="8"/>
        <v>0</v>
      </c>
      <c r="L89" s="180">
        <f t="shared" si="9"/>
        <v>0</v>
      </c>
      <c r="M89" s="180">
        <f t="shared" si="10"/>
        <v>0</v>
      </c>
      <c r="N89" s="180">
        <v>0</v>
      </c>
      <c r="O89" s="180"/>
      <c r="P89" s="185"/>
      <c r="Q89" s="185"/>
      <c r="R89" s="185"/>
      <c r="S89" s="180">
        <f t="shared" si="11"/>
        <v>0</v>
      </c>
      <c r="T89" s="181"/>
      <c r="U89" s="181"/>
      <c r="V89" s="185"/>
      <c r="Z89">
        <v>0</v>
      </c>
    </row>
    <row r="90" spans="1:26" ht="24.9" customHeight="1" x14ac:dyDescent="0.3">
      <c r="A90" s="182">
        <v>74</v>
      </c>
      <c r="B90" s="177" t="s">
        <v>552</v>
      </c>
      <c r="C90" s="183" t="s">
        <v>994</v>
      </c>
      <c r="D90" s="177" t="s">
        <v>995</v>
      </c>
      <c r="E90" s="177" t="s">
        <v>157</v>
      </c>
      <c r="F90" s="178">
        <v>6</v>
      </c>
      <c r="G90" s="184"/>
      <c r="H90" s="184"/>
      <c r="I90" s="179">
        <f t="shared" si="12"/>
        <v>0</v>
      </c>
      <c r="J90" s="177">
        <f t="shared" si="7"/>
        <v>0</v>
      </c>
      <c r="K90" s="180">
        <f t="shared" si="8"/>
        <v>0</v>
      </c>
      <c r="L90" s="180">
        <f t="shared" si="9"/>
        <v>0</v>
      </c>
      <c r="M90" s="180">
        <f t="shared" si="10"/>
        <v>0</v>
      </c>
      <c r="N90" s="180">
        <v>0</v>
      </c>
      <c r="O90" s="180"/>
      <c r="P90" s="185"/>
      <c r="Q90" s="185"/>
      <c r="R90" s="185"/>
      <c r="S90" s="180">
        <f t="shared" si="11"/>
        <v>0</v>
      </c>
      <c r="T90" s="181"/>
      <c r="U90" s="181"/>
      <c r="V90" s="185"/>
      <c r="Z90">
        <v>0</v>
      </c>
    </row>
    <row r="91" spans="1:26" x14ac:dyDescent="0.3">
      <c r="A91" s="152"/>
      <c r="B91" s="152"/>
      <c r="C91" s="167">
        <v>921</v>
      </c>
      <c r="D91" s="167" t="s">
        <v>848</v>
      </c>
      <c r="E91" s="152"/>
      <c r="F91" s="166"/>
      <c r="G91" s="155">
        <f>ROUND((SUM(L21:L90))/1,2)</f>
        <v>0</v>
      </c>
      <c r="H91" s="155">
        <f>ROUND((SUM(M21:M90))/1,2)</f>
        <v>0</v>
      </c>
      <c r="I91" s="155">
        <f>ROUND((SUM(I21:I90))/1,2)</f>
        <v>0</v>
      </c>
      <c r="J91" s="152"/>
      <c r="K91" s="152"/>
      <c r="L91" s="152">
        <f>ROUND((SUM(L21:L90))/1,2)</f>
        <v>0</v>
      </c>
      <c r="M91" s="152">
        <f>ROUND((SUM(M21:M90))/1,2)</f>
        <v>0</v>
      </c>
      <c r="N91" s="152"/>
      <c r="O91" s="152"/>
      <c r="P91" s="186"/>
      <c r="Q91" s="1"/>
      <c r="R91" s="1"/>
      <c r="S91" s="186">
        <f>ROUND((SUM(S21:S90))/1,2)</f>
        <v>0.56000000000000005</v>
      </c>
      <c r="T91" s="187"/>
      <c r="U91" s="187"/>
      <c r="V91" s="2">
        <f>ROUND((SUM(V21:V90))/1,2)</f>
        <v>0</v>
      </c>
    </row>
    <row r="92" spans="1:26" x14ac:dyDescent="0.3">
      <c r="A92" s="1"/>
      <c r="B92" s="1"/>
      <c r="C92" s="1"/>
      <c r="D92" s="1"/>
      <c r="E92" s="1"/>
      <c r="F92" s="162"/>
      <c r="G92" s="145"/>
      <c r="H92" s="145"/>
      <c r="I92" s="145"/>
      <c r="J92" s="1"/>
      <c r="K92" s="1"/>
      <c r="L92" s="1"/>
      <c r="M92" s="1"/>
      <c r="N92" s="1"/>
      <c r="O92" s="1"/>
      <c r="P92" s="1"/>
      <c r="Q92" s="1"/>
      <c r="R92" s="1"/>
      <c r="S92" s="1"/>
      <c r="V92" s="1"/>
    </row>
    <row r="93" spans="1:26" x14ac:dyDescent="0.3">
      <c r="A93" s="152"/>
      <c r="B93" s="152"/>
      <c r="C93" s="152"/>
      <c r="D93" s="2" t="s">
        <v>847</v>
      </c>
      <c r="E93" s="152"/>
      <c r="F93" s="166"/>
      <c r="G93" s="155">
        <f>ROUND((SUM(L20:L92))/2,2)</f>
        <v>0</v>
      </c>
      <c r="H93" s="155">
        <f>ROUND((SUM(M20:M92))/2,2)</f>
        <v>0</v>
      </c>
      <c r="I93" s="155">
        <f>ROUND((SUM(I20:I92))/2,2)</f>
        <v>0</v>
      </c>
      <c r="J93" s="152"/>
      <c r="K93" s="152"/>
      <c r="L93" s="152">
        <f>ROUND((SUM(L20:L92))/2,2)</f>
        <v>0</v>
      </c>
      <c r="M93" s="152">
        <f>ROUND((SUM(M20:M92))/2,2)</f>
        <v>0</v>
      </c>
      <c r="N93" s="152"/>
      <c r="O93" s="152"/>
      <c r="P93" s="186"/>
      <c r="Q93" s="1"/>
      <c r="R93" s="1"/>
      <c r="S93" s="186">
        <f>ROUND((SUM(S20:S92))/2,2)</f>
        <v>0.56000000000000005</v>
      </c>
      <c r="V93" s="2">
        <f>ROUND((SUM(V20:V92))/2,2)</f>
        <v>0</v>
      </c>
    </row>
    <row r="94" spans="1:26" x14ac:dyDescent="0.3">
      <c r="A94" s="188"/>
      <c r="B94" s="188"/>
      <c r="C94" s="188"/>
      <c r="D94" s="188" t="s">
        <v>97</v>
      </c>
      <c r="E94" s="188"/>
      <c r="F94" s="189"/>
      <c r="G94" s="190">
        <f>ROUND((SUM(L9:L93))/3,2)</f>
        <v>0</v>
      </c>
      <c r="H94" s="190">
        <f>ROUND((SUM(M9:M93))/3,2)</f>
        <v>0</v>
      </c>
      <c r="I94" s="190">
        <f>ROUND((SUM(I9:I93))/3,2)</f>
        <v>0</v>
      </c>
      <c r="J94" s="188"/>
      <c r="K94" s="188">
        <f>ROUND((SUM(K9:K93))/3,2)</f>
        <v>0</v>
      </c>
      <c r="L94" s="188">
        <f>ROUND((SUM(L9:L93))/3,2)</f>
        <v>0</v>
      </c>
      <c r="M94" s="188">
        <f>ROUND((SUM(M9:M93))/3,2)</f>
        <v>0</v>
      </c>
      <c r="N94" s="188"/>
      <c r="O94" s="188"/>
      <c r="P94" s="189"/>
      <c r="Q94" s="188"/>
      <c r="R94" s="188"/>
      <c r="S94" s="189">
        <f>ROUND((SUM(S9:S93))/3,2)</f>
        <v>0.56000000000000005</v>
      </c>
      <c r="T94" s="191"/>
      <c r="U94" s="191"/>
      <c r="V94" s="188">
        <f>ROUND((SUM(V9:V93))/3,2)</f>
        <v>8.68</v>
      </c>
      <c r="Z94">
        <f>(SUM(Z9:Z93))</f>
        <v>0</v>
      </c>
    </row>
    <row r="97" spans="1:22" ht="56.4" customHeight="1" x14ac:dyDescent="0.3">
      <c r="A97" s="220" t="s">
        <v>1283</v>
      </c>
      <c r="B97" s="220"/>
      <c r="C97" s="220"/>
      <c r="D97" s="220"/>
      <c r="E97" s="220"/>
      <c r="F97" s="220"/>
      <c r="G97" s="220"/>
      <c r="H97" s="220"/>
      <c r="I97" s="220"/>
      <c r="J97" s="220"/>
      <c r="K97" s="220"/>
      <c r="L97" s="220"/>
      <c r="M97" s="220"/>
      <c r="N97" s="220"/>
      <c r="O97" s="220"/>
      <c r="P97" s="220"/>
      <c r="Q97" s="220"/>
      <c r="R97" s="220"/>
      <c r="S97" s="220"/>
      <c r="T97" s="220"/>
      <c r="U97" s="220"/>
      <c r="V97" s="220"/>
    </row>
    <row r="99" spans="1:22" ht="44.4" customHeight="1" x14ac:dyDescent="0.3">
      <c r="A99" s="224" t="s">
        <v>1284</v>
      </c>
      <c r="B99" s="224"/>
      <c r="C99" s="224"/>
      <c r="D99" s="224"/>
      <c r="E99" s="224"/>
      <c r="F99" s="224"/>
      <c r="G99" s="224"/>
      <c r="H99" s="224"/>
      <c r="I99" s="224"/>
      <c r="J99" s="224"/>
      <c r="K99" s="224"/>
      <c r="L99" s="224"/>
      <c r="M99" s="224"/>
      <c r="N99" s="224"/>
      <c r="O99" s="224"/>
      <c r="P99" s="224"/>
      <c r="Q99" s="224"/>
      <c r="R99" s="224"/>
      <c r="S99" s="224"/>
      <c r="T99" s="224"/>
      <c r="U99" s="224"/>
      <c r="V99" s="224"/>
    </row>
    <row r="101" spans="1:22" ht="44.4" customHeight="1" x14ac:dyDescent="0.3">
      <c r="A101" s="220" t="s">
        <v>1285</v>
      </c>
      <c r="B101" s="220"/>
      <c r="C101" s="220"/>
      <c r="D101" s="220"/>
      <c r="E101" s="220"/>
      <c r="F101" s="220"/>
      <c r="G101" s="220"/>
      <c r="H101" s="220"/>
      <c r="I101" s="220"/>
      <c r="J101" s="220"/>
      <c r="K101" s="220"/>
      <c r="L101" s="220"/>
      <c r="M101" s="220"/>
      <c r="N101" s="220"/>
      <c r="O101" s="220"/>
      <c r="P101" s="220"/>
      <c r="Q101" s="220"/>
      <c r="R101" s="220"/>
      <c r="S101" s="220"/>
      <c r="T101" s="220"/>
      <c r="U101" s="220"/>
      <c r="V101" s="220"/>
    </row>
    <row r="103" spans="1:22" x14ac:dyDescent="0.3">
      <c r="A103" s="220" t="s">
        <v>1286</v>
      </c>
      <c r="B103" s="220"/>
      <c r="C103" s="220"/>
      <c r="D103" s="220"/>
      <c r="E103" s="220"/>
      <c r="F103" s="220"/>
      <c r="G103" s="220"/>
      <c r="H103" s="220"/>
      <c r="I103" s="220"/>
      <c r="J103" s="220"/>
      <c r="K103" s="220"/>
      <c r="L103" s="220"/>
      <c r="M103" s="220"/>
      <c r="N103" s="220"/>
      <c r="O103" s="220"/>
      <c r="P103" s="220"/>
      <c r="Q103" s="220"/>
      <c r="R103" s="220"/>
      <c r="S103" s="220"/>
      <c r="T103" s="220"/>
      <c r="U103" s="220"/>
      <c r="V103" s="220"/>
    </row>
    <row r="105" spans="1:22" x14ac:dyDescent="0.3">
      <c r="A105" s="220" t="s">
        <v>1287</v>
      </c>
      <c r="B105" s="220"/>
      <c r="C105" s="220"/>
      <c r="D105" s="220"/>
    </row>
    <row r="109" spans="1:22" x14ac:dyDescent="0.3">
      <c r="A109" s="220" t="s">
        <v>1288</v>
      </c>
      <c r="B109" s="220"/>
      <c r="C109" s="220"/>
      <c r="D109" s="220"/>
    </row>
  </sheetData>
  <mergeCells count="9">
    <mergeCell ref="A101:V101"/>
    <mergeCell ref="A103:V103"/>
    <mergeCell ref="A105:D105"/>
    <mergeCell ref="A109:D109"/>
    <mergeCell ref="B1:H1"/>
    <mergeCell ref="B2:H2"/>
    <mergeCell ref="B3:H3"/>
    <mergeCell ref="A97:V97"/>
    <mergeCell ref="A99:V99"/>
  </mergeCells>
  <printOptions horizontalCentered="1" gridLines="1"/>
  <pageMargins left="0.7" right="6.9444444444444441E-3" top="0.75" bottom="0.75" header="0.3" footer="0.3"/>
  <pageSetup paperSize="9" scale="90" orientation="landscape" r:id="rId1"/>
  <headerFooter>
    <oddHeader>&amp;C&amp;B&amp; Rozpočet NÁJOMNÝ BYTOVÝ DOM  A  6.bytových jednotiek OĽKA                výkaz výmer / SO 01 ELEKTROINŠTALÁCIA</oddHeader>
    <oddFooter>&amp;RStrana &amp;P z &amp;N    &amp;L&amp;7Spracované systémom Systematic® Kalkulus, tel.: 051 77 10 585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71BB4-DDB3-4C04-9AEF-0C3FD7131485}">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996</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c r="E16" s="92"/>
      <c r="F16" s="103"/>
      <c r="G16" s="55">
        <v>6</v>
      </c>
      <c r="H16" s="112" t="s">
        <v>44</v>
      </c>
      <c r="I16" s="123"/>
      <c r="J16" s="115">
        <v>0</v>
      </c>
    </row>
    <row r="17" spans="1:26" ht="18" customHeight="1" x14ac:dyDescent="0.3">
      <c r="A17" s="16"/>
      <c r="B17" s="62">
        <v>2</v>
      </c>
      <c r="C17" s="66" t="s">
        <v>38</v>
      </c>
      <c r="D17" s="72"/>
      <c r="E17" s="70"/>
      <c r="F17" s="75"/>
      <c r="G17" s="56">
        <v>7</v>
      </c>
      <c r="H17" s="113" t="s">
        <v>45</v>
      </c>
      <c r="I17" s="123"/>
      <c r="J17" s="116">
        <f>'SO 7911'!Z34</f>
        <v>0</v>
      </c>
    </row>
    <row r="18" spans="1:26" ht="18" customHeight="1" x14ac:dyDescent="0.3">
      <c r="A18" s="16"/>
      <c r="B18" s="63">
        <v>3</v>
      </c>
      <c r="C18" s="67" t="s">
        <v>39</v>
      </c>
      <c r="D18" s="73">
        <f>'Rekap 7911'!B12</f>
        <v>0</v>
      </c>
      <c r="E18" s="71">
        <f>'Rekap 7911'!C12</f>
        <v>0</v>
      </c>
      <c r="F18" s="76">
        <f>'Rekap 7911'!D12</f>
        <v>0</v>
      </c>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7911'!K9:'SO 7911'!K33)</f>
        <v>0</v>
      </c>
      <c r="J29" s="115">
        <f>ROUND(((ROUND(I29,2)*20)*1/100),2)</f>
        <v>0</v>
      </c>
    </row>
    <row r="30" spans="1:26" ht="18" customHeight="1" x14ac:dyDescent="0.3">
      <c r="A30" s="16"/>
      <c r="B30" s="26"/>
      <c r="C30" s="121"/>
      <c r="D30" s="123"/>
      <c r="E30" s="25"/>
      <c r="F30" s="16"/>
      <c r="G30" s="56">
        <v>23</v>
      </c>
      <c r="H30" s="113" t="s">
        <v>51</v>
      </c>
      <c r="I30" s="84">
        <f>SUM('SO 7911'!K9:'SO 7911'!K33)</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D8A7-05BD-4968-854D-38E10D989676}">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1282</v>
      </c>
      <c r="B4" s="138"/>
      <c r="C4" s="138"/>
      <c r="D4" s="138"/>
      <c r="E4" s="138"/>
      <c r="F4" s="138"/>
    </row>
    <row r="5" spans="1:26" x14ac:dyDescent="0.3">
      <c r="A5" s="141" t="s">
        <v>25</v>
      </c>
      <c r="B5" s="138"/>
      <c r="C5" s="138"/>
      <c r="D5" s="138"/>
      <c r="E5" s="138"/>
      <c r="F5" s="138"/>
    </row>
    <row r="6" spans="1:26" x14ac:dyDescent="0.3">
      <c r="A6" s="141" t="s">
        <v>996</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847</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997</v>
      </c>
      <c r="B11" s="153">
        <f>'SO 7911'!L31</f>
        <v>0</v>
      </c>
      <c r="C11" s="153">
        <f>'SO 7911'!M31</f>
        <v>0</v>
      </c>
      <c r="D11" s="153">
        <f>'SO 7911'!I31</f>
        <v>0</v>
      </c>
      <c r="E11" s="154">
        <f>'SO 7911'!S31</f>
        <v>0</v>
      </c>
      <c r="F11" s="154">
        <f>'SO 7911'!V31</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2" t="s">
        <v>847</v>
      </c>
      <c r="B12" s="155">
        <f>'SO 7911'!L33</f>
        <v>0</v>
      </c>
      <c r="C12" s="155">
        <f>'SO 7911'!M33</f>
        <v>0</v>
      </c>
      <c r="D12" s="155">
        <f>'SO 7911'!I33</f>
        <v>0</v>
      </c>
      <c r="E12" s="156">
        <f>'SO 7911'!S33</f>
        <v>0</v>
      </c>
      <c r="F12" s="156">
        <f>'SO 7911'!V33</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
      <c r="B13" s="145"/>
      <c r="C13" s="145"/>
      <c r="D13" s="145"/>
      <c r="E13" s="144"/>
      <c r="F13" s="144"/>
    </row>
    <row r="14" spans="1:26" x14ac:dyDescent="0.3">
      <c r="A14" s="2" t="s">
        <v>97</v>
      </c>
      <c r="B14" s="155">
        <f>'SO 7911'!L34</f>
        <v>0</v>
      </c>
      <c r="C14" s="155">
        <f>'SO 7911'!M34</f>
        <v>0</v>
      </c>
      <c r="D14" s="155">
        <f>'SO 7911'!I34</f>
        <v>0</v>
      </c>
      <c r="E14" s="156">
        <f>'SO 7911'!S34</f>
        <v>0</v>
      </c>
      <c r="F14" s="156">
        <f>'SO 7911'!V34</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
      <c r="B15" s="145"/>
      <c r="C15" s="145"/>
      <c r="D15" s="145"/>
      <c r="E15" s="144"/>
      <c r="F15" s="144"/>
    </row>
    <row r="16" spans="1:26" x14ac:dyDescent="0.3">
      <c r="A16" s="1"/>
      <c r="B16" s="145"/>
      <c r="C16" s="145"/>
      <c r="D16" s="145"/>
      <c r="E16" s="144"/>
      <c r="F16" s="144"/>
    </row>
    <row r="17" spans="1:6" x14ac:dyDescent="0.3">
      <c r="A17" s="1"/>
      <c r="B17" s="145"/>
      <c r="C17" s="145"/>
      <c r="D17" s="145"/>
      <c r="E17" s="144"/>
      <c r="F17" s="144"/>
    </row>
    <row r="18" spans="1:6" x14ac:dyDescent="0.3">
      <c r="A18" s="1"/>
      <c r="B18" s="145"/>
      <c r="C18" s="145"/>
      <c r="D18" s="145"/>
      <c r="E18" s="144"/>
      <c r="F18" s="144"/>
    </row>
    <row r="19" spans="1:6" x14ac:dyDescent="0.3">
      <c r="A19" s="1"/>
      <c r="B19" s="145"/>
      <c r="C19" s="145"/>
      <c r="D19" s="145"/>
      <c r="E19" s="144"/>
      <c r="F19" s="144"/>
    </row>
    <row r="20" spans="1:6" x14ac:dyDescent="0.3">
      <c r="A20" s="1"/>
      <c r="B20" s="145"/>
      <c r="C20" s="145"/>
      <c r="D20" s="145"/>
      <c r="E20" s="144"/>
      <c r="F20" s="144"/>
    </row>
    <row r="21" spans="1:6" x14ac:dyDescent="0.3">
      <c r="A21" s="1"/>
      <c r="B21" s="145"/>
      <c r="C21" s="145"/>
      <c r="D21" s="145"/>
      <c r="E21" s="144"/>
      <c r="F21" s="144"/>
    </row>
    <row r="22" spans="1:6" x14ac:dyDescent="0.3">
      <c r="A22" s="1"/>
      <c r="B22" s="145"/>
      <c r="C22" s="145"/>
      <c r="D22" s="145"/>
      <c r="E22" s="144"/>
      <c r="F22" s="144"/>
    </row>
    <row r="23" spans="1:6" x14ac:dyDescent="0.3">
      <c r="A23" s="1"/>
      <c r="B23" s="145"/>
      <c r="C23" s="145"/>
      <c r="D23" s="145"/>
      <c r="E23" s="144"/>
      <c r="F23" s="144"/>
    </row>
    <row r="24" spans="1:6" x14ac:dyDescent="0.3">
      <c r="A24" s="1"/>
      <c r="B24" s="145"/>
      <c r="C24" s="145"/>
      <c r="D24" s="145"/>
      <c r="E24" s="144"/>
      <c r="F24" s="144"/>
    </row>
    <row r="25" spans="1:6" x14ac:dyDescent="0.3">
      <c r="A25" s="1"/>
      <c r="B25" s="145"/>
      <c r="C25" s="145"/>
      <c r="D25" s="145"/>
      <c r="E25" s="144"/>
      <c r="F25" s="144"/>
    </row>
    <row r="26" spans="1:6" x14ac:dyDescent="0.3">
      <c r="A26" s="1"/>
      <c r="B26" s="145"/>
      <c r="C26" s="145"/>
      <c r="D26" s="145"/>
      <c r="E26" s="144"/>
      <c r="F26" s="144"/>
    </row>
    <row r="27" spans="1:6" x14ac:dyDescent="0.3">
      <c r="A27" s="1"/>
      <c r="B27" s="145"/>
      <c r="C27" s="145"/>
      <c r="D27" s="145"/>
      <c r="E27" s="144"/>
      <c r="F27" s="144"/>
    </row>
    <row r="28" spans="1:6" x14ac:dyDescent="0.3">
      <c r="A28" s="1"/>
      <c r="B28" s="145"/>
      <c r="C28" s="145"/>
      <c r="D28" s="145"/>
      <c r="E28" s="144"/>
      <c r="F28" s="144"/>
    </row>
    <row r="29" spans="1:6" x14ac:dyDescent="0.3">
      <c r="A29" s="1"/>
      <c r="B29" s="145"/>
      <c r="C29" s="145"/>
      <c r="D29" s="145"/>
      <c r="E29" s="144"/>
      <c r="F29" s="144"/>
    </row>
    <row r="30" spans="1:6" x14ac:dyDescent="0.3">
      <c r="A30" s="1"/>
      <c r="B30" s="145"/>
      <c r="C30" s="145"/>
      <c r="D30" s="145"/>
      <c r="E30" s="144"/>
      <c r="F30" s="144"/>
    </row>
    <row r="31" spans="1:6" x14ac:dyDescent="0.3">
      <c r="A31" s="1"/>
      <c r="B31" s="145"/>
      <c r="C31" s="145"/>
      <c r="D31" s="145"/>
      <c r="E31" s="144"/>
      <c r="F31" s="144"/>
    </row>
    <row r="32" spans="1: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C5CAA-48B4-4A61-9D59-6808FBE15B98}">
  <dimension ref="A1:AA49"/>
  <sheetViews>
    <sheetView workbookViewId="0">
      <pane ySplit="8" topLeftCell="A41" activePane="bottomLeft" state="frozen"/>
      <selection pane="bottomLeft" activeCell="A49" sqref="A49:D49"/>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998</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847</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922</v>
      </c>
      <c r="D10" s="167" t="s">
        <v>997</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999</v>
      </c>
      <c r="C11" s="174" t="s">
        <v>1000</v>
      </c>
      <c r="D11" s="168" t="s">
        <v>1001</v>
      </c>
      <c r="E11" s="168" t="s">
        <v>154</v>
      </c>
      <c r="F11" s="169">
        <v>69.7</v>
      </c>
      <c r="G11" s="175"/>
      <c r="H11" s="175"/>
      <c r="I11" s="170">
        <f t="shared" ref="I11:I30" si="0">ROUND(F11*(G11+H11),2)</f>
        <v>0</v>
      </c>
      <c r="J11" s="168">
        <f t="shared" ref="J11:J30" si="1">ROUND(F11*(N11),2)</f>
        <v>0</v>
      </c>
      <c r="K11" s="171">
        <f t="shared" ref="K11:K30" si="2">ROUND(F11*(O11),2)</f>
        <v>0</v>
      </c>
      <c r="L11" s="171">
        <f t="shared" ref="L11:L30" si="3">ROUND(F11*(G11),2)</f>
        <v>0</v>
      </c>
      <c r="M11" s="171">
        <f t="shared" ref="M11:M30" si="4">ROUND(F11*(H11),2)</f>
        <v>0</v>
      </c>
      <c r="N11" s="171">
        <v>0</v>
      </c>
      <c r="O11" s="171"/>
      <c r="P11" s="176"/>
      <c r="Q11" s="176"/>
      <c r="R11" s="176"/>
      <c r="S11" s="171">
        <f t="shared" ref="S11:S30" si="5">ROUND(F11*(P11),3)</f>
        <v>0</v>
      </c>
      <c r="T11" s="172"/>
      <c r="U11" s="172"/>
      <c r="V11" s="176"/>
      <c r="Z11">
        <v>0</v>
      </c>
    </row>
    <row r="12" spans="1:26" ht="24.9" customHeight="1" x14ac:dyDescent="0.3">
      <c r="A12" s="173">
        <v>2</v>
      </c>
      <c r="B12" s="168" t="s">
        <v>999</v>
      </c>
      <c r="C12" s="174" t="s">
        <v>1002</v>
      </c>
      <c r="D12" s="168" t="s">
        <v>1003</v>
      </c>
      <c r="E12" s="168" t="s">
        <v>154</v>
      </c>
      <c r="F12" s="169">
        <v>145.6</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82">
        <v>3</v>
      </c>
      <c r="B13" s="177" t="s">
        <v>552</v>
      </c>
      <c r="C13" s="183" t="s">
        <v>1004</v>
      </c>
      <c r="D13" s="177" t="s">
        <v>1005</v>
      </c>
      <c r="E13" s="177" t="s">
        <v>154</v>
      </c>
      <c r="F13" s="178">
        <v>112</v>
      </c>
      <c r="G13" s="184"/>
      <c r="H13" s="184"/>
      <c r="I13" s="179">
        <f t="shared" si="0"/>
        <v>0</v>
      </c>
      <c r="J13" s="177">
        <f t="shared" si="1"/>
        <v>0</v>
      </c>
      <c r="K13" s="180">
        <f t="shared" si="2"/>
        <v>0</v>
      </c>
      <c r="L13" s="180">
        <f t="shared" si="3"/>
        <v>0</v>
      </c>
      <c r="M13" s="180">
        <f t="shared" si="4"/>
        <v>0</v>
      </c>
      <c r="N13" s="180">
        <v>0</v>
      </c>
      <c r="O13" s="180"/>
      <c r="P13" s="185"/>
      <c r="Q13" s="185"/>
      <c r="R13" s="185"/>
      <c r="S13" s="180">
        <f t="shared" si="5"/>
        <v>0</v>
      </c>
      <c r="T13" s="181"/>
      <c r="U13" s="181"/>
      <c r="V13" s="185"/>
      <c r="Z13">
        <v>0</v>
      </c>
    </row>
    <row r="14" spans="1:26" ht="24.9" customHeight="1" x14ac:dyDescent="0.3">
      <c r="A14" s="182">
        <v>4</v>
      </c>
      <c r="B14" s="177" t="s">
        <v>552</v>
      </c>
      <c r="C14" s="183" t="s">
        <v>1006</v>
      </c>
      <c r="D14" s="177" t="s">
        <v>1007</v>
      </c>
      <c r="E14" s="177" t="s">
        <v>154</v>
      </c>
      <c r="F14" s="178">
        <v>69.7</v>
      </c>
      <c r="G14" s="184"/>
      <c r="H14" s="184"/>
      <c r="I14" s="179">
        <f t="shared" si="0"/>
        <v>0</v>
      </c>
      <c r="J14" s="177">
        <f t="shared" si="1"/>
        <v>0</v>
      </c>
      <c r="K14" s="180">
        <f t="shared" si="2"/>
        <v>0</v>
      </c>
      <c r="L14" s="180">
        <f t="shared" si="3"/>
        <v>0</v>
      </c>
      <c r="M14" s="180">
        <f t="shared" si="4"/>
        <v>0</v>
      </c>
      <c r="N14" s="180">
        <v>0</v>
      </c>
      <c r="O14" s="180"/>
      <c r="P14" s="185"/>
      <c r="Q14" s="185"/>
      <c r="R14" s="185"/>
      <c r="S14" s="180">
        <f t="shared" si="5"/>
        <v>0</v>
      </c>
      <c r="T14" s="181"/>
      <c r="U14" s="181"/>
      <c r="V14" s="185"/>
      <c r="Z14">
        <v>0</v>
      </c>
    </row>
    <row r="15" spans="1:26" ht="24.9" customHeight="1" x14ac:dyDescent="0.3">
      <c r="A15" s="173">
        <v>5</v>
      </c>
      <c r="B15" s="168" t="s">
        <v>999</v>
      </c>
      <c r="C15" s="174" t="s">
        <v>1008</v>
      </c>
      <c r="D15" s="168" t="s">
        <v>1009</v>
      </c>
      <c r="E15" s="168" t="s">
        <v>154</v>
      </c>
      <c r="F15" s="169">
        <v>112</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82">
        <v>6</v>
      </c>
      <c r="B16" s="177" t="s">
        <v>552</v>
      </c>
      <c r="C16" s="183" t="s">
        <v>1010</v>
      </c>
      <c r="D16" s="177" t="s">
        <v>1011</v>
      </c>
      <c r="E16" s="177" t="s">
        <v>154</v>
      </c>
      <c r="F16" s="178">
        <v>145.6</v>
      </c>
      <c r="G16" s="184"/>
      <c r="H16" s="184"/>
      <c r="I16" s="179">
        <f t="shared" si="0"/>
        <v>0</v>
      </c>
      <c r="J16" s="177">
        <f t="shared" si="1"/>
        <v>0</v>
      </c>
      <c r="K16" s="180">
        <f t="shared" si="2"/>
        <v>0</v>
      </c>
      <c r="L16" s="180">
        <f t="shared" si="3"/>
        <v>0</v>
      </c>
      <c r="M16" s="180">
        <f t="shared" si="4"/>
        <v>0</v>
      </c>
      <c r="N16" s="180">
        <v>0</v>
      </c>
      <c r="O16" s="180"/>
      <c r="P16" s="185"/>
      <c r="Q16" s="185"/>
      <c r="R16" s="185"/>
      <c r="S16" s="180">
        <f t="shared" si="5"/>
        <v>0</v>
      </c>
      <c r="T16" s="181"/>
      <c r="U16" s="181"/>
      <c r="V16" s="185"/>
      <c r="Z16">
        <v>0</v>
      </c>
    </row>
    <row r="17" spans="1:26" ht="24.9" customHeight="1" x14ac:dyDescent="0.3">
      <c r="A17" s="173">
        <v>7</v>
      </c>
      <c r="B17" s="168" t="s">
        <v>861</v>
      </c>
      <c r="C17" s="174" t="s">
        <v>1012</v>
      </c>
      <c r="D17" s="168" t="s">
        <v>1013</v>
      </c>
      <c r="E17" s="168" t="s">
        <v>157</v>
      </c>
      <c r="F17" s="169">
        <v>6</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73">
        <v>8</v>
      </c>
      <c r="B18" s="168" t="s">
        <v>861</v>
      </c>
      <c r="C18" s="174" t="s">
        <v>1014</v>
      </c>
      <c r="D18" s="168" t="s">
        <v>1015</v>
      </c>
      <c r="E18" s="168" t="s">
        <v>157</v>
      </c>
      <c r="F18" s="169">
        <v>1</v>
      </c>
      <c r="G18" s="175"/>
      <c r="H18" s="175"/>
      <c r="I18" s="170">
        <f t="shared" si="0"/>
        <v>0</v>
      </c>
      <c r="J18" s="168">
        <f t="shared" si="1"/>
        <v>0</v>
      </c>
      <c r="K18" s="171">
        <f t="shared" si="2"/>
        <v>0</v>
      </c>
      <c r="L18" s="171">
        <f t="shared" si="3"/>
        <v>0</v>
      </c>
      <c r="M18" s="171">
        <f t="shared" si="4"/>
        <v>0</v>
      </c>
      <c r="N18" s="171">
        <v>0</v>
      </c>
      <c r="O18" s="171"/>
      <c r="P18" s="176"/>
      <c r="Q18" s="176"/>
      <c r="R18" s="176"/>
      <c r="S18" s="171">
        <f t="shared" si="5"/>
        <v>0</v>
      </c>
      <c r="T18" s="172"/>
      <c r="U18" s="172"/>
      <c r="V18" s="176"/>
      <c r="Z18">
        <v>0</v>
      </c>
    </row>
    <row r="19" spans="1:26" ht="24.9" customHeight="1" x14ac:dyDescent="0.3">
      <c r="A19" s="173">
        <v>9</v>
      </c>
      <c r="B19" s="168" t="s">
        <v>861</v>
      </c>
      <c r="C19" s="174" t="s">
        <v>1016</v>
      </c>
      <c r="D19" s="168" t="s">
        <v>1017</v>
      </c>
      <c r="E19" s="168" t="s">
        <v>157</v>
      </c>
      <c r="F19" s="169">
        <v>1</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861</v>
      </c>
      <c r="C20" s="174" t="s">
        <v>1018</v>
      </c>
      <c r="D20" s="168" t="s">
        <v>1019</v>
      </c>
      <c r="E20" s="168" t="s">
        <v>157</v>
      </c>
      <c r="F20" s="169">
        <v>6</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ht="24.9" customHeight="1" x14ac:dyDescent="0.3">
      <c r="A21" s="182">
        <v>11</v>
      </c>
      <c r="B21" s="177" t="s">
        <v>552</v>
      </c>
      <c r="C21" s="183" t="s">
        <v>1020</v>
      </c>
      <c r="D21" s="177" t="s">
        <v>1021</v>
      </c>
      <c r="E21" s="177" t="s">
        <v>415</v>
      </c>
      <c r="F21" s="178">
        <v>1</v>
      </c>
      <c r="G21" s="184"/>
      <c r="H21" s="184"/>
      <c r="I21" s="179">
        <f t="shared" si="0"/>
        <v>0</v>
      </c>
      <c r="J21" s="177">
        <f t="shared" si="1"/>
        <v>0</v>
      </c>
      <c r="K21" s="180">
        <f t="shared" si="2"/>
        <v>0</v>
      </c>
      <c r="L21" s="180">
        <f t="shared" si="3"/>
        <v>0</v>
      </c>
      <c r="M21" s="180">
        <f t="shared" si="4"/>
        <v>0</v>
      </c>
      <c r="N21" s="180">
        <v>0</v>
      </c>
      <c r="O21" s="180"/>
      <c r="P21" s="185"/>
      <c r="Q21" s="185"/>
      <c r="R21" s="185"/>
      <c r="S21" s="180">
        <f t="shared" si="5"/>
        <v>0</v>
      </c>
      <c r="T21" s="181"/>
      <c r="U21" s="181"/>
      <c r="V21" s="185"/>
      <c r="Z21">
        <v>0</v>
      </c>
    </row>
    <row r="22" spans="1:26" ht="24.9" customHeight="1" x14ac:dyDescent="0.3">
      <c r="A22" s="182">
        <v>12</v>
      </c>
      <c r="B22" s="177" t="s">
        <v>552</v>
      </c>
      <c r="C22" s="183" t="s">
        <v>1022</v>
      </c>
      <c r="D22" s="177" t="s">
        <v>1023</v>
      </c>
      <c r="E22" s="177" t="s">
        <v>415</v>
      </c>
      <c r="F22" s="178">
        <v>6</v>
      </c>
      <c r="G22" s="184"/>
      <c r="H22" s="184"/>
      <c r="I22" s="179">
        <f t="shared" si="0"/>
        <v>0</v>
      </c>
      <c r="J22" s="177">
        <f t="shared" si="1"/>
        <v>0</v>
      </c>
      <c r="K22" s="180">
        <f t="shared" si="2"/>
        <v>0</v>
      </c>
      <c r="L22" s="180">
        <f t="shared" si="3"/>
        <v>0</v>
      </c>
      <c r="M22" s="180">
        <f t="shared" si="4"/>
        <v>0</v>
      </c>
      <c r="N22" s="180">
        <v>0</v>
      </c>
      <c r="O22" s="180"/>
      <c r="P22" s="185"/>
      <c r="Q22" s="185"/>
      <c r="R22" s="185"/>
      <c r="S22" s="180">
        <f t="shared" si="5"/>
        <v>0</v>
      </c>
      <c r="T22" s="181"/>
      <c r="U22" s="181"/>
      <c r="V22" s="185"/>
      <c r="Z22">
        <v>0</v>
      </c>
    </row>
    <row r="23" spans="1:26" ht="24.9" customHeight="1" x14ac:dyDescent="0.3">
      <c r="A23" s="182">
        <v>13</v>
      </c>
      <c r="B23" s="177" t="s">
        <v>552</v>
      </c>
      <c r="C23" s="183" t="s">
        <v>1024</v>
      </c>
      <c r="D23" s="177" t="s">
        <v>1025</v>
      </c>
      <c r="E23" s="177" t="s">
        <v>415</v>
      </c>
      <c r="F23" s="178">
        <v>1</v>
      </c>
      <c r="G23" s="184"/>
      <c r="H23" s="184"/>
      <c r="I23" s="179">
        <f t="shared" si="0"/>
        <v>0</v>
      </c>
      <c r="J23" s="177">
        <f t="shared" si="1"/>
        <v>0</v>
      </c>
      <c r="K23" s="180">
        <f t="shared" si="2"/>
        <v>0</v>
      </c>
      <c r="L23" s="180">
        <f t="shared" si="3"/>
        <v>0</v>
      </c>
      <c r="M23" s="180">
        <f t="shared" si="4"/>
        <v>0</v>
      </c>
      <c r="N23" s="180">
        <v>0</v>
      </c>
      <c r="O23" s="180"/>
      <c r="P23" s="185"/>
      <c r="Q23" s="185"/>
      <c r="R23" s="185"/>
      <c r="S23" s="180">
        <f t="shared" si="5"/>
        <v>0</v>
      </c>
      <c r="T23" s="181"/>
      <c r="U23" s="181"/>
      <c r="V23" s="185"/>
      <c r="Z23">
        <v>0</v>
      </c>
    </row>
    <row r="24" spans="1:26" ht="24.9" customHeight="1" x14ac:dyDescent="0.3">
      <c r="A24" s="182">
        <v>14</v>
      </c>
      <c r="B24" s="177" t="s">
        <v>552</v>
      </c>
      <c r="C24" s="183" t="s">
        <v>1026</v>
      </c>
      <c r="D24" s="177" t="s">
        <v>1027</v>
      </c>
      <c r="E24" s="177" t="s">
        <v>415</v>
      </c>
      <c r="F24" s="178">
        <v>6</v>
      </c>
      <c r="G24" s="184"/>
      <c r="H24" s="184"/>
      <c r="I24" s="179">
        <f t="shared" si="0"/>
        <v>0</v>
      </c>
      <c r="J24" s="177">
        <f t="shared" si="1"/>
        <v>0</v>
      </c>
      <c r="K24" s="180">
        <f t="shared" si="2"/>
        <v>0</v>
      </c>
      <c r="L24" s="180">
        <f t="shared" si="3"/>
        <v>0</v>
      </c>
      <c r="M24" s="180">
        <f t="shared" si="4"/>
        <v>0</v>
      </c>
      <c r="N24" s="180">
        <v>0</v>
      </c>
      <c r="O24" s="180"/>
      <c r="P24" s="185"/>
      <c r="Q24" s="185"/>
      <c r="R24" s="185"/>
      <c r="S24" s="180">
        <f t="shared" si="5"/>
        <v>0</v>
      </c>
      <c r="T24" s="181"/>
      <c r="U24" s="181"/>
      <c r="V24" s="185"/>
      <c r="Z24">
        <v>0</v>
      </c>
    </row>
    <row r="25" spans="1:26" ht="24.9" customHeight="1" x14ac:dyDescent="0.3">
      <c r="A25" s="182">
        <v>15</v>
      </c>
      <c r="B25" s="177" t="s">
        <v>552</v>
      </c>
      <c r="C25" s="183" t="s">
        <v>1028</v>
      </c>
      <c r="D25" s="177" t="s">
        <v>1029</v>
      </c>
      <c r="E25" s="177" t="s">
        <v>415</v>
      </c>
      <c r="F25" s="178">
        <v>6</v>
      </c>
      <c r="G25" s="184"/>
      <c r="H25" s="184"/>
      <c r="I25" s="179">
        <f t="shared" si="0"/>
        <v>0</v>
      </c>
      <c r="J25" s="177">
        <f t="shared" si="1"/>
        <v>0</v>
      </c>
      <c r="K25" s="180">
        <f t="shared" si="2"/>
        <v>0</v>
      </c>
      <c r="L25" s="180">
        <f t="shared" si="3"/>
        <v>0</v>
      </c>
      <c r="M25" s="180">
        <f t="shared" si="4"/>
        <v>0</v>
      </c>
      <c r="N25" s="180">
        <v>0</v>
      </c>
      <c r="O25" s="180"/>
      <c r="P25" s="185"/>
      <c r="Q25" s="185"/>
      <c r="R25" s="185"/>
      <c r="S25" s="180">
        <f t="shared" si="5"/>
        <v>0</v>
      </c>
      <c r="T25" s="181"/>
      <c r="U25" s="181"/>
      <c r="V25" s="185"/>
      <c r="Z25">
        <v>0</v>
      </c>
    </row>
    <row r="26" spans="1:26" ht="24.9" customHeight="1" x14ac:dyDescent="0.3">
      <c r="A26" s="182">
        <v>16</v>
      </c>
      <c r="B26" s="177" t="s">
        <v>552</v>
      </c>
      <c r="C26" s="183" t="s">
        <v>1030</v>
      </c>
      <c r="D26" s="177" t="s">
        <v>1031</v>
      </c>
      <c r="E26" s="177" t="s">
        <v>415</v>
      </c>
      <c r="F26" s="178">
        <v>6</v>
      </c>
      <c r="G26" s="184"/>
      <c r="H26" s="184"/>
      <c r="I26" s="179">
        <f t="shared" si="0"/>
        <v>0</v>
      </c>
      <c r="J26" s="177">
        <f t="shared" si="1"/>
        <v>0</v>
      </c>
      <c r="K26" s="180">
        <f t="shared" si="2"/>
        <v>0</v>
      </c>
      <c r="L26" s="180">
        <f t="shared" si="3"/>
        <v>0</v>
      </c>
      <c r="M26" s="180">
        <f t="shared" si="4"/>
        <v>0</v>
      </c>
      <c r="N26" s="180">
        <v>0</v>
      </c>
      <c r="O26" s="180"/>
      <c r="P26" s="185"/>
      <c r="Q26" s="185"/>
      <c r="R26" s="185"/>
      <c r="S26" s="180">
        <f t="shared" si="5"/>
        <v>0</v>
      </c>
      <c r="T26" s="181"/>
      <c r="U26" s="181"/>
      <c r="V26" s="185"/>
      <c r="Z26">
        <v>0</v>
      </c>
    </row>
    <row r="27" spans="1:26" ht="24.9" customHeight="1" x14ac:dyDescent="0.3">
      <c r="A27" s="182">
        <v>17</v>
      </c>
      <c r="B27" s="177" t="s">
        <v>552</v>
      </c>
      <c r="C27" s="183" t="s">
        <v>1032</v>
      </c>
      <c r="D27" s="177" t="s">
        <v>1033</v>
      </c>
      <c r="E27" s="177" t="s">
        <v>415</v>
      </c>
      <c r="F27" s="178">
        <v>1</v>
      </c>
      <c r="G27" s="184"/>
      <c r="H27" s="184"/>
      <c r="I27" s="179">
        <f t="shared" si="0"/>
        <v>0</v>
      </c>
      <c r="J27" s="177">
        <f t="shared" si="1"/>
        <v>0</v>
      </c>
      <c r="K27" s="180">
        <f t="shared" si="2"/>
        <v>0</v>
      </c>
      <c r="L27" s="180">
        <f t="shared" si="3"/>
        <v>0</v>
      </c>
      <c r="M27" s="180">
        <f t="shared" si="4"/>
        <v>0</v>
      </c>
      <c r="N27" s="180">
        <v>0</v>
      </c>
      <c r="O27" s="180"/>
      <c r="P27" s="185"/>
      <c r="Q27" s="185"/>
      <c r="R27" s="185"/>
      <c r="S27" s="180">
        <f t="shared" si="5"/>
        <v>0</v>
      </c>
      <c r="T27" s="181"/>
      <c r="U27" s="181"/>
      <c r="V27" s="185"/>
      <c r="Z27">
        <v>0</v>
      </c>
    </row>
    <row r="28" spans="1:26" ht="24.9" customHeight="1" x14ac:dyDescent="0.3">
      <c r="A28" s="182">
        <v>18</v>
      </c>
      <c r="B28" s="177" t="s">
        <v>552</v>
      </c>
      <c r="C28" s="183" t="s">
        <v>1034</v>
      </c>
      <c r="D28" s="177" t="s">
        <v>1035</v>
      </c>
      <c r="E28" s="177" t="s">
        <v>415</v>
      </c>
      <c r="F28" s="178">
        <v>1</v>
      </c>
      <c r="G28" s="184"/>
      <c r="H28" s="184"/>
      <c r="I28" s="179">
        <f t="shared" si="0"/>
        <v>0</v>
      </c>
      <c r="J28" s="177">
        <f t="shared" si="1"/>
        <v>0</v>
      </c>
      <c r="K28" s="180">
        <f t="shared" si="2"/>
        <v>0</v>
      </c>
      <c r="L28" s="180">
        <f t="shared" si="3"/>
        <v>0</v>
      </c>
      <c r="M28" s="180">
        <f t="shared" si="4"/>
        <v>0</v>
      </c>
      <c r="N28" s="180">
        <v>0</v>
      </c>
      <c r="O28" s="180"/>
      <c r="P28" s="185"/>
      <c r="Q28" s="185"/>
      <c r="R28" s="185"/>
      <c r="S28" s="180">
        <f t="shared" si="5"/>
        <v>0</v>
      </c>
      <c r="T28" s="181"/>
      <c r="U28" s="181"/>
      <c r="V28" s="185"/>
      <c r="Z28">
        <v>0</v>
      </c>
    </row>
    <row r="29" spans="1:26" ht="24.9" customHeight="1" x14ac:dyDescent="0.3">
      <c r="A29" s="182">
        <v>19</v>
      </c>
      <c r="B29" s="177" t="s">
        <v>552</v>
      </c>
      <c r="C29" s="183" t="s">
        <v>1036</v>
      </c>
      <c r="D29" s="177" t="s">
        <v>1037</v>
      </c>
      <c r="E29" s="177" t="s">
        <v>415</v>
      </c>
      <c r="F29" s="178">
        <v>1</v>
      </c>
      <c r="G29" s="184"/>
      <c r="H29" s="184"/>
      <c r="I29" s="179">
        <f t="shared" si="0"/>
        <v>0</v>
      </c>
      <c r="J29" s="177">
        <f t="shared" si="1"/>
        <v>0</v>
      </c>
      <c r="K29" s="180">
        <f t="shared" si="2"/>
        <v>0</v>
      </c>
      <c r="L29" s="180">
        <f t="shared" si="3"/>
        <v>0</v>
      </c>
      <c r="M29" s="180">
        <f t="shared" si="4"/>
        <v>0</v>
      </c>
      <c r="N29" s="180">
        <v>0</v>
      </c>
      <c r="O29" s="180"/>
      <c r="P29" s="185"/>
      <c r="Q29" s="185"/>
      <c r="R29" s="185"/>
      <c r="S29" s="180">
        <f t="shared" si="5"/>
        <v>0</v>
      </c>
      <c r="T29" s="181"/>
      <c r="U29" s="181"/>
      <c r="V29" s="185"/>
      <c r="Z29">
        <v>0</v>
      </c>
    </row>
    <row r="30" spans="1:26" ht="24.9" customHeight="1" x14ac:dyDescent="0.3">
      <c r="A30" s="173">
        <v>20</v>
      </c>
      <c r="B30" s="168" t="s">
        <v>861</v>
      </c>
      <c r="C30" s="174" t="s">
        <v>1038</v>
      </c>
      <c r="D30" s="168" t="s">
        <v>1039</v>
      </c>
      <c r="E30" s="168" t="s">
        <v>1040</v>
      </c>
      <c r="F30" s="169">
        <v>8</v>
      </c>
      <c r="G30" s="175"/>
      <c r="H30" s="175"/>
      <c r="I30" s="170">
        <f t="shared" si="0"/>
        <v>0</v>
      </c>
      <c r="J30" s="168">
        <f t="shared" si="1"/>
        <v>0</v>
      </c>
      <c r="K30" s="171">
        <f t="shared" si="2"/>
        <v>0</v>
      </c>
      <c r="L30" s="171">
        <f t="shared" si="3"/>
        <v>0</v>
      </c>
      <c r="M30" s="171">
        <f t="shared" si="4"/>
        <v>0</v>
      </c>
      <c r="N30" s="171">
        <v>0</v>
      </c>
      <c r="O30" s="171"/>
      <c r="P30" s="176"/>
      <c r="Q30" s="176"/>
      <c r="R30" s="176"/>
      <c r="S30" s="171">
        <f t="shared" si="5"/>
        <v>0</v>
      </c>
      <c r="T30" s="172"/>
      <c r="U30" s="172"/>
      <c r="V30" s="176"/>
      <c r="Z30">
        <v>0</v>
      </c>
    </row>
    <row r="31" spans="1:26" x14ac:dyDescent="0.3">
      <c r="A31" s="152"/>
      <c r="B31" s="152"/>
      <c r="C31" s="167">
        <v>922</v>
      </c>
      <c r="D31" s="167" t="s">
        <v>997</v>
      </c>
      <c r="E31" s="152"/>
      <c r="F31" s="166"/>
      <c r="G31" s="155">
        <f>ROUND((SUM(L10:L30))/1,2)</f>
        <v>0</v>
      </c>
      <c r="H31" s="155">
        <f>ROUND((SUM(M10:M30))/1,2)</f>
        <v>0</v>
      </c>
      <c r="I31" s="155">
        <f>ROUND((SUM(I10:I30))/1,2)</f>
        <v>0</v>
      </c>
      <c r="J31" s="152"/>
      <c r="K31" s="152"/>
      <c r="L31" s="152">
        <f>ROUND((SUM(L10:L30))/1,2)</f>
        <v>0</v>
      </c>
      <c r="M31" s="152">
        <f>ROUND((SUM(M10:M30))/1,2)</f>
        <v>0</v>
      </c>
      <c r="N31" s="152"/>
      <c r="O31" s="152"/>
      <c r="P31" s="186"/>
      <c r="Q31" s="1"/>
      <c r="R31" s="1"/>
      <c r="S31" s="186">
        <f>ROUND((SUM(S10:S30))/1,2)</f>
        <v>0</v>
      </c>
      <c r="T31" s="187"/>
      <c r="U31" s="187"/>
      <c r="V31" s="2">
        <f>ROUND((SUM(V10:V30))/1,2)</f>
        <v>0</v>
      </c>
    </row>
    <row r="32" spans="1:26" x14ac:dyDescent="0.3">
      <c r="A32" s="1"/>
      <c r="B32" s="1"/>
      <c r="C32" s="1"/>
      <c r="D32" s="1"/>
      <c r="E32" s="1"/>
      <c r="F32" s="162"/>
      <c r="G32" s="145"/>
      <c r="H32" s="145"/>
      <c r="I32" s="145"/>
      <c r="J32" s="1"/>
      <c r="K32" s="1"/>
      <c r="L32" s="1"/>
      <c r="M32" s="1"/>
      <c r="N32" s="1"/>
      <c r="O32" s="1"/>
      <c r="P32" s="1"/>
      <c r="Q32" s="1"/>
      <c r="R32" s="1"/>
      <c r="S32" s="1"/>
      <c r="V32" s="1"/>
    </row>
    <row r="33" spans="1:26" x14ac:dyDescent="0.3">
      <c r="A33" s="152"/>
      <c r="B33" s="152"/>
      <c r="C33" s="152"/>
      <c r="D33" s="2" t="s">
        <v>847</v>
      </c>
      <c r="E33" s="152"/>
      <c r="F33" s="166"/>
      <c r="G33" s="155">
        <f>ROUND((SUM(L9:L32))/2,2)</f>
        <v>0</v>
      </c>
      <c r="H33" s="155">
        <f>ROUND((SUM(M9:M32))/2,2)</f>
        <v>0</v>
      </c>
      <c r="I33" s="155">
        <f>ROUND((SUM(I9:I32))/2,2)</f>
        <v>0</v>
      </c>
      <c r="J33" s="152"/>
      <c r="K33" s="152"/>
      <c r="L33" s="152">
        <f>ROUND((SUM(L9:L32))/2,2)</f>
        <v>0</v>
      </c>
      <c r="M33" s="152">
        <f>ROUND((SUM(M9:M32))/2,2)</f>
        <v>0</v>
      </c>
      <c r="N33" s="152"/>
      <c r="O33" s="152"/>
      <c r="P33" s="186"/>
      <c r="Q33" s="1"/>
      <c r="R33" s="1"/>
      <c r="S33" s="186">
        <f>ROUND((SUM(S9:S32))/2,2)</f>
        <v>0</v>
      </c>
      <c r="V33" s="2">
        <f>ROUND((SUM(V9:V32))/2,2)</f>
        <v>0</v>
      </c>
    </row>
    <row r="34" spans="1:26" x14ac:dyDescent="0.3">
      <c r="A34" s="188"/>
      <c r="B34" s="188"/>
      <c r="C34" s="188"/>
      <c r="D34" s="188" t="s">
        <v>97</v>
      </c>
      <c r="E34" s="188"/>
      <c r="F34" s="189"/>
      <c r="G34" s="190">
        <f>ROUND((SUM(L9:L33))/3,2)</f>
        <v>0</v>
      </c>
      <c r="H34" s="190">
        <f>ROUND((SUM(M9:M33))/3,2)</f>
        <v>0</v>
      </c>
      <c r="I34" s="190">
        <f>ROUND((SUM(I9:I33))/3,2)</f>
        <v>0</v>
      </c>
      <c r="J34" s="188"/>
      <c r="K34" s="188">
        <f>ROUND((SUM(K9:K33))/3,2)</f>
        <v>0</v>
      </c>
      <c r="L34" s="188">
        <f>ROUND((SUM(L9:L33))/3,2)</f>
        <v>0</v>
      </c>
      <c r="M34" s="188">
        <f>ROUND((SUM(M9:M33))/3,2)</f>
        <v>0</v>
      </c>
      <c r="N34" s="188"/>
      <c r="O34" s="188"/>
      <c r="P34" s="189"/>
      <c r="Q34" s="188"/>
      <c r="R34" s="188"/>
      <c r="S34" s="189">
        <f>ROUND((SUM(S9:S33))/3,2)</f>
        <v>0</v>
      </c>
      <c r="T34" s="191"/>
      <c r="U34" s="191"/>
      <c r="V34" s="188">
        <f>ROUND((SUM(V9:V33))/3,2)</f>
        <v>0</v>
      </c>
      <c r="Z34">
        <f>(SUM(Z9:Z33))</f>
        <v>0</v>
      </c>
    </row>
    <row r="37" spans="1:26" ht="55.2" customHeight="1" x14ac:dyDescent="0.3">
      <c r="A37" s="220" t="s">
        <v>1283</v>
      </c>
      <c r="B37" s="220"/>
      <c r="C37" s="220"/>
      <c r="D37" s="220"/>
      <c r="E37" s="220"/>
      <c r="F37" s="220"/>
      <c r="G37" s="220"/>
      <c r="H37" s="220"/>
      <c r="I37" s="220"/>
      <c r="J37" s="220"/>
      <c r="K37" s="220"/>
      <c r="L37" s="220"/>
      <c r="M37" s="220"/>
      <c r="N37" s="220"/>
      <c r="O37" s="220"/>
      <c r="P37" s="220"/>
      <c r="Q37" s="220"/>
      <c r="R37" s="220"/>
      <c r="S37" s="220"/>
      <c r="T37" s="220"/>
      <c r="U37" s="220"/>
      <c r="V37" s="220"/>
    </row>
    <row r="39" spans="1:26" ht="42" customHeight="1" x14ac:dyDescent="0.3">
      <c r="A39" s="220" t="s">
        <v>1284</v>
      </c>
      <c r="B39" s="220"/>
      <c r="C39" s="220"/>
      <c r="D39" s="220"/>
      <c r="E39" s="220"/>
      <c r="F39" s="220"/>
      <c r="G39" s="220"/>
      <c r="H39" s="220"/>
      <c r="I39" s="220"/>
      <c r="J39" s="220"/>
      <c r="K39" s="220"/>
      <c r="L39" s="220"/>
      <c r="M39" s="220"/>
      <c r="N39" s="220"/>
      <c r="O39" s="220"/>
      <c r="P39" s="220"/>
      <c r="Q39" s="220"/>
      <c r="R39" s="220"/>
      <c r="S39" s="220"/>
      <c r="T39" s="220"/>
      <c r="U39" s="220"/>
      <c r="V39" s="220"/>
    </row>
    <row r="41" spans="1:26" ht="41.4" customHeight="1" x14ac:dyDescent="0.3">
      <c r="A41" s="220" t="s">
        <v>1285</v>
      </c>
      <c r="B41" s="220"/>
      <c r="C41" s="220"/>
      <c r="D41" s="220"/>
      <c r="E41" s="220"/>
      <c r="F41" s="220"/>
      <c r="G41" s="220"/>
      <c r="H41" s="220"/>
      <c r="I41" s="220"/>
      <c r="J41" s="220"/>
      <c r="K41" s="220"/>
      <c r="L41" s="220"/>
      <c r="M41" s="220"/>
      <c r="N41" s="220"/>
      <c r="O41" s="220"/>
      <c r="P41" s="220"/>
      <c r="Q41" s="220"/>
      <c r="R41" s="220"/>
      <c r="S41" s="220"/>
      <c r="T41" s="220"/>
      <c r="U41" s="220"/>
      <c r="V41" s="220"/>
    </row>
    <row r="43" spans="1:26" x14ac:dyDescent="0.3">
      <c r="A43" s="220" t="s">
        <v>1286</v>
      </c>
      <c r="B43" s="220"/>
      <c r="C43" s="220"/>
      <c r="D43" s="220"/>
      <c r="E43" s="220"/>
      <c r="F43" s="220"/>
      <c r="G43" s="220"/>
      <c r="H43" s="220"/>
      <c r="I43" s="220"/>
      <c r="J43" s="220"/>
      <c r="K43" s="220"/>
      <c r="L43" s="220"/>
      <c r="M43" s="220"/>
      <c r="N43" s="220"/>
      <c r="O43" s="220"/>
      <c r="P43" s="220"/>
      <c r="Q43" s="220"/>
      <c r="R43" s="220"/>
      <c r="S43" s="220"/>
      <c r="T43" s="220"/>
      <c r="U43" s="220"/>
      <c r="V43" s="220"/>
    </row>
    <row r="45" spans="1:26" x14ac:dyDescent="0.3">
      <c r="A45" s="220" t="s">
        <v>1287</v>
      </c>
      <c r="B45" s="220"/>
      <c r="C45" s="220"/>
      <c r="D45" s="220"/>
    </row>
    <row r="49" spans="1:4" x14ac:dyDescent="0.3">
      <c r="A49" s="220" t="s">
        <v>1288</v>
      </c>
      <c r="B49" s="220"/>
      <c r="C49" s="220"/>
      <c r="D49" s="220"/>
    </row>
  </sheetData>
  <mergeCells count="9">
    <mergeCell ref="A41:V41"/>
    <mergeCell ref="A43:V43"/>
    <mergeCell ref="A45:D45"/>
    <mergeCell ref="A49:D49"/>
    <mergeCell ref="B1:H1"/>
    <mergeCell ref="B2:H2"/>
    <mergeCell ref="B3:H3"/>
    <mergeCell ref="A37:V37"/>
    <mergeCell ref="A39:V39"/>
  </mergeCells>
  <printOptions horizontalCentered="1" gridLines="1"/>
  <pageMargins left="0.7" right="6.9444444444444441E-3" top="0.75" bottom="0.75" header="0.3" footer="0.3"/>
  <pageSetup paperSize="9" scale="90" orientation="landscape" r:id="rId1"/>
  <headerFooter>
    <oddHeader>&amp;C&amp;B&amp; Rozpočet NÁJOMNÝ BYTOVÝ DOM  A  6.bytových jednotiek OĽKA                výkaz výmer / SO 01 Montáž oznamovacích, signalizačných a zabezpečovacích zariadení</oddHeader>
    <oddFooter>&amp;RStrana &amp;P z &amp;N    &amp;L&amp;7Spracované systémom Systematic® Kalkulus, tel.: 051 77 10 585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3F87-5851-451A-A7F3-A802FFBC0AB9}">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1041</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c r="E16" s="92"/>
      <c r="F16" s="103"/>
      <c r="G16" s="55">
        <v>6</v>
      </c>
      <c r="H16" s="112" t="s">
        <v>44</v>
      </c>
      <c r="I16" s="123"/>
      <c r="J16" s="115">
        <v>0</v>
      </c>
    </row>
    <row r="17" spans="1:26" ht="18" customHeight="1" x14ac:dyDescent="0.3">
      <c r="A17" s="16"/>
      <c r="B17" s="62">
        <v>2</v>
      </c>
      <c r="C17" s="66" t="s">
        <v>38</v>
      </c>
      <c r="D17" s="72"/>
      <c r="E17" s="70"/>
      <c r="F17" s="75"/>
      <c r="G17" s="56">
        <v>7</v>
      </c>
      <c r="H17" s="113" t="s">
        <v>45</v>
      </c>
      <c r="I17" s="123"/>
      <c r="J17" s="116">
        <f>'SO 7912'!Z21</f>
        <v>0</v>
      </c>
    </row>
    <row r="18" spans="1:26" ht="18" customHeight="1" x14ac:dyDescent="0.3">
      <c r="A18" s="16"/>
      <c r="B18" s="63">
        <v>3</v>
      </c>
      <c r="C18" s="67" t="s">
        <v>39</v>
      </c>
      <c r="D18" s="73">
        <f>'Rekap 7912'!B12</f>
        <v>0</v>
      </c>
      <c r="E18" s="71">
        <f>'Rekap 7912'!C12</f>
        <v>0</v>
      </c>
      <c r="F18" s="76">
        <f>'Rekap 7912'!D12</f>
        <v>0</v>
      </c>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7912'!K9:'SO 7912'!K20)</f>
        <v>0</v>
      </c>
      <c r="J29" s="115">
        <f>ROUND(((ROUND(I29,2)*20)*1/100),2)</f>
        <v>0</v>
      </c>
    </row>
    <row r="30" spans="1:26" ht="18" customHeight="1" x14ac:dyDescent="0.3">
      <c r="A30" s="16"/>
      <c r="B30" s="26"/>
      <c r="C30" s="121"/>
      <c r="D30" s="123"/>
      <c r="E30" s="25"/>
      <c r="F30" s="16"/>
      <c r="G30" s="56">
        <v>23</v>
      </c>
      <c r="H30" s="113" t="s">
        <v>51</v>
      </c>
      <c r="I30" s="84">
        <f>SUM('SO 7912'!K9:'SO 7912'!K20)</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8CA6-9C83-4367-961B-DC781542FD36}">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25</v>
      </c>
      <c r="B5" s="138"/>
      <c r="C5" s="138"/>
      <c r="D5" s="138"/>
      <c r="E5" s="138"/>
      <c r="F5" s="138"/>
    </row>
    <row r="6" spans="1:26" x14ac:dyDescent="0.3">
      <c r="A6" s="141" t="s">
        <v>1041</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847</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1042</v>
      </c>
      <c r="B11" s="153">
        <f>'SO 7912'!L18</f>
        <v>0</v>
      </c>
      <c r="C11" s="153">
        <f>'SO 7912'!M18</f>
        <v>0</v>
      </c>
      <c r="D11" s="153">
        <f>'SO 7912'!I18</f>
        <v>0</v>
      </c>
      <c r="E11" s="154">
        <f>'SO 7912'!S18</f>
        <v>0</v>
      </c>
      <c r="F11" s="154">
        <f>'SO 7912'!V18</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2" t="s">
        <v>847</v>
      </c>
      <c r="B12" s="155">
        <f>'SO 7912'!L20</f>
        <v>0</v>
      </c>
      <c r="C12" s="155">
        <f>'SO 7912'!M20</f>
        <v>0</v>
      </c>
      <c r="D12" s="155">
        <f>'SO 7912'!I20</f>
        <v>0</v>
      </c>
      <c r="E12" s="156">
        <f>'SO 7912'!S20</f>
        <v>0</v>
      </c>
      <c r="F12" s="156">
        <f>'SO 7912'!V20</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
      <c r="B13" s="145"/>
      <c r="C13" s="145"/>
      <c r="D13" s="145"/>
      <c r="E13" s="144"/>
      <c r="F13" s="144"/>
    </row>
    <row r="14" spans="1:26" x14ac:dyDescent="0.3">
      <c r="A14" s="2" t="s">
        <v>97</v>
      </c>
      <c r="B14" s="155">
        <f>'SO 7912'!L21</f>
        <v>0</v>
      </c>
      <c r="C14" s="155">
        <f>'SO 7912'!M21</f>
        <v>0</v>
      </c>
      <c r="D14" s="155">
        <f>'SO 7912'!I21</f>
        <v>0</v>
      </c>
      <c r="E14" s="156">
        <f>'SO 7912'!S21</f>
        <v>0</v>
      </c>
      <c r="F14" s="156">
        <f>'SO 7912'!V21</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
      <c r="B15" s="145"/>
      <c r="C15" s="145"/>
      <c r="D15" s="145"/>
      <c r="E15" s="144"/>
      <c r="F15" s="144"/>
    </row>
    <row r="16" spans="1:26" x14ac:dyDescent="0.3">
      <c r="A16" s="1"/>
      <c r="B16" s="145"/>
      <c r="C16" s="145"/>
      <c r="D16" s="145"/>
      <c r="E16" s="144"/>
      <c r="F16" s="144"/>
    </row>
    <row r="17" spans="1:6" x14ac:dyDescent="0.3">
      <c r="A17" s="1"/>
      <c r="B17" s="145"/>
      <c r="C17" s="145"/>
      <c r="D17" s="145"/>
      <c r="E17" s="144"/>
      <c r="F17" s="144"/>
    </row>
    <row r="18" spans="1:6" x14ac:dyDescent="0.3">
      <c r="A18" s="1"/>
      <c r="B18" s="145"/>
      <c r="C18" s="145"/>
      <c r="D18" s="145"/>
      <c r="E18" s="144"/>
      <c r="F18" s="144"/>
    </row>
    <row r="19" spans="1:6" x14ac:dyDescent="0.3">
      <c r="A19" s="1"/>
      <c r="B19" s="145"/>
      <c r="C19" s="145"/>
      <c r="D19" s="145"/>
      <c r="E19" s="144"/>
      <c r="F19" s="144"/>
    </row>
    <row r="20" spans="1:6" x14ac:dyDescent="0.3">
      <c r="A20" s="1"/>
      <c r="B20" s="145"/>
      <c r="C20" s="145"/>
      <c r="D20" s="145"/>
      <c r="E20" s="144"/>
      <c r="F20" s="144"/>
    </row>
    <row r="21" spans="1:6" x14ac:dyDescent="0.3">
      <c r="A21" s="1"/>
      <c r="B21" s="145"/>
      <c r="C21" s="145"/>
      <c r="D21" s="145"/>
      <c r="E21" s="144"/>
      <c r="F21" s="144"/>
    </row>
    <row r="22" spans="1:6" x14ac:dyDescent="0.3">
      <c r="A22" s="1"/>
      <c r="B22" s="145"/>
      <c r="C22" s="145"/>
      <c r="D22" s="145"/>
      <c r="E22" s="144"/>
      <c r="F22" s="144"/>
    </row>
    <row r="23" spans="1:6" x14ac:dyDescent="0.3">
      <c r="A23" s="1"/>
      <c r="B23" s="145"/>
      <c r="C23" s="145"/>
      <c r="D23" s="145"/>
      <c r="E23" s="144"/>
      <c r="F23" s="144"/>
    </row>
    <row r="24" spans="1:6" x14ac:dyDescent="0.3">
      <c r="A24" s="1"/>
      <c r="B24" s="145"/>
      <c r="C24" s="145"/>
      <c r="D24" s="145"/>
      <c r="E24" s="144"/>
      <c r="F24" s="144"/>
    </row>
    <row r="25" spans="1:6" x14ac:dyDescent="0.3">
      <c r="A25" s="1"/>
      <c r="B25" s="145"/>
      <c r="C25" s="145"/>
      <c r="D25" s="145"/>
      <c r="E25" s="144"/>
      <c r="F25" s="144"/>
    </row>
    <row r="26" spans="1:6" x14ac:dyDescent="0.3">
      <c r="A26" s="1"/>
      <c r="B26" s="145"/>
      <c r="C26" s="145"/>
      <c r="D26" s="145"/>
      <c r="E26" s="144"/>
      <c r="F26" s="144"/>
    </row>
    <row r="27" spans="1:6" x14ac:dyDescent="0.3">
      <c r="A27" s="1"/>
      <c r="B27" s="145"/>
      <c r="C27" s="145"/>
      <c r="D27" s="145"/>
      <c r="E27" s="144"/>
      <c r="F27" s="144"/>
    </row>
    <row r="28" spans="1:6" x14ac:dyDescent="0.3">
      <c r="A28" s="1"/>
      <c r="B28" s="145"/>
      <c r="C28" s="145"/>
      <c r="D28" s="145"/>
      <c r="E28" s="144"/>
      <c r="F28" s="144"/>
    </row>
    <row r="29" spans="1:6" x14ac:dyDescent="0.3">
      <c r="A29" s="1"/>
      <c r="B29" s="145"/>
      <c r="C29" s="145"/>
      <c r="D29" s="145"/>
      <c r="E29" s="144"/>
      <c r="F29" s="144"/>
    </row>
    <row r="30" spans="1:6" x14ac:dyDescent="0.3">
      <c r="A30" s="1"/>
      <c r="B30" s="145"/>
      <c r="C30" s="145"/>
      <c r="D30" s="145"/>
      <c r="E30" s="144"/>
      <c r="F30" s="144"/>
    </row>
    <row r="31" spans="1:6" x14ac:dyDescent="0.3">
      <c r="A31" s="1"/>
      <c r="B31" s="145"/>
      <c r="C31" s="145"/>
      <c r="D31" s="145"/>
      <c r="E31" s="144"/>
      <c r="F31" s="144"/>
    </row>
    <row r="32" spans="1: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A0E1C-33B5-40F9-AE30-1DF9C9975BDA}">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1279</v>
      </c>
      <c r="G1" s="17"/>
      <c r="H1" s="17"/>
      <c r="I1" s="17"/>
      <c r="J1" s="17"/>
      <c r="W1">
        <v>30.126000000000001</v>
      </c>
    </row>
    <row r="2" spans="1:23" ht="30" customHeight="1" thickTop="1" x14ac:dyDescent="0.3">
      <c r="A2" s="16"/>
      <c r="B2" s="204" t="s">
        <v>1280</v>
      </c>
      <c r="C2" s="205"/>
      <c r="D2" s="205"/>
      <c r="E2" s="205"/>
      <c r="F2" s="205"/>
      <c r="G2" s="205"/>
      <c r="H2" s="205"/>
      <c r="I2" s="205"/>
      <c r="J2" s="206"/>
    </row>
    <row r="3" spans="1:23" ht="18" customHeight="1" x14ac:dyDescent="0.3">
      <c r="A3" s="16"/>
      <c r="B3" s="26"/>
      <c r="C3" s="23"/>
      <c r="D3" s="20"/>
      <c r="E3" s="20"/>
      <c r="F3" s="20"/>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'Kryci_list 7907'!D16+'Kryci_list 7908'!D16+'Kryci_list 7909'!D16+'Kryci_list 7910'!D16+'Kryci_list 7911'!D16+'Kryci_list 7912'!D16+'Kryci_list 7913'!D16+'Kryci_list 7914'!D16+'Kryci_list 7915'!D16+'Kryci_list 7916'!D16+'Kryci_list 7917'!D16</f>
        <v>0</v>
      </c>
      <c r="E16" s="92">
        <f>'Kryci_list 7907'!E16+'Kryci_list 7908'!E16+'Kryci_list 7909'!E16+'Kryci_list 7910'!E16+'Kryci_list 7911'!E16+'Kryci_list 7912'!E16+'Kryci_list 7913'!E16+'Kryci_list 7914'!E16+'Kryci_list 7915'!E16+'Kryci_list 7916'!E16+'Kryci_list 7917'!E16</f>
        <v>0</v>
      </c>
      <c r="F16" s="103">
        <f>'Kryci_list 7907'!F16+'Kryci_list 7908'!F16+'Kryci_list 7909'!F16+'Kryci_list 7910'!F16+'Kryci_list 7911'!F16+'Kryci_list 7912'!F16+'Kryci_list 7913'!F16+'Kryci_list 7914'!F16+'Kryci_list 7915'!F16+'Kryci_list 7916'!F16+'Kryci_list 7917'!F16</f>
        <v>0</v>
      </c>
      <c r="G16" s="55">
        <v>6</v>
      </c>
      <c r="H16" s="112" t="s">
        <v>44</v>
      </c>
      <c r="I16" s="123"/>
      <c r="J16" s="115">
        <f>Rekapitulácia!F19</f>
        <v>0</v>
      </c>
    </row>
    <row r="17" spans="1:10" ht="18" customHeight="1" x14ac:dyDescent="0.3">
      <c r="A17" s="16"/>
      <c r="B17" s="62">
        <v>2</v>
      </c>
      <c r="C17" s="66" t="s">
        <v>38</v>
      </c>
      <c r="D17" s="72">
        <f>'Kryci_list 7907'!D17+'Kryci_list 7908'!D17+'Kryci_list 7909'!D17+'Kryci_list 7910'!D17+'Kryci_list 7911'!D17+'Kryci_list 7912'!D17+'Kryci_list 7913'!D17+'Kryci_list 7914'!D17+'Kryci_list 7915'!D17+'Kryci_list 7916'!D17+'Kryci_list 7917'!D17</f>
        <v>0</v>
      </c>
      <c r="E17" s="70">
        <f>'Kryci_list 7907'!E17+'Kryci_list 7908'!E17+'Kryci_list 7909'!E17+'Kryci_list 7910'!E17+'Kryci_list 7911'!E17+'Kryci_list 7912'!E17+'Kryci_list 7913'!E17+'Kryci_list 7914'!E17+'Kryci_list 7915'!E17+'Kryci_list 7916'!E17+'Kryci_list 7917'!E17</f>
        <v>0</v>
      </c>
      <c r="F17" s="75">
        <f>'Kryci_list 7907'!F17+'Kryci_list 7908'!F17+'Kryci_list 7909'!F17+'Kryci_list 7910'!F17+'Kryci_list 7911'!F17+'Kryci_list 7912'!F17+'Kryci_list 7913'!F17+'Kryci_list 7914'!F17+'Kryci_list 7915'!F17+'Kryci_list 7916'!F17+'Kryci_list 7917'!F17</f>
        <v>0</v>
      </c>
      <c r="G17" s="56">
        <v>7</v>
      </c>
      <c r="H17" s="113" t="s">
        <v>45</v>
      </c>
      <c r="I17" s="123"/>
      <c r="J17" s="116">
        <f>Rekapitulácia!E19</f>
        <v>0</v>
      </c>
    </row>
    <row r="18" spans="1:10" ht="18" customHeight="1" x14ac:dyDescent="0.3">
      <c r="A18" s="16"/>
      <c r="B18" s="63">
        <v>3</v>
      </c>
      <c r="C18" s="67" t="s">
        <v>39</v>
      </c>
      <c r="D18" s="73">
        <f>'Kryci_list 7907'!D18+'Kryci_list 7908'!D18+'Kryci_list 7909'!D18+'Kryci_list 7910'!D18+'Kryci_list 7911'!D18+'Kryci_list 7912'!D18+'Kryci_list 7913'!D18+'Kryci_list 7914'!D18+'Kryci_list 7915'!D18+'Kryci_list 7916'!D18+'Kryci_list 7917'!D18</f>
        <v>0</v>
      </c>
      <c r="E18" s="71">
        <f>'Kryci_list 7907'!E18+'Kryci_list 7908'!E18+'Kryci_list 7909'!E18+'Kryci_list 7910'!E18+'Kryci_list 7911'!E18+'Kryci_list 7912'!E18+'Kryci_list 7913'!E18+'Kryci_list 7914'!E18+'Kryci_list 7915'!E18+'Kryci_list 7916'!E18+'Kryci_list 7917'!E18</f>
        <v>0</v>
      </c>
      <c r="F18" s="76">
        <f>'Kryci_list 7907'!F18+'Kryci_list 7908'!F18+'Kryci_list 7909'!F18+'Kryci_list 7910'!F18+'Kryci_list 7911'!F18+'Kryci_list 7912'!F18+'Kryci_list 7913'!F18+'Kryci_list 7914'!F18+'Kryci_list 7915'!F18+'Kryci_list 7916'!F18+'Kryci_list 7917'!F18</f>
        <v>0</v>
      </c>
      <c r="G18" s="56">
        <v>8</v>
      </c>
      <c r="H18" s="113" t="s">
        <v>46</v>
      </c>
      <c r="I18" s="123"/>
      <c r="J18" s="116">
        <f>Rekapitulácia!D19</f>
        <v>0</v>
      </c>
    </row>
    <row r="19" spans="1:10" ht="18" customHeight="1" x14ac:dyDescent="0.3">
      <c r="A19" s="16"/>
      <c r="B19" s="63">
        <v>4</v>
      </c>
      <c r="C19" s="67" t="s">
        <v>40</v>
      </c>
      <c r="D19" s="73">
        <f>'Kryci_list 7907'!D19+'Kryci_list 7908'!D19+'Kryci_list 7909'!D19+'Kryci_list 7910'!D19+'Kryci_list 7911'!D19+'Kryci_list 7912'!D19+'Kryci_list 7913'!D19+'Kryci_list 7914'!D19+'Kryci_list 7915'!D19+'Kryci_list 7916'!D19+'Kryci_list 7917'!D19</f>
        <v>0</v>
      </c>
      <c r="E19" s="71">
        <f>'Kryci_list 7907'!E19+'Kryci_list 7908'!E19+'Kryci_list 7909'!E19+'Kryci_list 7910'!E19+'Kryci_list 7911'!E19+'Kryci_list 7912'!E19+'Kryci_list 7913'!E19+'Kryci_list 7914'!E19+'Kryci_list 7915'!E19+'Kryci_list 7916'!E19+'Kryci_list 7917'!E19</f>
        <v>0</v>
      </c>
      <c r="F19" s="76">
        <f>'Kryci_list 7907'!F19+'Kryci_list 7908'!F19+'Kryci_list 7909'!F19+'Kryci_list 7910'!F19+'Kryci_list 7911'!F19+'Kryci_list 7912'!F19+'Kryci_list 7913'!F19+'Kryci_list 7914'!F19+'Kryci_list 7915'!F19+'Kryci_list 7916'!F19+'Kryci_list 7917'!F19</f>
        <v>0</v>
      </c>
      <c r="G19" s="56">
        <v>9</v>
      </c>
      <c r="H19" s="121"/>
      <c r="I19" s="123"/>
      <c r="J19" s="122"/>
    </row>
    <row r="20" spans="1:10" ht="18" customHeight="1" thickBot="1" x14ac:dyDescent="0.35">
      <c r="A20" s="16"/>
      <c r="B20" s="63">
        <v>5</v>
      </c>
      <c r="C20" s="68" t="s">
        <v>41</v>
      </c>
      <c r="D20" s="74"/>
      <c r="E20" s="96"/>
      <c r="F20" s="104">
        <f>SUM(F16:F19)</f>
        <v>0</v>
      </c>
      <c r="G20" s="56">
        <v>10</v>
      </c>
      <c r="H20" s="113" t="s">
        <v>41</v>
      </c>
      <c r="I20" s="125"/>
      <c r="J20" s="95">
        <f>SUM(J16:J19)</f>
        <v>0</v>
      </c>
    </row>
    <row r="21" spans="1:10" ht="18" customHeight="1" thickTop="1" x14ac:dyDescent="0.3">
      <c r="A21" s="16"/>
      <c r="B21" s="60" t="s">
        <v>54</v>
      </c>
      <c r="C21" s="64" t="s">
        <v>55</v>
      </c>
      <c r="D21" s="69"/>
      <c r="E21" s="22"/>
      <c r="F21" s="94"/>
      <c r="G21" s="60" t="s">
        <v>61</v>
      </c>
      <c r="H21" s="57" t="s">
        <v>55</v>
      </c>
      <c r="I21" s="31"/>
      <c r="J21" s="126"/>
    </row>
    <row r="22" spans="1:10" ht="18" customHeight="1" x14ac:dyDescent="0.3">
      <c r="A22" s="16"/>
      <c r="B22" s="55">
        <v>11</v>
      </c>
      <c r="C22" s="58" t="s">
        <v>56</v>
      </c>
      <c r="D22" s="82"/>
      <c r="E22" s="85"/>
      <c r="F22" s="75">
        <f>'Kryci_list 7907'!F22+'Kryci_list 7908'!F22+'Kryci_list 7909'!F22+'Kryci_list 7910'!F22+'Kryci_list 7911'!F22+'Kryci_list 7912'!F22+'Kryci_list 7913'!F22+'Kryci_list 7914'!F22+'Kryci_list 7915'!F22+'Kryci_list 7916'!F22+'Kryci_list 7917'!F22</f>
        <v>0</v>
      </c>
      <c r="G22" s="55">
        <v>16</v>
      </c>
      <c r="H22" s="112" t="s">
        <v>62</v>
      </c>
      <c r="I22" s="123"/>
      <c r="J22" s="115">
        <f>'Kryci_list 7907'!J22+'Kryci_list 7908'!J22+'Kryci_list 7909'!J22+'Kryci_list 7910'!J22+'Kryci_list 7911'!J22+'Kryci_list 7912'!J22+'Kryci_list 7913'!J22+'Kryci_list 7914'!J22+'Kryci_list 7915'!J22+'Kryci_list 7916'!J22+'Kryci_list 7917'!J22</f>
        <v>0</v>
      </c>
    </row>
    <row r="23" spans="1:10" ht="18" customHeight="1" x14ac:dyDescent="0.3">
      <c r="A23" s="16"/>
      <c r="B23" s="56">
        <v>12</v>
      </c>
      <c r="C23" s="59" t="s">
        <v>57</v>
      </c>
      <c r="D23" s="61"/>
      <c r="E23" s="85"/>
      <c r="F23" s="76">
        <f>'Kryci_list 7907'!F23+'Kryci_list 7908'!F23+'Kryci_list 7909'!F23+'Kryci_list 7910'!F23+'Kryci_list 7911'!F23+'Kryci_list 7912'!F23+'Kryci_list 7913'!F23+'Kryci_list 7914'!F23+'Kryci_list 7915'!F23+'Kryci_list 7916'!F23+'Kryci_list 7917'!F23</f>
        <v>0</v>
      </c>
      <c r="G23" s="56">
        <v>17</v>
      </c>
      <c r="H23" s="113" t="s">
        <v>63</v>
      </c>
      <c r="I23" s="123"/>
      <c r="J23" s="116">
        <f>'Kryci_list 7907'!J23+'Kryci_list 7908'!J23+'Kryci_list 7909'!J23+'Kryci_list 7910'!J23+'Kryci_list 7911'!J23+'Kryci_list 7912'!J23+'Kryci_list 7913'!J23+'Kryci_list 7914'!J23+'Kryci_list 7915'!J23+'Kryci_list 7916'!J23+'Kryci_list 7917'!J23</f>
        <v>0</v>
      </c>
    </row>
    <row r="24" spans="1:10" ht="18" customHeight="1" x14ac:dyDescent="0.3">
      <c r="A24" s="16"/>
      <c r="B24" s="56">
        <v>13</v>
      </c>
      <c r="C24" s="59" t="s">
        <v>58</v>
      </c>
      <c r="D24" s="61"/>
      <c r="E24" s="85"/>
      <c r="F24" s="76">
        <f>'Kryci_list 7907'!F24+'Kryci_list 7908'!F24+'Kryci_list 7909'!F24+'Kryci_list 7910'!F24+'Kryci_list 7911'!F24+'Kryci_list 7912'!F24+'Kryci_list 7913'!F24+'Kryci_list 7914'!F24+'Kryci_list 7915'!F24+'Kryci_list 7916'!F24+'Kryci_list 7917'!F24</f>
        <v>0</v>
      </c>
      <c r="G24" s="56">
        <v>18</v>
      </c>
      <c r="H24" s="113" t="s">
        <v>64</v>
      </c>
      <c r="I24" s="123"/>
      <c r="J24" s="116">
        <f>'Kryci_list 7907'!J24+'Kryci_list 7908'!J24+'Kryci_list 7909'!J24+'Kryci_list 7910'!J24+'Kryci_list 7911'!J24+'Kryci_list 7912'!J24+'Kryci_list 7913'!J24+'Kryci_list 7914'!J24+'Kryci_list 7915'!J24+'Kryci_list 7916'!J24+'Kryci_list 7917'!J24</f>
        <v>0</v>
      </c>
    </row>
    <row r="25" spans="1:10" ht="18" customHeight="1" x14ac:dyDescent="0.3">
      <c r="A25" s="16"/>
      <c r="B25" s="56">
        <v>14</v>
      </c>
      <c r="C25" s="23"/>
      <c r="D25" s="61"/>
      <c r="E25" s="85"/>
      <c r="F25" s="83"/>
      <c r="G25" s="56">
        <v>19</v>
      </c>
      <c r="H25" s="121"/>
      <c r="I25" s="123"/>
      <c r="J25" s="116"/>
    </row>
    <row r="26" spans="1:10" ht="18" customHeight="1" thickBot="1" x14ac:dyDescent="0.35">
      <c r="A26" s="16"/>
      <c r="B26" s="56">
        <v>15</v>
      </c>
      <c r="C26" s="59"/>
      <c r="D26" s="61"/>
      <c r="E26" s="61"/>
      <c r="F26" s="105"/>
      <c r="G26" s="56">
        <v>20</v>
      </c>
      <c r="H26" s="113" t="s">
        <v>41</v>
      </c>
      <c r="I26" s="125"/>
      <c r="J26" s="95">
        <f>SUM(J22:J25)+SUM(F22:F25)</f>
        <v>0</v>
      </c>
    </row>
    <row r="27" spans="1:10" ht="18" customHeight="1" thickTop="1" x14ac:dyDescent="0.3">
      <c r="A27" s="16"/>
      <c r="B27" s="97"/>
      <c r="C27" s="137" t="s">
        <v>70</v>
      </c>
      <c r="D27" s="130"/>
      <c r="E27" s="98"/>
      <c r="F27" s="32"/>
      <c r="G27" s="106" t="s">
        <v>47</v>
      </c>
      <c r="H27" s="100" t="s">
        <v>48</v>
      </c>
      <c r="I27" s="31"/>
      <c r="J27" s="34"/>
    </row>
    <row r="28" spans="1:10" ht="18" customHeight="1" x14ac:dyDescent="0.3">
      <c r="A28" s="16"/>
      <c r="B28" s="29"/>
      <c r="C28" s="128"/>
      <c r="D28" s="131"/>
      <c r="E28" s="25"/>
      <c r="F28" s="16"/>
      <c r="G28" s="107">
        <v>21</v>
      </c>
      <c r="H28" s="111" t="s">
        <v>49</v>
      </c>
      <c r="I28" s="118"/>
      <c r="J28" s="93">
        <f>F20+J20+F26+J26</f>
        <v>0</v>
      </c>
    </row>
    <row r="29" spans="1:10" ht="18" customHeight="1" x14ac:dyDescent="0.3">
      <c r="A29" s="16"/>
      <c r="B29" s="77"/>
      <c r="C29" s="129"/>
      <c r="D29" s="132"/>
      <c r="E29" s="25"/>
      <c r="F29" s="16"/>
      <c r="G29" s="55">
        <v>22</v>
      </c>
      <c r="H29" s="112" t="s">
        <v>50</v>
      </c>
      <c r="I29" s="119">
        <f>Rekapitulácia!B20</f>
        <v>0</v>
      </c>
      <c r="J29" s="115">
        <f>ROUND(((ROUND(I29,2)*20)/100),2)*1</f>
        <v>0</v>
      </c>
    </row>
    <row r="30" spans="1:10" ht="18" customHeight="1" x14ac:dyDescent="0.3">
      <c r="A30" s="16"/>
      <c r="B30" s="26"/>
      <c r="C30" s="121"/>
      <c r="D30" s="123"/>
      <c r="E30" s="25"/>
      <c r="F30" s="16"/>
      <c r="G30" s="56">
        <v>23</v>
      </c>
      <c r="H30" s="113" t="s">
        <v>51</v>
      </c>
      <c r="I30" s="84">
        <f>Rekapitulácia!B21</f>
        <v>0</v>
      </c>
      <c r="J30" s="116">
        <f>ROUND(((ROUND(I30,2)*0)/100),2)</f>
        <v>0</v>
      </c>
    </row>
    <row r="31" spans="1:10" ht="18" customHeight="1" x14ac:dyDescent="0.3">
      <c r="A31" s="16"/>
      <c r="B31" s="27"/>
      <c r="C31" s="133"/>
      <c r="D31" s="134"/>
      <c r="E31" s="25"/>
      <c r="F31" s="16"/>
      <c r="G31" s="56">
        <v>24</v>
      </c>
      <c r="H31" s="113" t="s">
        <v>52</v>
      </c>
      <c r="I31" s="30"/>
      <c r="J31" s="202">
        <f>SUM(J28:J30)</f>
        <v>0</v>
      </c>
    </row>
    <row r="32" spans="1:10" ht="18" customHeight="1" thickBot="1" x14ac:dyDescent="0.35">
      <c r="A32" s="16"/>
      <c r="B32" s="44"/>
      <c r="C32" s="114"/>
      <c r="D32" s="120"/>
      <c r="E32" s="78"/>
      <c r="F32" s="79"/>
      <c r="G32" s="198" t="s">
        <v>53</v>
      </c>
      <c r="H32" s="199"/>
      <c r="I32" s="200"/>
      <c r="J32" s="201"/>
    </row>
    <row r="33" spans="1:10" ht="18" customHeight="1" thickTop="1" x14ac:dyDescent="0.3">
      <c r="A33" s="16"/>
      <c r="B33" s="97"/>
      <c r="C33" s="98"/>
      <c r="D33" s="135" t="s">
        <v>68</v>
      </c>
      <c r="E33" s="81"/>
      <c r="F33" s="81"/>
      <c r="G33" s="19"/>
      <c r="H33" s="135" t="s">
        <v>69</v>
      </c>
      <c r="I33" s="32"/>
      <c r="J33" s="35"/>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C7EC8-B986-4C93-9E07-3EAE760CC7C6}">
  <dimension ref="A1:AA37"/>
  <sheetViews>
    <sheetView workbookViewId="0">
      <pane ySplit="8" topLeftCell="A27" activePane="bottomLeft" state="frozen"/>
      <selection pane="bottomLeft" activeCell="A37" sqref="A37:D37"/>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1043</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847</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924</v>
      </c>
      <c r="D10" s="167" t="s">
        <v>1042</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1044</v>
      </c>
      <c r="C11" s="174" t="s">
        <v>1045</v>
      </c>
      <c r="D11" s="168" t="s">
        <v>1046</v>
      </c>
      <c r="E11" s="168" t="s">
        <v>154</v>
      </c>
      <c r="F11" s="169">
        <v>8</v>
      </c>
      <c r="G11" s="175"/>
      <c r="H11" s="175"/>
      <c r="I11" s="170">
        <f t="shared" ref="I11:I17" si="0">ROUND(F11*(G11+H11),2)</f>
        <v>0</v>
      </c>
      <c r="J11" s="168">
        <f t="shared" ref="J11:J17" si="1">ROUND(F11*(N11),2)</f>
        <v>0</v>
      </c>
      <c r="K11" s="171">
        <f t="shared" ref="K11:K17" si="2">ROUND(F11*(O11),2)</f>
        <v>0</v>
      </c>
      <c r="L11" s="171">
        <f t="shared" ref="L11:L17" si="3">ROUND(F11*(G11),2)</f>
        <v>0</v>
      </c>
      <c r="M11" s="171">
        <f t="shared" ref="M11:M17" si="4">ROUND(F11*(H11),2)</f>
        <v>0</v>
      </c>
      <c r="N11" s="171">
        <v>0</v>
      </c>
      <c r="O11" s="171"/>
      <c r="P11" s="176"/>
      <c r="Q11" s="176"/>
      <c r="R11" s="176"/>
      <c r="S11" s="171">
        <f t="shared" ref="S11:S17" si="5">ROUND(F11*(P11),3)</f>
        <v>0</v>
      </c>
      <c r="T11" s="172"/>
      <c r="U11" s="172"/>
      <c r="V11" s="176"/>
      <c r="Z11">
        <v>0</v>
      </c>
    </row>
    <row r="12" spans="1:26" ht="24.9" customHeight="1" x14ac:dyDescent="0.3">
      <c r="A12" s="182">
        <v>2</v>
      </c>
      <c r="B12" s="177" t="s">
        <v>412</v>
      </c>
      <c r="C12" s="183" t="s">
        <v>1047</v>
      </c>
      <c r="D12" s="177" t="s">
        <v>1048</v>
      </c>
      <c r="E12" s="177" t="s">
        <v>154</v>
      </c>
      <c r="F12" s="178">
        <v>6</v>
      </c>
      <c r="G12" s="184"/>
      <c r="H12" s="184"/>
      <c r="I12" s="179">
        <f t="shared" si="0"/>
        <v>0</v>
      </c>
      <c r="J12" s="177">
        <f t="shared" si="1"/>
        <v>0</v>
      </c>
      <c r="K12" s="180">
        <f t="shared" si="2"/>
        <v>0</v>
      </c>
      <c r="L12" s="180">
        <f t="shared" si="3"/>
        <v>0</v>
      </c>
      <c r="M12" s="180">
        <f t="shared" si="4"/>
        <v>0</v>
      </c>
      <c r="N12" s="180">
        <v>0</v>
      </c>
      <c r="O12" s="180"/>
      <c r="P12" s="185"/>
      <c r="Q12" s="185"/>
      <c r="R12" s="185"/>
      <c r="S12" s="180">
        <f t="shared" si="5"/>
        <v>0</v>
      </c>
      <c r="T12" s="181"/>
      <c r="U12" s="181"/>
      <c r="V12" s="185"/>
      <c r="Z12">
        <v>0</v>
      </c>
    </row>
    <row r="13" spans="1:26" ht="24.9" customHeight="1" x14ac:dyDescent="0.3">
      <c r="A13" s="173">
        <v>3</v>
      </c>
      <c r="B13" s="168" t="s">
        <v>1044</v>
      </c>
      <c r="C13" s="174" t="s">
        <v>1049</v>
      </c>
      <c r="D13" s="168" t="s">
        <v>1050</v>
      </c>
      <c r="E13" s="168" t="s">
        <v>298</v>
      </c>
      <c r="F13" s="169">
        <v>1</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1044</v>
      </c>
      <c r="C14" s="174" t="s">
        <v>1051</v>
      </c>
      <c r="D14" s="168" t="s">
        <v>1052</v>
      </c>
      <c r="E14" s="168" t="s">
        <v>154</v>
      </c>
      <c r="F14" s="169">
        <v>40</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1044</v>
      </c>
      <c r="C15" s="174" t="s">
        <v>1053</v>
      </c>
      <c r="D15" s="168" t="s">
        <v>1054</v>
      </c>
      <c r="E15" s="168" t="s">
        <v>131</v>
      </c>
      <c r="F15" s="169">
        <v>3</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1044</v>
      </c>
      <c r="C16" s="174" t="s">
        <v>1055</v>
      </c>
      <c r="D16" s="168" t="s">
        <v>1056</v>
      </c>
      <c r="E16" s="168" t="s">
        <v>415</v>
      </c>
      <c r="F16" s="169">
        <v>2</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ht="24.9" customHeight="1" x14ac:dyDescent="0.3">
      <c r="A17" s="173">
        <v>7</v>
      </c>
      <c r="B17" s="168" t="s">
        <v>1044</v>
      </c>
      <c r="C17" s="174" t="s">
        <v>1057</v>
      </c>
      <c r="D17" s="168" t="s">
        <v>1058</v>
      </c>
      <c r="E17" s="168" t="s">
        <v>298</v>
      </c>
      <c r="F17" s="169">
        <v>1</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x14ac:dyDescent="0.3">
      <c r="A18" s="152"/>
      <c r="B18" s="152"/>
      <c r="C18" s="167">
        <v>924</v>
      </c>
      <c r="D18" s="167" t="s">
        <v>1042</v>
      </c>
      <c r="E18" s="152"/>
      <c r="F18" s="166"/>
      <c r="G18" s="155">
        <f>ROUND((SUM(L10:L17))/1,2)</f>
        <v>0</v>
      </c>
      <c r="H18" s="155">
        <f>ROUND((SUM(M10:M17))/1,2)</f>
        <v>0</v>
      </c>
      <c r="I18" s="155">
        <f>ROUND((SUM(I10:I17))/1,2)</f>
        <v>0</v>
      </c>
      <c r="J18" s="152"/>
      <c r="K18" s="152"/>
      <c r="L18" s="152">
        <f>ROUND((SUM(L10:L17))/1,2)</f>
        <v>0</v>
      </c>
      <c r="M18" s="152">
        <f>ROUND((SUM(M10:M17))/1,2)</f>
        <v>0</v>
      </c>
      <c r="N18" s="152"/>
      <c r="O18" s="152"/>
      <c r="P18" s="186"/>
      <c r="Q18" s="1"/>
      <c r="R18" s="1"/>
      <c r="S18" s="186">
        <f>ROUND((SUM(S10:S17))/1,2)</f>
        <v>0</v>
      </c>
      <c r="T18" s="187"/>
      <c r="U18" s="187"/>
      <c r="V18" s="2">
        <f>ROUND((SUM(V10:V17))/1,2)</f>
        <v>0</v>
      </c>
    </row>
    <row r="19" spans="1:26" x14ac:dyDescent="0.3">
      <c r="A19" s="1"/>
      <c r="B19" s="1"/>
      <c r="C19" s="1"/>
      <c r="D19" s="1"/>
      <c r="E19" s="1"/>
      <c r="F19" s="162"/>
      <c r="G19" s="145"/>
      <c r="H19" s="145"/>
      <c r="I19" s="145"/>
      <c r="J19" s="1"/>
      <c r="K19" s="1"/>
      <c r="L19" s="1"/>
      <c r="M19" s="1"/>
      <c r="N19" s="1"/>
      <c r="O19" s="1"/>
      <c r="P19" s="1"/>
      <c r="Q19" s="1"/>
      <c r="R19" s="1"/>
      <c r="S19" s="1"/>
      <c r="V19" s="1"/>
    </row>
    <row r="20" spans="1:26" x14ac:dyDescent="0.3">
      <c r="A20" s="152"/>
      <c r="B20" s="152"/>
      <c r="C20" s="152"/>
      <c r="D20" s="2" t="s">
        <v>847</v>
      </c>
      <c r="E20" s="152"/>
      <c r="F20" s="166"/>
      <c r="G20" s="155">
        <f>ROUND((SUM(L9:L19))/2,2)</f>
        <v>0</v>
      </c>
      <c r="H20" s="155">
        <f>ROUND((SUM(M9:M19))/2,2)</f>
        <v>0</v>
      </c>
      <c r="I20" s="155">
        <f>ROUND((SUM(I9:I19))/2,2)</f>
        <v>0</v>
      </c>
      <c r="J20" s="152"/>
      <c r="K20" s="152"/>
      <c r="L20" s="152">
        <f>ROUND((SUM(L9:L19))/2,2)</f>
        <v>0</v>
      </c>
      <c r="M20" s="152">
        <f>ROUND((SUM(M9:M19))/2,2)</f>
        <v>0</v>
      </c>
      <c r="N20" s="152"/>
      <c r="O20" s="152"/>
      <c r="P20" s="186"/>
      <c r="Q20" s="1"/>
      <c r="R20" s="1"/>
      <c r="S20" s="186">
        <f>ROUND((SUM(S9:S19))/2,2)</f>
        <v>0</v>
      </c>
      <c r="V20" s="2">
        <f>ROUND((SUM(V9:V19))/2,2)</f>
        <v>0</v>
      </c>
    </row>
    <row r="21" spans="1:26" x14ac:dyDescent="0.3">
      <c r="A21" s="188"/>
      <c r="B21" s="188"/>
      <c r="C21" s="188"/>
      <c r="D21" s="188" t="s">
        <v>97</v>
      </c>
      <c r="E21" s="188"/>
      <c r="F21" s="189"/>
      <c r="G21" s="190">
        <f>ROUND((SUM(L9:L20))/3,2)</f>
        <v>0</v>
      </c>
      <c r="H21" s="190">
        <f>ROUND((SUM(M9:M20))/3,2)</f>
        <v>0</v>
      </c>
      <c r="I21" s="190">
        <f>ROUND((SUM(I9:I20))/3,2)</f>
        <v>0</v>
      </c>
      <c r="J21" s="188"/>
      <c r="K21" s="188">
        <f>ROUND((SUM(K9:K20))/3,2)</f>
        <v>0</v>
      </c>
      <c r="L21" s="188">
        <f>ROUND((SUM(L9:L20))/3,2)</f>
        <v>0</v>
      </c>
      <c r="M21" s="188">
        <f>ROUND((SUM(M9:M20))/3,2)</f>
        <v>0</v>
      </c>
      <c r="N21" s="188"/>
      <c r="O21" s="188"/>
      <c r="P21" s="189"/>
      <c r="Q21" s="188"/>
      <c r="R21" s="188"/>
      <c r="S21" s="189">
        <f>ROUND((SUM(S9:S20))/3,2)</f>
        <v>0</v>
      </c>
      <c r="T21" s="191"/>
      <c r="U21" s="191"/>
      <c r="V21" s="188">
        <f>ROUND((SUM(V9:V20))/3,2)</f>
        <v>0</v>
      </c>
      <c r="Z21">
        <f>(SUM(Z9:Z20))</f>
        <v>0</v>
      </c>
    </row>
    <row r="24" spans="1:26" ht="52.2" customHeight="1" x14ac:dyDescent="0.3">
      <c r="A24" s="220" t="s">
        <v>1283</v>
      </c>
      <c r="B24" s="220"/>
      <c r="C24" s="220"/>
      <c r="D24" s="220"/>
      <c r="E24" s="220"/>
      <c r="F24" s="220"/>
      <c r="G24" s="220"/>
      <c r="H24" s="220"/>
      <c r="I24" s="220"/>
      <c r="J24" s="220"/>
      <c r="K24" s="220"/>
      <c r="L24" s="220"/>
      <c r="M24" s="220"/>
      <c r="N24" s="220"/>
      <c r="O24" s="220"/>
      <c r="P24" s="220"/>
      <c r="Q24" s="220"/>
      <c r="R24" s="220"/>
      <c r="S24" s="220"/>
      <c r="T24" s="220"/>
      <c r="U24" s="220"/>
      <c r="V24" s="220"/>
    </row>
    <row r="26" spans="1:26" ht="42.6" customHeight="1" x14ac:dyDescent="0.3">
      <c r="A26" s="220" t="s">
        <v>1284</v>
      </c>
      <c r="B26" s="220"/>
      <c r="C26" s="220"/>
      <c r="D26" s="220"/>
      <c r="E26" s="220"/>
      <c r="F26" s="220"/>
      <c r="G26" s="220"/>
      <c r="H26" s="220"/>
      <c r="I26" s="220"/>
      <c r="J26" s="220"/>
      <c r="K26" s="220"/>
      <c r="L26" s="220"/>
      <c r="M26" s="220"/>
      <c r="N26" s="220"/>
      <c r="O26" s="220"/>
      <c r="P26" s="220"/>
      <c r="Q26" s="220"/>
      <c r="R26" s="220"/>
      <c r="S26" s="220"/>
      <c r="T26" s="220"/>
      <c r="U26" s="220"/>
      <c r="V26" s="220"/>
    </row>
    <row r="28" spans="1:26" ht="42.6" customHeight="1" x14ac:dyDescent="0.3">
      <c r="A28" s="220" t="s">
        <v>1285</v>
      </c>
      <c r="B28" s="220"/>
      <c r="C28" s="220"/>
      <c r="D28" s="220"/>
      <c r="E28" s="220"/>
      <c r="F28" s="220"/>
      <c r="G28" s="220"/>
      <c r="H28" s="220"/>
      <c r="I28" s="220"/>
      <c r="J28" s="220"/>
      <c r="K28" s="220"/>
      <c r="L28" s="220"/>
      <c r="M28" s="220"/>
      <c r="N28" s="220"/>
      <c r="O28" s="220"/>
      <c r="P28" s="220"/>
      <c r="Q28" s="220"/>
      <c r="R28" s="220"/>
      <c r="S28" s="220"/>
      <c r="T28" s="220"/>
      <c r="U28" s="220"/>
      <c r="V28" s="220"/>
    </row>
    <row r="30" spans="1:26" x14ac:dyDescent="0.3">
      <c r="A30" s="220" t="s">
        <v>1286</v>
      </c>
      <c r="B30" s="220"/>
      <c r="C30" s="220"/>
      <c r="D30" s="220"/>
      <c r="E30" s="220"/>
      <c r="F30" s="220"/>
      <c r="G30" s="220"/>
      <c r="H30" s="220"/>
      <c r="I30" s="220"/>
      <c r="J30" s="220"/>
      <c r="K30" s="220"/>
      <c r="L30" s="220"/>
      <c r="M30" s="220"/>
      <c r="N30" s="220"/>
      <c r="O30" s="220"/>
      <c r="P30" s="220"/>
      <c r="Q30" s="220"/>
      <c r="R30" s="220"/>
      <c r="S30" s="220"/>
      <c r="T30" s="220"/>
      <c r="U30" s="220"/>
      <c r="V30" s="220"/>
    </row>
    <row r="32" spans="1:26" x14ac:dyDescent="0.3">
      <c r="A32" s="220" t="s">
        <v>1287</v>
      </c>
      <c r="B32" s="220"/>
      <c r="C32" s="220"/>
      <c r="D32" s="220"/>
    </row>
    <row r="37" spans="1:4" x14ac:dyDescent="0.3">
      <c r="A37" s="220" t="s">
        <v>1288</v>
      </c>
      <c r="B37" s="220"/>
      <c r="C37" s="220"/>
      <c r="D37" s="220"/>
    </row>
  </sheetData>
  <mergeCells count="9">
    <mergeCell ref="A28:V28"/>
    <mergeCell ref="A30:V30"/>
    <mergeCell ref="A32:D32"/>
    <mergeCell ref="A37:D37"/>
    <mergeCell ref="B1:H1"/>
    <mergeCell ref="B2:H2"/>
    <mergeCell ref="B3:H3"/>
    <mergeCell ref="A24:V24"/>
    <mergeCell ref="A26:V26"/>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01 VZDUCHOTECHNIKA </oddHeader>
    <oddFooter>&amp;RStrana &amp;P z &amp;N    &amp;L&amp;7Spracované systémom Systematic® Kalkulus, tel.: 051 77 10 585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D9B7D-C292-4187-858C-35B7C0A6D305}">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1059</v>
      </c>
      <c r="C3" s="38"/>
      <c r="D3" s="39"/>
      <c r="E3" s="39"/>
      <c r="F3" s="39"/>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7913'!B17</f>
        <v>0</v>
      </c>
      <c r="E16" s="92">
        <f>'Rekap 7913'!C17</f>
        <v>0</v>
      </c>
      <c r="F16" s="103">
        <f>'Rekap 7913'!D17</f>
        <v>0</v>
      </c>
      <c r="G16" s="55">
        <v>6</v>
      </c>
      <c r="H16" s="112" t="s">
        <v>44</v>
      </c>
      <c r="I16" s="123"/>
      <c r="J16" s="115">
        <v>0</v>
      </c>
    </row>
    <row r="17" spans="1:26" ht="18" customHeight="1" x14ac:dyDescent="0.3">
      <c r="A17" s="16"/>
      <c r="B17" s="62">
        <v>2</v>
      </c>
      <c r="C17" s="66" t="s">
        <v>38</v>
      </c>
      <c r="D17" s="72"/>
      <c r="E17" s="70"/>
      <c r="F17" s="75"/>
      <c r="G17" s="56">
        <v>7</v>
      </c>
      <c r="H17" s="113" t="s">
        <v>45</v>
      </c>
      <c r="I17" s="123"/>
      <c r="J17" s="116">
        <f>'SO 7913'!Z56</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7913'!K9:'SO 7913'!K55)</f>
        <v>0</v>
      </c>
      <c r="J29" s="115">
        <f>ROUND(((ROUND(I29,2)*20)*1/100),2)</f>
        <v>0</v>
      </c>
    </row>
    <row r="30" spans="1:26" ht="18" customHeight="1" x14ac:dyDescent="0.3">
      <c r="A30" s="16"/>
      <c r="B30" s="26"/>
      <c r="C30" s="121"/>
      <c r="D30" s="123"/>
      <c r="E30" s="25"/>
      <c r="F30" s="16"/>
      <c r="G30" s="56">
        <v>23</v>
      </c>
      <c r="H30" s="113" t="s">
        <v>51</v>
      </c>
      <c r="I30" s="84">
        <f>SUM('SO 7913'!K9:'SO 7913'!K55)</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729F1-7202-45C6-97DD-B5618F61CE13}">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1059</v>
      </c>
      <c r="B5" s="138"/>
      <c r="C5" s="138"/>
      <c r="D5" s="138"/>
      <c r="E5" s="138"/>
      <c r="F5" s="138"/>
    </row>
    <row r="6" spans="1:26" x14ac:dyDescent="0.3">
      <c r="A6" s="138"/>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76</v>
      </c>
      <c r="B11" s="153">
        <f>'SO 7913'!L17</f>
        <v>0</v>
      </c>
      <c r="C11" s="153">
        <f>'SO 7913'!M17</f>
        <v>0</v>
      </c>
      <c r="D11" s="153">
        <f>'SO 7913'!I17</f>
        <v>0</v>
      </c>
      <c r="E11" s="154">
        <f>'SO 7913'!S17</f>
        <v>0</v>
      </c>
      <c r="F11" s="154">
        <f>'SO 7913'!V17</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77</v>
      </c>
      <c r="B12" s="153">
        <f>'SO 7913'!L22</f>
        <v>0</v>
      </c>
      <c r="C12" s="153">
        <f>'SO 7913'!M22</f>
        <v>0</v>
      </c>
      <c r="D12" s="153">
        <f>'SO 7913'!I22</f>
        <v>0</v>
      </c>
      <c r="E12" s="154">
        <f>'SO 7913'!S22</f>
        <v>0.42</v>
      </c>
      <c r="F12" s="154">
        <f>'SO 7913'!V22</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79</v>
      </c>
      <c r="B13" s="153">
        <f>'SO 7913'!L27</f>
        <v>0</v>
      </c>
      <c r="C13" s="153">
        <f>'SO 7913'!M27</f>
        <v>0</v>
      </c>
      <c r="D13" s="153">
        <f>'SO 7913'!I27</f>
        <v>0</v>
      </c>
      <c r="E13" s="154">
        <f>'SO 7913'!S27</f>
        <v>0.32</v>
      </c>
      <c r="F13" s="154">
        <f>'SO 7913'!V27</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1060</v>
      </c>
      <c r="B14" s="153">
        <f>'SO 7913'!L38</f>
        <v>0</v>
      </c>
      <c r="C14" s="153">
        <f>'SO 7913'!M38</f>
        <v>0</v>
      </c>
      <c r="D14" s="153">
        <f>'SO 7913'!I38</f>
        <v>0</v>
      </c>
      <c r="E14" s="154">
        <f>'SO 7913'!S38</f>
        <v>372.36</v>
      </c>
      <c r="F14" s="154">
        <f>'SO 7913'!V38</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81</v>
      </c>
      <c r="B15" s="153">
        <f>'SO 7913'!L49</f>
        <v>0</v>
      </c>
      <c r="C15" s="153">
        <f>'SO 7913'!M49</f>
        <v>0</v>
      </c>
      <c r="D15" s="153">
        <f>'SO 7913'!I49</f>
        <v>0</v>
      </c>
      <c r="E15" s="154">
        <f>'SO 7913'!S49</f>
        <v>11.07</v>
      </c>
      <c r="F15" s="154">
        <f>'SO 7913'!V49</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152" t="s">
        <v>82</v>
      </c>
      <c r="B16" s="153">
        <f>'SO 7913'!L53</f>
        <v>0</v>
      </c>
      <c r="C16" s="153">
        <f>'SO 7913'!M53</f>
        <v>0</v>
      </c>
      <c r="D16" s="153">
        <f>'SO 7913'!I53</f>
        <v>0</v>
      </c>
      <c r="E16" s="154">
        <f>'SO 7913'!S53</f>
        <v>0</v>
      </c>
      <c r="F16" s="154">
        <f>'SO 7913'!V53</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2" t="s">
        <v>75</v>
      </c>
      <c r="B17" s="155">
        <f>'SO 7913'!L55</f>
        <v>0</v>
      </c>
      <c r="C17" s="155">
        <f>'SO 7913'!M55</f>
        <v>0</v>
      </c>
      <c r="D17" s="155">
        <f>'SO 7913'!I55</f>
        <v>0</v>
      </c>
      <c r="E17" s="156">
        <f>'SO 7913'!S55</f>
        <v>384.16</v>
      </c>
      <c r="F17" s="156">
        <f>'SO 7913'!V55</f>
        <v>0</v>
      </c>
      <c r="G17" s="149"/>
      <c r="H17" s="149"/>
      <c r="I17" s="149"/>
      <c r="J17" s="149"/>
      <c r="K17" s="149"/>
      <c r="L17" s="149"/>
      <c r="M17" s="149"/>
      <c r="N17" s="149"/>
      <c r="O17" s="149"/>
      <c r="P17" s="149"/>
      <c r="Q17" s="149"/>
      <c r="R17" s="149"/>
      <c r="S17" s="149"/>
      <c r="T17" s="149"/>
      <c r="U17" s="149"/>
      <c r="V17" s="149"/>
      <c r="W17" s="149"/>
      <c r="X17" s="149"/>
      <c r="Y17" s="149"/>
      <c r="Z17" s="149"/>
    </row>
    <row r="18" spans="1:26" x14ac:dyDescent="0.3">
      <c r="A18" s="1"/>
      <c r="B18" s="145"/>
      <c r="C18" s="145"/>
      <c r="D18" s="145"/>
      <c r="E18" s="144"/>
      <c r="F18" s="144"/>
    </row>
    <row r="19" spans="1:26" x14ac:dyDescent="0.3">
      <c r="A19" s="2" t="s">
        <v>97</v>
      </c>
      <c r="B19" s="155">
        <f>'SO 7913'!L56</f>
        <v>0</v>
      </c>
      <c r="C19" s="155">
        <f>'SO 7913'!M56</f>
        <v>0</v>
      </c>
      <c r="D19" s="155">
        <f>'SO 7913'!I56</f>
        <v>0</v>
      </c>
      <c r="E19" s="156">
        <f>'SO 7913'!S56</f>
        <v>384.16</v>
      </c>
      <c r="F19" s="156">
        <f>'SO 7913'!V56</f>
        <v>0</v>
      </c>
      <c r="G19" s="149"/>
      <c r="H19" s="149"/>
      <c r="I19" s="149"/>
      <c r="J19" s="149"/>
      <c r="K19" s="149"/>
      <c r="L19" s="149"/>
      <c r="M19" s="149"/>
      <c r="N19" s="149"/>
      <c r="O19" s="149"/>
      <c r="P19" s="149"/>
      <c r="Q19" s="149"/>
      <c r="R19" s="149"/>
      <c r="S19" s="149"/>
      <c r="T19" s="149"/>
      <c r="U19" s="149"/>
      <c r="V19" s="149"/>
      <c r="W19" s="149"/>
      <c r="X19" s="149"/>
      <c r="Y19" s="149"/>
      <c r="Z19" s="149"/>
    </row>
    <row r="20" spans="1:26" x14ac:dyDescent="0.3">
      <c r="A20" s="1"/>
      <c r="B20" s="145"/>
      <c r="C20" s="145"/>
      <c r="D20" s="145"/>
      <c r="E20" s="144"/>
      <c r="F20" s="144"/>
    </row>
    <row r="21" spans="1:26" x14ac:dyDescent="0.3">
      <c r="A21" s="1"/>
      <c r="B21" s="145"/>
      <c r="C21" s="145"/>
      <c r="D21" s="145"/>
      <c r="E21" s="144"/>
      <c r="F21" s="144"/>
    </row>
    <row r="22" spans="1:26" x14ac:dyDescent="0.3">
      <c r="A22" s="1"/>
      <c r="B22" s="145"/>
      <c r="C22" s="145"/>
      <c r="D22" s="145"/>
      <c r="E22" s="144"/>
      <c r="F22" s="144"/>
    </row>
    <row r="23" spans="1:26" x14ac:dyDescent="0.3">
      <c r="A23" s="1"/>
      <c r="B23" s="145"/>
      <c r="C23" s="145"/>
      <c r="D23" s="145"/>
      <c r="E23" s="144"/>
      <c r="F23" s="144"/>
    </row>
    <row r="24" spans="1:26" x14ac:dyDescent="0.3">
      <c r="A24" s="1"/>
      <c r="B24" s="145"/>
      <c r="C24" s="145"/>
      <c r="D24" s="145"/>
      <c r="E24" s="144"/>
      <c r="F24" s="144"/>
    </row>
    <row r="25" spans="1:26" x14ac:dyDescent="0.3">
      <c r="A25" s="1"/>
      <c r="B25" s="145"/>
      <c r="C25" s="145"/>
      <c r="D25" s="145"/>
      <c r="E25" s="144"/>
      <c r="F25" s="144"/>
    </row>
    <row r="26" spans="1:26" x14ac:dyDescent="0.3">
      <c r="A26" s="1"/>
      <c r="B26" s="145"/>
      <c r="C26" s="145"/>
      <c r="D26" s="145"/>
      <c r="E26" s="144"/>
      <c r="F26" s="144"/>
    </row>
    <row r="27" spans="1:26" x14ac:dyDescent="0.3">
      <c r="A27" s="1"/>
      <c r="B27" s="145"/>
      <c r="C27" s="145"/>
      <c r="D27" s="145"/>
      <c r="E27" s="144"/>
      <c r="F27" s="144"/>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7F16-8D69-431D-902C-79F9997764A7}">
  <dimension ref="A1:AA72"/>
  <sheetViews>
    <sheetView workbookViewId="0">
      <pane ySplit="8" topLeftCell="A63" activePane="bottomLeft" state="frozen"/>
      <selection pane="bottomLeft" activeCell="A72" sqref="A72:D72"/>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1059</v>
      </c>
      <c r="C5" s="3"/>
      <c r="D5" s="3"/>
      <c r="E5" s="3"/>
      <c r="F5" s="3"/>
      <c r="G5" s="3"/>
      <c r="H5" s="3"/>
      <c r="I5" s="3"/>
      <c r="J5" s="3"/>
      <c r="K5" s="3"/>
      <c r="L5" s="3"/>
      <c r="M5" s="3"/>
      <c r="N5" s="3"/>
      <c r="O5" s="3"/>
      <c r="P5" s="3"/>
      <c r="Q5" s="1"/>
      <c r="R5" s="1"/>
      <c r="S5" s="3"/>
      <c r="V5" s="3"/>
    </row>
    <row r="6" spans="1:26" x14ac:dyDescent="0.3">
      <c r="A6" s="3"/>
      <c r="B6" s="3"/>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1</v>
      </c>
      <c r="D10" s="167" t="s">
        <v>76</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110</v>
      </c>
      <c r="C11" s="174" t="s">
        <v>1061</v>
      </c>
      <c r="D11" s="168" t="s">
        <v>1062</v>
      </c>
      <c r="E11" s="168" t="s">
        <v>113</v>
      </c>
      <c r="F11" s="169">
        <v>74.900000000000006</v>
      </c>
      <c r="G11" s="175"/>
      <c r="H11" s="175"/>
      <c r="I11" s="170">
        <f t="shared" ref="I11:I16" si="0">ROUND(F11*(G11+H11),2)</f>
        <v>0</v>
      </c>
      <c r="J11" s="168">
        <f t="shared" ref="J11:J16" si="1">ROUND(F11*(N11),2)</f>
        <v>0</v>
      </c>
      <c r="K11" s="171">
        <f t="shared" ref="K11:K16" si="2">ROUND(F11*(O11),2)</f>
        <v>0</v>
      </c>
      <c r="L11" s="171">
        <f t="shared" ref="L11:L16" si="3">ROUND(F11*(G11),2)</f>
        <v>0</v>
      </c>
      <c r="M11" s="171">
        <f t="shared" ref="M11:M16" si="4">ROUND(F11*(H11),2)</f>
        <v>0</v>
      </c>
      <c r="N11" s="171">
        <v>0</v>
      </c>
      <c r="O11" s="171"/>
      <c r="P11" s="176"/>
      <c r="Q11" s="176"/>
      <c r="R11" s="176"/>
      <c r="S11" s="171">
        <f t="shared" ref="S11:S16" si="5">ROUND(F11*(P11),3)</f>
        <v>0</v>
      </c>
      <c r="T11" s="172"/>
      <c r="U11" s="172"/>
      <c r="V11" s="176"/>
      <c r="Z11">
        <v>0</v>
      </c>
    </row>
    <row r="12" spans="1:26" ht="24.9" customHeight="1" x14ac:dyDescent="0.3">
      <c r="A12" s="173">
        <v>2</v>
      </c>
      <c r="B12" s="168" t="s">
        <v>110</v>
      </c>
      <c r="C12" s="174" t="s">
        <v>1063</v>
      </c>
      <c r="D12" s="168" t="s">
        <v>1064</v>
      </c>
      <c r="E12" s="168" t="s">
        <v>113</v>
      </c>
      <c r="F12" s="169">
        <v>37.450000000000003</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110</v>
      </c>
      <c r="C13" s="174" t="s">
        <v>122</v>
      </c>
      <c r="D13" s="168" t="s">
        <v>123</v>
      </c>
      <c r="E13" s="168" t="s">
        <v>1065</v>
      </c>
      <c r="F13" s="169">
        <v>76.460000000000008</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110</v>
      </c>
      <c r="C14" s="174" t="s">
        <v>132</v>
      </c>
      <c r="D14" s="168" t="s">
        <v>133</v>
      </c>
      <c r="E14" s="168" t="s">
        <v>113</v>
      </c>
      <c r="F14" s="169">
        <v>62.9</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110</v>
      </c>
      <c r="C15" s="174" t="s">
        <v>1066</v>
      </c>
      <c r="D15" s="168" t="s">
        <v>1067</v>
      </c>
      <c r="E15" s="168" t="s">
        <v>113</v>
      </c>
      <c r="F15" s="169">
        <v>12</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110</v>
      </c>
      <c r="C16" s="174" t="s">
        <v>118</v>
      </c>
      <c r="D16" s="168" t="s">
        <v>119</v>
      </c>
      <c r="E16" s="168" t="s">
        <v>113</v>
      </c>
      <c r="F16" s="169">
        <v>1.56</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x14ac:dyDescent="0.3">
      <c r="A17" s="152"/>
      <c r="B17" s="152"/>
      <c r="C17" s="167">
        <v>1</v>
      </c>
      <c r="D17" s="167" t="s">
        <v>76</v>
      </c>
      <c r="E17" s="152"/>
      <c r="F17" s="166"/>
      <c r="G17" s="155">
        <f>ROUND((SUM(L10:L16))/1,2)</f>
        <v>0</v>
      </c>
      <c r="H17" s="155">
        <f>ROUND((SUM(M10:M16))/1,2)</f>
        <v>0</v>
      </c>
      <c r="I17" s="155">
        <f>ROUND((SUM(I10:I16))/1,2)</f>
        <v>0</v>
      </c>
      <c r="J17" s="152"/>
      <c r="K17" s="152"/>
      <c r="L17" s="152">
        <f>ROUND((SUM(L10:L16))/1,2)</f>
        <v>0</v>
      </c>
      <c r="M17" s="152">
        <f>ROUND((SUM(M10:M16))/1,2)</f>
        <v>0</v>
      </c>
      <c r="N17" s="152"/>
      <c r="O17" s="152"/>
      <c r="P17" s="186"/>
      <c r="Q17" s="152"/>
      <c r="R17" s="152"/>
      <c r="S17" s="186">
        <f>ROUND((SUM(S10:S16))/1,2)</f>
        <v>0</v>
      </c>
      <c r="T17" s="149"/>
      <c r="U17" s="149"/>
      <c r="V17" s="2">
        <f>ROUND((SUM(V10:V16))/1,2)</f>
        <v>0</v>
      </c>
      <c r="W17" s="149"/>
      <c r="X17" s="149"/>
      <c r="Y17" s="149"/>
      <c r="Z17" s="149"/>
    </row>
    <row r="18" spans="1:26" x14ac:dyDescent="0.3">
      <c r="A18" s="1"/>
      <c r="B18" s="1"/>
      <c r="C18" s="1"/>
      <c r="D18" s="1"/>
      <c r="E18" s="1"/>
      <c r="F18" s="162"/>
      <c r="G18" s="145"/>
      <c r="H18" s="145"/>
      <c r="I18" s="145"/>
      <c r="J18" s="1"/>
      <c r="K18" s="1"/>
      <c r="L18" s="1"/>
      <c r="M18" s="1"/>
      <c r="N18" s="1"/>
      <c r="O18" s="1"/>
      <c r="P18" s="1"/>
      <c r="Q18" s="1"/>
      <c r="R18" s="1"/>
      <c r="S18" s="1"/>
      <c r="V18" s="1"/>
    </row>
    <row r="19" spans="1:26" x14ac:dyDescent="0.3">
      <c r="A19" s="152"/>
      <c r="B19" s="152"/>
      <c r="C19" s="167">
        <v>2</v>
      </c>
      <c r="D19" s="167" t="s">
        <v>77</v>
      </c>
      <c r="E19" s="152"/>
      <c r="F19" s="166"/>
      <c r="G19" s="153"/>
      <c r="H19" s="153"/>
      <c r="I19" s="153"/>
      <c r="J19" s="152"/>
      <c r="K19" s="152"/>
      <c r="L19" s="152"/>
      <c r="M19" s="152"/>
      <c r="N19" s="152"/>
      <c r="O19" s="152"/>
      <c r="P19" s="152"/>
      <c r="Q19" s="152"/>
      <c r="R19" s="152"/>
      <c r="S19" s="152"/>
      <c r="T19" s="149"/>
      <c r="U19" s="149"/>
      <c r="V19" s="152"/>
      <c r="W19" s="149"/>
      <c r="X19" s="149"/>
      <c r="Y19" s="149"/>
      <c r="Z19" s="149"/>
    </row>
    <row r="20" spans="1:26" ht="24.9" customHeight="1" x14ac:dyDescent="0.3">
      <c r="A20" s="173">
        <v>7</v>
      </c>
      <c r="B20" s="168" t="s">
        <v>136</v>
      </c>
      <c r="C20" s="174" t="s">
        <v>1068</v>
      </c>
      <c r="D20" s="168" t="s">
        <v>1069</v>
      </c>
      <c r="E20" s="168" t="s">
        <v>131</v>
      </c>
      <c r="F20" s="169">
        <v>0.48</v>
      </c>
      <c r="G20" s="175"/>
      <c r="H20" s="175"/>
      <c r="I20" s="170">
        <f>ROUND(F20*(G20+H20),2)</f>
        <v>0</v>
      </c>
      <c r="J20" s="168">
        <f>ROUND(F20*(N20),2)</f>
        <v>0</v>
      </c>
      <c r="K20" s="171">
        <f>ROUND(F20*(O20),2)</f>
        <v>0</v>
      </c>
      <c r="L20" s="171">
        <f>ROUND(F20*(G20),2)</f>
        <v>0</v>
      </c>
      <c r="M20" s="171">
        <f>ROUND(F20*(H20),2)</f>
        <v>0</v>
      </c>
      <c r="N20" s="171">
        <v>0</v>
      </c>
      <c r="O20" s="171"/>
      <c r="P20" s="176">
        <v>1.6000000000000001E-3</v>
      </c>
      <c r="Q20" s="176"/>
      <c r="R20" s="176">
        <v>1.6000000000000001E-3</v>
      </c>
      <c r="S20" s="171">
        <f>ROUND(F20*(P20),3)</f>
        <v>1E-3</v>
      </c>
      <c r="T20" s="172"/>
      <c r="U20" s="172"/>
      <c r="V20" s="176"/>
      <c r="Z20">
        <v>0</v>
      </c>
    </row>
    <row r="21" spans="1:26" ht="24.9" customHeight="1" x14ac:dyDescent="0.3">
      <c r="A21" s="173">
        <v>8</v>
      </c>
      <c r="B21" s="168" t="s">
        <v>136</v>
      </c>
      <c r="C21" s="174" t="s">
        <v>1070</v>
      </c>
      <c r="D21" s="168" t="s">
        <v>1071</v>
      </c>
      <c r="E21" s="168" t="s">
        <v>113</v>
      </c>
      <c r="F21" s="169">
        <v>0.17499999999999999</v>
      </c>
      <c r="G21" s="175"/>
      <c r="H21" s="175"/>
      <c r="I21" s="170">
        <f>ROUND(F21*(G21+H21),2)</f>
        <v>0</v>
      </c>
      <c r="J21" s="168">
        <f>ROUND(F21*(N21),2)</f>
        <v>0</v>
      </c>
      <c r="K21" s="171">
        <f>ROUND(F21*(O21),2)</f>
        <v>0</v>
      </c>
      <c r="L21" s="171">
        <f>ROUND(F21*(G21),2)</f>
        <v>0</v>
      </c>
      <c r="M21" s="171">
        <f>ROUND(F21*(H21),2)</f>
        <v>0</v>
      </c>
      <c r="N21" s="171">
        <v>0</v>
      </c>
      <c r="O21" s="171"/>
      <c r="P21" s="176">
        <v>2.3765000000000001</v>
      </c>
      <c r="Q21" s="176"/>
      <c r="R21" s="176">
        <v>2.3765000000000001</v>
      </c>
      <c r="S21" s="171">
        <f>ROUND(F21*(P21),3)</f>
        <v>0.41599999999999998</v>
      </c>
      <c r="T21" s="172"/>
      <c r="U21" s="172"/>
      <c r="V21" s="176"/>
      <c r="Z21">
        <v>0</v>
      </c>
    </row>
    <row r="22" spans="1:26" x14ac:dyDescent="0.3">
      <c r="A22" s="152"/>
      <c r="B22" s="152"/>
      <c r="C22" s="167">
        <v>2</v>
      </c>
      <c r="D22" s="167" t="s">
        <v>77</v>
      </c>
      <c r="E22" s="152"/>
      <c r="F22" s="166"/>
      <c r="G22" s="155">
        <f>ROUND((SUM(L19:L21))/1,2)</f>
        <v>0</v>
      </c>
      <c r="H22" s="155">
        <f>ROUND((SUM(M19:M21))/1,2)</f>
        <v>0</v>
      </c>
      <c r="I22" s="155">
        <f>ROUND((SUM(I19:I21))/1,2)</f>
        <v>0</v>
      </c>
      <c r="J22" s="152"/>
      <c r="K22" s="152"/>
      <c r="L22" s="152">
        <f>ROUND((SUM(L19:L21))/1,2)</f>
        <v>0</v>
      </c>
      <c r="M22" s="152">
        <f>ROUND((SUM(M19:M21))/1,2)</f>
        <v>0</v>
      </c>
      <c r="N22" s="152"/>
      <c r="O22" s="152"/>
      <c r="P22" s="186"/>
      <c r="Q22" s="152"/>
      <c r="R22" s="152"/>
      <c r="S22" s="186">
        <f>ROUND((SUM(S19:S21))/1,2)</f>
        <v>0.42</v>
      </c>
      <c r="T22" s="149"/>
      <c r="U22" s="149"/>
      <c r="V22" s="2">
        <f>ROUND((SUM(V19:V21))/1,2)</f>
        <v>0</v>
      </c>
      <c r="W22" s="149"/>
      <c r="X22" s="149"/>
      <c r="Y22" s="149"/>
      <c r="Z22" s="149"/>
    </row>
    <row r="23" spans="1:26" x14ac:dyDescent="0.3">
      <c r="A23" s="1"/>
      <c r="B23" s="1"/>
      <c r="C23" s="1"/>
      <c r="D23" s="1"/>
      <c r="E23" s="1"/>
      <c r="F23" s="162"/>
      <c r="G23" s="145"/>
      <c r="H23" s="145"/>
      <c r="I23" s="145"/>
      <c r="J23" s="1"/>
      <c r="K23" s="1"/>
      <c r="L23" s="1"/>
      <c r="M23" s="1"/>
      <c r="N23" s="1"/>
      <c r="O23" s="1"/>
      <c r="P23" s="1"/>
      <c r="Q23" s="1"/>
      <c r="R23" s="1"/>
      <c r="S23" s="1"/>
      <c r="V23" s="1"/>
    </row>
    <row r="24" spans="1:26" x14ac:dyDescent="0.3">
      <c r="A24" s="152"/>
      <c r="B24" s="152"/>
      <c r="C24" s="167">
        <v>4</v>
      </c>
      <c r="D24" s="167" t="s">
        <v>79</v>
      </c>
      <c r="E24" s="152"/>
      <c r="F24" s="166"/>
      <c r="G24" s="153"/>
      <c r="H24" s="153"/>
      <c r="I24" s="153"/>
      <c r="J24" s="152"/>
      <c r="K24" s="152"/>
      <c r="L24" s="152"/>
      <c r="M24" s="152"/>
      <c r="N24" s="152"/>
      <c r="O24" s="152"/>
      <c r="P24" s="152"/>
      <c r="Q24" s="152"/>
      <c r="R24" s="152"/>
      <c r="S24" s="152"/>
      <c r="T24" s="149"/>
      <c r="U24" s="149"/>
      <c r="V24" s="152"/>
      <c r="W24" s="149"/>
      <c r="X24" s="149"/>
      <c r="Y24" s="149"/>
      <c r="Z24" s="149"/>
    </row>
    <row r="25" spans="1:26" ht="24.9" customHeight="1" x14ac:dyDescent="0.3">
      <c r="A25" s="173">
        <v>9</v>
      </c>
      <c r="B25" s="168" t="s">
        <v>136</v>
      </c>
      <c r="C25" s="174" t="s">
        <v>1072</v>
      </c>
      <c r="D25" s="168" t="s">
        <v>1073</v>
      </c>
      <c r="E25" s="168" t="s">
        <v>154</v>
      </c>
      <c r="F25" s="169">
        <v>10</v>
      </c>
      <c r="G25" s="175"/>
      <c r="H25" s="175"/>
      <c r="I25" s="170">
        <f>ROUND(F25*(G25+H25),2)</f>
        <v>0</v>
      </c>
      <c r="J25" s="168">
        <f>ROUND(F25*(N25),2)</f>
        <v>0</v>
      </c>
      <c r="K25" s="171">
        <f>ROUND(F25*(O25),2)</f>
        <v>0</v>
      </c>
      <c r="L25" s="171">
        <f>ROUND(F25*(G25),2)</f>
        <v>0</v>
      </c>
      <c r="M25" s="171">
        <f>ROUND(F25*(H25),2)</f>
        <v>0</v>
      </c>
      <c r="N25" s="171">
        <v>0</v>
      </c>
      <c r="O25" s="171"/>
      <c r="P25" s="176">
        <v>3.1809999999999998E-2</v>
      </c>
      <c r="Q25" s="176"/>
      <c r="R25" s="176">
        <v>3.1809999999999998E-2</v>
      </c>
      <c r="S25" s="171">
        <f>ROUND(F25*(P25),3)</f>
        <v>0.318</v>
      </c>
      <c r="T25" s="172"/>
      <c r="U25" s="172"/>
      <c r="V25" s="176"/>
      <c r="Z25">
        <v>0</v>
      </c>
    </row>
    <row r="26" spans="1:26" ht="24.9" customHeight="1" x14ac:dyDescent="0.3">
      <c r="A26" s="182">
        <v>10</v>
      </c>
      <c r="B26" s="177" t="s">
        <v>461</v>
      </c>
      <c r="C26" s="183" t="s">
        <v>1074</v>
      </c>
      <c r="D26" s="177" t="s">
        <v>1075</v>
      </c>
      <c r="E26" s="177" t="s">
        <v>1076</v>
      </c>
      <c r="F26" s="178">
        <v>10</v>
      </c>
      <c r="G26" s="184"/>
      <c r="H26" s="184"/>
      <c r="I26" s="179">
        <f>ROUND(F26*(G26+H26),2)</f>
        <v>0</v>
      </c>
      <c r="J26" s="177">
        <f>ROUND(F26*(N26),2)</f>
        <v>0</v>
      </c>
      <c r="K26" s="180">
        <f>ROUND(F26*(O26),2)</f>
        <v>0</v>
      </c>
      <c r="L26" s="180">
        <f>ROUND(F26*(G26),2)</f>
        <v>0</v>
      </c>
      <c r="M26" s="180">
        <f>ROUND(F26*(H26),2)</f>
        <v>0</v>
      </c>
      <c r="N26" s="180">
        <v>0</v>
      </c>
      <c r="O26" s="180"/>
      <c r="P26" s="185"/>
      <c r="Q26" s="185"/>
      <c r="R26" s="185"/>
      <c r="S26" s="180">
        <f>ROUND(F26*(P26),3)</f>
        <v>0</v>
      </c>
      <c r="T26" s="181"/>
      <c r="U26" s="181"/>
      <c r="V26" s="185"/>
      <c r="Z26">
        <v>0</v>
      </c>
    </row>
    <row r="27" spans="1:26" x14ac:dyDescent="0.3">
      <c r="A27" s="152"/>
      <c r="B27" s="152"/>
      <c r="C27" s="167">
        <v>4</v>
      </c>
      <c r="D27" s="167" t="s">
        <v>79</v>
      </c>
      <c r="E27" s="152"/>
      <c r="F27" s="166"/>
      <c r="G27" s="155">
        <f>ROUND((SUM(L24:L26))/1,2)</f>
        <v>0</v>
      </c>
      <c r="H27" s="155">
        <f>ROUND((SUM(M24:M26))/1,2)</f>
        <v>0</v>
      </c>
      <c r="I27" s="155">
        <f>ROUND((SUM(I24:I26))/1,2)</f>
        <v>0</v>
      </c>
      <c r="J27" s="152"/>
      <c r="K27" s="152"/>
      <c r="L27" s="152">
        <f>ROUND((SUM(L24:L26))/1,2)</f>
        <v>0</v>
      </c>
      <c r="M27" s="152">
        <f>ROUND((SUM(M24:M26))/1,2)</f>
        <v>0</v>
      </c>
      <c r="N27" s="152"/>
      <c r="O27" s="152"/>
      <c r="P27" s="186"/>
      <c r="Q27" s="152"/>
      <c r="R27" s="152"/>
      <c r="S27" s="186">
        <f>ROUND((SUM(S24:S26))/1,2)</f>
        <v>0.32</v>
      </c>
      <c r="T27" s="149"/>
      <c r="U27" s="149"/>
      <c r="V27" s="2">
        <f>ROUND((SUM(V24:V26))/1,2)</f>
        <v>0</v>
      </c>
      <c r="W27" s="149"/>
      <c r="X27" s="149"/>
      <c r="Y27" s="149"/>
      <c r="Z27" s="149"/>
    </row>
    <row r="28" spans="1:26" x14ac:dyDescent="0.3">
      <c r="A28" s="1"/>
      <c r="B28" s="1"/>
      <c r="C28" s="1"/>
      <c r="D28" s="1"/>
      <c r="E28" s="1"/>
      <c r="F28" s="162"/>
      <c r="G28" s="145"/>
      <c r="H28" s="145"/>
      <c r="I28" s="145"/>
      <c r="J28" s="1"/>
      <c r="K28" s="1"/>
      <c r="L28" s="1"/>
      <c r="M28" s="1"/>
      <c r="N28" s="1"/>
      <c r="O28" s="1"/>
      <c r="P28" s="1"/>
      <c r="Q28" s="1"/>
      <c r="R28" s="1"/>
      <c r="S28" s="1"/>
      <c r="V28" s="1"/>
    </row>
    <row r="29" spans="1:26" x14ac:dyDescent="0.3">
      <c r="A29" s="152"/>
      <c r="B29" s="152"/>
      <c r="C29" s="167">
        <v>5</v>
      </c>
      <c r="D29" s="167" t="s">
        <v>1060</v>
      </c>
      <c r="E29" s="152"/>
      <c r="F29" s="166"/>
      <c r="G29" s="153"/>
      <c r="H29" s="153"/>
      <c r="I29" s="153"/>
      <c r="J29" s="152"/>
      <c r="K29" s="152"/>
      <c r="L29" s="152"/>
      <c r="M29" s="152"/>
      <c r="N29" s="152"/>
      <c r="O29" s="152"/>
      <c r="P29" s="152"/>
      <c r="Q29" s="152"/>
      <c r="R29" s="152"/>
      <c r="S29" s="152"/>
      <c r="T29" s="149"/>
      <c r="U29" s="149"/>
      <c r="V29" s="152"/>
      <c r="W29" s="149"/>
      <c r="X29" s="149"/>
      <c r="Y29" s="149"/>
      <c r="Z29" s="149"/>
    </row>
    <row r="30" spans="1:26" ht="24.9" customHeight="1" x14ac:dyDescent="0.3">
      <c r="A30" s="173">
        <v>11</v>
      </c>
      <c r="B30" s="168" t="s">
        <v>1077</v>
      </c>
      <c r="C30" s="174" t="s">
        <v>1078</v>
      </c>
      <c r="D30" s="168" t="s">
        <v>1079</v>
      </c>
      <c r="E30" s="168" t="s">
        <v>131</v>
      </c>
      <c r="F30" s="169">
        <v>78.125</v>
      </c>
      <c r="G30" s="175"/>
      <c r="H30" s="175"/>
      <c r="I30" s="170">
        <f t="shared" ref="I30:I37" si="6">ROUND(F30*(G30+H30),2)</f>
        <v>0</v>
      </c>
      <c r="J30" s="168">
        <f t="shared" ref="J30:J37" si="7">ROUND(F30*(N30),2)</f>
        <v>0</v>
      </c>
      <c r="K30" s="171">
        <f t="shared" ref="K30:K37" si="8">ROUND(F30*(O30),2)</f>
        <v>0</v>
      </c>
      <c r="L30" s="171">
        <f t="shared" ref="L30:L37" si="9">ROUND(F30*(G30),2)</f>
        <v>0</v>
      </c>
      <c r="M30" s="171">
        <f t="shared" ref="M30:M37" si="10">ROUND(F30*(H30),2)</f>
        <v>0</v>
      </c>
      <c r="N30" s="171">
        <v>0</v>
      </c>
      <c r="O30" s="171"/>
      <c r="P30" s="176">
        <v>0.27994000000000002</v>
      </c>
      <c r="Q30" s="176"/>
      <c r="R30" s="176">
        <v>0.27994000000000002</v>
      </c>
      <c r="S30" s="171">
        <f t="shared" ref="S30:S37" si="11">ROUND(F30*(P30),3)</f>
        <v>21.87</v>
      </c>
      <c r="T30" s="172"/>
      <c r="U30" s="172"/>
      <c r="V30" s="176"/>
      <c r="Z30">
        <v>0</v>
      </c>
    </row>
    <row r="31" spans="1:26" ht="24.9" customHeight="1" x14ac:dyDescent="0.3">
      <c r="A31" s="173">
        <v>12</v>
      </c>
      <c r="B31" s="168" t="s">
        <v>1077</v>
      </c>
      <c r="C31" s="174" t="s">
        <v>1080</v>
      </c>
      <c r="D31" s="168" t="s">
        <v>1081</v>
      </c>
      <c r="E31" s="168" t="s">
        <v>131</v>
      </c>
      <c r="F31" s="169">
        <v>320.5</v>
      </c>
      <c r="G31" s="175"/>
      <c r="H31" s="175"/>
      <c r="I31" s="170">
        <f t="shared" si="6"/>
        <v>0</v>
      </c>
      <c r="J31" s="168">
        <f t="shared" si="7"/>
        <v>0</v>
      </c>
      <c r="K31" s="171">
        <f t="shared" si="8"/>
        <v>0</v>
      </c>
      <c r="L31" s="171">
        <f t="shared" si="9"/>
        <v>0</v>
      </c>
      <c r="M31" s="171">
        <f t="shared" si="10"/>
        <v>0</v>
      </c>
      <c r="N31" s="171">
        <v>0</v>
      </c>
      <c r="O31" s="171"/>
      <c r="P31" s="176">
        <v>0.37080000000000002</v>
      </c>
      <c r="Q31" s="176"/>
      <c r="R31" s="176">
        <v>0.37080000000000002</v>
      </c>
      <c r="S31" s="171">
        <f t="shared" si="11"/>
        <v>118.84099999999999</v>
      </c>
      <c r="T31" s="172"/>
      <c r="U31" s="172"/>
      <c r="V31" s="176"/>
      <c r="Z31">
        <v>0</v>
      </c>
    </row>
    <row r="32" spans="1:26" ht="24.9" customHeight="1" x14ac:dyDescent="0.3">
      <c r="A32" s="173">
        <v>13</v>
      </c>
      <c r="B32" s="168" t="s">
        <v>1077</v>
      </c>
      <c r="C32" s="174" t="s">
        <v>1082</v>
      </c>
      <c r="D32" s="168" t="s">
        <v>1083</v>
      </c>
      <c r="E32" s="168" t="s">
        <v>131</v>
      </c>
      <c r="F32" s="169">
        <v>320.5</v>
      </c>
      <c r="G32" s="175"/>
      <c r="H32" s="175"/>
      <c r="I32" s="170">
        <f t="shared" si="6"/>
        <v>0</v>
      </c>
      <c r="J32" s="168">
        <f t="shared" si="7"/>
        <v>0</v>
      </c>
      <c r="K32" s="171">
        <f t="shared" si="8"/>
        <v>0</v>
      </c>
      <c r="L32" s="171">
        <f t="shared" si="9"/>
        <v>0</v>
      </c>
      <c r="M32" s="171">
        <f t="shared" si="10"/>
        <v>0</v>
      </c>
      <c r="N32" s="171">
        <v>0</v>
      </c>
      <c r="O32" s="171"/>
      <c r="P32" s="176">
        <v>0.47885</v>
      </c>
      <c r="Q32" s="176"/>
      <c r="R32" s="176">
        <v>0.47885</v>
      </c>
      <c r="S32" s="171">
        <f t="shared" si="11"/>
        <v>153.471</v>
      </c>
      <c r="T32" s="172"/>
      <c r="U32" s="172"/>
      <c r="V32" s="176"/>
      <c r="Z32">
        <v>0</v>
      </c>
    </row>
    <row r="33" spans="1:26" ht="35.1" customHeight="1" x14ac:dyDescent="0.3">
      <c r="A33" s="173">
        <v>14</v>
      </c>
      <c r="B33" s="168" t="s">
        <v>1077</v>
      </c>
      <c r="C33" s="174" t="s">
        <v>1084</v>
      </c>
      <c r="D33" s="168" t="s">
        <v>1085</v>
      </c>
      <c r="E33" s="168" t="s">
        <v>131</v>
      </c>
      <c r="F33" s="169">
        <v>201.05</v>
      </c>
      <c r="G33" s="175"/>
      <c r="H33" s="175"/>
      <c r="I33" s="170">
        <f t="shared" si="6"/>
        <v>0</v>
      </c>
      <c r="J33" s="168">
        <f t="shared" si="7"/>
        <v>0</v>
      </c>
      <c r="K33" s="171">
        <f t="shared" si="8"/>
        <v>0</v>
      </c>
      <c r="L33" s="171">
        <f t="shared" si="9"/>
        <v>0</v>
      </c>
      <c r="M33" s="171">
        <f t="shared" si="10"/>
        <v>0</v>
      </c>
      <c r="N33" s="171">
        <v>0</v>
      </c>
      <c r="O33" s="171"/>
      <c r="P33" s="176">
        <v>0.2278</v>
      </c>
      <c r="Q33" s="176"/>
      <c r="R33" s="176">
        <v>0.2278</v>
      </c>
      <c r="S33" s="171">
        <f t="shared" si="11"/>
        <v>45.798999999999999</v>
      </c>
      <c r="T33" s="172"/>
      <c r="U33" s="172"/>
      <c r="V33" s="176"/>
      <c r="Z33">
        <v>0</v>
      </c>
    </row>
    <row r="34" spans="1:26" ht="24.9" customHeight="1" x14ac:dyDescent="0.3">
      <c r="A34" s="173">
        <v>15</v>
      </c>
      <c r="B34" s="168" t="s">
        <v>1077</v>
      </c>
      <c r="C34" s="174" t="s">
        <v>1086</v>
      </c>
      <c r="D34" s="168" t="s">
        <v>1087</v>
      </c>
      <c r="E34" s="168" t="s">
        <v>326</v>
      </c>
      <c r="F34" s="169">
        <v>70.75</v>
      </c>
      <c r="G34" s="175"/>
      <c r="H34" s="175"/>
      <c r="I34" s="170">
        <f t="shared" si="6"/>
        <v>0</v>
      </c>
      <c r="J34" s="168">
        <f t="shared" si="7"/>
        <v>0</v>
      </c>
      <c r="K34" s="171">
        <f t="shared" si="8"/>
        <v>0</v>
      </c>
      <c r="L34" s="171">
        <f t="shared" si="9"/>
        <v>0</v>
      </c>
      <c r="M34" s="171">
        <f t="shared" si="10"/>
        <v>0</v>
      </c>
      <c r="N34" s="171">
        <v>0</v>
      </c>
      <c r="O34" s="171"/>
      <c r="P34" s="176"/>
      <c r="Q34" s="176"/>
      <c r="R34" s="176"/>
      <c r="S34" s="171">
        <f t="shared" si="11"/>
        <v>0</v>
      </c>
      <c r="T34" s="172"/>
      <c r="U34" s="172"/>
      <c r="V34" s="176"/>
      <c r="Z34">
        <v>0</v>
      </c>
    </row>
    <row r="35" spans="1:26" ht="35.1" customHeight="1" x14ac:dyDescent="0.3">
      <c r="A35" s="173">
        <v>16</v>
      </c>
      <c r="B35" s="168" t="s">
        <v>1077</v>
      </c>
      <c r="C35" s="174" t="s">
        <v>1088</v>
      </c>
      <c r="D35" s="168" t="s">
        <v>1089</v>
      </c>
      <c r="E35" s="168" t="s">
        <v>326</v>
      </c>
      <c r="F35" s="169">
        <v>119.44999999999999</v>
      </c>
      <c r="G35" s="175"/>
      <c r="H35" s="175"/>
      <c r="I35" s="170">
        <f t="shared" si="6"/>
        <v>0</v>
      </c>
      <c r="J35" s="168">
        <f t="shared" si="7"/>
        <v>0</v>
      </c>
      <c r="K35" s="171">
        <f t="shared" si="8"/>
        <v>0</v>
      </c>
      <c r="L35" s="171">
        <f t="shared" si="9"/>
        <v>0</v>
      </c>
      <c r="M35" s="171">
        <f t="shared" si="10"/>
        <v>0</v>
      </c>
      <c r="N35" s="171">
        <v>0</v>
      </c>
      <c r="O35" s="171"/>
      <c r="P35" s="176"/>
      <c r="Q35" s="176"/>
      <c r="R35" s="176"/>
      <c r="S35" s="171">
        <f t="shared" si="11"/>
        <v>0</v>
      </c>
      <c r="T35" s="172"/>
      <c r="U35" s="172"/>
      <c r="V35" s="176"/>
      <c r="Z35">
        <v>0</v>
      </c>
    </row>
    <row r="36" spans="1:26" ht="24.9" customHeight="1" x14ac:dyDescent="0.3">
      <c r="A36" s="182">
        <v>17</v>
      </c>
      <c r="B36" s="177" t="s">
        <v>461</v>
      </c>
      <c r="C36" s="183" t="s">
        <v>1090</v>
      </c>
      <c r="D36" s="177" t="s">
        <v>1091</v>
      </c>
      <c r="E36" s="177" t="s">
        <v>291</v>
      </c>
      <c r="F36" s="178">
        <v>72.165000000000006</v>
      </c>
      <c r="G36" s="184"/>
      <c r="H36" s="184"/>
      <c r="I36" s="179">
        <f t="shared" si="6"/>
        <v>0</v>
      </c>
      <c r="J36" s="177">
        <f t="shared" si="7"/>
        <v>0</v>
      </c>
      <c r="K36" s="180">
        <f t="shared" si="8"/>
        <v>0</v>
      </c>
      <c r="L36" s="180">
        <f t="shared" si="9"/>
        <v>0</v>
      </c>
      <c r="M36" s="180">
        <f t="shared" si="10"/>
        <v>0</v>
      </c>
      <c r="N36" s="180">
        <v>0</v>
      </c>
      <c r="O36" s="180"/>
      <c r="P36" s="185">
        <v>0.13800000000000001</v>
      </c>
      <c r="Q36" s="185"/>
      <c r="R36" s="185">
        <v>0.13800000000000001</v>
      </c>
      <c r="S36" s="180">
        <f t="shared" si="11"/>
        <v>9.9589999999999996</v>
      </c>
      <c r="T36" s="181"/>
      <c r="U36" s="181"/>
      <c r="V36" s="185"/>
      <c r="Z36">
        <v>0</v>
      </c>
    </row>
    <row r="37" spans="1:26" ht="24.9" customHeight="1" x14ac:dyDescent="0.3">
      <c r="A37" s="182">
        <v>18</v>
      </c>
      <c r="B37" s="177" t="s">
        <v>461</v>
      </c>
      <c r="C37" s="183" t="s">
        <v>1092</v>
      </c>
      <c r="D37" s="177" t="s">
        <v>1093</v>
      </c>
      <c r="E37" s="177" t="s">
        <v>291</v>
      </c>
      <c r="F37" s="178">
        <v>121.839</v>
      </c>
      <c r="G37" s="184"/>
      <c r="H37" s="184"/>
      <c r="I37" s="179">
        <f t="shared" si="6"/>
        <v>0</v>
      </c>
      <c r="J37" s="177">
        <f t="shared" si="7"/>
        <v>0</v>
      </c>
      <c r="K37" s="180">
        <f t="shared" si="8"/>
        <v>0</v>
      </c>
      <c r="L37" s="180">
        <f t="shared" si="9"/>
        <v>0</v>
      </c>
      <c r="M37" s="180">
        <f t="shared" si="10"/>
        <v>0</v>
      </c>
      <c r="N37" s="180">
        <v>0</v>
      </c>
      <c r="O37" s="180"/>
      <c r="P37" s="185">
        <v>0.184</v>
      </c>
      <c r="Q37" s="185"/>
      <c r="R37" s="185">
        <v>0.184</v>
      </c>
      <c r="S37" s="180">
        <f t="shared" si="11"/>
        <v>22.417999999999999</v>
      </c>
      <c r="T37" s="181"/>
      <c r="U37" s="181"/>
      <c r="V37" s="185"/>
      <c r="Z37">
        <v>0</v>
      </c>
    </row>
    <row r="38" spans="1:26" x14ac:dyDescent="0.3">
      <c r="A38" s="152"/>
      <c r="B38" s="152"/>
      <c r="C38" s="167">
        <v>5</v>
      </c>
      <c r="D38" s="167" t="s">
        <v>1060</v>
      </c>
      <c r="E38" s="152"/>
      <c r="F38" s="166"/>
      <c r="G38" s="155">
        <f>ROUND((SUM(L29:L37))/1,2)</f>
        <v>0</v>
      </c>
      <c r="H38" s="155">
        <f>ROUND((SUM(M29:M37))/1,2)</f>
        <v>0</v>
      </c>
      <c r="I38" s="155">
        <f>ROUND((SUM(I29:I37))/1,2)</f>
        <v>0</v>
      </c>
      <c r="J38" s="152"/>
      <c r="K38" s="152"/>
      <c r="L38" s="152">
        <f>ROUND((SUM(L29:L37))/1,2)</f>
        <v>0</v>
      </c>
      <c r="M38" s="152">
        <f>ROUND((SUM(M29:M37))/1,2)</f>
        <v>0</v>
      </c>
      <c r="N38" s="152"/>
      <c r="O38" s="152"/>
      <c r="P38" s="186"/>
      <c r="Q38" s="152"/>
      <c r="R38" s="152"/>
      <c r="S38" s="186">
        <f>ROUND((SUM(S29:S37))/1,2)</f>
        <v>372.36</v>
      </c>
      <c r="T38" s="149"/>
      <c r="U38" s="149"/>
      <c r="V38" s="2">
        <f>ROUND((SUM(V29:V37))/1,2)</f>
        <v>0</v>
      </c>
      <c r="W38" s="149"/>
      <c r="X38" s="149"/>
      <c r="Y38" s="149"/>
      <c r="Z38" s="149"/>
    </row>
    <row r="39" spans="1:26" x14ac:dyDescent="0.3">
      <c r="A39" s="1"/>
      <c r="B39" s="1"/>
      <c r="C39" s="1"/>
      <c r="D39" s="1"/>
      <c r="E39" s="1"/>
      <c r="F39" s="162"/>
      <c r="G39" s="145"/>
      <c r="H39" s="145"/>
      <c r="I39" s="145"/>
      <c r="J39" s="1"/>
      <c r="K39" s="1"/>
      <c r="L39" s="1"/>
      <c r="M39" s="1"/>
      <c r="N39" s="1"/>
      <c r="O39" s="1"/>
      <c r="P39" s="1"/>
      <c r="Q39" s="1"/>
      <c r="R39" s="1"/>
      <c r="S39" s="1"/>
      <c r="V39" s="1"/>
    </row>
    <row r="40" spans="1:26" x14ac:dyDescent="0.3">
      <c r="A40" s="152"/>
      <c r="B40" s="152"/>
      <c r="C40" s="167">
        <v>9</v>
      </c>
      <c r="D40" s="167" t="s">
        <v>81</v>
      </c>
      <c r="E40" s="152"/>
      <c r="F40" s="166"/>
      <c r="G40" s="153"/>
      <c r="H40" s="153"/>
      <c r="I40" s="153"/>
      <c r="J40" s="152"/>
      <c r="K40" s="152"/>
      <c r="L40" s="152"/>
      <c r="M40" s="152"/>
      <c r="N40" s="152"/>
      <c r="O40" s="152"/>
      <c r="P40" s="152"/>
      <c r="Q40" s="152"/>
      <c r="R40" s="152"/>
      <c r="S40" s="152"/>
      <c r="T40" s="149"/>
      <c r="U40" s="149"/>
      <c r="V40" s="152"/>
      <c r="W40" s="149"/>
      <c r="X40" s="149"/>
      <c r="Y40" s="149"/>
      <c r="Z40" s="149"/>
    </row>
    <row r="41" spans="1:26" ht="24.9" customHeight="1" x14ac:dyDescent="0.3">
      <c r="A41" s="173">
        <v>19</v>
      </c>
      <c r="B41" s="168" t="s">
        <v>1077</v>
      </c>
      <c r="C41" s="174" t="s">
        <v>1094</v>
      </c>
      <c r="D41" s="168" t="s">
        <v>1095</v>
      </c>
      <c r="E41" s="168" t="s">
        <v>157</v>
      </c>
      <c r="F41" s="169">
        <v>2</v>
      </c>
      <c r="G41" s="175"/>
      <c r="H41" s="175"/>
      <c r="I41" s="170">
        <f t="shared" ref="I41:I48" si="12">ROUND(F41*(G41+H41),2)</f>
        <v>0</v>
      </c>
      <c r="J41" s="168">
        <f t="shared" ref="J41:J48" si="13">ROUND(F41*(N41),2)</f>
        <v>0</v>
      </c>
      <c r="K41" s="171">
        <f t="shared" ref="K41:K48" si="14">ROUND(F41*(O41),2)</f>
        <v>0</v>
      </c>
      <c r="L41" s="171">
        <f t="shared" ref="L41:L48" si="15">ROUND(F41*(G41),2)</f>
        <v>0</v>
      </c>
      <c r="M41" s="171">
        <f t="shared" ref="M41:M48" si="16">ROUND(F41*(H41),2)</f>
        <v>0</v>
      </c>
      <c r="N41" s="171">
        <v>0</v>
      </c>
      <c r="O41" s="171"/>
      <c r="P41" s="176">
        <v>0.22684000000000001</v>
      </c>
      <c r="Q41" s="176"/>
      <c r="R41" s="176">
        <v>0.22684000000000001</v>
      </c>
      <c r="S41" s="171">
        <f t="shared" ref="S41:S48" si="17">ROUND(F41*(P41),3)</f>
        <v>0.45400000000000001</v>
      </c>
      <c r="T41" s="172"/>
      <c r="U41" s="172"/>
      <c r="V41" s="176"/>
      <c r="Z41">
        <v>0</v>
      </c>
    </row>
    <row r="42" spans="1:26" ht="24.9" customHeight="1" x14ac:dyDescent="0.3">
      <c r="A42" s="182">
        <v>20</v>
      </c>
      <c r="B42" s="177" t="s">
        <v>412</v>
      </c>
      <c r="C42" s="183" t="s">
        <v>1096</v>
      </c>
      <c r="D42" s="177" t="s">
        <v>1097</v>
      </c>
      <c r="E42" s="177" t="s">
        <v>1098</v>
      </c>
      <c r="F42" s="178">
        <v>2</v>
      </c>
      <c r="G42" s="184"/>
      <c r="H42" s="184"/>
      <c r="I42" s="179">
        <f t="shared" si="12"/>
        <v>0</v>
      </c>
      <c r="J42" s="177">
        <f t="shared" si="13"/>
        <v>0</v>
      </c>
      <c r="K42" s="180">
        <f t="shared" si="14"/>
        <v>0</v>
      </c>
      <c r="L42" s="180">
        <f t="shared" si="15"/>
        <v>0</v>
      </c>
      <c r="M42" s="180">
        <f t="shared" si="16"/>
        <v>0</v>
      </c>
      <c r="N42" s="180">
        <v>0</v>
      </c>
      <c r="O42" s="180"/>
      <c r="P42" s="185"/>
      <c r="Q42" s="185"/>
      <c r="R42" s="185"/>
      <c r="S42" s="180">
        <f t="shared" si="17"/>
        <v>0</v>
      </c>
      <c r="T42" s="181"/>
      <c r="U42" s="181"/>
      <c r="V42" s="185"/>
      <c r="Z42">
        <v>0</v>
      </c>
    </row>
    <row r="43" spans="1:26" ht="24.9" customHeight="1" x14ac:dyDescent="0.3">
      <c r="A43" s="182">
        <v>21</v>
      </c>
      <c r="B43" s="177" t="s">
        <v>412</v>
      </c>
      <c r="C43" s="183" t="s">
        <v>1099</v>
      </c>
      <c r="D43" s="177" t="s">
        <v>1100</v>
      </c>
      <c r="E43" s="177" t="s">
        <v>671</v>
      </c>
      <c r="F43" s="178">
        <v>1</v>
      </c>
      <c r="G43" s="184"/>
      <c r="H43" s="184"/>
      <c r="I43" s="179">
        <f t="shared" si="12"/>
        <v>0</v>
      </c>
      <c r="J43" s="177">
        <f t="shared" si="13"/>
        <v>0</v>
      </c>
      <c r="K43" s="180">
        <f t="shared" si="14"/>
        <v>0</v>
      </c>
      <c r="L43" s="180">
        <f t="shared" si="15"/>
        <v>0</v>
      </c>
      <c r="M43" s="180">
        <f t="shared" si="16"/>
        <v>0</v>
      </c>
      <c r="N43" s="180">
        <v>0</v>
      </c>
      <c r="O43" s="180"/>
      <c r="P43" s="185">
        <v>5.0000000000000001E-3</v>
      </c>
      <c r="Q43" s="185"/>
      <c r="R43" s="185">
        <v>5.0000000000000001E-3</v>
      </c>
      <c r="S43" s="180">
        <f t="shared" si="17"/>
        <v>5.0000000000000001E-3</v>
      </c>
      <c r="T43" s="181"/>
      <c r="U43" s="181"/>
      <c r="V43" s="185"/>
      <c r="Z43">
        <v>0</v>
      </c>
    </row>
    <row r="44" spans="1:26" ht="24.9" customHeight="1" x14ac:dyDescent="0.3">
      <c r="A44" s="182">
        <v>22</v>
      </c>
      <c r="B44" s="177" t="s">
        <v>412</v>
      </c>
      <c r="C44" s="183" t="s">
        <v>1101</v>
      </c>
      <c r="D44" s="177" t="s">
        <v>1102</v>
      </c>
      <c r="E44" s="177" t="s">
        <v>671</v>
      </c>
      <c r="F44" s="178">
        <v>1</v>
      </c>
      <c r="G44" s="184"/>
      <c r="H44" s="184"/>
      <c r="I44" s="179">
        <f t="shared" si="12"/>
        <v>0</v>
      </c>
      <c r="J44" s="177">
        <f t="shared" si="13"/>
        <v>0</v>
      </c>
      <c r="K44" s="180">
        <f t="shared" si="14"/>
        <v>0</v>
      </c>
      <c r="L44" s="180">
        <f t="shared" si="15"/>
        <v>0</v>
      </c>
      <c r="M44" s="180">
        <f t="shared" si="16"/>
        <v>0</v>
      </c>
      <c r="N44" s="180">
        <v>0</v>
      </c>
      <c r="O44" s="180"/>
      <c r="P44" s="185">
        <v>5.0000000000000001E-3</v>
      </c>
      <c r="Q44" s="185"/>
      <c r="R44" s="185">
        <v>5.0000000000000001E-3</v>
      </c>
      <c r="S44" s="180">
        <f t="shared" si="17"/>
        <v>5.0000000000000001E-3</v>
      </c>
      <c r="T44" s="181"/>
      <c r="U44" s="181"/>
      <c r="V44" s="185"/>
      <c r="Z44">
        <v>0</v>
      </c>
    </row>
    <row r="45" spans="1:26" ht="24.9" customHeight="1" x14ac:dyDescent="0.3">
      <c r="A45" s="173">
        <v>23</v>
      </c>
      <c r="B45" s="168" t="s">
        <v>1077</v>
      </c>
      <c r="C45" s="174" t="s">
        <v>1103</v>
      </c>
      <c r="D45" s="168" t="s">
        <v>1104</v>
      </c>
      <c r="E45" s="168" t="s">
        <v>1076</v>
      </c>
      <c r="F45" s="169">
        <v>53</v>
      </c>
      <c r="G45" s="175"/>
      <c r="H45" s="175"/>
      <c r="I45" s="170">
        <f t="shared" si="12"/>
        <v>0</v>
      </c>
      <c r="J45" s="168">
        <f t="shared" si="13"/>
        <v>0</v>
      </c>
      <c r="K45" s="171">
        <f t="shared" si="14"/>
        <v>0</v>
      </c>
      <c r="L45" s="171">
        <f t="shared" si="15"/>
        <v>0</v>
      </c>
      <c r="M45" s="171">
        <f t="shared" si="16"/>
        <v>0</v>
      </c>
      <c r="N45" s="171">
        <v>0</v>
      </c>
      <c r="O45" s="171"/>
      <c r="P45" s="176"/>
      <c r="Q45" s="176"/>
      <c r="R45" s="176"/>
      <c r="S45" s="171">
        <f t="shared" si="17"/>
        <v>0</v>
      </c>
      <c r="T45" s="172"/>
      <c r="U45" s="172"/>
      <c r="V45" s="176"/>
      <c r="Z45">
        <v>0</v>
      </c>
    </row>
    <row r="46" spans="1:26" ht="24.9" customHeight="1" x14ac:dyDescent="0.3">
      <c r="A46" s="173">
        <v>24</v>
      </c>
      <c r="B46" s="168" t="s">
        <v>1077</v>
      </c>
      <c r="C46" s="174" t="s">
        <v>1105</v>
      </c>
      <c r="D46" s="168" t="s">
        <v>1106</v>
      </c>
      <c r="E46" s="168" t="s">
        <v>154</v>
      </c>
      <c r="F46" s="169">
        <v>44</v>
      </c>
      <c r="G46" s="175"/>
      <c r="H46" s="175"/>
      <c r="I46" s="170">
        <f t="shared" si="12"/>
        <v>0</v>
      </c>
      <c r="J46" s="168">
        <f t="shared" si="13"/>
        <v>0</v>
      </c>
      <c r="K46" s="171">
        <f t="shared" si="14"/>
        <v>0</v>
      </c>
      <c r="L46" s="171">
        <f t="shared" si="15"/>
        <v>0</v>
      </c>
      <c r="M46" s="171">
        <f t="shared" si="16"/>
        <v>0</v>
      </c>
      <c r="N46" s="171">
        <v>0</v>
      </c>
      <c r="O46" s="171"/>
      <c r="P46" s="176">
        <v>9.7960000000000005E-2</v>
      </c>
      <c r="Q46" s="176"/>
      <c r="R46" s="176">
        <v>9.7960000000000005E-2</v>
      </c>
      <c r="S46" s="171">
        <f t="shared" si="17"/>
        <v>4.3099999999999996</v>
      </c>
      <c r="T46" s="172"/>
      <c r="U46" s="172"/>
      <c r="V46" s="176"/>
      <c r="Z46">
        <v>0</v>
      </c>
    </row>
    <row r="47" spans="1:26" ht="24.9" customHeight="1" x14ac:dyDescent="0.3">
      <c r="A47" s="182">
        <v>25</v>
      </c>
      <c r="B47" s="177" t="s">
        <v>461</v>
      </c>
      <c r="C47" s="183" t="s">
        <v>1107</v>
      </c>
      <c r="D47" s="177" t="s">
        <v>1108</v>
      </c>
      <c r="E47" s="177" t="s">
        <v>157</v>
      </c>
      <c r="F47" s="178">
        <v>54.59</v>
      </c>
      <c r="G47" s="184"/>
      <c r="H47" s="184"/>
      <c r="I47" s="179">
        <f t="shared" si="12"/>
        <v>0</v>
      </c>
      <c r="J47" s="177">
        <f t="shared" si="13"/>
        <v>0</v>
      </c>
      <c r="K47" s="180">
        <f t="shared" si="14"/>
        <v>0</v>
      </c>
      <c r="L47" s="180">
        <f t="shared" si="15"/>
        <v>0</v>
      </c>
      <c r="M47" s="180">
        <f t="shared" si="16"/>
        <v>0</v>
      </c>
      <c r="N47" s="180">
        <v>0</v>
      </c>
      <c r="O47" s="180"/>
      <c r="P47" s="185">
        <v>9.7000000000000003E-2</v>
      </c>
      <c r="Q47" s="185"/>
      <c r="R47" s="185">
        <v>9.7000000000000003E-2</v>
      </c>
      <c r="S47" s="180">
        <f t="shared" si="17"/>
        <v>5.2949999999999999</v>
      </c>
      <c r="T47" s="181"/>
      <c r="U47" s="181"/>
      <c r="V47" s="185"/>
      <c r="Z47">
        <v>0</v>
      </c>
    </row>
    <row r="48" spans="1:26" ht="24.9" customHeight="1" x14ac:dyDescent="0.3">
      <c r="A48" s="182">
        <v>26</v>
      </c>
      <c r="B48" s="177" t="s">
        <v>461</v>
      </c>
      <c r="C48" s="183" t="s">
        <v>1109</v>
      </c>
      <c r="D48" s="177" t="s">
        <v>1110</v>
      </c>
      <c r="E48" s="177" t="s">
        <v>671</v>
      </c>
      <c r="F48" s="178">
        <v>45.32</v>
      </c>
      <c r="G48" s="184"/>
      <c r="H48" s="184"/>
      <c r="I48" s="179">
        <f t="shared" si="12"/>
        <v>0</v>
      </c>
      <c r="J48" s="177">
        <f t="shared" si="13"/>
        <v>0</v>
      </c>
      <c r="K48" s="180">
        <f t="shared" si="14"/>
        <v>0</v>
      </c>
      <c r="L48" s="180">
        <f t="shared" si="15"/>
        <v>0</v>
      </c>
      <c r="M48" s="180">
        <f t="shared" si="16"/>
        <v>0</v>
      </c>
      <c r="N48" s="180">
        <v>0</v>
      </c>
      <c r="O48" s="180"/>
      <c r="P48" s="185">
        <v>2.1999999999999999E-2</v>
      </c>
      <c r="Q48" s="185"/>
      <c r="R48" s="185">
        <v>2.1999999999999999E-2</v>
      </c>
      <c r="S48" s="180">
        <f t="shared" si="17"/>
        <v>0.997</v>
      </c>
      <c r="T48" s="181"/>
      <c r="U48" s="181"/>
      <c r="V48" s="185"/>
      <c r="Z48">
        <v>0</v>
      </c>
    </row>
    <row r="49" spans="1:26" x14ac:dyDescent="0.3">
      <c r="A49" s="152"/>
      <c r="B49" s="152"/>
      <c r="C49" s="167">
        <v>9</v>
      </c>
      <c r="D49" s="167" t="s">
        <v>81</v>
      </c>
      <c r="E49" s="152"/>
      <c r="F49" s="166"/>
      <c r="G49" s="155">
        <f>ROUND((SUM(L40:L48))/1,2)</f>
        <v>0</v>
      </c>
      <c r="H49" s="155">
        <f>ROUND((SUM(M40:M48))/1,2)</f>
        <v>0</v>
      </c>
      <c r="I49" s="155">
        <f>ROUND((SUM(I40:I48))/1,2)</f>
        <v>0</v>
      </c>
      <c r="J49" s="152"/>
      <c r="K49" s="152"/>
      <c r="L49" s="152">
        <f>ROUND((SUM(L40:L48))/1,2)</f>
        <v>0</v>
      </c>
      <c r="M49" s="152">
        <f>ROUND((SUM(M40:M48))/1,2)</f>
        <v>0</v>
      </c>
      <c r="N49" s="152"/>
      <c r="O49" s="152"/>
      <c r="P49" s="186"/>
      <c r="Q49" s="152"/>
      <c r="R49" s="152"/>
      <c r="S49" s="186">
        <f>ROUND((SUM(S40:S48))/1,2)</f>
        <v>11.07</v>
      </c>
      <c r="T49" s="149"/>
      <c r="U49" s="149"/>
      <c r="V49" s="2">
        <f>ROUND((SUM(V40:V48))/1,2)</f>
        <v>0</v>
      </c>
      <c r="W49" s="149"/>
      <c r="X49" s="149"/>
      <c r="Y49" s="149"/>
      <c r="Z49" s="149"/>
    </row>
    <row r="50" spans="1:26" x14ac:dyDescent="0.3">
      <c r="A50" s="1"/>
      <c r="B50" s="1"/>
      <c r="C50" s="1"/>
      <c r="D50" s="1"/>
      <c r="E50" s="1"/>
      <c r="F50" s="162"/>
      <c r="G50" s="145"/>
      <c r="H50" s="145"/>
      <c r="I50" s="145"/>
      <c r="J50" s="1"/>
      <c r="K50" s="1"/>
      <c r="L50" s="1"/>
      <c r="M50" s="1"/>
      <c r="N50" s="1"/>
      <c r="O50" s="1"/>
      <c r="P50" s="1"/>
      <c r="Q50" s="1"/>
      <c r="R50" s="1"/>
      <c r="S50" s="1"/>
      <c r="V50" s="1"/>
    </row>
    <row r="51" spans="1:26" x14ac:dyDescent="0.3">
      <c r="A51" s="152"/>
      <c r="B51" s="152"/>
      <c r="C51" s="167">
        <v>99</v>
      </c>
      <c r="D51" s="167" t="s">
        <v>82</v>
      </c>
      <c r="E51" s="152"/>
      <c r="F51" s="166"/>
      <c r="G51" s="153"/>
      <c r="H51" s="153"/>
      <c r="I51" s="153"/>
      <c r="J51" s="152"/>
      <c r="K51" s="152"/>
      <c r="L51" s="152"/>
      <c r="M51" s="152"/>
      <c r="N51" s="152"/>
      <c r="O51" s="152"/>
      <c r="P51" s="152"/>
      <c r="Q51" s="152"/>
      <c r="R51" s="152"/>
      <c r="S51" s="152"/>
      <c r="T51" s="149"/>
      <c r="U51" s="149"/>
      <c r="V51" s="152"/>
      <c r="W51" s="149"/>
      <c r="X51" s="149"/>
      <c r="Y51" s="149"/>
      <c r="Z51" s="149"/>
    </row>
    <row r="52" spans="1:26" ht="24.9" customHeight="1" x14ac:dyDescent="0.3">
      <c r="A52" s="173">
        <v>27</v>
      </c>
      <c r="B52" s="168" t="s">
        <v>1077</v>
      </c>
      <c r="C52" s="174" t="s">
        <v>1111</v>
      </c>
      <c r="D52" s="168" t="s">
        <v>1112</v>
      </c>
      <c r="E52" s="168" t="s">
        <v>141</v>
      </c>
      <c r="F52" s="169">
        <v>384.1604190000001</v>
      </c>
      <c r="G52" s="175"/>
      <c r="H52" s="175"/>
      <c r="I52" s="170">
        <f>ROUND(F52*(G52+H52),2)</f>
        <v>0</v>
      </c>
      <c r="J52" s="168">
        <f>ROUND(F52*(N52),2)</f>
        <v>0</v>
      </c>
      <c r="K52" s="171">
        <f>ROUND(F52*(O52),2)</f>
        <v>0</v>
      </c>
      <c r="L52" s="171">
        <f>ROUND(F52*(G52),2)</f>
        <v>0</v>
      </c>
      <c r="M52" s="171">
        <f>ROUND(F52*(H52),2)</f>
        <v>0</v>
      </c>
      <c r="N52" s="171">
        <v>0</v>
      </c>
      <c r="O52" s="171"/>
      <c r="P52" s="176"/>
      <c r="Q52" s="176"/>
      <c r="R52" s="176"/>
      <c r="S52" s="171">
        <f>ROUND(F52*(P52),3)</f>
        <v>0</v>
      </c>
      <c r="T52" s="172"/>
      <c r="U52" s="172"/>
      <c r="V52" s="176"/>
      <c r="Z52">
        <v>0</v>
      </c>
    </row>
    <row r="53" spans="1:26" x14ac:dyDescent="0.3">
      <c r="A53" s="152"/>
      <c r="B53" s="152"/>
      <c r="C53" s="167">
        <v>99</v>
      </c>
      <c r="D53" s="167" t="s">
        <v>82</v>
      </c>
      <c r="E53" s="152"/>
      <c r="F53" s="166"/>
      <c r="G53" s="155">
        <f>ROUND((SUM(L51:L52))/1,2)</f>
        <v>0</v>
      </c>
      <c r="H53" s="155">
        <f>ROUND((SUM(M51:M52))/1,2)</f>
        <v>0</v>
      </c>
      <c r="I53" s="155">
        <f>ROUND((SUM(I51:I52))/1,2)</f>
        <v>0</v>
      </c>
      <c r="J53" s="152"/>
      <c r="K53" s="152"/>
      <c r="L53" s="152">
        <f>ROUND((SUM(L51:L52))/1,2)</f>
        <v>0</v>
      </c>
      <c r="M53" s="152">
        <f>ROUND((SUM(M51:M52))/1,2)</f>
        <v>0</v>
      </c>
      <c r="N53" s="152"/>
      <c r="O53" s="152"/>
      <c r="P53" s="186"/>
      <c r="Q53" s="1"/>
      <c r="R53" s="1"/>
      <c r="S53" s="186">
        <f>ROUND((SUM(S51:S52))/1,2)</f>
        <v>0</v>
      </c>
      <c r="T53" s="187"/>
      <c r="U53" s="187"/>
      <c r="V53" s="2">
        <f>ROUND((SUM(V51:V52))/1,2)</f>
        <v>0</v>
      </c>
    </row>
    <row r="54" spans="1:26" x14ac:dyDescent="0.3">
      <c r="A54" s="1"/>
      <c r="B54" s="1"/>
      <c r="C54" s="1"/>
      <c r="D54" s="1"/>
      <c r="E54" s="1"/>
      <c r="F54" s="162"/>
      <c r="G54" s="145"/>
      <c r="H54" s="145"/>
      <c r="I54" s="145"/>
      <c r="J54" s="1"/>
      <c r="K54" s="1"/>
      <c r="L54" s="1"/>
      <c r="M54" s="1"/>
      <c r="N54" s="1"/>
      <c r="O54" s="1"/>
      <c r="P54" s="1"/>
      <c r="Q54" s="1"/>
      <c r="R54" s="1"/>
      <c r="S54" s="1"/>
      <c r="V54" s="1"/>
    </row>
    <row r="55" spans="1:26" x14ac:dyDescent="0.3">
      <c r="A55" s="152"/>
      <c r="B55" s="152"/>
      <c r="C55" s="152"/>
      <c r="D55" s="2" t="s">
        <v>75</v>
      </c>
      <c r="E55" s="152"/>
      <c r="F55" s="166"/>
      <c r="G55" s="155">
        <f>ROUND((SUM(L9:L54))/2,2)</f>
        <v>0</v>
      </c>
      <c r="H55" s="155">
        <f>ROUND((SUM(M9:M54))/2,2)</f>
        <v>0</v>
      </c>
      <c r="I55" s="155">
        <f>ROUND((SUM(I9:I54))/2,2)</f>
        <v>0</v>
      </c>
      <c r="J55" s="152"/>
      <c r="K55" s="152"/>
      <c r="L55" s="152">
        <f>ROUND((SUM(L9:L54))/2,2)</f>
        <v>0</v>
      </c>
      <c r="M55" s="152">
        <f>ROUND((SUM(M9:M54))/2,2)</f>
        <v>0</v>
      </c>
      <c r="N55" s="152"/>
      <c r="O55" s="152"/>
      <c r="P55" s="186"/>
      <c r="Q55" s="1"/>
      <c r="R55" s="1"/>
      <c r="S55" s="186">
        <f>ROUND((SUM(S9:S54))/2,2)</f>
        <v>384.16</v>
      </c>
      <c r="V55" s="2">
        <f>ROUND((SUM(V9:V54))/2,2)</f>
        <v>0</v>
      </c>
    </row>
    <row r="56" spans="1:26" x14ac:dyDescent="0.3">
      <c r="A56" s="188"/>
      <c r="B56" s="188"/>
      <c r="C56" s="188"/>
      <c r="D56" s="188" t="s">
        <v>97</v>
      </c>
      <c r="E56" s="188"/>
      <c r="F56" s="189"/>
      <c r="G56" s="190">
        <f>ROUND((SUM(L9:L55))/3,2)</f>
        <v>0</v>
      </c>
      <c r="H56" s="190">
        <f>ROUND((SUM(M9:M55))/3,2)</f>
        <v>0</v>
      </c>
      <c r="I56" s="190">
        <f>ROUND((SUM(I9:I55))/3,2)</f>
        <v>0</v>
      </c>
      <c r="J56" s="188"/>
      <c r="K56" s="188">
        <f>ROUND((SUM(K9:K55))/3,2)</f>
        <v>0</v>
      </c>
      <c r="L56" s="188">
        <f>ROUND((SUM(L9:L55))/3,2)</f>
        <v>0</v>
      </c>
      <c r="M56" s="188">
        <f>ROUND((SUM(M9:M55))/3,2)</f>
        <v>0</v>
      </c>
      <c r="N56" s="188"/>
      <c r="O56" s="188"/>
      <c r="P56" s="189"/>
      <c r="Q56" s="188"/>
      <c r="R56" s="188"/>
      <c r="S56" s="189">
        <f>ROUND((SUM(S9:S55))/3,2)</f>
        <v>384.16</v>
      </c>
      <c r="T56" s="191"/>
      <c r="U56" s="191"/>
      <c r="V56" s="188">
        <f>ROUND((SUM(V9:V55))/3,2)</f>
        <v>0</v>
      </c>
      <c r="Z56">
        <f>(SUM(Z9:Z55))</f>
        <v>0</v>
      </c>
    </row>
    <row r="59" spans="1:26" ht="58.2" customHeight="1" x14ac:dyDescent="0.3">
      <c r="A59" s="220" t="s">
        <v>1283</v>
      </c>
      <c r="B59" s="220"/>
      <c r="C59" s="220"/>
      <c r="D59" s="220"/>
      <c r="E59" s="220"/>
      <c r="F59" s="220"/>
      <c r="G59" s="220"/>
      <c r="H59" s="220"/>
      <c r="I59" s="220"/>
      <c r="J59" s="220"/>
      <c r="K59" s="220"/>
      <c r="L59" s="220"/>
      <c r="M59" s="220"/>
      <c r="N59" s="220"/>
      <c r="O59" s="220"/>
      <c r="P59" s="220"/>
      <c r="Q59" s="220"/>
      <c r="R59" s="220"/>
      <c r="S59" s="220"/>
      <c r="T59" s="220"/>
      <c r="U59" s="220"/>
      <c r="V59" s="220"/>
    </row>
    <row r="61" spans="1:26" ht="44.4" customHeight="1" x14ac:dyDescent="0.3">
      <c r="A61" s="220" t="s">
        <v>1284</v>
      </c>
      <c r="B61" s="220"/>
      <c r="C61" s="220"/>
      <c r="D61" s="220"/>
      <c r="E61" s="220"/>
      <c r="F61" s="220"/>
      <c r="G61" s="220"/>
      <c r="H61" s="220"/>
      <c r="I61" s="220"/>
      <c r="J61" s="220"/>
      <c r="K61" s="220"/>
      <c r="L61" s="220"/>
      <c r="M61" s="220"/>
      <c r="N61" s="220"/>
      <c r="O61" s="220"/>
      <c r="P61" s="220"/>
      <c r="Q61" s="220"/>
      <c r="R61" s="220"/>
      <c r="S61" s="220"/>
      <c r="T61" s="220"/>
      <c r="U61" s="220"/>
      <c r="V61" s="220"/>
    </row>
    <row r="63" spans="1:26" ht="42" customHeight="1" x14ac:dyDescent="0.3">
      <c r="A63" s="220" t="s">
        <v>1285</v>
      </c>
      <c r="B63" s="220"/>
      <c r="C63" s="220"/>
      <c r="D63" s="220"/>
      <c r="E63" s="220"/>
      <c r="F63" s="220"/>
      <c r="G63" s="220"/>
      <c r="H63" s="220"/>
      <c r="I63" s="220"/>
      <c r="J63" s="220"/>
      <c r="K63" s="220"/>
      <c r="L63" s="220"/>
      <c r="M63" s="220"/>
      <c r="N63" s="220"/>
      <c r="O63" s="220"/>
      <c r="P63" s="220"/>
      <c r="Q63" s="220"/>
      <c r="R63" s="220"/>
      <c r="S63" s="220"/>
      <c r="T63" s="220"/>
      <c r="U63" s="220"/>
      <c r="V63" s="220"/>
    </row>
    <row r="65" spans="1:22" x14ac:dyDescent="0.3">
      <c r="A65" s="220" t="s">
        <v>1286</v>
      </c>
      <c r="B65" s="220"/>
      <c r="C65" s="220"/>
      <c r="D65" s="220"/>
      <c r="E65" s="220"/>
      <c r="F65" s="220"/>
      <c r="G65" s="220"/>
      <c r="H65" s="220"/>
      <c r="I65" s="220"/>
      <c r="J65" s="220"/>
      <c r="K65" s="220"/>
      <c r="L65" s="220"/>
      <c r="M65" s="220"/>
      <c r="N65" s="220"/>
      <c r="O65" s="220"/>
      <c r="P65" s="220"/>
      <c r="Q65" s="220"/>
      <c r="R65" s="220"/>
      <c r="S65" s="220"/>
      <c r="T65" s="220"/>
      <c r="U65" s="220"/>
      <c r="V65" s="220"/>
    </row>
    <row r="67" spans="1:22" x14ac:dyDescent="0.3">
      <c r="A67" s="220" t="s">
        <v>1287</v>
      </c>
      <c r="B67" s="220"/>
      <c r="C67" s="220"/>
      <c r="D67" s="220"/>
    </row>
    <row r="72" spans="1:22" x14ac:dyDescent="0.3">
      <c r="A72" s="220" t="s">
        <v>1288</v>
      </c>
      <c r="B72" s="220"/>
      <c r="C72" s="220"/>
      <c r="D72" s="220"/>
    </row>
  </sheetData>
  <mergeCells count="9">
    <mergeCell ref="A63:V63"/>
    <mergeCell ref="A65:V65"/>
    <mergeCell ref="A67:D67"/>
    <mergeCell ref="A72:D72"/>
    <mergeCell ref="B1:H1"/>
    <mergeCell ref="B2:H2"/>
    <mergeCell ref="B3:H3"/>
    <mergeCell ref="A59:V59"/>
    <mergeCell ref="A61:V61"/>
  </mergeCells>
  <printOptions horizontalCentered="1" gridLines="1"/>
  <pageMargins left="0.7" right="6.9444444444444441E-3" top="0.75" bottom="0.75" header="0.3" footer="0.3"/>
  <pageSetup paperSize="9" scale="90" orientation="landscape" r:id="rId1"/>
  <headerFooter>
    <oddHeader>&amp;C&amp;B&amp; Rozpočet NÁJOMNÝ BYTOVÝ DOM  A  6.bytových jednotiek OĽKA                výkaz výmer / SO 03   Komunikácie a spevnené plochy</oddHeader>
    <oddFooter>&amp;RStrana &amp;P z &amp;N    &amp;L&amp;7Spracované systémom Systematic® Kalkulus, tel.: 051 77 10 585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C81B-F8E3-4F37-9D5C-48ECB7D19EA1}">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1113</v>
      </c>
      <c r="C3" s="38"/>
      <c r="D3" s="39"/>
      <c r="E3" s="39"/>
      <c r="F3" s="39"/>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7914'!B17</f>
        <v>0</v>
      </c>
      <c r="E16" s="92">
        <f>'Rekap 7914'!C17</f>
        <v>0</v>
      </c>
      <c r="F16" s="103">
        <f>'Rekap 7914'!D17</f>
        <v>0</v>
      </c>
      <c r="G16" s="55">
        <v>6</v>
      </c>
      <c r="H16" s="112" t="s">
        <v>44</v>
      </c>
      <c r="I16" s="123"/>
      <c r="J16" s="115">
        <v>0</v>
      </c>
    </row>
    <row r="17" spans="1:26" ht="18" customHeight="1" x14ac:dyDescent="0.3">
      <c r="A17" s="16"/>
      <c r="B17" s="62">
        <v>2</v>
      </c>
      <c r="C17" s="66" t="s">
        <v>38</v>
      </c>
      <c r="D17" s="72">
        <f>'Rekap 7914'!B21</f>
        <v>0</v>
      </c>
      <c r="E17" s="70">
        <f>'Rekap 7914'!C21</f>
        <v>0</v>
      </c>
      <c r="F17" s="75">
        <f>'Rekap 7914'!D21</f>
        <v>0</v>
      </c>
      <c r="G17" s="56">
        <v>7</v>
      </c>
      <c r="H17" s="113" t="s">
        <v>45</v>
      </c>
      <c r="I17" s="123"/>
      <c r="J17" s="116">
        <f>'SO 7914'!Z71</f>
        <v>0</v>
      </c>
    </row>
    <row r="18" spans="1:26" ht="18" customHeight="1" x14ac:dyDescent="0.3">
      <c r="A18" s="16"/>
      <c r="B18" s="63">
        <v>3</v>
      </c>
      <c r="C18" s="67" t="s">
        <v>39</v>
      </c>
      <c r="D18" s="73">
        <f>'Rekap 7914'!B25</f>
        <v>0</v>
      </c>
      <c r="E18" s="71">
        <f>'Rekap 7914'!C25</f>
        <v>0</v>
      </c>
      <c r="F18" s="76">
        <f>'Rekap 7914'!D25</f>
        <v>0</v>
      </c>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7914'!K9:'SO 7914'!K70)</f>
        <v>0</v>
      </c>
      <c r="J29" s="115">
        <f>ROUND(((ROUND(I29,2)*20)*1/100),2)</f>
        <v>0</v>
      </c>
    </row>
    <row r="30" spans="1:26" ht="18" customHeight="1" x14ac:dyDescent="0.3">
      <c r="A30" s="16"/>
      <c r="B30" s="26"/>
      <c r="C30" s="121"/>
      <c r="D30" s="123"/>
      <c r="E30" s="25"/>
      <c r="F30" s="16"/>
      <c r="G30" s="56">
        <v>23</v>
      </c>
      <c r="H30" s="113" t="s">
        <v>51</v>
      </c>
      <c r="I30" s="84">
        <f>SUM('SO 7914'!K9:'SO 7914'!K70)</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868A-7B84-4E1E-89E7-8883D9EFE9CA}">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1113</v>
      </c>
      <c r="B5" s="138"/>
      <c r="C5" s="138"/>
      <c r="D5" s="138"/>
      <c r="E5" s="138"/>
      <c r="F5" s="138"/>
    </row>
    <row r="6" spans="1:26" x14ac:dyDescent="0.3">
      <c r="A6" s="138"/>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76</v>
      </c>
      <c r="B11" s="153">
        <f>'SO 7914'!L18</f>
        <v>0</v>
      </c>
      <c r="C11" s="153">
        <f>'SO 7914'!M18</f>
        <v>0</v>
      </c>
      <c r="D11" s="153">
        <f>'SO 7914'!I18</f>
        <v>0</v>
      </c>
      <c r="E11" s="154">
        <f>'SO 7914'!S18</f>
        <v>4.68</v>
      </c>
      <c r="F11" s="154">
        <f>'SO 7914'!V18</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78</v>
      </c>
      <c r="B12" s="153">
        <f>'SO 7914'!L22</f>
        <v>0</v>
      </c>
      <c r="C12" s="153">
        <f>'SO 7914'!M22</f>
        <v>0</v>
      </c>
      <c r="D12" s="153">
        <f>'SO 7914'!I22</f>
        <v>0</v>
      </c>
      <c r="E12" s="154">
        <f>'SO 7914'!S22</f>
        <v>0</v>
      </c>
      <c r="F12" s="154">
        <f>'SO 7914'!V22</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79</v>
      </c>
      <c r="B13" s="153">
        <f>'SO 7914'!L26</f>
        <v>0</v>
      </c>
      <c r="C13" s="153">
        <f>'SO 7914'!M26</f>
        <v>0</v>
      </c>
      <c r="D13" s="153">
        <f>'SO 7914'!I26</f>
        <v>0</v>
      </c>
      <c r="E13" s="154">
        <f>'SO 7914'!S26</f>
        <v>5.29</v>
      </c>
      <c r="F13" s="154">
        <f>'SO 7914'!V26</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1114</v>
      </c>
      <c r="B14" s="153">
        <f>'SO 7914'!L44</f>
        <v>0</v>
      </c>
      <c r="C14" s="153">
        <f>'SO 7914'!M44</f>
        <v>0</v>
      </c>
      <c r="D14" s="153">
        <f>'SO 7914'!I44</f>
        <v>0</v>
      </c>
      <c r="E14" s="154">
        <f>'SO 7914'!S44</f>
        <v>0.87</v>
      </c>
      <c r="F14" s="154">
        <f>'SO 7914'!V44</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81</v>
      </c>
      <c r="B15" s="153">
        <f>'SO 7914'!L49</f>
        <v>0</v>
      </c>
      <c r="C15" s="153">
        <f>'SO 7914'!M49</f>
        <v>0</v>
      </c>
      <c r="D15" s="153">
        <f>'SO 7914'!I49</f>
        <v>0</v>
      </c>
      <c r="E15" s="154">
        <f>'SO 7914'!S49</f>
        <v>0</v>
      </c>
      <c r="F15" s="154">
        <f>'SO 7914'!V49</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152" t="s">
        <v>82</v>
      </c>
      <c r="B16" s="153">
        <f>'SO 7914'!L53</f>
        <v>0</v>
      </c>
      <c r="C16" s="153">
        <f>'SO 7914'!M53</f>
        <v>0</v>
      </c>
      <c r="D16" s="153">
        <f>'SO 7914'!I53</f>
        <v>0</v>
      </c>
      <c r="E16" s="154">
        <f>'SO 7914'!S53</f>
        <v>0</v>
      </c>
      <c r="F16" s="154">
        <f>'SO 7914'!V53</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2" t="s">
        <v>75</v>
      </c>
      <c r="B17" s="155">
        <f>'SO 7914'!L55</f>
        <v>0</v>
      </c>
      <c r="C17" s="155">
        <f>'SO 7914'!M55</f>
        <v>0</v>
      </c>
      <c r="D17" s="155">
        <f>'SO 7914'!I55</f>
        <v>0</v>
      </c>
      <c r="E17" s="156">
        <f>'SO 7914'!S55</f>
        <v>10.84</v>
      </c>
      <c r="F17" s="156">
        <f>'SO 7914'!V55</f>
        <v>0</v>
      </c>
      <c r="G17" s="149"/>
      <c r="H17" s="149"/>
      <c r="I17" s="149"/>
      <c r="J17" s="149"/>
      <c r="K17" s="149"/>
      <c r="L17" s="149"/>
      <c r="M17" s="149"/>
      <c r="N17" s="149"/>
      <c r="O17" s="149"/>
      <c r="P17" s="149"/>
      <c r="Q17" s="149"/>
      <c r="R17" s="149"/>
      <c r="S17" s="149"/>
      <c r="T17" s="149"/>
      <c r="U17" s="149"/>
      <c r="V17" s="149"/>
      <c r="W17" s="149"/>
      <c r="X17" s="149"/>
      <c r="Y17" s="149"/>
      <c r="Z17" s="149"/>
    </row>
    <row r="18" spans="1:26" x14ac:dyDescent="0.3">
      <c r="A18" s="1"/>
      <c r="B18" s="145"/>
      <c r="C18" s="145"/>
      <c r="D18" s="145"/>
      <c r="E18" s="144"/>
      <c r="F18" s="144"/>
    </row>
    <row r="19" spans="1:26" x14ac:dyDescent="0.3">
      <c r="A19" s="2" t="s">
        <v>83</v>
      </c>
      <c r="B19" s="155"/>
      <c r="C19" s="153"/>
      <c r="D19" s="153"/>
      <c r="E19" s="154"/>
      <c r="F19" s="154"/>
      <c r="G19" s="149"/>
      <c r="H19" s="149"/>
      <c r="I19" s="149"/>
      <c r="J19" s="149"/>
      <c r="K19" s="149"/>
      <c r="L19" s="149"/>
      <c r="M19" s="149"/>
      <c r="N19" s="149"/>
      <c r="O19" s="149"/>
      <c r="P19" s="149"/>
      <c r="Q19" s="149"/>
      <c r="R19" s="149"/>
      <c r="S19" s="149"/>
      <c r="T19" s="149"/>
      <c r="U19" s="149"/>
      <c r="V19" s="149"/>
      <c r="W19" s="149"/>
      <c r="X19" s="149"/>
      <c r="Y19" s="149"/>
      <c r="Z19" s="149"/>
    </row>
    <row r="20" spans="1:26" x14ac:dyDescent="0.3">
      <c r="A20" s="152" t="s">
        <v>91</v>
      </c>
      <c r="B20" s="153">
        <f>'SO 7914'!L60</f>
        <v>0</v>
      </c>
      <c r="C20" s="153">
        <f>'SO 7914'!M60</f>
        <v>0</v>
      </c>
      <c r="D20" s="153">
        <f>'SO 7914'!I60</f>
        <v>0</v>
      </c>
      <c r="E20" s="154">
        <f>'SO 7914'!S60</f>
        <v>0</v>
      </c>
      <c r="F20" s="154">
        <f>'SO 7914'!V60</f>
        <v>0</v>
      </c>
      <c r="G20" s="149"/>
      <c r="H20" s="149"/>
      <c r="I20" s="149"/>
      <c r="J20" s="149"/>
      <c r="K20" s="149"/>
      <c r="L20" s="149"/>
      <c r="M20" s="149"/>
      <c r="N20" s="149"/>
      <c r="O20" s="149"/>
      <c r="P20" s="149"/>
      <c r="Q20" s="149"/>
      <c r="R20" s="149"/>
      <c r="S20" s="149"/>
      <c r="T20" s="149"/>
      <c r="U20" s="149"/>
      <c r="V20" s="149"/>
      <c r="W20" s="149"/>
      <c r="X20" s="149"/>
      <c r="Y20" s="149"/>
      <c r="Z20" s="149"/>
    </row>
    <row r="21" spans="1:26" x14ac:dyDescent="0.3">
      <c r="A21" s="2" t="s">
        <v>83</v>
      </c>
      <c r="B21" s="155">
        <f>'SO 7914'!L62</f>
        <v>0</v>
      </c>
      <c r="C21" s="155">
        <f>'SO 7914'!M62</f>
        <v>0</v>
      </c>
      <c r="D21" s="155">
        <f>'SO 7914'!I62</f>
        <v>0</v>
      </c>
      <c r="E21" s="156">
        <f>'SO 7914'!S62</f>
        <v>0</v>
      </c>
      <c r="F21" s="156">
        <f>'SO 7914'!V62</f>
        <v>0</v>
      </c>
      <c r="G21" s="149"/>
      <c r="H21" s="149"/>
      <c r="I21" s="149"/>
      <c r="J21" s="149"/>
      <c r="K21" s="149"/>
      <c r="L21" s="149"/>
      <c r="M21" s="149"/>
      <c r="N21" s="149"/>
      <c r="O21" s="149"/>
      <c r="P21" s="149"/>
      <c r="Q21" s="149"/>
      <c r="R21" s="149"/>
      <c r="S21" s="149"/>
      <c r="T21" s="149"/>
      <c r="U21" s="149"/>
      <c r="V21" s="149"/>
      <c r="W21" s="149"/>
      <c r="X21" s="149"/>
      <c r="Y21" s="149"/>
      <c r="Z21" s="149"/>
    </row>
    <row r="22" spans="1:26" x14ac:dyDescent="0.3">
      <c r="A22" s="1"/>
      <c r="B22" s="145"/>
      <c r="C22" s="145"/>
      <c r="D22" s="145"/>
      <c r="E22" s="144"/>
      <c r="F22" s="144"/>
    </row>
    <row r="23" spans="1:26" x14ac:dyDescent="0.3">
      <c r="A23" s="2" t="s">
        <v>847</v>
      </c>
      <c r="B23" s="155"/>
      <c r="C23" s="153"/>
      <c r="D23" s="153"/>
      <c r="E23" s="154"/>
      <c r="F23" s="154"/>
      <c r="G23" s="149"/>
      <c r="H23" s="149"/>
      <c r="I23" s="149"/>
      <c r="J23" s="149"/>
      <c r="K23" s="149"/>
      <c r="L23" s="149"/>
      <c r="M23" s="149"/>
      <c r="N23" s="149"/>
      <c r="O23" s="149"/>
      <c r="P23" s="149"/>
      <c r="Q23" s="149"/>
      <c r="R23" s="149"/>
      <c r="S23" s="149"/>
      <c r="T23" s="149"/>
      <c r="U23" s="149"/>
      <c r="V23" s="149"/>
      <c r="W23" s="149"/>
      <c r="X23" s="149"/>
      <c r="Y23" s="149"/>
      <c r="Z23" s="149"/>
    </row>
    <row r="24" spans="1:26" x14ac:dyDescent="0.3">
      <c r="A24" s="152" t="s">
        <v>1115</v>
      </c>
      <c r="B24" s="153">
        <f>'SO 7914'!L68</f>
        <v>0</v>
      </c>
      <c r="C24" s="153">
        <f>'SO 7914'!M68</f>
        <v>0</v>
      </c>
      <c r="D24" s="153">
        <f>'SO 7914'!I68</f>
        <v>0</v>
      </c>
      <c r="E24" s="154">
        <f>'SO 7914'!S68</f>
        <v>0</v>
      </c>
      <c r="F24" s="154">
        <f>'SO 7914'!V68</f>
        <v>0</v>
      </c>
      <c r="G24" s="149"/>
      <c r="H24" s="149"/>
      <c r="I24" s="149"/>
      <c r="J24" s="149"/>
      <c r="K24" s="149"/>
      <c r="L24" s="149"/>
      <c r="M24" s="149"/>
      <c r="N24" s="149"/>
      <c r="O24" s="149"/>
      <c r="P24" s="149"/>
      <c r="Q24" s="149"/>
      <c r="R24" s="149"/>
      <c r="S24" s="149"/>
      <c r="T24" s="149"/>
      <c r="U24" s="149"/>
      <c r="V24" s="149"/>
      <c r="W24" s="149"/>
      <c r="X24" s="149"/>
      <c r="Y24" s="149"/>
      <c r="Z24" s="149"/>
    </row>
    <row r="25" spans="1:26" x14ac:dyDescent="0.3">
      <c r="A25" s="2" t="s">
        <v>847</v>
      </c>
      <c r="B25" s="155">
        <f>'SO 7914'!L70</f>
        <v>0</v>
      </c>
      <c r="C25" s="155">
        <f>'SO 7914'!M70</f>
        <v>0</v>
      </c>
      <c r="D25" s="155">
        <f>'SO 7914'!I70</f>
        <v>0</v>
      </c>
      <c r="E25" s="156">
        <f>'SO 7914'!S70</f>
        <v>0</v>
      </c>
      <c r="F25" s="156">
        <f>'SO 7914'!V70</f>
        <v>0</v>
      </c>
      <c r="G25" s="149"/>
      <c r="H25" s="149"/>
      <c r="I25" s="149"/>
      <c r="J25" s="149"/>
      <c r="K25" s="149"/>
      <c r="L25" s="149"/>
      <c r="M25" s="149"/>
      <c r="N25" s="149"/>
      <c r="O25" s="149"/>
      <c r="P25" s="149"/>
      <c r="Q25" s="149"/>
      <c r="R25" s="149"/>
      <c r="S25" s="149"/>
      <c r="T25" s="149"/>
      <c r="U25" s="149"/>
      <c r="V25" s="149"/>
      <c r="W25" s="149"/>
      <c r="X25" s="149"/>
      <c r="Y25" s="149"/>
      <c r="Z25" s="149"/>
    </row>
    <row r="26" spans="1:26" x14ac:dyDescent="0.3">
      <c r="A26" s="1"/>
      <c r="B26" s="145"/>
      <c r="C26" s="145"/>
      <c r="D26" s="145"/>
      <c r="E26" s="144"/>
      <c r="F26" s="144"/>
    </row>
    <row r="27" spans="1:26" x14ac:dyDescent="0.3">
      <c r="A27" s="2" t="s">
        <v>97</v>
      </c>
      <c r="B27" s="155">
        <f>'SO 7914'!L71</f>
        <v>0</v>
      </c>
      <c r="C27" s="155">
        <f>'SO 7914'!M71</f>
        <v>0</v>
      </c>
      <c r="D27" s="155">
        <f>'SO 7914'!I71</f>
        <v>0</v>
      </c>
      <c r="E27" s="156">
        <f>'SO 7914'!S71</f>
        <v>10.84</v>
      </c>
      <c r="F27" s="156">
        <f>'SO 7914'!V71</f>
        <v>0</v>
      </c>
      <c r="G27" s="149"/>
      <c r="H27" s="149"/>
      <c r="I27" s="149"/>
      <c r="J27" s="149"/>
      <c r="K27" s="149"/>
      <c r="L27" s="149"/>
      <c r="M27" s="149"/>
      <c r="N27" s="149"/>
      <c r="O27" s="149"/>
      <c r="P27" s="149"/>
      <c r="Q27" s="149"/>
      <c r="R27" s="149"/>
      <c r="S27" s="149"/>
      <c r="T27" s="149"/>
      <c r="U27" s="149"/>
      <c r="V27" s="149"/>
      <c r="W27" s="149"/>
      <c r="X27" s="149"/>
      <c r="Y27" s="149"/>
      <c r="Z27" s="149"/>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C176A-2E8E-4365-9798-71925C250A17}">
  <dimension ref="A1:AA87"/>
  <sheetViews>
    <sheetView workbookViewId="0">
      <pane ySplit="8" topLeftCell="A75" activePane="bottomLeft" state="frozen"/>
      <selection pane="bottomLeft" activeCell="A87" sqref="A87:D87"/>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1113</v>
      </c>
      <c r="C5" s="3"/>
      <c r="D5" s="3"/>
      <c r="E5" s="3"/>
      <c r="F5" s="3"/>
      <c r="G5" s="3"/>
      <c r="H5" s="3"/>
      <c r="I5" s="3"/>
      <c r="J5" s="3"/>
      <c r="K5" s="3"/>
      <c r="L5" s="3"/>
      <c r="M5" s="3"/>
      <c r="N5" s="3"/>
      <c r="O5" s="3"/>
      <c r="P5" s="3"/>
      <c r="Q5" s="1"/>
      <c r="R5" s="1"/>
      <c r="S5" s="3"/>
      <c r="V5" s="3"/>
    </row>
    <row r="6" spans="1:26" x14ac:dyDescent="0.3">
      <c r="A6" s="3"/>
      <c r="B6" s="3"/>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1</v>
      </c>
      <c r="D10" s="167" t="s">
        <v>76</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110</v>
      </c>
      <c r="C11" s="174" t="s">
        <v>118</v>
      </c>
      <c r="D11" s="168" t="s">
        <v>119</v>
      </c>
      <c r="E11" s="168" t="s">
        <v>113</v>
      </c>
      <c r="F11" s="169">
        <v>13.09</v>
      </c>
      <c r="G11" s="175"/>
      <c r="H11" s="175"/>
      <c r="I11" s="170">
        <f t="shared" ref="I11:I17" si="0">ROUND(F11*(G11+H11),2)</f>
        <v>0</v>
      </c>
      <c r="J11" s="168">
        <f t="shared" ref="J11:J17" si="1">ROUND(F11*(N11),2)</f>
        <v>0</v>
      </c>
      <c r="K11" s="171">
        <f t="shared" ref="K11:K17" si="2">ROUND(F11*(O11),2)</f>
        <v>0</v>
      </c>
      <c r="L11" s="171">
        <f t="shared" ref="L11:L17" si="3">ROUND(F11*(G11),2)</f>
        <v>0</v>
      </c>
      <c r="M11" s="171">
        <f t="shared" ref="M11:M17" si="4">ROUND(F11*(H11),2)</f>
        <v>0</v>
      </c>
      <c r="N11" s="171">
        <v>0</v>
      </c>
      <c r="O11" s="171"/>
      <c r="P11" s="176"/>
      <c r="Q11" s="176"/>
      <c r="R11" s="176"/>
      <c r="S11" s="171">
        <f t="shared" ref="S11:S17" si="5">ROUND(F11*(P11),3)</f>
        <v>0</v>
      </c>
      <c r="T11" s="172"/>
      <c r="U11" s="172"/>
      <c r="V11" s="176"/>
      <c r="Z11">
        <v>0</v>
      </c>
    </row>
    <row r="12" spans="1:26" ht="24.9" customHeight="1" x14ac:dyDescent="0.3">
      <c r="A12" s="173">
        <v>2</v>
      </c>
      <c r="B12" s="168" t="s">
        <v>110</v>
      </c>
      <c r="C12" s="174" t="s">
        <v>120</v>
      </c>
      <c r="D12" s="168" t="s">
        <v>1116</v>
      </c>
      <c r="E12" s="168" t="s">
        <v>113</v>
      </c>
      <c r="F12" s="169">
        <v>13.09</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110</v>
      </c>
      <c r="C13" s="174" t="s">
        <v>1117</v>
      </c>
      <c r="D13" s="168" t="s">
        <v>1118</v>
      </c>
      <c r="E13" s="168" t="s">
        <v>1065</v>
      </c>
      <c r="F13" s="169">
        <v>13.09</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110</v>
      </c>
      <c r="C14" s="174" t="s">
        <v>1119</v>
      </c>
      <c r="D14" s="168" t="s">
        <v>1120</v>
      </c>
      <c r="E14" s="168" t="s">
        <v>113</v>
      </c>
      <c r="F14" s="169">
        <v>10.69</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110</v>
      </c>
      <c r="C15" s="174" t="s">
        <v>124</v>
      </c>
      <c r="D15" s="168" t="s">
        <v>1121</v>
      </c>
      <c r="E15" s="168" t="s">
        <v>113</v>
      </c>
      <c r="F15" s="169">
        <v>10.69</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110</v>
      </c>
      <c r="C16" s="174" t="s">
        <v>1122</v>
      </c>
      <c r="D16" s="168" t="s">
        <v>1123</v>
      </c>
      <c r="E16" s="168" t="s">
        <v>113</v>
      </c>
      <c r="F16" s="169">
        <v>2.4</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ht="24.9" customHeight="1" x14ac:dyDescent="0.3">
      <c r="A17" s="182">
        <v>7</v>
      </c>
      <c r="B17" s="177" t="s">
        <v>126</v>
      </c>
      <c r="C17" s="183" t="s">
        <v>1124</v>
      </c>
      <c r="D17" s="177" t="s">
        <v>1125</v>
      </c>
      <c r="E17" s="177" t="s">
        <v>1065</v>
      </c>
      <c r="F17" s="178">
        <v>2.8</v>
      </c>
      <c r="G17" s="184"/>
      <c r="H17" s="184"/>
      <c r="I17" s="179">
        <f t="shared" si="0"/>
        <v>0</v>
      </c>
      <c r="J17" s="177">
        <f t="shared" si="1"/>
        <v>0</v>
      </c>
      <c r="K17" s="180">
        <f t="shared" si="2"/>
        <v>0</v>
      </c>
      <c r="L17" s="180">
        <f t="shared" si="3"/>
        <v>0</v>
      </c>
      <c r="M17" s="180">
        <f t="shared" si="4"/>
        <v>0</v>
      </c>
      <c r="N17" s="180">
        <v>0</v>
      </c>
      <c r="O17" s="180"/>
      <c r="P17" s="185">
        <v>1.67</v>
      </c>
      <c r="Q17" s="185"/>
      <c r="R17" s="185">
        <v>1.67</v>
      </c>
      <c r="S17" s="180">
        <f t="shared" si="5"/>
        <v>4.6760000000000002</v>
      </c>
      <c r="T17" s="181"/>
      <c r="U17" s="181"/>
      <c r="V17" s="185"/>
      <c r="Z17">
        <v>0</v>
      </c>
    </row>
    <row r="18" spans="1:26" x14ac:dyDescent="0.3">
      <c r="A18" s="152"/>
      <c r="B18" s="152"/>
      <c r="C18" s="167">
        <v>1</v>
      </c>
      <c r="D18" s="167" t="s">
        <v>76</v>
      </c>
      <c r="E18" s="152"/>
      <c r="F18" s="166"/>
      <c r="G18" s="155">
        <f>ROUND((SUM(L10:L17))/1,2)</f>
        <v>0</v>
      </c>
      <c r="H18" s="155">
        <f>ROUND((SUM(M10:M17))/1,2)</f>
        <v>0</v>
      </c>
      <c r="I18" s="155">
        <f>ROUND((SUM(I10:I17))/1,2)</f>
        <v>0</v>
      </c>
      <c r="J18" s="152"/>
      <c r="K18" s="152"/>
      <c r="L18" s="152">
        <f>ROUND((SUM(L10:L17))/1,2)</f>
        <v>0</v>
      </c>
      <c r="M18" s="152">
        <f>ROUND((SUM(M10:M17))/1,2)</f>
        <v>0</v>
      </c>
      <c r="N18" s="152"/>
      <c r="O18" s="152"/>
      <c r="P18" s="186"/>
      <c r="Q18" s="152"/>
      <c r="R18" s="152"/>
      <c r="S18" s="186">
        <f>ROUND((SUM(S10:S17))/1,2)</f>
        <v>4.68</v>
      </c>
      <c r="T18" s="149"/>
      <c r="U18" s="149"/>
      <c r="V18" s="2">
        <f>ROUND((SUM(V10:V17))/1,2)</f>
        <v>0</v>
      </c>
      <c r="W18" s="149"/>
      <c r="X18" s="149"/>
      <c r="Y18" s="149"/>
      <c r="Z18" s="149"/>
    </row>
    <row r="19" spans="1:26" x14ac:dyDescent="0.3">
      <c r="A19" s="1"/>
      <c r="B19" s="1"/>
      <c r="C19" s="1"/>
      <c r="D19" s="1"/>
      <c r="E19" s="1"/>
      <c r="F19" s="162"/>
      <c r="G19" s="145"/>
      <c r="H19" s="145"/>
      <c r="I19" s="145"/>
      <c r="J19" s="1"/>
      <c r="K19" s="1"/>
      <c r="L19" s="1"/>
      <c r="M19" s="1"/>
      <c r="N19" s="1"/>
      <c r="O19" s="1"/>
      <c r="P19" s="1"/>
      <c r="Q19" s="1"/>
      <c r="R19" s="1"/>
      <c r="S19" s="1"/>
      <c r="V19" s="1"/>
    </row>
    <row r="20" spans="1:26" x14ac:dyDescent="0.3">
      <c r="A20" s="152"/>
      <c r="B20" s="152"/>
      <c r="C20" s="167">
        <v>3</v>
      </c>
      <c r="D20" s="167" t="s">
        <v>78</v>
      </c>
      <c r="E20" s="152"/>
      <c r="F20" s="166"/>
      <c r="G20" s="153"/>
      <c r="H20" s="153"/>
      <c r="I20" s="153"/>
      <c r="J20" s="152"/>
      <c r="K20" s="152"/>
      <c r="L20" s="152"/>
      <c r="M20" s="152"/>
      <c r="N20" s="152"/>
      <c r="O20" s="152"/>
      <c r="P20" s="152"/>
      <c r="Q20" s="152"/>
      <c r="R20" s="152"/>
      <c r="S20" s="152"/>
      <c r="T20" s="149"/>
      <c r="U20" s="149"/>
      <c r="V20" s="152"/>
      <c r="W20" s="149"/>
      <c r="X20" s="149"/>
      <c r="Y20" s="149"/>
      <c r="Z20" s="149"/>
    </row>
    <row r="21" spans="1:26" ht="24.9" customHeight="1" x14ac:dyDescent="0.3">
      <c r="A21" s="173">
        <v>8</v>
      </c>
      <c r="B21" s="168" t="s">
        <v>1126</v>
      </c>
      <c r="C21" s="174" t="s">
        <v>1127</v>
      </c>
      <c r="D21" s="168" t="s">
        <v>1128</v>
      </c>
      <c r="E21" s="168" t="s">
        <v>1129</v>
      </c>
      <c r="F21" s="169">
        <v>0.75</v>
      </c>
      <c r="G21" s="175"/>
      <c r="H21" s="175"/>
      <c r="I21" s="170">
        <f>ROUND(F21*(G21+H21),2)</f>
        <v>0</v>
      </c>
      <c r="J21" s="168">
        <f>ROUND(F21*(N21),2)</f>
        <v>0</v>
      </c>
      <c r="K21" s="171">
        <f>ROUND(F21*(O21),2)</f>
        <v>0</v>
      </c>
      <c r="L21" s="171">
        <f>ROUND(F21*(G21),2)</f>
        <v>0</v>
      </c>
      <c r="M21" s="171">
        <f>ROUND(F21*(H21),2)</f>
        <v>0</v>
      </c>
      <c r="N21" s="171">
        <v>0</v>
      </c>
      <c r="O21" s="171"/>
      <c r="P21" s="176"/>
      <c r="Q21" s="176"/>
      <c r="R21" s="176"/>
      <c r="S21" s="171">
        <f>ROUND(F21*(P21),3)</f>
        <v>0</v>
      </c>
      <c r="T21" s="172"/>
      <c r="U21" s="172"/>
      <c r="V21" s="176"/>
      <c r="Z21">
        <v>0</v>
      </c>
    </row>
    <row r="22" spans="1:26" x14ac:dyDescent="0.3">
      <c r="A22" s="152"/>
      <c r="B22" s="152"/>
      <c r="C22" s="167">
        <v>3</v>
      </c>
      <c r="D22" s="167" t="s">
        <v>78</v>
      </c>
      <c r="E22" s="152"/>
      <c r="F22" s="166"/>
      <c r="G22" s="155">
        <f>ROUND((SUM(L20:L21))/1,2)</f>
        <v>0</v>
      </c>
      <c r="H22" s="155">
        <f>ROUND((SUM(M20:M21))/1,2)</f>
        <v>0</v>
      </c>
      <c r="I22" s="155">
        <f>ROUND((SUM(I20:I21))/1,2)</f>
        <v>0</v>
      </c>
      <c r="J22" s="152"/>
      <c r="K22" s="152"/>
      <c r="L22" s="152">
        <f>ROUND((SUM(L20:L21))/1,2)</f>
        <v>0</v>
      </c>
      <c r="M22" s="152">
        <f>ROUND((SUM(M20:M21))/1,2)</f>
        <v>0</v>
      </c>
      <c r="N22" s="152"/>
      <c r="O22" s="152"/>
      <c r="P22" s="186"/>
      <c r="Q22" s="152"/>
      <c r="R22" s="152"/>
      <c r="S22" s="186">
        <f>ROUND((SUM(S20:S21))/1,2)</f>
        <v>0</v>
      </c>
      <c r="T22" s="149"/>
      <c r="U22" s="149"/>
      <c r="V22" s="2">
        <f>ROUND((SUM(V20:V21))/1,2)</f>
        <v>0</v>
      </c>
      <c r="W22" s="149"/>
      <c r="X22" s="149"/>
      <c r="Y22" s="149"/>
      <c r="Z22" s="149"/>
    </row>
    <row r="23" spans="1:26" x14ac:dyDescent="0.3">
      <c r="A23" s="1"/>
      <c r="B23" s="1"/>
      <c r="C23" s="1"/>
      <c r="D23" s="1"/>
      <c r="E23" s="1"/>
      <c r="F23" s="162"/>
      <c r="G23" s="145"/>
      <c r="H23" s="145"/>
      <c r="I23" s="145"/>
      <c r="J23" s="1"/>
      <c r="K23" s="1"/>
      <c r="L23" s="1"/>
      <c r="M23" s="1"/>
      <c r="N23" s="1"/>
      <c r="O23" s="1"/>
      <c r="P23" s="1"/>
      <c r="Q23" s="1"/>
      <c r="R23" s="1"/>
      <c r="S23" s="1"/>
      <c r="V23" s="1"/>
    </row>
    <row r="24" spans="1:26" x14ac:dyDescent="0.3">
      <c r="A24" s="152"/>
      <c r="B24" s="152"/>
      <c r="C24" s="167">
        <v>4</v>
      </c>
      <c r="D24" s="167" t="s">
        <v>79</v>
      </c>
      <c r="E24" s="152"/>
      <c r="F24" s="166"/>
      <c r="G24" s="153"/>
      <c r="H24" s="153"/>
      <c r="I24" s="153"/>
      <c r="J24" s="152"/>
      <c r="K24" s="152"/>
      <c r="L24" s="152"/>
      <c r="M24" s="152"/>
      <c r="N24" s="152"/>
      <c r="O24" s="152"/>
      <c r="P24" s="152"/>
      <c r="Q24" s="152"/>
      <c r="R24" s="152"/>
      <c r="S24" s="152"/>
      <c r="T24" s="149"/>
      <c r="U24" s="149"/>
      <c r="V24" s="152"/>
      <c r="W24" s="149"/>
      <c r="X24" s="149"/>
      <c r="Y24" s="149"/>
      <c r="Z24" s="149"/>
    </row>
    <row r="25" spans="1:26" ht="24.9" customHeight="1" x14ac:dyDescent="0.3">
      <c r="A25" s="173">
        <v>9</v>
      </c>
      <c r="B25" s="168" t="s">
        <v>1126</v>
      </c>
      <c r="C25" s="174" t="s">
        <v>1130</v>
      </c>
      <c r="D25" s="168" t="s">
        <v>1131</v>
      </c>
      <c r="E25" s="168" t="s">
        <v>113</v>
      </c>
      <c r="F25" s="169">
        <v>2.8</v>
      </c>
      <c r="G25" s="175"/>
      <c r="H25" s="175"/>
      <c r="I25" s="170">
        <f>ROUND(F25*(G25+H25),2)</f>
        <v>0</v>
      </c>
      <c r="J25" s="168">
        <f>ROUND(F25*(N25),2)</f>
        <v>0</v>
      </c>
      <c r="K25" s="171">
        <f>ROUND(F25*(O25),2)</f>
        <v>0</v>
      </c>
      <c r="L25" s="171">
        <f>ROUND(F25*(G25),2)</f>
        <v>0</v>
      </c>
      <c r="M25" s="171">
        <f>ROUND(F25*(H25),2)</f>
        <v>0</v>
      </c>
      <c r="N25" s="171">
        <v>0</v>
      </c>
      <c r="O25" s="171"/>
      <c r="P25" s="176">
        <v>1.8907700000000001</v>
      </c>
      <c r="Q25" s="176"/>
      <c r="R25" s="176">
        <v>1.8907700000000001</v>
      </c>
      <c r="S25" s="171">
        <f>ROUND(F25*(P25),3)</f>
        <v>5.2939999999999996</v>
      </c>
      <c r="T25" s="172"/>
      <c r="U25" s="172"/>
      <c r="V25" s="176"/>
      <c r="Z25">
        <v>0</v>
      </c>
    </row>
    <row r="26" spans="1:26" x14ac:dyDescent="0.3">
      <c r="A26" s="152"/>
      <c r="B26" s="152"/>
      <c r="C26" s="167">
        <v>4</v>
      </c>
      <c r="D26" s="167" t="s">
        <v>79</v>
      </c>
      <c r="E26" s="152"/>
      <c r="F26" s="166"/>
      <c r="G26" s="155">
        <f>ROUND((SUM(L24:L25))/1,2)</f>
        <v>0</v>
      </c>
      <c r="H26" s="155">
        <f>ROUND((SUM(M24:M25))/1,2)</f>
        <v>0</v>
      </c>
      <c r="I26" s="155">
        <f>ROUND((SUM(I24:I25))/1,2)</f>
        <v>0</v>
      </c>
      <c r="J26" s="152"/>
      <c r="K26" s="152"/>
      <c r="L26" s="152">
        <f>ROUND((SUM(L24:L25))/1,2)</f>
        <v>0</v>
      </c>
      <c r="M26" s="152">
        <f>ROUND((SUM(M24:M25))/1,2)</f>
        <v>0</v>
      </c>
      <c r="N26" s="152"/>
      <c r="O26" s="152"/>
      <c r="P26" s="186"/>
      <c r="Q26" s="152"/>
      <c r="R26" s="152"/>
      <c r="S26" s="186">
        <f>ROUND((SUM(S24:S25))/1,2)</f>
        <v>5.29</v>
      </c>
      <c r="T26" s="149"/>
      <c r="U26" s="149"/>
      <c r="V26" s="2">
        <f>ROUND((SUM(V24:V25))/1,2)</f>
        <v>0</v>
      </c>
      <c r="W26" s="149"/>
      <c r="X26" s="149"/>
      <c r="Y26" s="149"/>
      <c r="Z26" s="149"/>
    </row>
    <row r="27" spans="1:26" x14ac:dyDescent="0.3">
      <c r="A27" s="1"/>
      <c r="B27" s="1"/>
      <c r="C27" s="1"/>
      <c r="D27" s="1"/>
      <c r="E27" s="1"/>
      <c r="F27" s="162"/>
      <c r="G27" s="145"/>
      <c r="H27" s="145"/>
      <c r="I27" s="145"/>
      <c r="J27" s="1"/>
      <c r="K27" s="1"/>
      <c r="L27" s="1"/>
      <c r="M27" s="1"/>
      <c r="N27" s="1"/>
      <c r="O27" s="1"/>
      <c r="P27" s="1"/>
      <c r="Q27" s="1"/>
      <c r="R27" s="1"/>
      <c r="S27" s="1"/>
      <c r="V27" s="1"/>
    </row>
    <row r="28" spans="1:26" x14ac:dyDescent="0.3">
      <c r="A28" s="152"/>
      <c r="B28" s="152"/>
      <c r="C28" s="167">
        <v>8</v>
      </c>
      <c r="D28" s="167" t="s">
        <v>1114</v>
      </c>
      <c r="E28" s="152"/>
      <c r="F28" s="166"/>
      <c r="G28" s="153"/>
      <c r="H28" s="153"/>
      <c r="I28" s="153"/>
      <c r="J28" s="152"/>
      <c r="K28" s="152"/>
      <c r="L28" s="152"/>
      <c r="M28" s="152"/>
      <c r="N28" s="152"/>
      <c r="O28" s="152"/>
      <c r="P28" s="152"/>
      <c r="Q28" s="152"/>
      <c r="R28" s="152"/>
      <c r="S28" s="152"/>
      <c r="T28" s="149"/>
      <c r="U28" s="149"/>
      <c r="V28" s="152"/>
      <c r="W28" s="149"/>
      <c r="X28" s="149"/>
      <c r="Y28" s="149"/>
      <c r="Z28" s="149"/>
    </row>
    <row r="29" spans="1:26" ht="24.9" customHeight="1" x14ac:dyDescent="0.3">
      <c r="A29" s="182">
        <v>10</v>
      </c>
      <c r="B29" s="177" t="s">
        <v>412</v>
      </c>
      <c r="C29" s="183" t="s">
        <v>1132</v>
      </c>
      <c r="D29" s="177" t="s">
        <v>1133</v>
      </c>
      <c r="E29" s="177" t="s">
        <v>415</v>
      </c>
      <c r="F29" s="178">
        <v>1</v>
      </c>
      <c r="G29" s="184"/>
      <c r="H29" s="184"/>
      <c r="I29" s="179">
        <f t="shared" ref="I29:I43" si="6">ROUND(F29*(G29+H29),2)</f>
        <v>0</v>
      </c>
      <c r="J29" s="177">
        <f t="shared" ref="J29:J43" si="7">ROUND(F29*(N29),2)</f>
        <v>0</v>
      </c>
      <c r="K29" s="180">
        <f t="shared" ref="K29:K43" si="8">ROUND(F29*(O29),2)</f>
        <v>0</v>
      </c>
      <c r="L29" s="180">
        <f t="shared" ref="L29:L43" si="9">ROUND(F29*(G29),2)</f>
        <v>0</v>
      </c>
      <c r="M29" s="180">
        <f t="shared" ref="M29:M43" si="10">ROUND(F29*(H29),2)</f>
        <v>0</v>
      </c>
      <c r="N29" s="180">
        <v>0</v>
      </c>
      <c r="O29" s="180"/>
      <c r="P29" s="185">
        <v>5.6500000000000002E-2</v>
      </c>
      <c r="Q29" s="185"/>
      <c r="R29" s="185">
        <v>5.6500000000000002E-2</v>
      </c>
      <c r="S29" s="180">
        <f t="shared" ref="S29:S43" si="11">ROUND(F29*(P29),3)</f>
        <v>5.7000000000000002E-2</v>
      </c>
      <c r="T29" s="181"/>
      <c r="U29" s="181"/>
      <c r="V29" s="185"/>
      <c r="Z29">
        <v>0</v>
      </c>
    </row>
    <row r="30" spans="1:26" ht="24.9" customHeight="1" x14ac:dyDescent="0.3">
      <c r="A30" s="182">
        <v>11</v>
      </c>
      <c r="B30" s="177" t="s">
        <v>412</v>
      </c>
      <c r="C30" s="183" t="s">
        <v>1134</v>
      </c>
      <c r="D30" s="177" t="s">
        <v>1135</v>
      </c>
      <c r="E30" s="177" t="s">
        <v>415</v>
      </c>
      <c r="F30" s="178">
        <v>1</v>
      </c>
      <c r="G30" s="184"/>
      <c r="H30" s="184"/>
      <c r="I30" s="179">
        <f t="shared" si="6"/>
        <v>0</v>
      </c>
      <c r="J30" s="177">
        <f t="shared" si="7"/>
        <v>0</v>
      </c>
      <c r="K30" s="180">
        <f t="shared" si="8"/>
        <v>0</v>
      </c>
      <c r="L30" s="180">
        <f t="shared" si="9"/>
        <v>0</v>
      </c>
      <c r="M30" s="180">
        <f t="shared" si="10"/>
        <v>0</v>
      </c>
      <c r="N30" s="180">
        <v>0</v>
      </c>
      <c r="O30" s="180"/>
      <c r="P30" s="185">
        <v>5.6500000000000002E-2</v>
      </c>
      <c r="Q30" s="185"/>
      <c r="R30" s="185">
        <v>5.6500000000000002E-2</v>
      </c>
      <c r="S30" s="180">
        <f t="shared" si="11"/>
        <v>5.7000000000000002E-2</v>
      </c>
      <c r="T30" s="181"/>
      <c r="U30" s="181"/>
      <c r="V30" s="185"/>
      <c r="Z30">
        <v>0</v>
      </c>
    </row>
    <row r="31" spans="1:26" ht="24.9" customHeight="1" x14ac:dyDescent="0.3">
      <c r="A31" s="182">
        <v>12</v>
      </c>
      <c r="B31" s="177" t="s">
        <v>461</v>
      </c>
      <c r="C31" s="183" t="s">
        <v>1136</v>
      </c>
      <c r="D31" s="177" t="s">
        <v>1137</v>
      </c>
      <c r="E31" s="177" t="s">
        <v>671</v>
      </c>
      <c r="F31" s="178">
        <v>1</v>
      </c>
      <c r="G31" s="184"/>
      <c r="H31" s="184"/>
      <c r="I31" s="179">
        <f t="shared" si="6"/>
        <v>0</v>
      </c>
      <c r="J31" s="177">
        <f t="shared" si="7"/>
        <v>0</v>
      </c>
      <c r="K31" s="180">
        <f t="shared" si="8"/>
        <v>0</v>
      </c>
      <c r="L31" s="180">
        <f t="shared" si="9"/>
        <v>0</v>
      </c>
      <c r="M31" s="180">
        <f t="shared" si="10"/>
        <v>0</v>
      </c>
      <c r="N31" s="180">
        <v>0</v>
      </c>
      <c r="O31" s="180"/>
      <c r="P31" s="185">
        <v>0.52800000000000002</v>
      </c>
      <c r="Q31" s="185"/>
      <c r="R31" s="185">
        <v>0.52800000000000002</v>
      </c>
      <c r="S31" s="180">
        <f t="shared" si="11"/>
        <v>0.52800000000000002</v>
      </c>
      <c r="T31" s="181"/>
      <c r="U31" s="181"/>
      <c r="V31" s="185"/>
      <c r="Z31">
        <v>0</v>
      </c>
    </row>
    <row r="32" spans="1:26" ht="24.9" customHeight="1" x14ac:dyDescent="0.3">
      <c r="A32" s="173">
        <v>13</v>
      </c>
      <c r="B32" s="168" t="s">
        <v>1126</v>
      </c>
      <c r="C32" s="174" t="s">
        <v>1138</v>
      </c>
      <c r="D32" s="168" t="s">
        <v>1139</v>
      </c>
      <c r="E32" s="168" t="s">
        <v>157</v>
      </c>
      <c r="F32" s="169">
        <v>2</v>
      </c>
      <c r="G32" s="175"/>
      <c r="H32" s="175"/>
      <c r="I32" s="170">
        <f t="shared" si="6"/>
        <v>0</v>
      </c>
      <c r="J32" s="168">
        <f t="shared" si="7"/>
        <v>0</v>
      </c>
      <c r="K32" s="171">
        <f t="shared" si="8"/>
        <v>0</v>
      </c>
      <c r="L32" s="171">
        <f t="shared" si="9"/>
        <v>0</v>
      </c>
      <c r="M32" s="171">
        <f t="shared" si="10"/>
        <v>0</v>
      </c>
      <c r="N32" s="171">
        <v>0</v>
      </c>
      <c r="O32" s="171"/>
      <c r="P32" s="176">
        <v>8.1999999999999998E-4</v>
      </c>
      <c r="Q32" s="176"/>
      <c r="R32" s="176">
        <v>8.1999999999999998E-4</v>
      </c>
      <c r="S32" s="171">
        <f t="shared" si="11"/>
        <v>2E-3</v>
      </c>
      <c r="T32" s="172"/>
      <c r="U32" s="172"/>
      <c r="V32" s="176"/>
      <c r="Z32">
        <v>0</v>
      </c>
    </row>
    <row r="33" spans="1:26" ht="24.9" customHeight="1" x14ac:dyDescent="0.3">
      <c r="A33" s="182">
        <v>14</v>
      </c>
      <c r="B33" s="177" t="s">
        <v>315</v>
      </c>
      <c r="C33" s="183" t="s">
        <v>1140</v>
      </c>
      <c r="D33" s="177" t="s">
        <v>1141</v>
      </c>
      <c r="E33" s="177" t="s">
        <v>157</v>
      </c>
      <c r="F33" s="178">
        <v>2</v>
      </c>
      <c r="G33" s="184"/>
      <c r="H33" s="184"/>
      <c r="I33" s="179">
        <f t="shared" si="6"/>
        <v>0</v>
      </c>
      <c r="J33" s="177">
        <f t="shared" si="7"/>
        <v>0</v>
      </c>
      <c r="K33" s="180">
        <f t="shared" si="8"/>
        <v>0</v>
      </c>
      <c r="L33" s="180">
        <f t="shared" si="9"/>
        <v>0</v>
      </c>
      <c r="M33" s="180">
        <f t="shared" si="10"/>
        <v>0</v>
      </c>
      <c r="N33" s="180">
        <v>0</v>
      </c>
      <c r="O33" s="180"/>
      <c r="P33" s="185">
        <v>9.0000000000000006E-5</v>
      </c>
      <c r="Q33" s="185"/>
      <c r="R33" s="185">
        <v>9.0000000000000006E-5</v>
      </c>
      <c r="S33" s="180">
        <f t="shared" si="11"/>
        <v>0</v>
      </c>
      <c r="T33" s="181"/>
      <c r="U33" s="181"/>
      <c r="V33" s="185"/>
      <c r="Z33">
        <v>0</v>
      </c>
    </row>
    <row r="34" spans="1:26" ht="24.9" customHeight="1" x14ac:dyDescent="0.3">
      <c r="A34" s="173">
        <v>15</v>
      </c>
      <c r="B34" s="168" t="s">
        <v>1126</v>
      </c>
      <c r="C34" s="174" t="s">
        <v>1142</v>
      </c>
      <c r="D34" s="168" t="s">
        <v>1143</v>
      </c>
      <c r="E34" s="168" t="s">
        <v>154</v>
      </c>
      <c r="F34" s="169">
        <v>16</v>
      </c>
      <c r="G34" s="175"/>
      <c r="H34" s="175"/>
      <c r="I34" s="170">
        <f t="shared" si="6"/>
        <v>0</v>
      </c>
      <c r="J34" s="168">
        <f t="shared" si="7"/>
        <v>0</v>
      </c>
      <c r="K34" s="171">
        <f t="shared" si="8"/>
        <v>0</v>
      </c>
      <c r="L34" s="171">
        <f t="shared" si="9"/>
        <v>0</v>
      </c>
      <c r="M34" s="171">
        <f t="shared" si="10"/>
        <v>0</v>
      </c>
      <c r="N34" s="171">
        <v>0</v>
      </c>
      <c r="O34" s="171"/>
      <c r="P34" s="176"/>
      <c r="Q34" s="176"/>
      <c r="R34" s="176"/>
      <c r="S34" s="171">
        <f t="shared" si="11"/>
        <v>0</v>
      </c>
      <c r="T34" s="172"/>
      <c r="U34" s="172"/>
      <c r="V34" s="176"/>
      <c r="Z34">
        <v>0</v>
      </c>
    </row>
    <row r="35" spans="1:26" ht="24.9" customHeight="1" x14ac:dyDescent="0.3">
      <c r="A35" s="182">
        <v>16</v>
      </c>
      <c r="B35" s="177" t="s">
        <v>315</v>
      </c>
      <c r="C35" s="183" t="s">
        <v>1144</v>
      </c>
      <c r="D35" s="177" t="s">
        <v>1145</v>
      </c>
      <c r="E35" s="177" t="s">
        <v>154</v>
      </c>
      <c r="F35" s="178">
        <v>16</v>
      </c>
      <c r="G35" s="184"/>
      <c r="H35" s="184"/>
      <c r="I35" s="179">
        <f t="shared" si="6"/>
        <v>0</v>
      </c>
      <c r="J35" s="177">
        <f t="shared" si="7"/>
        <v>0</v>
      </c>
      <c r="K35" s="180">
        <f t="shared" si="8"/>
        <v>0</v>
      </c>
      <c r="L35" s="180">
        <f t="shared" si="9"/>
        <v>0</v>
      </c>
      <c r="M35" s="180">
        <f t="shared" si="10"/>
        <v>0</v>
      </c>
      <c r="N35" s="180">
        <v>0</v>
      </c>
      <c r="O35" s="180"/>
      <c r="P35" s="185">
        <v>6.9999999999999999E-4</v>
      </c>
      <c r="Q35" s="185"/>
      <c r="R35" s="185">
        <v>6.9999999999999999E-4</v>
      </c>
      <c r="S35" s="180">
        <f t="shared" si="11"/>
        <v>1.0999999999999999E-2</v>
      </c>
      <c r="T35" s="181"/>
      <c r="U35" s="181"/>
      <c r="V35" s="185"/>
      <c r="Z35">
        <v>0</v>
      </c>
    </row>
    <row r="36" spans="1:26" ht="24.9" customHeight="1" x14ac:dyDescent="0.3">
      <c r="A36" s="173">
        <v>17</v>
      </c>
      <c r="B36" s="168" t="s">
        <v>1126</v>
      </c>
      <c r="C36" s="174" t="s">
        <v>1146</v>
      </c>
      <c r="D36" s="168" t="s">
        <v>1147</v>
      </c>
      <c r="E36" s="168" t="s">
        <v>157</v>
      </c>
      <c r="F36" s="169">
        <v>1</v>
      </c>
      <c r="G36" s="175"/>
      <c r="H36" s="175"/>
      <c r="I36" s="170">
        <f t="shared" si="6"/>
        <v>0</v>
      </c>
      <c r="J36" s="168">
        <f t="shared" si="7"/>
        <v>0</v>
      </c>
      <c r="K36" s="171">
        <f t="shared" si="8"/>
        <v>0</v>
      </c>
      <c r="L36" s="171">
        <f t="shared" si="9"/>
        <v>0</v>
      </c>
      <c r="M36" s="171">
        <f t="shared" si="10"/>
        <v>0</v>
      </c>
      <c r="N36" s="171">
        <v>0</v>
      </c>
      <c r="O36" s="171"/>
      <c r="P36" s="176">
        <v>8.0000000000000007E-5</v>
      </c>
      <c r="Q36" s="176"/>
      <c r="R36" s="176">
        <v>8.0000000000000007E-5</v>
      </c>
      <c r="S36" s="171">
        <f t="shared" si="11"/>
        <v>0</v>
      </c>
      <c r="T36" s="172"/>
      <c r="U36" s="172"/>
      <c r="V36" s="176"/>
      <c r="Z36">
        <v>0</v>
      </c>
    </row>
    <row r="37" spans="1:26" ht="24.9" customHeight="1" x14ac:dyDescent="0.3">
      <c r="A37" s="173">
        <v>18</v>
      </c>
      <c r="B37" s="168" t="s">
        <v>1126</v>
      </c>
      <c r="C37" s="174" t="s">
        <v>1148</v>
      </c>
      <c r="D37" s="168" t="s">
        <v>1149</v>
      </c>
      <c r="E37" s="168" t="s">
        <v>154</v>
      </c>
      <c r="F37" s="169">
        <v>16</v>
      </c>
      <c r="G37" s="175"/>
      <c r="H37" s="175"/>
      <c r="I37" s="170">
        <f t="shared" si="6"/>
        <v>0</v>
      </c>
      <c r="J37" s="168">
        <f t="shared" si="7"/>
        <v>0</v>
      </c>
      <c r="K37" s="171">
        <f t="shared" si="8"/>
        <v>0</v>
      </c>
      <c r="L37" s="171">
        <f t="shared" si="9"/>
        <v>0</v>
      </c>
      <c r="M37" s="171">
        <f t="shared" si="10"/>
        <v>0</v>
      </c>
      <c r="N37" s="171">
        <v>0</v>
      </c>
      <c r="O37" s="171"/>
      <c r="P37" s="176"/>
      <c r="Q37" s="176"/>
      <c r="R37" s="176"/>
      <c r="S37" s="171">
        <f t="shared" si="11"/>
        <v>0</v>
      </c>
      <c r="T37" s="172"/>
      <c r="U37" s="172"/>
      <c r="V37" s="176"/>
      <c r="Z37">
        <v>0</v>
      </c>
    </row>
    <row r="38" spans="1:26" ht="24.9" customHeight="1" x14ac:dyDescent="0.3">
      <c r="A38" s="173">
        <v>19</v>
      </c>
      <c r="B38" s="168" t="s">
        <v>1126</v>
      </c>
      <c r="C38" s="174" t="s">
        <v>1150</v>
      </c>
      <c r="D38" s="168" t="s">
        <v>1151</v>
      </c>
      <c r="E38" s="168" t="s">
        <v>154</v>
      </c>
      <c r="F38" s="169">
        <v>16</v>
      </c>
      <c r="G38" s="175"/>
      <c r="H38" s="175"/>
      <c r="I38" s="170">
        <f t="shared" si="6"/>
        <v>0</v>
      </c>
      <c r="J38" s="168">
        <f t="shared" si="7"/>
        <v>0</v>
      </c>
      <c r="K38" s="171">
        <f t="shared" si="8"/>
        <v>0</v>
      </c>
      <c r="L38" s="171">
        <f t="shared" si="9"/>
        <v>0</v>
      </c>
      <c r="M38" s="171">
        <f t="shared" si="10"/>
        <v>0</v>
      </c>
      <c r="N38" s="171">
        <v>0</v>
      </c>
      <c r="O38" s="171"/>
      <c r="P38" s="176"/>
      <c r="Q38" s="176"/>
      <c r="R38" s="176"/>
      <c r="S38" s="171">
        <f t="shared" si="11"/>
        <v>0</v>
      </c>
      <c r="T38" s="172"/>
      <c r="U38" s="172"/>
      <c r="V38" s="176"/>
      <c r="Z38">
        <v>0</v>
      </c>
    </row>
    <row r="39" spans="1:26" ht="24.9" customHeight="1" x14ac:dyDescent="0.3">
      <c r="A39" s="173">
        <v>20</v>
      </c>
      <c r="B39" s="168" t="s">
        <v>1126</v>
      </c>
      <c r="C39" s="174" t="s">
        <v>1152</v>
      </c>
      <c r="D39" s="168" t="s">
        <v>1153</v>
      </c>
      <c r="E39" s="168" t="s">
        <v>157</v>
      </c>
      <c r="F39" s="169">
        <v>2</v>
      </c>
      <c r="G39" s="175"/>
      <c r="H39" s="175"/>
      <c r="I39" s="170">
        <f t="shared" si="6"/>
        <v>0</v>
      </c>
      <c r="J39" s="168">
        <f t="shared" si="7"/>
        <v>0</v>
      </c>
      <c r="K39" s="171">
        <f t="shared" si="8"/>
        <v>0</v>
      </c>
      <c r="L39" s="171">
        <f t="shared" si="9"/>
        <v>0</v>
      </c>
      <c r="M39" s="171">
        <f t="shared" si="10"/>
        <v>0</v>
      </c>
      <c r="N39" s="171">
        <v>0</v>
      </c>
      <c r="O39" s="171"/>
      <c r="P39" s="176">
        <v>2.0809999999999999E-2</v>
      </c>
      <c r="Q39" s="176"/>
      <c r="R39" s="176">
        <v>2.0809999999999999E-2</v>
      </c>
      <c r="S39" s="171">
        <f t="shared" si="11"/>
        <v>4.2000000000000003E-2</v>
      </c>
      <c r="T39" s="172"/>
      <c r="U39" s="172"/>
      <c r="V39" s="176"/>
      <c r="Z39">
        <v>0</v>
      </c>
    </row>
    <row r="40" spans="1:26" ht="24.9" customHeight="1" x14ac:dyDescent="0.3">
      <c r="A40" s="182">
        <v>21</v>
      </c>
      <c r="B40" s="177" t="s">
        <v>552</v>
      </c>
      <c r="C40" s="183" t="s">
        <v>1154</v>
      </c>
      <c r="D40" s="177" t="s">
        <v>1155</v>
      </c>
      <c r="E40" s="177" t="s">
        <v>154</v>
      </c>
      <c r="F40" s="178">
        <v>16.5</v>
      </c>
      <c r="G40" s="184"/>
      <c r="H40" s="184"/>
      <c r="I40" s="179">
        <f t="shared" si="6"/>
        <v>0</v>
      </c>
      <c r="J40" s="177">
        <f t="shared" si="7"/>
        <v>0</v>
      </c>
      <c r="K40" s="180">
        <f t="shared" si="8"/>
        <v>0</v>
      </c>
      <c r="L40" s="180">
        <f t="shared" si="9"/>
        <v>0</v>
      </c>
      <c r="M40" s="180">
        <f t="shared" si="10"/>
        <v>0</v>
      </c>
      <c r="N40" s="180">
        <v>0</v>
      </c>
      <c r="O40" s="180"/>
      <c r="P40" s="185"/>
      <c r="Q40" s="185"/>
      <c r="R40" s="185"/>
      <c r="S40" s="180">
        <f t="shared" si="11"/>
        <v>0</v>
      </c>
      <c r="T40" s="181"/>
      <c r="U40" s="181"/>
      <c r="V40" s="185"/>
      <c r="Z40">
        <v>0</v>
      </c>
    </row>
    <row r="41" spans="1:26" ht="24.9" customHeight="1" x14ac:dyDescent="0.3">
      <c r="A41" s="173">
        <v>22</v>
      </c>
      <c r="B41" s="168" t="s">
        <v>1156</v>
      </c>
      <c r="C41" s="174" t="s">
        <v>1157</v>
      </c>
      <c r="D41" s="168" t="s">
        <v>1158</v>
      </c>
      <c r="E41" s="168" t="s">
        <v>642</v>
      </c>
      <c r="F41" s="169">
        <v>1</v>
      </c>
      <c r="G41" s="175"/>
      <c r="H41" s="175"/>
      <c r="I41" s="170">
        <f t="shared" si="6"/>
        <v>0</v>
      </c>
      <c r="J41" s="168">
        <f t="shared" si="7"/>
        <v>0</v>
      </c>
      <c r="K41" s="171">
        <f t="shared" si="8"/>
        <v>0</v>
      </c>
      <c r="L41" s="171">
        <f t="shared" si="9"/>
        <v>0</v>
      </c>
      <c r="M41" s="171">
        <f t="shared" si="10"/>
        <v>0</v>
      </c>
      <c r="N41" s="171">
        <v>0</v>
      </c>
      <c r="O41" s="171"/>
      <c r="P41" s="176">
        <v>8.5000000000000006E-2</v>
      </c>
      <c r="Q41" s="176"/>
      <c r="R41" s="176">
        <v>8.5000000000000006E-2</v>
      </c>
      <c r="S41" s="171">
        <f t="shared" si="11"/>
        <v>8.5000000000000006E-2</v>
      </c>
      <c r="T41" s="172"/>
      <c r="U41" s="172"/>
      <c r="V41" s="176"/>
      <c r="Z41">
        <v>0</v>
      </c>
    </row>
    <row r="42" spans="1:26" ht="24.9" customHeight="1" x14ac:dyDescent="0.3">
      <c r="A42" s="173">
        <v>23</v>
      </c>
      <c r="B42" s="168" t="s">
        <v>1156</v>
      </c>
      <c r="C42" s="174" t="s">
        <v>1159</v>
      </c>
      <c r="D42" s="168" t="s">
        <v>1160</v>
      </c>
      <c r="E42" s="168" t="s">
        <v>642</v>
      </c>
      <c r="F42" s="169">
        <v>1</v>
      </c>
      <c r="G42" s="175"/>
      <c r="H42" s="175"/>
      <c r="I42" s="170">
        <f t="shared" si="6"/>
        <v>0</v>
      </c>
      <c r="J42" s="168">
        <f t="shared" si="7"/>
        <v>0</v>
      </c>
      <c r="K42" s="171">
        <f t="shared" si="8"/>
        <v>0</v>
      </c>
      <c r="L42" s="171">
        <f t="shared" si="9"/>
        <v>0</v>
      </c>
      <c r="M42" s="171">
        <f t="shared" si="10"/>
        <v>0</v>
      </c>
      <c r="N42" s="171">
        <v>0</v>
      </c>
      <c r="O42" s="171"/>
      <c r="P42" s="176">
        <v>8.5000000000000006E-2</v>
      </c>
      <c r="Q42" s="176"/>
      <c r="R42" s="176">
        <v>8.5000000000000006E-2</v>
      </c>
      <c r="S42" s="171">
        <f t="shared" si="11"/>
        <v>8.5000000000000006E-2</v>
      </c>
      <c r="T42" s="172"/>
      <c r="U42" s="172"/>
      <c r="V42" s="176"/>
      <c r="Z42">
        <v>0</v>
      </c>
    </row>
    <row r="43" spans="1:26" ht="24.9" customHeight="1" x14ac:dyDescent="0.3">
      <c r="A43" s="173">
        <v>24</v>
      </c>
      <c r="B43" s="168" t="s">
        <v>1161</v>
      </c>
      <c r="C43" s="174" t="s">
        <v>1162</v>
      </c>
      <c r="D43" s="168" t="s">
        <v>1163</v>
      </c>
      <c r="E43" s="168" t="s">
        <v>1098</v>
      </c>
      <c r="F43" s="169">
        <v>1</v>
      </c>
      <c r="G43" s="175"/>
      <c r="H43" s="175"/>
      <c r="I43" s="170">
        <f t="shared" si="6"/>
        <v>0</v>
      </c>
      <c r="J43" s="168">
        <f t="shared" si="7"/>
        <v>0</v>
      </c>
      <c r="K43" s="171">
        <f t="shared" si="8"/>
        <v>0</v>
      </c>
      <c r="L43" s="171">
        <f t="shared" si="9"/>
        <v>0</v>
      </c>
      <c r="M43" s="171">
        <f t="shared" si="10"/>
        <v>0</v>
      </c>
      <c r="N43" s="171">
        <v>0</v>
      </c>
      <c r="O43" s="171"/>
      <c r="P43" s="176"/>
      <c r="Q43" s="176"/>
      <c r="R43" s="176"/>
      <c r="S43" s="171">
        <f t="shared" si="11"/>
        <v>0</v>
      </c>
      <c r="T43" s="172"/>
      <c r="U43" s="172"/>
      <c r="V43" s="176"/>
      <c r="Z43">
        <v>0</v>
      </c>
    </row>
    <row r="44" spans="1:26" x14ac:dyDescent="0.3">
      <c r="A44" s="152"/>
      <c r="B44" s="152"/>
      <c r="C44" s="167">
        <v>8</v>
      </c>
      <c r="D44" s="167" t="s">
        <v>1114</v>
      </c>
      <c r="E44" s="152"/>
      <c r="F44" s="166"/>
      <c r="G44" s="155">
        <f>ROUND((SUM(L28:L43))/1,2)</f>
        <v>0</v>
      </c>
      <c r="H44" s="155">
        <f>ROUND((SUM(M28:M43))/1,2)</f>
        <v>0</v>
      </c>
      <c r="I44" s="155">
        <f>ROUND((SUM(I28:I43))/1,2)</f>
        <v>0</v>
      </c>
      <c r="J44" s="152"/>
      <c r="K44" s="152"/>
      <c r="L44" s="152">
        <f>ROUND((SUM(L28:L43))/1,2)</f>
        <v>0</v>
      </c>
      <c r="M44" s="152">
        <f>ROUND((SUM(M28:M43))/1,2)</f>
        <v>0</v>
      </c>
      <c r="N44" s="152"/>
      <c r="O44" s="152"/>
      <c r="P44" s="186"/>
      <c r="Q44" s="152"/>
      <c r="R44" s="152"/>
      <c r="S44" s="186">
        <f>ROUND((SUM(S28:S43))/1,2)</f>
        <v>0.87</v>
      </c>
      <c r="T44" s="149"/>
      <c r="U44" s="149"/>
      <c r="V44" s="2">
        <f>ROUND((SUM(V28:V43))/1,2)</f>
        <v>0</v>
      </c>
      <c r="W44" s="149"/>
      <c r="X44" s="149"/>
      <c r="Y44" s="149"/>
      <c r="Z44" s="149"/>
    </row>
    <row r="45" spans="1:26" x14ac:dyDescent="0.3">
      <c r="A45" s="1"/>
      <c r="B45" s="1"/>
      <c r="C45" s="1"/>
      <c r="D45" s="1"/>
      <c r="E45" s="1"/>
      <c r="F45" s="162"/>
      <c r="G45" s="145"/>
      <c r="H45" s="145"/>
      <c r="I45" s="145"/>
      <c r="J45" s="1"/>
      <c r="K45" s="1"/>
      <c r="L45" s="1"/>
      <c r="M45" s="1"/>
      <c r="N45" s="1"/>
      <c r="O45" s="1"/>
      <c r="P45" s="1"/>
      <c r="Q45" s="1"/>
      <c r="R45" s="1"/>
      <c r="S45" s="1"/>
      <c r="V45" s="1"/>
    </row>
    <row r="46" spans="1:26" x14ac:dyDescent="0.3">
      <c r="A46" s="152"/>
      <c r="B46" s="152"/>
      <c r="C46" s="167">
        <v>9</v>
      </c>
      <c r="D46" s="167" t="s">
        <v>81</v>
      </c>
      <c r="E46" s="152"/>
      <c r="F46" s="166"/>
      <c r="G46" s="153"/>
      <c r="H46" s="153"/>
      <c r="I46" s="153"/>
      <c r="J46" s="152"/>
      <c r="K46" s="152"/>
      <c r="L46" s="152"/>
      <c r="M46" s="152"/>
      <c r="N46" s="152"/>
      <c r="O46" s="152"/>
      <c r="P46" s="152"/>
      <c r="Q46" s="152"/>
      <c r="R46" s="152"/>
      <c r="S46" s="152"/>
      <c r="T46" s="149"/>
      <c r="U46" s="149"/>
      <c r="V46" s="152"/>
      <c r="W46" s="149"/>
      <c r="X46" s="149"/>
      <c r="Y46" s="149"/>
      <c r="Z46" s="149"/>
    </row>
    <row r="47" spans="1:26" ht="24.9" customHeight="1" x14ac:dyDescent="0.3">
      <c r="A47" s="173">
        <v>25</v>
      </c>
      <c r="B47" s="168" t="s">
        <v>1164</v>
      </c>
      <c r="C47" s="174" t="s">
        <v>1165</v>
      </c>
      <c r="D47" s="168" t="s">
        <v>1166</v>
      </c>
      <c r="E47" s="168" t="s">
        <v>1167</v>
      </c>
      <c r="F47" s="169">
        <v>3</v>
      </c>
      <c r="G47" s="175"/>
      <c r="H47" s="175"/>
      <c r="I47" s="170">
        <f>ROUND(F47*(G47+H47),2)</f>
        <v>0</v>
      </c>
      <c r="J47" s="168">
        <f>ROUND(F47*(N47),2)</f>
        <v>0</v>
      </c>
      <c r="K47" s="171">
        <f>ROUND(F47*(O47),2)</f>
        <v>0</v>
      </c>
      <c r="L47" s="171">
        <f>ROUND(F47*(G47),2)</f>
        <v>0</v>
      </c>
      <c r="M47" s="171">
        <f>ROUND(F47*(H47),2)</f>
        <v>0</v>
      </c>
      <c r="N47" s="171">
        <v>0</v>
      </c>
      <c r="O47" s="171"/>
      <c r="P47" s="176"/>
      <c r="Q47" s="176"/>
      <c r="R47" s="176"/>
      <c r="S47" s="171">
        <f>ROUND(F47*(P47),3)</f>
        <v>0</v>
      </c>
      <c r="T47" s="172"/>
      <c r="U47" s="172"/>
      <c r="V47" s="176"/>
      <c r="Z47">
        <v>0</v>
      </c>
    </row>
    <row r="48" spans="1:26" ht="24.9" customHeight="1" x14ac:dyDescent="0.3">
      <c r="A48" s="173">
        <v>26</v>
      </c>
      <c r="B48" s="168" t="s">
        <v>1164</v>
      </c>
      <c r="C48" s="174" t="s">
        <v>1168</v>
      </c>
      <c r="D48" s="168" t="s">
        <v>1169</v>
      </c>
      <c r="E48" s="168" t="s">
        <v>1167</v>
      </c>
      <c r="F48" s="169">
        <v>3</v>
      </c>
      <c r="G48" s="175"/>
      <c r="H48" s="175"/>
      <c r="I48" s="170">
        <f>ROUND(F48*(G48+H48),2)</f>
        <v>0</v>
      </c>
      <c r="J48" s="168">
        <f>ROUND(F48*(N48),2)</f>
        <v>0</v>
      </c>
      <c r="K48" s="171">
        <f>ROUND(F48*(O48),2)</f>
        <v>0</v>
      </c>
      <c r="L48" s="171">
        <f>ROUND(F48*(G48),2)</f>
        <v>0</v>
      </c>
      <c r="M48" s="171">
        <f>ROUND(F48*(H48),2)</f>
        <v>0</v>
      </c>
      <c r="N48" s="171">
        <v>0</v>
      </c>
      <c r="O48" s="171"/>
      <c r="P48" s="176"/>
      <c r="Q48" s="176"/>
      <c r="R48" s="176"/>
      <c r="S48" s="171">
        <f>ROUND(F48*(P48),3)</f>
        <v>0</v>
      </c>
      <c r="T48" s="172"/>
      <c r="U48" s="172"/>
      <c r="V48" s="176"/>
      <c r="Z48">
        <v>0</v>
      </c>
    </row>
    <row r="49" spans="1:26" x14ac:dyDescent="0.3">
      <c r="A49" s="152"/>
      <c r="B49" s="152"/>
      <c r="C49" s="167">
        <v>9</v>
      </c>
      <c r="D49" s="167" t="s">
        <v>81</v>
      </c>
      <c r="E49" s="152"/>
      <c r="F49" s="166"/>
      <c r="G49" s="155">
        <f>ROUND((SUM(L46:L48))/1,2)</f>
        <v>0</v>
      </c>
      <c r="H49" s="155">
        <f>ROUND((SUM(M46:M48))/1,2)</f>
        <v>0</v>
      </c>
      <c r="I49" s="155">
        <f>ROUND((SUM(I46:I48))/1,2)</f>
        <v>0</v>
      </c>
      <c r="J49" s="152"/>
      <c r="K49" s="152"/>
      <c r="L49" s="152">
        <f>ROUND((SUM(L46:L48))/1,2)</f>
        <v>0</v>
      </c>
      <c r="M49" s="152">
        <f>ROUND((SUM(M46:M48))/1,2)</f>
        <v>0</v>
      </c>
      <c r="N49" s="152"/>
      <c r="O49" s="152"/>
      <c r="P49" s="186"/>
      <c r="Q49" s="152"/>
      <c r="R49" s="152"/>
      <c r="S49" s="186">
        <f>ROUND((SUM(S46:S48))/1,2)</f>
        <v>0</v>
      </c>
      <c r="T49" s="149"/>
      <c r="U49" s="149"/>
      <c r="V49" s="2">
        <f>ROUND((SUM(V46:V48))/1,2)</f>
        <v>0</v>
      </c>
      <c r="W49" s="149"/>
      <c r="X49" s="149"/>
      <c r="Y49" s="149"/>
      <c r="Z49" s="149"/>
    </row>
    <row r="50" spans="1:26" x14ac:dyDescent="0.3">
      <c r="A50" s="1"/>
      <c r="B50" s="1"/>
      <c r="C50" s="1"/>
      <c r="D50" s="1"/>
      <c r="E50" s="1"/>
      <c r="F50" s="162"/>
      <c r="G50" s="145"/>
      <c r="H50" s="145"/>
      <c r="I50" s="145"/>
      <c r="J50" s="1"/>
      <c r="K50" s="1"/>
      <c r="L50" s="1"/>
      <c r="M50" s="1"/>
      <c r="N50" s="1"/>
      <c r="O50" s="1"/>
      <c r="P50" s="1"/>
      <c r="Q50" s="1"/>
      <c r="R50" s="1"/>
      <c r="S50" s="1"/>
      <c r="V50" s="1"/>
    </row>
    <row r="51" spans="1:26" x14ac:dyDescent="0.3">
      <c r="A51" s="152"/>
      <c r="B51" s="152"/>
      <c r="C51" s="167">
        <v>99</v>
      </c>
      <c r="D51" s="167" t="s">
        <v>82</v>
      </c>
      <c r="E51" s="152"/>
      <c r="F51" s="166"/>
      <c r="G51" s="153"/>
      <c r="H51" s="153"/>
      <c r="I51" s="153"/>
      <c r="J51" s="152"/>
      <c r="K51" s="152"/>
      <c r="L51" s="152"/>
      <c r="M51" s="152"/>
      <c r="N51" s="152"/>
      <c r="O51" s="152"/>
      <c r="P51" s="152"/>
      <c r="Q51" s="152"/>
      <c r="R51" s="152"/>
      <c r="S51" s="152"/>
      <c r="T51" s="149"/>
      <c r="U51" s="149"/>
      <c r="V51" s="152"/>
      <c r="W51" s="149"/>
      <c r="X51" s="149"/>
      <c r="Y51" s="149"/>
      <c r="Z51" s="149"/>
    </row>
    <row r="52" spans="1:26" ht="24.9" customHeight="1" x14ac:dyDescent="0.3">
      <c r="A52" s="173">
        <v>27</v>
      </c>
      <c r="B52" s="168" t="s">
        <v>1170</v>
      </c>
      <c r="C52" s="174" t="s">
        <v>1171</v>
      </c>
      <c r="D52" s="168" t="s">
        <v>1172</v>
      </c>
      <c r="E52" s="168" t="s">
        <v>141</v>
      </c>
      <c r="F52" s="169">
        <v>4.7037199999999997</v>
      </c>
      <c r="G52" s="175"/>
      <c r="H52" s="175"/>
      <c r="I52" s="170">
        <f>ROUND(F52*(G52+H52),2)</f>
        <v>0</v>
      </c>
      <c r="J52" s="168">
        <f>ROUND(F52*(N52),2)</f>
        <v>0</v>
      </c>
      <c r="K52" s="171">
        <f>ROUND(F52*(O52),2)</f>
        <v>0</v>
      </c>
      <c r="L52" s="171">
        <f>ROUND(F52*(G52),2)</f>
        <v>0</v>
      </c>
      <c r="M52" s="171">
        <f>ROUND(F52*(H52),2)</f>
        <v>0</v>
      </c>
      <c r="N52" s="171">
        <v>0</v>
      </c>
      <c r="O52" s="171"/>
      <c r="P52" s="176"/>
      <c r="Q52" s="176"/>
      <c r="R52" s="176"/>
      <c r="S52" s="171">
        <f>ROUND(F52*(P52),3)</f>
        <v>0</v>
      </c>
      <c r="T52" s="172"/>
      <c r="U52" s="172"/>
      <c r="V52" s="176"/>
      <c r="Z52">
        <v>0</v>
      </c>
    </row>
    <row r="53" spans="1:26" x14ac:dyDescent="0.3">
      <c r="A53" s="152"/>
      <c r="B53" s="152"/>
      <c r="C53" s="167">
        <v>99</v>
      </c>
      <c r="D53" s="167" t="s">
        <v>82</v>
      </c>
      <c r="E53" s="152"/>
      <c r="F53" s="166"/>
      <c r="G53" s="155">
        <f>ROUND((SUM(L51:L52))/1,2)</f>
        <v>0</v>
      </c>
      <c r="H53" s="155">
        <f>ROUND((SUM(M51:M52))/1,2)</f>
        <v>0</v>
      </c>
      <c r="I53" s="155">
        <f>ROUND((SUM(I51:I52))/1,2)</f>
        <v>0</v>
      </c>
      <c r="J53" s="152"/>
      <c r="K53" s="152"/>
      <c r="L53" s="152">
        <f>ROUND((SUM(L51:L52))/1,2)</f>
        <v>0</v>
      </c>
      <c r="M53" s="152">
        <f>ROUND((SUM(M51:M52))/1,2)</f>
        <v>0</v>
      </c>
      <c r="N53" s="152"/>
      <c r="O53" s="152"/>
      <c r="P53" s="186"/>
      <c r="Q53" s="152"/>
      <c r="R53" s="152"/>
      <c r="S53" s="186">
        <f>ROUND((SUM(S51:S52))/1,2)</f>
        <v>0</v>
      </c>
      <c r="T53" s="149"/>
      <c r="U53" s="149"/>
      <c r="V53" s="2">
        <f>ROUND((SUM(V51:V52))/1,2)</f>
        <v>0</v>
      </c>
      <c r="W53" s="149"/>
      <c r="X53" s="149"/>
      <c r="Y53" s="149"/>
      <c r="Z53" s="149"/>
    </row>
    <row r="54" spans="1:26" x14ac:dyDescent="0.3">
      <c r="A54" s="1"/>
      <c r="B54" s="1"/>
      <c r="C54" s="1"/>
      <c r="D54" s="1"/>
      <c r="E54" s="1"/>
      <c r="F54" s="162"/>
      <c r="G54" s="145"/>
      <c r="H54" s="145"/>
      <c r="I54" s="145"/>
      <c r="J54" s="1"/>
      <c r="K54" s="1"/>
      <c r="L54" s="1"/>
      <c r="M54" s="1"/>
      <c r="N54" s="1"/>
      <c r="O54" s="1"/>
      <c r="P54" s="1"/>
      <c r="Q54" s="1"/>
      <c r="R54" s="1"/>
      <c r="S54" s="1"/>
      <c r="V54" s="1"/>
    </row>
    <row r="55" spans="1:26" x14ac:dyDescent="0.3">
      <c r="A55" s="152"/>
      <c r="B55" s="152"/>
      <c r="C55" s="152"/>
      <c r="D55" s="2" t="s">
        <v>75</v>
      </c>
      <c r="E55" s="152"/>
      <c r="F55" s="166"/>
      <c r="G55" s="155">
        <f>ROUND((SUM(L9:L54))/2,2)</f>
        <v>0</v>
      </c>
      <c r="H55" s="155">
        <f>ROUND((SUM(M9:M54))/2,2)</f>
        <v>0</v>
      </c>
      <c r="I55" s="155">
        <f>ROUND((SUM(I9:I54))/2,2)</f>
        <v>0</v>
      </c>
      <c r="J55" s="166"/>
      <c r="K55" s="152"/>
      <c r="L55" s="153">
        <f>ROUND((SUM(L9:L54))/2,2)</f>
        <v>0</v>
      </c>
      <c r="M55" s="153">
        <f>ROUND((SUM(M9:M54))/2,2)</f>
        <v>0</v>
      </c>
      <c r="N55" s="152"/>
      <c r="O55" s="152"/>
      <c r="P55" s="186"/>
      <c r="Q55" s="152"/>
      <c r="R55" s="152"/>
      <c r="S55" s="186">
        <f>ROUND((SUM(S9:S54))/2,2)</f>
        <v>10.84</v>
      </c>
      <c r="T55" s="149"/>
      <c r="U55" s="149"/>
      <c r="V55" s="2">
        <f>ROUND((SUM(V9:V54))/2,2)</f>
        <v>0</v>
      </c>
    </row>
    <row r="56" spans="1:26" x14ac:dyDescent="0.3">
      <c r="A56" s="1"/>
      <c r="B56" s="1"/>
      <c r="C56" s="1"/>
      <c r="D56" s="1"/>
      <c r="E56" s="1"/>
      <c r="F56" s="162"/>
      <c r="G56" s="145"/>
      <c r="H56" s="145"/>
      <c r="I56" s="145"/>
      <c r="J56" s="1"/>
      <c r="K56" s="1"/>
      <c r="L56" s="1"/>
      <c r="M56" s="1"/>
      <c r="N56" s="1"/>
      <c r="O56" s="1"/>
      <c r="P56" s="1"/>
      <c r="Q56" s="1"/>
      <c r="R56" s="1"/>
      <c r="S56" s="1"/>
      <c r="V56" s="1"/>
    </row>
    <row r="57" spans="1:26" x14ac:dyDescent="0.3">
      <c r="A57" s="152"/>
      <c r="B57" s="152"/>
      <c r="C57" s="152"/>
      <c r="D57" s="2" t="s">
        <v>83</v>
      </c>
      <c r="E57" s="152"/>
      <c r="F57" s="166"/>
      <c r="G57" s="153"/>
      <c r="H57" s="153"/>
      <c r="I57" s="153"/>
      <c r="J57" s="152"/>
      <c r="K57" s="152"/>
      <c r="L57" s="152"/>
      <c r="M57" s="152"/>
      <c r="N57" s="152"/>
      <c r="O57" s="152"/>
      <c r="P57" s="152"/>
      <c r="Q57" s="152"/>
      <c r="R57" s="152"/>
      <c r="S57" s="152"/>
      <c r="T57" s="149"/>
      <c r="U57" s="149"/>
      <c r="V57" s="152"/>
      <c r="W57" s="149"/>
      <c r="X57" s="149"/>
      <c r="Y57" s="149"/>
      <c r="Z57" s="149"/>
    </row>
    <row r="58" spans="1:26" x14ac:dyDescent="0.3">
      <c r="A58" s="152"/>
      <c r="B58" s="152"/>
      <c r="C58" s="167">
        <v>767</v>
      </c>
      <c r="D58" s="167" t="s">
        <v>91</v>
      </c>
      <c r="E58" s="152"/>
      <c r="F58" s="166"/>
      <c r="G58" s="153"/>
      <c r="H58" s="153"/>
      <c r="I58" s="153"/>
      <c r="J58" s="152"/>
      <c r="K58" s="152"/>
      <c r="L58" s="152"/>
      <c r="M58" s="152"/>
      <c r="N58" s="152"/>
      <c r="O58" s="152"/>
      <c r="P58" s="152"/>
      <c r="Q58" s="152"/>
      <c r="R58" s="152"/>
      <c r="S58" s="152"/>
      <c r="T58" s="149"/>
      <c r="U58" s="149"/>
      <c r="V58" s="152"/>
      <c r="W58" s="149"/>
      <c r="X58" s="149"/>
      <c r="Y58" s="149"/>
      <c r="Z58" s="149"/>
    </row>
    <row r="59" spans="1:26" ht="35.1" customHeight="1" x14ac:dyDescent="0.3">
      <c r="A59" s="173">
        <v>28</v>
      </c>
      <c r="B59" s="168" t="s">
        <v>1164</v>
      </c>
      <c r="C59" s="174" t="s">
        <v>1173</v>
      </c>
      <c r="D59" s="168" t="s">
        <v>1174</v>
      </c>
      <c r="E59" s="168" t="s">
        <v>694</v>
      </c>
      <c r="F59" s="169">
        <v>1</v>
      </c>
      <c r="G59" s="175"/>
      <c r="H59" s="175"/>
      <c r="I59" s="170">
        <f>ROUND(F59*(G59+H59),2)</f>
        <v>0</v>
      </c>
      <c r="J59" s="168">
        <f>ROUND(F59*(N59),2)</f>
        <v>0</v>
      </c>
      <c r="K59" s="171">
        <f>ROUND(F59*(O59),2)</f>
        <v>0</v>
      </c>
      <c r="L59" s="171">
        <f>ROUND(F59*(G59),2)</f>
        <v>0</v>
      </c>
      <c r="M59" s="171">
        <f>ROUND(F59*(H59),2)</f>
        <v>0</v>
      </c>
      <c r="N59" s="171">
        <v>0</v>
      </c>
      <c r="O59" s="171"/>
      <c r="P59" s="176"/>
      <c r="Q59" s="176"/>
      <c r="R59" s="176"/>
      <c r="S59" s="171">
        <f>ROUND(F59*(P59),3)</f>
        <v>0</v>
      </c>
      <c r="T59" s="172"/>
      <c r="U59" s="172"/>
      <c r="V59" s="176"/>
      <c r="Z59">
        <v>0</v>
      </c>
    </row>
    <row r="60" spans="1:26" x14ac:dyDescent="0.3">
      <c r="A60" s="152"/>
      <c r="B60" s="152"/>
      <c r="C60" s="167">
        <v>767</v>
      </c>
      <c r="D60" s="167" t="s">
        <v>91</v>
      </c>
      <c r="E60" s="152"/>
      <c r="F60" s="166"/>
      <c r="G60" s="155">
        <f>ROUND((SUM(L58:L59))/1,2)</f>
        <v>0</v>
      </c>
      <c r="H60" s="155">
        <f>ROUND((SUM(M58:M59))/1,2)</f>
        <v>0</v>
      </c>
      <c r="I60" s="155">
        <f>ROUND((SUM(I58:I59))/1,2)</f>
        <v>0</v>
      </c>
      <c r="J60" s="152"/>
      <c r="K60" s="152"/>
      <c r="L60" s="152">
        <f>ROUND((SUM(L58:L59))/1,2)</f>
        <v>0</v>
      </c>
      <c r="M60" s="152">
        <f>ROUND((SUM(M58:M59))/1,2)</f>
        <v>0</v>
      </c>
      <c r="N60" s="152"/>
      <c r="O60" s="152"/>
      <c r="P60" s="186"/>
      <c r="Q60" s="152"/>
      <c r="R60" s="152"/>
      <c r="S60" s="186">
        <f>ROUND((SUM(S58:S59))/1,2)</f>
        <v>0</v>
      </c>
      <c r="T60" s="149"/>
      <c r="U60" s="149"/>
      <c r="V60" s="2">
        <f>ROUND((SUM(V58:V59))/1,2)</f>
        <v>0</v>
      </c>
      <c r="W60" s="149"/>
      <c r="X60" s="149"/>
      <c r="Y60" s="149"/>
      <c r="Z60" s="149"/>
    </row>
    <row r="61" spans="1:26" x14ac:dyDescent="0.3">
      <c r="A61" s="1"/>
      <c r="B61" s="1"/>
      <c r="C61" s="1"/>
      <c r="D61" s="1"/>
      <c r="E61" s="1"/>
      <c r="F61" s="162"/>
      <c r="G61" s="145"/>
      <c r="H61" s="145"/>
      <c r="I61" s="145"/>
      <c r="J61" s="1"/>
      <c r="K61" s="1"/>
      <c r="L61" s="1"/>
      <c r="M61" s="1"/>
      <c r="N61" s="1"/>
      <c r="O61" s="1"/>
      <c r="P61" s="1"/>
      <c r="Q61" s="1"/>
      <c r="R61" s="1"/>
      <c r="S61" s="1"/>
      <c r="V61" s="1"/>
    </row>
    <row r="62" spans="1:26" x14ac:dyDescent="0.3">
      <c r="A62" s="152"/>
      <c r="B62" s="152"/>
      <c r="C62" s="152"/>
      <c r="D62" s="2" t="s">
        <v>83</v>
      </c>
      <c r="E62" s="152"/>
      <c r="F62" s="166"/>
      <c r="G62" s="155">
        <f>ROUND((SUM(L57:L61))/2,2)</f>
        <v>0</v>
      </c>
      <c r="H62" s="155">
        <f>ROUND((SUM(M57:M61))/2,2)</f>
        <v>0</v>
      </c>
      <c r="I62" s="155">
        <f>ROUND((SUM(I57:I61))/2,2)</f>
        <v>0</v>
      </c>
      <c r="J62" s="166"/>
      <c r="K62" s="152"/>
      <c r="L62" s="153">
        <f>ROUND((SUM(L57:L61))/2,2)</f>
        <v>0</v>
      </c>
      <c r="M62" s="153">
        <f>ROUND((SUM(M57:M61))/2,2)</f>
        <v>0</v>
      </c>
      <c r="N62" s="152"/>
      <c r="O62" s="152"/>
      <c r="P62" s="186"/>
      <c r="Q62" s="152"/>
      <c r="R62" s="152"/>
      <c r="S62" s="186">
        <f>ROUND((SUM(S57:S61))/2,2)</f>
        <v>0</v>
      </c>
      <c r="T62" s="149"/>
      <c r="U62" s="149"/>
      <c r="V62" s="2">
        <f>ROUND((SUM(V57:V61))/2,2)</f>
        <v>0</v>
      </c>
    </row>
    <row r="63" spans="1:26" x14ac:dyDescent="0.3">
      <c r="A63" s="1"/>
      <c r="B63" s="1"/>
      <c r="C63" s="1"/>
      <c r="D63" s="1"/>
      <c r="E63" s="1"/>
      <c r="F63" s="162"/>
      <c r="G63" s="145"/>
      <c r="H63" s="145"/>
      <c r="I63" s="145"/>
      <c r="J63" s="1"/>
      <c r="K63" s="1"/>
      <c r="L63" s="1"/>
      <c r="M63" s="1"/>
      <c r="N63" s="1"/>
      <c r="O63" s="1"/>
      <c r="P63" s="1"/>
      <c r="Q63" s="1"/>
      <c r="R63" s="1"/>
      <c r="S63" s="1"/>
      <c r="V63" s="1"/>
    </row>
    <row r="64" spans="1:26" x14ac:dyDescent="0.3">
      <c r="A64" s="152"/>
      <c r="B64" s="152"/>
      <c r="C64" s="152"/>
      <c r="D64" s="2" t="s">
        <v>847</v>
      </c>
      <c r="E64" s="152"/>
      <c r="F64" s="166"/>
      <c r="G64" s="153"/>
      <c r="H64" s="153"/>
      <c r="I64" s="153"/>
      <c r="J64" s="152"/>
      <c r="K64" s="152"/>
      <c r="L64" s="152"/>
      <c r="M64" s="152"/>
      <c r="N64" s="152"/>
      <c r="O64" s="152"/>
      <c r="P64" s="152"/>
      <c r="Q64" s="152"/>
      <c r="R64" s="152"/>
      <c r="S64" s="152"/>
      <c r="T64" s="149"/>
      <c r="U64" s="149"/>
      <c r="V64" s="152"/>
      <c r="W64" s="149"/>
      <c r="X64" s="149"/>
      <c r="Y64" s="149"/>
      <c r="Z64" s="149"/>
    </row>
    <row r="65" spans="1:26" x14ac:dyDescent="0.3">
      <c r="A65" s="152"/>
      <c r="B65" s="152"/>
      <c r="C65" s="167">
        <v>946</v>
      </c>
      <c r="D65" s="167" t="s">
        <v>1115</v>
      </c>
      <c r="E65" s="152"/>
      <c r="F65" s="166"/>
      <c r="G65" s="153"/>
      <c r="H65" s="153"/>
      <c r="I65" s="153"/>
      <c r="J65" s="152"/>
      <c r="K65" s="152"/>
      <c r="L65" s="152"/>
      <c r="M65" s="152"/>
      <c r="N65" s="152"/>
      <c r="O65" s="152"/>
      <c r="P65" s="152"/>
      <c r="Q65" s="152"/>
      <c r="R65" s="152"/>
      <c r="S65" s="152"/>
      <c r="T65" s="149"/>
      <c r="U65" s="149"/>
      <c r="V65" s="152"/>
      <c r="W65" s="149"/>
      <c r="X65" s="149"/>
      <c r="Y65" s="149"/>
      <c r="Z65" s="149"/>
    </row>
    <row r="66" spans="1:26" ht="24.9" customHeight="1" x14ac:dyDescent="0.3">
      <c r="A66" s="173">
        <v>29</v>
      </c>
      <c r="B66" s="168" t="s">
        <v>1175</v>
      </c>
      <c r="C66" s="174" t="s">
        <v>1176</v>
      </c>
      <c r="D66" s="168" t="s">
        <v>1177</v>
      </c>
      <c r="E66" s="168" t="s">
        <v>154</v>
      </c>
      <c r="F66" s="169">
        <v>16</v>
      </c>
      <c r="G66" s="175"/>
      <c r="H66" s="175"/>
      <c r="I66" s="170">
        <f>ROUND(F66*(G66+H66),2)</f>
        <v>0</v>
      </c>
      <c r="J66" s="168">
        <f>ROUND(F66*(N66),2)</f>
        <v>0</v>
      </c>
      <c r="K66" s="171">
        <f>ROUND(F66*(O66),2)</f>
        <v>0</v>
      </c>
      <c r="L66" s="171">
        <f>ROUND(F66*(G66),2)</f>
        <v>0</v>
      </c>
      <c r="M66" s="171">
        <f>ROUND(F66*(H66),2)</f>
        <v>0</v>
      </c>
      <c r="N66" s="171">
        <v>0</v>
      </c>
      <c r="O66" s="171"/>
      <c r="P66" s="176"/>
      <c r="Q66" s="176"/>
      <c r="R66" s="176"/>
      <c r="S66" s="171">
        <f>ROUND(F66*(P66),3)</f>
        <v>0</v>
      </c>
      <c r="T66" s="172"/>
      <c r="U66" s="172"/>
      <c r="V66" s="176"/>
      <c r="Z66">
        <v>0</v>
      </c>
    </row>
    <row r="67" spans="1:26" ht="24.9" customHeight="1" x14ac:dyDescent="0.3">
      <c r="A67" s="182">
        <v>30</v>
      </c>
      <c r="B67" s="177" t="s">
        <v>315</v>
      </c>
      <c r="C67" s="183" t="s">
        <v>1178</v>
      </c>
      <c r="D67" s="177" t="s">
        <v>1179</v>
      </c>
      <c r="E67" s="177" t="s">
        <v>154</v>
      </c>
      <c r="F67" s="178">
        <v>16</v>
      </c>
      <c r="G67" s="184"/>
      <c r="H67" s="184"/>
      <c r="I67" s="179">
        <f>ROUND(F67*(G67+H67),2)</f>
        <v>0</v>
      </c>
      <c r="J67" s="177">
        <f>ROUND(F67*(N67),2)</f>
        <v>0</v>
      </c>
      <c r="K67" s="180">
        <f>ROUND(F67*(O67),2)</f>
        <v>0</v>
      </c>
      <c r="L67" s="180">
        <f>ROUND(F67*(G67),2)</f>
        <v>0</v>
      </c>
      <c r="M67" s="180">
        <f>ROUND(F67*(H67),2)</f>
        <v>0</v>
      </c>
      <c r="N67" s="180">
        <v>0</v>
      </c>
      <c r="O67" s="180"/>
      <c r="P67" s="185">
        <v>2.1000000000000001E-4</v>
      </c>
      <c r="Q67" s="185"/>
      <c r="R67" s="185">
        <v>2.1000000000000001E-4</v>
      </c>
      <c r="S67" s="180">
        <f>ROUND(F67*(P67),3)</f>
        <v>3.0000000000000001E-3</v>
      </c>
      <c r="T67" s="181"/>
      <c r="U67" s="181"/>
      <c r="V67" s="185"/>
      <c r="Z67">
        <v>0</v>
      </c>
    </row>
    <row r="68" spans="1:26" x14ac:dyDescent="0.3">
      <c r="A68" s="152"/>
      <c r="B68" s="152"/>
      <c r="C68" s="167">
        <v>946</v>
      </c>
      <c r="D68" s="167" t="s">
        <v>1115</v>
      </c>
      <c r="E68" s="152"/>
      <c r="F68" s="166"/>
      <c r="G68" s="155">
        <f>ROUND((SUM(L65:L67))/1,2)</f>
        <v>0</v>
      </c>
      <c r="H68" s="155">
        <f>ROUND((SUM(M65:M67))/1,2)</f>
        <v>0</v>
      </c>
      <c r="I68" s="155">
        <f>ROUND((SUM(I65:I67))/1,2)</f>
        <v>0</v>
      </c>
      <c r="J68" s="152"/>
      <c r="K68" s="152"/>
      <c r="L68" s="152">
        <f>ROUND((SUM(L65:L67))/1,2)</f>
        <v>0</v>
      </c>
      <c r="M68" s="152">
        <f>ROUND((SUM(M65:M67))/1,2)</f>
        <v>0</v>
      </c>
      <c r="N68" s="152"/>
      <c r="O68" s="152"/>
      <c r="P68" s="186"/>
      <c r="Q68" s="1"/>
      <c r="R68" s="1"/>
      <c r="S68" s="186">
        <f>ROUND((SUM(S65:S67))/1,2)</f>
        <v>0</v>
      </c>
      <c r="T68" s="187"/>
      <c r="U68" s="187"/>
      <c r="V68" s="2">
        <f>ROUND((SUM(V65:V67))/1,2)</f>
        <v>0</v>
      </c>
    </row>
    <row r="69" spans="1:26" x14ac:dyDescent="0.3">
      <c r="A69" s="1"/>
      <c r="B69" s="1"/>
      <c r="C69" s="1"/>
      <c r="D69" s="1"/>
      <c r="E69" s="1"/>
      <c r="F69" s="162"/>
      <c r="G69" s="145"/>
      <c r="H69" s="145"/>
      <c r="I69" s="145"/>
      <c r="J69" s="1"/>
      <c r="K69" s="1"/>
      <c r="L69" s="1"/>
      <c r="M69" s="1"/>
      <c r="N69" s="1"/>
      <c r="O69" s="1"/>
      <c r="P69" s="1"/>
      <c r="Q69" s="1"/>
      <c r="R69" s="1"/>
      <c r="S69" s="1"/>
      <c r="V69" s="1"/>
    </row>
    <row r="70" spans="1:26" x14ac:dyDescent="0.3">
      <c r="A70" s="152"/>
      <c r="B70" s="152"/>
      <c r="C70" s="152"/>
      <c r="D70" s="2" t="s">
        <v>847</v>
      </c>
      <c r="E70" s="152"/>
      <c r="F70" s="166"/>
      <c r="G70" s="155">
        <f>ROUND((SUM(L64:L69))/2,2)</f>
        <v>0</v>
      </c>
      <c r="H70" s="155">
        <f>ROUND((SUM(M64:M69))/2,2)</f>
        <v>0</v>
      </c>
      <c r="I70" s="155">
        <f>ROUND((SUM(I64:I69))/2,2)</f>
        <v>0</v>
      </c>
      <c r="J70" s="152"/>
      <c r="K70" s="152"/>
      <c r="L70" s="152">
        <f>ROUND((SUM(L64:L69))/2,2)</f>
        <v>0</v>
      </c>
      <c r="M70" s="152">
        <f>ROUND((SUM(M64:M69))/2,2)</f>
        <v>0</v>
      </c>
      <c r="N70" s="152"/>
      <c r="O70" s="152"/>
      <c r="P70" s="186"/>
      <c r="Q70" s="1"/>
      <c r="R70" s="1"/>
      <c r="S70" s="186">
        <f>ROUND((SUM(S64:S69))/2,2)</f>
        <v>0</v>
      </c>
      <c r="V70" s="2">
        <f>ROUND((SUM(V64:V69))/2,2)</f>
        <v>0</v>
      </c>
    </row>
    <row r="71" spans="1:26" x14ac:dyDescent="0.3">
      <c r="A71" s="188"/>
      <c r="B71" s="188"/>
      <c r="C71" s="188"/>
      <c r="D71" s="188" t="s">
        <v>97</v>
      </c>
      <c r="E71" s="188"/>
      <c r="F71" s="189"/>
      <c r="G71" s="190">
        <f>ROUND((SUM(L9:L70))/3,2)</f>
        <v>0</v>
      </c>
      <c r="H71" s="190">
        <f>ROUND((SUM(M9:M70))/3,2)</f>
        <v>0</v>
      </c>
      <c r="I71" s="190">
        <f>ROUND((SUM(I9:I70))/3,2)</f>
        <v>0</v>
      </c>
      <c r="J71" s="188"/>
      <c r="K71" s="188">
        <f>ROUND((SUM(K9:K70))/3,2)</f>
        <v>0</v>
      </c>
      <c r="L71" s="188">
        <f>ROUND((SUM(L9:L70))/3,2)</f>
        <v>0</v>
      </c>
      <c r="M71" s="188">
        <f>ROUND((SUM(M9:M70))/3,2)</f>
        <v>0</v>
      </c>
      <c r="N71" s="188"/>
      <c r="O71" s="188"/>
      <c r="P71" s="189"/>
      <c r="Q71" s="188"/>
      <c r="R71" s="188"/>
      <c r="S71" s="189">
        <f>ROUND((SUM(S9:S70))/3,2)</f>
        <v>10.84</v>
      </c>
      <c r="T71" s="191"/>
      <c r="U71" s="191"/>
      <c r="V71" s="188">
        <f>ROUND((SUM(V9:V70))/3,2)</f>
        <v>0</v>
      </c>
      <c r="Z71">
        <f>(SUM(Z9:Z70))</f>
        <v>0</v>
      </c>
    </row>
    <row r="74" spans="1:26" ht="57.6" customHeight="1" x14ac:dyDescent="0.3">
      <c r="A74" s="220" t="s">
        <v>1283</v>
      </c>
      <c r="B74" s="220"/>
      <c r="C74" s="220"/>
      <c r="D74" s="220"/>
      <c r="E74" s="220"/>
      <c r="F74" s="220"/>
      <c r="G74" s="220"/>
      <c r="H74" s="220"/>
      <c r="I74" s="220"/>
      <c r="J74" s="220"/>
      <c r="K74" s="220"/>
      <c r="L74" s="220"/>
      <c r="M74" s="220"/>
      <c r="N74" s="220"/>
      <c r="O74" s="220"/>
      <c r="P74" s="220"/>
      <c r="Q74" s="220"/>
      <c r="R74" s="220"/>
      <c r="S74" s="220"/>
      <c r="T74" s="220"/>
      <c r="U74" s="220"/>
      <c r="V74" s="220"/>
    </row>
    <row r="76" spans="1:26" ht="45" customHeight="1" x14ac:dyDescent="0.3">
      <c r="A76" s="220" t="s">
        <v>1284</v>
      </c>
      <c r="B76" s="220"/>
      <c r="C76" s="220"/>
      <c r="D76" s="220"/>
      <c r="E76" s="220"/>
      <c r="F76" s="220"/>
      <c r="G76" s="220"/>
      <c r="H76" s="220"/>
      <c r="I76" s="220"/>
      <c r="J76" s="220"/>
      <c r="K76" s="220"/>
      <c r="L76" s="220"/>
      <c r="M76" s="220"/>
      <c r="N76" s="220"/>
      <c r="O76" s="220"/>
      <c r="P76" s="220"/>
      <c r="Q76" s="220"/>
      <c r="R76" s="220"/>
      <c r="S76" s="220"/>
      <c r="T76" s="220"/>
      <c r="U76" s="220"/>
      <c r="V76" s="220"/>
    </row>
    <row r="78" spans="1:26" ht="42" customHeight="1" x14ac:dyDescent="0.3">
      <c r="A78" s="220" t="s">
        <v>1285</v>
      </c>
      <c r="B78" s="220"/>
      <c r="C78" s="220"/>
      <c r="D78" s="220"/>
      <c r="E78" s="220"/>
      <c r="F78" s="220"/>
      <c r="G78" s="220"/>
      <c r="H78" s="220"/>
      <c r="I78" s="220"/>
      <c r="J78" s="220"/>
      <c r="K78" s="220"/>
      <c r="L78" s="220"/>
      <c r="M78" s="220"/>
      <c r="N78" s="220"/>
      <c r="O78" s="220"/>
      <c r="P78" s="220"/>
      <c r="Q78" s="220"/>
      <c r="R78" s="220"/>
      <c r="S78" s="220"/>
      <c r="T78" s="220"/>
      <c r="U78" s="220"/>
      <c r="V78" s="220"/>
    </row>
    <row r="80" spans="1:26" x14ac:dyDescent="0.3">
      <c r="A80" s="220" t="s">
        <v>1286</v>
      </c>
      <c r="B80" s="220"/>
      <c r="C80" s="220"/>
      <c r="D80" s="220"/>
      <c r="E80" s="220"/>
      <c r="F80" s="220"/>
      <c r="G80" s="220"/>
      <c r="H80" s="220"/>
      <c r="I80" s="220"/>
      <c r="J80" s="220"/>
      <c r="K80" s="220"/>
      <c r="L80" s="220"/>
      <c r="M80" s="220"/>
      <c r="N80" s="220"/>
      <c r="O80" s="220"/>
      <c r="P80" s="220"/>
      <c r="Q80" s="220"/>
      <c r="R80" s="220"/>
      <c r="S80" s="220"/>
      <c r="T80" s="220"/>
      <c r="U80" s="220"/>
      <c r="V80" s="220"/>
    </row>
    <row r="82" spans="1:4" x14ac:dyDescent="0.3">
      <c r="A82" s="220" t="s">
        <v>1287</v>
      </c>
      <c r="B82" s="220"/>
      <c r="C82" s="220"/>
      <c r="D82" s="220"/>
    </row>
    <row r="87" spans="1:4" x14ac:dyDescent="0.3">
      <c r="A87" s="220" t="s">
        <v>1288</v>
      </c>
      <c r="B87" s="220"/>
      <c r="C87" s="220"/>
      <c r="D87" s="220"/>
    </row>
  </sheetData>
  <mergeCells count="9">
    <mergeCell ref="A78:V78"/>
    <mergeCell ref="A80:V80"/>
    <mergeCell ref="A82:D82"/>
    <mergeCell ref="A87:D87"/>
    <mergeCell ref="B1:H1"/>
    <mergeCell ref="B2:H2"/>
    <mergeCell ref="B3:H3"/>
    <mergeCell ref="A74:V74"/>
    <mergeCell ref="A76:V76"/>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05   Vodovodná prípojka + studňa </oddHeader>
    <oddFooter>&amp;RStrana &amp;P z &amp;N    &amp;L&amp;7Spracované systémom Systematic® Kalkulus, tel.: 051 77 10 585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7DDA1-BEDA-456E-866F-3DE4F3E32E48}">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1180</v>
      </c>
      <c r="C3" s="38"/>
      <c r="D3" s="39"/>
      <c r="E3" s="39"/>
      <c r="F3" s="39"/>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7915'!B16</f>
        <v>0</v>
      </c>
      <c r="E16" s="92">
        <f>'Rekap 7915'!C16</f>
        <v>0</v>
      </c>
      <c r="F16" s="103">
        <f>'Rekap 7915'!D16</f>
        <v>0</v>
      </c>
      <c r="G16" s="55">
        <v>6</v>
      </c>
      <c r="H16" s="112" t="s">
        <v>44</v>
      </c>
      <c r="I16" s="123"/>
      <c r="J16" s="115">
        <v>0</v>
      </c>
    </row>
    <row r="17" spans="1:26" ht="18" customHeight="1" x14ac:dyDescent="0.3">
      <c r="A17" s="16"/>
      <c r="B17" s="62">
        <v>2</v>
      </c>
      <c r="C17" s="66" t="s">
        <v>38</v>
      </c>
      <c r="D17" s="72"/>
      <c r="E17" s="70"/>
      <c r="F17" s="75"/>
      <c r="G17" s="56">
        <v>7</v>
      </c>
      <c r="H17" s="113" t="s">
        <v>45</v>
      </c>
      <c r="I17" s="123"/>
      <c r="J17" s="116">
        <f>'SO 7915'!Z49</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7915'!K9:'SO 7915'!K48)</f>
        <v>0</v>
      </c>
      <c r="J29" s="115">
        <f>ROUND(((ROUND(I29,2)*20)*1/100),2)</f>
        <v>0</v>
      </c>
    </row>
    <row r="30" spans="1:26" ht="18" customHeight="1" x14ac:dyDescent="0.3">
      <c r="A30" s="16"/>
      <c r="B30" s="26"/>
      <c r="C30" s="121"/>
      <c r="D30" s="123"/>
      <c r="E30" s="25"/>
      <c r="F30" s="16"/>
      <c r="G30" s="56">
        <v>23</v>
      </c>
      <c r="H30" s="113" t="s">
        <v>51</v>
      </c>
      <c r="I30" s="84">
        <f>SUM('SO 7915'!K9:'SO 7915'!K48)</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3A11E-7008-4757-B6E3-0AB5813EDB7D}">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1180</v>
      </c>
      <c r="B5" s="138"/>
      <c r="C5" s="138"/>
      <c r="D5" s="138"/>
      <c r="E5" s="138"/>
      <c r="F5" s="138"/>
    </row>
    <row r="6" spans="1:26" x14ac:dyDescent="0.3">
      <c r="A6" s="138"/>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76</v>
      </c>
      <c r="B11" s="153">
        <f>'SO 7915'!L21</f>
        <v>0</v>
      </c>
      <c r="C11" s="153">
        <f>'SO 7915'!M21</f>
        <v>0</v>
      </c>
      <c r="D11" s="153">
        <f>'SO 7915'!I21</f>
        <v>0</v>
      </c>
      <c r="E11" s="154">
        <f>'SO 7915'!S21</f>
        <v>0.01</v>
      </c>
      <c r="F11" s="154">
        <f>'SO 7915'!V21</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79</v>
      </c>
      <c r="B12" s="153">
        <f>'SO 7915'!L25</f>
        <v>0</v>
      </c>
      <c r="C12" s="153">
        <f>'SO 7915'!M25</f>
        <v>0</v>
      </c>
      <c r="D12" s="153">
        <f>'SO 7915'!I25</f>
        <v>0</v>
      </c>
      <c r="E12" s="154">
        <f>'SO 7915'!S25</f>
        <v>1.99</v>
      </c>
      <c r="F12" s="154">
        <f>'SO 7915'!V25</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1114</v>
      </c>
      <c r="B13" s="153">
        <f>'SO 7915'!L37</f>
        <v>0</v>
      </c>
      <c r="C13" s="153">
        <f>'SO 7915'!M37</f>
        <v>0</v>
      </c>
      <c r="D13" s="153">
        <f>'SO 7915'!I37</f>
        <v>0</v>
      </c>
      <c r="E13" s="154">
        <f>'SO 7915'!S37</f>
        <v>0.15</v>
      </c>
      <c r="F13" s="154">
        <f>'SO 7915'!V37</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81</v>
      </c>
      <c r="B14" s="153">
        <f>'SO 7915'!L42</f>
        <v>0</v>
      </c>
      <c r="C14" s="153">
        <f>'SO 7915'!M42</f>
        <v>0</v>
      </c>
      <c r="D14" s="153">
        <f>'SO 7915'!I42</f>
        <v>0</v>
      </c>
      <c r="E14" s="154">
        <f>'SO 7915'!S42</f>
        <v>0</v>
      </c>
      <c r="F14" s="154">
        <f>'SO 7915'!V42</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82</v>
      </c>
      <c r="B15" s="153">
        <f>'SO 7915'!L46</f>
        <v>0</v>
      </c>
      <c r="C15" s="153">
        <f>'SO 7915'!M46</f>
        <v>0</v>
      </c>
      <c r="D15" s="153">
        <f>'SO 7915'!I46</f>
        <v>0</v>
      </c>
      <c r="E15" s="154">
        <f>'SO 7915'!S46</f>
        <v>0</v>
      </c>
      <c r="F15" s="154">
        <f>'SO 7915'!V46</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2" t="s">
        <v>75</v>
      </c>
      <c r="B16" s="155">
        <f>'SO 7915'!L48</f>
        <v>0</v>
      </c>
      <c r="C16" s="155">
        <f>'SO 7915'!M48</f>
        <v>0</v>
      </c>
      <c r="D16" s="155">
        <f>'SO 7915'!I48</f>
        <v>0</v>
      </c>
      <c r="E16" s="156">
        <f>'SO 7915'!S48</f>
        <v>2.15</v>
      </c>
      <c r="F16" s="156">
        <f>'SO 7915'!V48</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1"/>
      <c r="B17" s="145"/>
      <c r="C17" s="145"/>
      <c r="D17" s="145"/>
      <c r="E17" s="144"/>
      <c r="F17" s="144"/>
    </row>
    <row r="18" spans="1:26" x14ac:dyDescent="0.3">
      <c r="A18" s="2" t="s">
        <v>97</v>
      </c>
      <c r="B18" s="155">
        <f>'SO 7915'!L49</f>
        <v>0</v>
      </c>
      <c r="C18" s="155">
        <f>'SO 7915'!M49</f>
        <v>0</v>
      </c>
      <c r="D18" s="155">
        <f>'SO 7915'!I49</f>
        <v>0</v>
      </c>
      <c r="E18" s="156">
        <f>'SO 7915'!S49</f>
        <v>2.15</v>
      </c>
      <c r="F18" s="156">
        <f>'SO 7915'!V49</f>
        <v>0</v>
      </c>
      <c r="G18" s="149"/>
      <c r="H18" s="149"/>
      <c r="I18" s="149"/>
      <c r="J18" s="149"/>
      <c r="K18" s="149"/>
      <c r="L18" s="149"/>
      <c r="M18" s="149"/>
      <c r="N18" s="149"/>
      <c r="O18" s="149"/>
      <c r="P18" s="149"/>
      <c r="Q18" s="149"/>
      <c r="R18" s="149"/>
      <c r="S18" s="149"/>
      <c r="T18" s="149"/>
      <c r="U18" s="149"/>
      <c r="V18" s="149"/>
      <c r="W18" s="149"/>
      <c r="X18" s="149"/>
      <c r="Y18" s="149"/>
      <c r="Z18" s="149"/>
    </row>
    <row r="19" spans="1:26" x14ac:dyDescent="0.3">
      <c r="A19" s="1"/>
      <c r="B19" s="145"/>
      <c r="C19" s="145"/>
      <c r="D19" s="145"/>
      <c r="E19" s="144"/>
      <c r="F19" s="144"/>
    </row>
    <row r="20" spans="1:26" x14ac:dyDescent="0.3">
      <c r="A20" s="1"/>
      <c r="B20" s="145"/>
      <c r="C20" s="145"/>
      <c r="D20" s="145"/>
      <c r="E20" s="144"/>
      <c r="F20" s="144"/>
    </row>
    <row r="21" spans="1:26" x14ac:dyDescent="0.3">
      <c r="A21" s="1"/>
      <c r="B21" s="145"/>
      <c r="C21" s="145"/>
      <c r="D21" s="145"/>
      <c r="E21" s="144"/>
      <c r="F21" s="144"/>
    </row>
    <row r="22" spans="1:26" x14ac:dyDescent="0.3">
      <c r="A22" s="1"/>
      <c r="B22" s="145"/>
      <c r="C22" s="145"/>
      <c r="D22" s="145"/>
      <c r="E22" s="144"/>
      <c r="F22" s="144"/>
    </row>
    <row r="23" spans="1:26" x14ac:dyDescent="0.3">
      <c r="A23" s="1"/>
      <c r="B23" s="145"/>
      <c r="C23" s="145"/>
      <c r="D23" s="145"/>
      <c r="E23" s="144"/>
      <c r="F23" s="144"/>
    </row>
    <row r="24" spans="1:26" x14ac:dyDescent="0.3">
      <c r="A24" s="1"/>
      <c r="B24" s="145"/>
      <c r="C24" s="145"/>
      <c r="D24" s="145"/>
      <c r="E24" s="144"/>
      <c r="F24" s="144"/>
    </row>
    <row r="25" spans="1:26" x14ac:dyDescent="0.3">
      <c r="A25" s="1"/>
      <c r="B25" s="145"/>
      <c r="C25" s="145"/>
      <c r="D25" s="145"/>
      <c r="E25" s="144"/>
      <c r="F25" s="144"/>
    </row>
    <row r="26" spans="1:26" x14ac:dyDescent="0.3">
      <c r="A26" s="1"/>
      <c r="B26" s="145"/>
      <c r="C26" s="145"/>
      <c r="D26" s="145"/>
      <c r="E26" s="144"/>
      <c r="F26" s="144"/>
    </row>
    <row r="27" spans="1:26" x14ac:dyDescent="0.3">
      <c r="A27" s="1"/>
      <c r="B27" s="145"/>
      <c r="C27" s="145"/>
      <c r="D27" s="145"/>
      <c r="E27" s="144"/>
      <c r="F27" s="144"/>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F917-ABA4-4582-AEA3-046699DC9346}">
  <dimension ref="A1:AA65"/>
  <sheetViews>
    <sheetView workbookViewId="0">
      <pane ySplit="8" topLeftCell="A54" activePane="bottomLeft" state="frozen"/>
      <selection pane="bottomLeft" activeCell="A65" sqref="A65:D65"/>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1180</v>
      </c>
      <c r="C5" s="3"/>
      <c r="D5" s="3"/>
      <c r="E5" s="3"/>
      <c r="F5" s="3"/>
      <c r="G5" s="3"/>
      <c r="H5" s="3"/>
      <c r="I5" s="3"/>
      <c r="J5" s="3"/>
      <c r="K5" s="3"/>
      <c r="L5" s="3"/>
      <c r="M5" s="3"/>
      <c r="N5" s="3"/>
      <c r="O5" s="3"/>
      <c r="P5" s="3"/>
      <c r="Q5" s="1"/>
      <c r="R5" s="1"/>
      <c r="S5" s="3"/>
      <c r="V5" s="3"/>
    </row>
    <row r="6" spans="1:26" x14ac:dyDescent="0.3">
      <c r="A6" s="3"/>
      <c r="B6" s="3"/>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1</v>
      </c>
      <c r="D10" s="167" t="s">
        <v>76</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110</v>
      </c>
      <c r="C11" s="174" t="s">
        <v>1181</v>
      </c>
      <c r="D11" s="168" t="s">
        <v>1182</v>
      </c>
      <c r="E11" s="168" t="s">
        <v>113</v>
      </c>
      <c r="F11" s="169">
        <v>12.32</v>
      </c>
      <c r="G11" s="175"/>
      <c r="H11" s="175"/>
      <c r="I11" s="170">
        <f t="shared" ref="I11:I20" si="0">ROUND(F11*(G11+H11),2)</f>
        <v>0</v>
      </c>
      <c r="J11" s="168">
        <f t="shared" ref="J11:J20" si="1">ROUND(F11*(N11),2)</f>
        <v>0</v>
      </c>
      <c r="K11" s="171">
        <f t="shared" ref="K11:K20" si="2">ROUND(F11*(O11),2)</f>
        <v>0</v>
      </c>
      <c r="L11" s="171">
        <f t="shared" ref="L11:L20" si="3">ROUND(F11*(G11),2)</f>
        <v>0</v>
      </c>
      <c r="M11" s="171">
        <f t="shared" ref="M11:M20" si="4">ROUND(F11*(H11),2)</f>
        <v>0</v>
      </c>
      <c r="N11" s="171">
        <v>0</v>
      </c>
      <c r="O11" s="171"/>
      <c r="P11" s="176"/>
      <c r="Q11" s="176"/>
      <c r="R11" s="176"/>
      <c r="S11" s="171">
        <f t="shared" ref="S11:S20" si="5">ROUND(F11*(P11),3)</f>
        <v>0</v>
      </c>
      <c r="T11" s="172"/>
      <c r="U11" s="172"/>
      <c r="V11" s="176"/>
      <c r="Z11">
        <v>0</v>
      </c>
    </row>
    <row r="12" spans="1:26" ht="24.9" customHeight="1" x14ac:dyDescent="0.3">
      <c r="A12" s="173">
        <v>2</v>
      </c>
      <c r="B12" s="168" t="s">
        <v>110</v>
      </c>
      <c r="C12" s="174" t="s">
        <v>1183</v>
      </c>
      <c r="D12" s="168" t="s">
        <v>1184</v>
      </c>
      <c r="E12" s="168" t="s">
        <v>113</v>
      </c>
      <c r="F12" s="169">
        <v>12.32</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110</v>
      </c>
      <c r="C13" s="174" t="s">
        <v>1185</v>
      </c>
      <c r="D13" s="168" t="s">
        <v>1186</v>
      </c>
      <c r="E13" s="168" t="s">
        <v>131</v>
      </c>
      <c r="F13" s="169">
        <v>10.5</v>
      </c>
      <c r="G13" s="175"/>
      <c r="H13" s="175"/>
      <c r="I13" s="170">
        <f t="shared" si="0"/>
        <v>0</v>
      </c>
      <c r="J13" s="168">
        <f t="shared" si="1"/>
        <v>0</v>
      </c>
      <c r="K13" s="171">
        <f t="shared" si="2"/>
        <v>0</v>
      </c>
      <c r="L13" s="171">
        <f t="shared" si="3"/>
        <v>0</v>
      </c>
      <c r="M13" s="171">
        <f t="shared" si="4"/>
        <v>0</v>
      </c>
      <c r="N13" s="171">
        <v>0</v>
      </c>
      <c r="O13" s="171"/>
      <c r="P13" s="176">
        <v>8.4999999999999995E-4</v>
      </c>
      <c r="Q13" s="176"/>
      <c r="R13" s="176">
        <v>8.4999999999999995E-4</v>
      </c>
      <c r="S13" s="171">
        <f t="shared" si="5"/>
        <v>8.9999999999999993E-3</v>
      </c>
      <c r="T13" s="172"/>
      <c r="U13" s="172"/>
      <c r="V13" s="176"/>
      <c r="Z13">
        <v>0</v>
      </c>
    </row>
    <row r="14" spans="1:26" ht="24.9" customHeight="1" x14ac:dyDescent="0.3">
      <c r="A14" s="173">
        <v>4</v>
      </c>
      <c r="B14" s="168" t="s">
        <v>110</v>
      </c>
      <c r="C14" s="174" t="s">
        <v>1187</v>
      </c>
      <c r="D14" s="168" t="s">
        <v>1188</v>
      </c>
      <c r="E14" s="168" t="s">
        <v>131</v>
      </c>
      <c r="F14" s="169">
        <v>10.5</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110</v>
      </c>
      <c r="C15" s="174" t="s">
        <v>122</v>
      </c>
      <c r="D15" s="168" t="s">
        <v>123</v>
      </c>
      <c r="E15" s="168" t="s">
        <v>1065</v>
      </c>
      <c r="F15" s="169">
        <v>12.32</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110</v>
      </c>
      <c r="C16" s="174" t="s">
        <v>1119</v>
      </c>
      <c r="D16" s="168" t="s">
        <v>1120</v>
      </c>
      <c r="E16" s="168" t="s">
        <v>113</v>
      </c>
      <c r="F16" s="169">
        <v>11.27</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ht="24.9" customHeight="1" x14ac:dyDescent="0.3">
      <c r="A17" s="173">
        <v>7</v>
      </c>
      <c r="B17" s="168" t="s">
        <v>110</v>
      </c>
      <c r="C17" s="174" t="s">
        <v>132</v>
      </c>
      <c r="D17" s="168" t="s">
        <v>133</v>
      </c>
      <c r="E17" s="168" t="s">
        <v>113</v>
      </c>
      <c r="F17" s="169">
        <v>12.32</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73">
        <v>8</v>
      </c>
      <c r="B18" s="168" t="s">
        <v>110</v>
      </c>
      <c r="C18" s="174" t="s">
        <v>124</v>
      </c>
      <c r="D18" s="168" t="s">
        <v>1189</v>
      </c>
      <c r="E18" s="168" t="s">
        <v>113</v>
      </c>
      <c r="F18" s="169">
        <v>9.27</v>
      </c>
      <c r="G18" s="175"/>
      <c r="H18" s="175"/>
      <c r="I18" s="170">
        <f t="shared" si="0"/>
        <v>0</v>
      </c>
      <c r="J18" s="168">
        <f t="shared" si="1"/>
        <v>0</v>
      </c>
      <c r="K18" s="171">
        <f t="shared" si="2"/>
        <v>0</v>
      </c>
      <c r="L18" s="171">
        <f t="shared" si="3"/>
        <v>0</v>
      </c>
      <c r="M18" s="171">
        <f t="shared" si="4"/>
        <v>0</v>
      </c>
      <c r="N18" s="171">
        <v>0</v>
      </c>
      <c r="O18" s="171"/>
      <c r="P18" s="176"/>
      <c r="Q18" s="176"/>
      <c r="R18" s="176"/>
      <c r="S18" s="171">
        <f t="shared" si="5"/>
        <v>0</v>
      </c>
      <c r="T18" s="172"/>
      <c r="U18" s="172"/>
      <c r="V18" s="176"/>
      <c r="Z18">
        <v>0</v>
      </c>
    </row>
    <row r="19" spans="1:26" ht="24.9" customHeight="1" x14ac:dyDescent="0.3">
      <c r="A19" s="173">
        <v>9</v>
      </c>
      <c r="B19" s="168" t="s">
        <v>110</v>
      </c>
      <c r="C19" s="174" t="s">
        <v>1122</v>
      </c>
      <c r="D19" s="168" t="s">
        <v>1190</v>
      </c>
      <c r="E19" s="168" t="s">
        <v>113</v>
      </c>
      <c r="F19" s="169">
        <v>1.05</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110</v>
      </c>
      <c r="C20" s="174" t="s">
        <v>1191</v>
      </c>
      <c r="D20" s="168" t="s">
        <v>1192</v>
      </c>
      <c r="E20" s="168" t="s">
        <v>113</v>
      </c>
      <c r="F20" s="169">
        <v>2</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x14ac:dyDescent="0.3">
      <c r="A21" s="152"/>
      <c r="B21" s="152"/>
      <c r="C21" s="167">
        <v>1</v>
      </c>
      <c r="D21" s="167" t="s">
        <v>76</v>
      </c>
      <c r="E21" s="152"/>
      <c r="F21" s="166"/>
      <c r="G21" s="155">
        <f>ROUND((SUM(L10:L20))/1,2)</f>
        <v>0</v>
      </c>
      <c r="H21" s="155">
        <f>ROUND((SUM(M10:M20))/1,2)</f>
        <v>0</v>
      </c>
      <c r="I21" s="155">
        <f>ROUND((SUM(I10:I20))/1,2)</f>
        <v>0</v>
      </c>
      <c r="J21" s="152"/>
      <c r="K21" s="152"/>
      <c r="L21" s="152">
        <f>ROUND((SUM(L10:L20))/1,2)</f>
        <v>0</v>
      </c>
      <c r="M21" s="152">
        <f>ROUND((SUM(M10:M20))/1,2)</f>
        <v>0</v>
      </c>
      <c r="N21" s="152"/>
      <c r="O21" s="152"/>
      <c r="P21" s="186"/>
      <c r="Q21" s="152"/>
      <c r="R21" s="152"/>
      <c r="S21" s="186">
        <f>ROUND((SUM(S10:S20))/1,2)</f>
        <v>0.01</v>
      </c>
      <c r="T21" s="149"/>
      <c r="U21" s="149"/>
      <c r="V21" s="2">
        <f>ROUND((SUM(V10:V20))/1,2)</f>
        <v>0</v>
      </c>
      <c r="W21" s="149"/>
      <c r="X21" s="149"/>
      <c r="Y21" s="149"/>
      <c r="Z21" s="149"/>
    </row>
    <row r="22" spans="1:26" x14ac:dyDescent="0.3">
      <c r="A22" s="1"/>
      <c r="B22" s="1"/>
      <c r="C22" s="1"/>
      <c r="D22" s="1"/>
      <c r="E22" s="1"/>
      <c r="F22" s="162"/>
      <c r="G22" s="145"/>
      <c r="H22" s="145"/>
      <c r="I22" s="145"/>
      <c r="J22" s="1"/>
      <c r="K22" s="1"/>
      <c r="L22" s="1"/>
      <c r="M22" s="1"/>
      <c r="N22" s="1"/>
      <c r="O22" s="1"/>
      <c r="P22" s="1"/>
      <c r="Q22" s="1"/>
      <c r="R22" s="1"/>
      <c r="S22" s="1"/>
      <c r="V22" s="1"/>
    </row>
    <row r="23" spans="1:26" x14ac:dyDescent="0.3">
      <c r="A23" s="152"/>
      <c r="B23" s="152"/>
      <c r="C23" s="167">
        <v>4</v>
      </c>
      <c r="D23" s="167" t="s">
        <v>79</v>
      </c>
      <c r="E23" s="152"/>
      <c r="F23" s="166"/>
      <c r="G23" s="153"/>
      <c r="H23" s="153"/>
      <c r="I23" s="153"/>
      <c r="J23" s="152"/>
      <c r="K23" s="152"/>
      <c r="L23" s="152"/>
      <c r="M23" s="152"/>
      <c r="N23" s="152"/>
      <c r="O23" s="152"/>
      <c r="P23" s="152"/>
      <c r="Q23" s="152"/>
      <c r="R23" s="152"/>
      <c r="S23" s="152"/>
      <c r="T23" s="149"/>
      <c r="U23" s="149"/>
      <c r="V23" s="152"/>
      <c r="W23" s="149"/>
      <c r="X23" s="149"/>
      <c r="Y23" s="149"/>
      <c r="Z23" s="149"/>
    </row>
    <row r="24" spans="1:26" ht="24.9" customHeight="1" x14ac:dyDescent="0.3">
      <c r="A24" s="173">
        <v>11</v>
      </c>
      <c r="B24" s="168" t="s">
        <v>1126</v>
      </c>
      <c r="C24" s="174" t="s">
        <v>1130</v>
      </c>
      <c r="D24" s="168" t="s">
        <v>1131</v>
      </c>
      <c r="E24" s="168" t="s">
        <v>113</v>
      </c>
      <c r="F24" s="169">
        <v>1.05</v>
      </c>
      <c r="G24" s="175"/>
      <c r="H24" s="175"/>
      <c r="I24" s="170">
        <f>ROUND(F24*(G24+H24),2)</f>
        <v>0</v>
      </c>
      <c r="J24" s="168">
        <f>ROUND(F24*(N24),2)</f>
        <v>0</v>
      </c>
      <c r="K24" s="171">
        <f>ROUND(F24*(O24),2)</f>
        <v>0</v>
      </c>
      <c r="L24" s="171">
        <f>ROUND(F24*(G24),2)</f>
        <v>0</v>
      </c>
      <c r="M24" s="171">
        <f>ROUND(F24*(H24),2)</f>
        <v>0</v>
      </c>
      <c r="N24" s="171">
        <v>0</v>
      </c>
      <c r="O24" s="171"/>
      <c r="P24" s="176">
        <v>1.8907700000000001</v>
      </c>
      <c r="Q24" s="176"/>
      <c r="R24" s="176">
        <v>1.8907700000000001</v>
      </c>
      <c r="S24" s="171">
        <f>ROUND(F24*(P24),3)</f>
        <v>1.9850000000000001</v>
      </c>
      <c r="T24" s="172"/>
      <c r="U24" s="172"/>
      <c r="V24" s="176"/>
      <c r="Z24">
        <v>0</v>
      </c>
    </row>
    <row r="25" spans="1:26" x14ac:dyDescent="0.3">
      <c r="A25" s="152"/>
      <c r="B25" s="152"/>
      <c r="C25" s="167">
        <v>4</v>
      </c>
      <c r="D25" s="167" t="s">
        <v>79</v>
      </c>
      <c r="E25" s="152"/>
      <c r="F25" s="166"/>
      <c r="G25" s="155">
        <f>ROUND((SUM(L23:L24))/1,2)</f>
        <v>0</v>
      </c>
      <c r="H25" s="155">
        <f>ROUND((SUM(M23:M24))/1,2)</f>
        <v>0</v>
      </c>
      <c r="I25" s="155">
        <f>ROUND((SUM(I23:I24))/1,2)</f>
        <v>0</v>
      </c>
      <c r="J25" s="152"/>
      <c r="K25" s="152"/>
      <c r="L25" s="152">
        <f>ROUND((SUM(L23:L24))/1,2)</f>
        <v>0</v>
      </c>
      <c r="M25" s="152">
        <f>ROUND((SUM(M23:M24))/1,2)</f>
        <v>0</v>
      </c>
      <c r="N25" s="152"/>
      <c r="O25" s="152"/>
      <c r="P25" s="186"/>
      <c r="Q25" s="152"/>
      <c r="R25" s="152"/>
      <c r="S25" s="186">
        <f>ROUND((SUM(S23:S24))/1,2)</f>
        <v>1.99</v>
      </c>
      <c r="T25" s="149"/>
      <c r="U25" s="149"/>
      <c r="V25" s="2">
        <f>ROUND((SUM(V23:V24))/1,2)</f>
        <v>0</v>
      </c>
      <c r="W25" s="149"/>
      <c r="X25" s="149"/>
      <c r="Y25" s="149"/>
      <c r="Z25" s="149"/>
    </row>
    <row r="26" spans="1:26" x14ac:dyDescent="0.3">
      <c r="A26" s="1"/>
      <c r="B26" s="1"/>
      <c r="C26" s="1"/>
      <c r="D26" s="1"/>
      <c r="E26" s="1"/>
      <c r="F26" s="162"/>
      <c r="G26" s="145"/>
      <c r="H26" s="145"/>
      <c r="I26" s="145"/>
      <c r="J26" s="1"/>
      <c r="K26" s="1"/>
      <c r="L26" s="1"/>
      <c r="M26" s="1"/>
      <c r="N26" s="1"/>
      <c r="O26" s="1"/>
      <c r="P26" s="1"/>
      <c r="Q26" s="1"/>
      <c r="R26" s="1"/>
      <c r="S26" s="1"/>
      <c r="V26" s="1"/>
    </row>
    <row r="27" spans="1:26" x14ac:dyDescent="0.3">
      <c r="A27" s="152"/>
      <c r="B27" s="152"/>
      <c r="C27" s="167">
        <v>8</v>
      </c>
      <c r="D27" s="167" t="s">
        <v>1114</v>
      </c>
      <c r="E27" s="152"/>
      <c r="F27" s="166"/>
      <c r="G27" s="153"/>
      <c r="H27" s="153"/>
      <c r="I27" s="153"/>
      <c r="J27" s="152"/>
      <c r="K27" s="152"/>
      <c r="L27" s="152"/>
      <c r="M27" s="152"/>
      <c r="N27" s="152"/>
      <c r="O27" s="152"/>
      <c r="P27" s="152"/>
      <c r="Q27" s="152"/>
      <c r="R27" s="152"/>
      <c r="S27" s="152"/>
      <c r="T27" s="149"/>
      <c r="U27" s="149"/>
      <c r="V27" s="152"/>
      <c r="W27" s="149"/>
      <c r="X27" s="149"/>
      <c r="Y27" s="149"/>
      <c r="Z27" s="149"/>
    </row>
    <row r="28" spans="1:26" ht="24.9" customHeight="1" x14ac:dyDescent="0.3">
      <c r="A28" s="173">
        <v>12</v>
      </c>
      <c r="B28" s="168" t="s">
        <v>1193</v>
      </c>
      <c r="C28" s="174" t="s">
        <v>1194</v>
      </c>
      <c r="D28" s="168" t="s">
        <v>1195</v>
      </c>
      <c r="E28" s="168" t="s">
        <v>154</v>
      </c>
      <c r="F28" s="169">
        <v>11.5</v>
      </c>
      <c r="G28" s="175"/>
      <c r="H28" s="175"/>
      <c r="I28" s="170">
        <f t="shared" ref="I28:I36" si="6">ROUND(F28*(G28+H28),2)</f>
        <v>0</v>
      </c>
      <c r="J28" s="168">
        <f t="shared" ref="J28:J36" si="7">ROUND(F28*(N28),2)</f>
        <v>0</v>
      </c>
      <c r="K28" s="171">
        <f t="shared" ref="K28:K36" si="8">ROUND(F28*(O28),2)</f>
        <v>0</v>
      </c>
      <c r="L28" s="171">
        <f t="shared" ref="L28:L36" si="9">ROUND(F28*(G28),2)</f>
        <v>0</v>
      </c>
      <c r="M28" s="171">
        <f t="shared" ref="M28:M36" si="10">ROUND(F28*(H28),2)</f>
        <v>0</v>
      </c>
      <c r="N28" s="171">
        <v>0</v>
      </c>
      <c r="O28" s="171"/>
      <c r="P28" s="176">
        <v>1.0000000000000001E-5</v>
      </c>
      <c r="Q28" s="176"/>
      <c r="R28" s="176">
        <v>1.0000000000000001E-5</v>
      </c>
      <c r="S28" s="171">
        <f t="shared" ref="S28:S36" si="11">ROUND(F28*(P28),3)</f>
        <v>0</v>
      </c>
      <c r="T28" s="172"/>
      <c r="U28" s="172"/>
      <c r="V28" s="176"/>
      <c r="Z28">
        <v>0</v>
      </c>
    </row>
    <row r="29" spans="1:26" ht="24.9" customHeight="1" x14ac:dyDescent="0.3">
      <c r="A29" s="173">
        <v>13</v>
      </c>
      <c r="B29" s="168" t="s">
        <v>1196</v>
      </c>
      <c r="C29" s="174" t="s">
        <v>1197</v>
      </c>
      <c r="D29" s="168" t="s">
        <v>1198</v>
      </c>
      <c r="E29" s="168" t="s">
        <v>157</v>
      </c>
      <c r="F29" s="169">
        <v>2</v>
      </c>
      <c r="G29" s="175"/>
      <c r="H29" s="175"/>
      <c r="I29" s="170">
        <f t="shared" si="6"/>
        <v>0</v>
      </c>
      <c r="J29" s="168">
        <f t="shared" si="7"/>
        <v>0</v>
      </c>
      <c r="K29" s="171">
        <f t="shared" si="8"/>
        <v>0</v>
      </c>
      <c r="L29" s="171">
        <f t="shared" si="9"/>
        <v>0</v>
      </c>
      <c r="M29" s="171">
        <f t="shared" si="10"/>
        <v>0</v>
      </c>
      <c r="N29" s="171">
        <v>0</v>
      </c>
      <c r="O29" s="171"/>
      <c r="P29" s="176">
        <v>1.7059999999999999E-2</v>
      </c>
      <c r="Q29" s="176"/>
      <c r="R29" s="176">
        <v>1.7059999999999999E-2</v>
      </c>
      <c r="S29" s="171">
        <f t="shared" si="11"/>
        <v>3.4000000000000002E-2</v>
      </c>
      <c r="T29" s="172"/>
      <c r="U29" s="172"/>
      <c r="V29" s="176"/>
      <c r="Z29">
        <v>0</v>
      </c>
    </row>
    <row r="30" spans="1:26" ht="24.9" customHeight="1" x14ac:dyDescent="0.3">
      <c r="A30" s="182">
        <v>14</v>
      </c>
      <c r="B30" s="177" t="s">
        <v>315</v>
      </c>
      <c r="C30" s="183" t="s">
        <v>1199</v>
      </c>
      <c r="D30" s="177" t="s">
        <v>1200</v>
      </c>
      <c r="E30" s="177" t="s">
        <v>157</v>
      </c>
      <c r="F30" s="178">
        <v>11.5</v>
      </c>
      <c r="G30" s="184"/>
      <c r="H30" s="184"/>
      <c r="I30" s="179">
        <f t="shared" si="6"/>
        <v>0</v>
      </c>
      <c r="J30" s="177">
        <f t="shared" si="7"/>
        <v>0</v>
      </c>
      <c r="K30" s="180">
        <f t="shared" si="8"/>
        <v>0</v>
      </c>
      <c r="L30" s="180">
        <f t="shared" si="9"/>
        <v>0</v>
      </c>
      <c r="M30" s="180">
        <f t="shared" si="10"/>
        <v>0</v>
      </c>
      <c r="N30" s="180">
        <v>0</v>
      </c>
      <c r="O30" s="180"/>
      <c r="P30" s="185">
        <v>4.8300000000000001E-3</v>
      </c>
      <c r="Q30" s="185"/>
      <c r="R30" s="185">
        <v>4.8300000000000001E-3</v>
      </c>
      <c r="S30" s="180">
        <f t="shared" si="11"/>
        <v>5.6000000000000001E-2</v>
      </c>
      <c r="T30" s="181"/>
      <c r="U30" s="181"/>
      <c r="V30" s="185"/>
      <c r="Z30">
        <v>0</v>
      </c>
    </row>
    <row r="31" spans="1:26" ht="24.9" customHeight="1" x14ac:dyDescent="0.3">
      <c r="A31" s="173">
        <v>15</v>
      </c>
      <c r="B31" s="168" t="s">
        <v>1193</v>
      </c>
      <c r="C31" s="174" t="s">
        <v>1201</v>
      </c>
      <c r="D31" s="168" t="s">
        <v>1202</v>
      </c>
      <c r="E31" s="168" t="s">
        <v>157</v>
      </c>
      <c r="F31" s="169">
        <v>6</v>
      </c>
      <c r="G31" s="175"/>
      <c r="H31" s="175"/>
      <c r="I31" s="170">
        <f t="shared" si="6"/>
        <v>0</v>
      </c>
      <c r="J31" s="168">
        <f t="shared" si="7"/>
        <v>0</v>
      </c>
      <c r="K31" s="171">
        <f t="shared" si="8"/>
        <v>0</v>
      </c>
      <c r="L31" s="171">
        <f t="shared" si="9"/>
        <v>0</v>
      </c>
      <c r="M31" s="171">
        <f t="shared" si="10"/>
        <v>0</v>
      </c>
      <c r="N31" s="171">
        <v>0</v>
      </c>
      <c r="O31" s="171"/>
      <c r="P31" s="176">
        <v>4.0000000000000003E-5</v>
      </c>
      <c r="Q31" s="176"/>
      <c r="R31" s="176">
        <v>4.0000000000000003E-5</v>
      </c>
      <c r="S31" s="171">
        <f t="shared" si="11"/>
        <v>0</v>
      </c>
      <c r="T31" s="172"/>
      <c r="U31" s="172"/>
      <c r="V31" s="176"/>
      <c r="Z31">
        <v>0</v>
      </c>
    </row>
    <row r="32" spans="1:26" ht="24.9" customHeight="1" x14ac:dyDescent="0.3">
      <c r="A32" s="182">
        <v>16</v>
      </c>
      <c r="B32" s="177" t="s">
        <v>315</v>
      </c>
      <c r="C32" s="183" t="s">
        <v>1203</v>
      </c>
      <c r="D32" s="177" t="s">
        <v>1204</v>
      </c>
      <c r="E32" s="177" t="s">
        <v>157</v>
      </c>
      <c r="F32" s="178">
        <v>6</v>
      </c>
      <c r="G32" s="184"/>
      <c r="H32" s="184"/>
      <c r="I32" s="179">
        <f t="shared" si="6"/>
        <v>0</v>
      </c>
      <c r="J32" s="177">
        <f t="shared" si="7"/>
        <v>0</v>
      </c>
      <c r="K32" s="180">
        <f t="shared" si="8"/>
        <v>0</v>
      </c>
      <c r="L32" s="180">
        <f t="shared" si="9"/>
        <v>0</v>
      </c>
      <c r="M32" s="180">
        <f t="shared" si="10"/>
        <v>0</v>
      </c>
      <c r="N32" s="180">
        <v>0</v>
      </c>
      <c r="O32" s="180"/>
      <c r="P32" s="185">
        <v>1.6900000000000001E-3</v>
      </c>
      <c r="Q32" s="185"/>
      <c r="R32" s="185">
        <v>1.6900000000000001E-3</v>
      </c>
      <c r="S32" s="180">
        <f t="shared" si="11"/>
        <v>0.01</v>
      </c>
      <c r="T32" s="181"/>
      <c r="U32" s="181"/>
      <c r="V32" s="185"/>
      <c r="Z32">
        <v>0</v>
      </c>
    </row>
    <row r="33" spans="1:26" ht="24.9" customHeight="1" x14ac:dyDescent="0.3">
      <c r="A33" s="173">
        <v>17</v>
      </c>
      <c r="B33" s="168" t="s">
        <v>1193</v>
      </c>
      <c r="C33" s="174" t="s">
        <v>1205</v>
      </c>
      <c r="D33" s="168" t="s">
        <v>1206</v>
      </c>
      <c r="E33" s="168" t="s">
        <v>154</v>
      </c>
      <c r="F33" s="169">
        <v>11.5</v>
      </c>
      <c r="G33" s="175"/>
      <c r="H33" s="175"/>
      <c r="I33" s="170">
        <f t="shared" si="6"/>
        <v>0</v>
      </c>
      <c r="J33" s="168">
        <f t="shared" si="7"/>
        <v>0</v>
      </c>
      <c r="K33" s="171">
        <f t="shared" si="8"/>
        <v>0</v>
      </c>
      <c r="L33" s="171">
        <f t="shared" si="9"/>
        <v>0</v>
      </c>
      <c r="M33" s="171">
        <f t="shared" si="10"/>
        <v>0</v>
      </c>
      <c r="N33" s="171">
        <v>0</v>
      </c>
      <c r="O33" s="171"/>
      <c r="P33" s="176"/>
      <c r="Q33" s="176"/>
      <c r="R33" s="176"/>
      <c r="S33" s="171">
        <f t="shared" si="11"/>
        <v>0</v>
      </c>
      <c r="T33" s="172"/>
      <c r="U33" s="172"/>
      <c r="V33" s="176"/>
      <c r="Z33">
        <v>0</v>
      </c>
    </row>
    <row r="34" spans="1:26" ht="24.9" customHeight="1" x14ac:dyDescent="0.3">
      <c r="A34" s="173">
        <v>18</v>
      </c>
      <c r="B34" s="168" t="s">
        <v>1193</v>
      </c>
      <c r="C34" s="174" t="s">
        <v>1207</v>
      </c>
      <c r="D34" s="168" t="s">
        <v>1208</v>
      </c>
      <c r="E34" s="168" t="s">
        <v>157</v>
      </c>
      <c r="F34" s="169">
        <v>2</v>
      </c>
      <c r="G34" s="175"/>
      <c r="H34" s="175"/>
      <c r="I34" s="170">
        <f t="shared" si="6"/>
        <v>0</v>
      </c>
      <c r="J34" s="168">
        <f t="shared" si="7"/>
        <v>0</v>
      </c>
      <c r="K34" s="171">
        <f t="shared" si="8"/>
        <v>0</v>
      </c>
      <c r="L34" s="171">
        <f t="shared" si="9"/>
        <v>0</v>
      </c>
      <c r="M34" s="171">
        <f t="shared" si="10"/>
        <v>0</v>
      </c>
      <c r="N34" s="171">
        <v>0</v>
      </c>
      <c r="O34" s="171"/>
      <c r="P34" s="176">
        <v>3.0000000000000001E-5</v>
      </c>
      <c r="Q34" s="176"/>
      <c r="R34" s="176">
        <v>3.0000000000000001E-5</v>
      </c>
      <c r="S34" s="171">
        <f t="shared" si="11"/>
        <v>0</v>
      </c>
      <c r="T34" s="172"/>
      <c r="U34" s="172"/>
      <c r="V34" s="176"/>
      <c r="Z34">
        <v>0</v>
      </c>
    </row>
    <row r="35" spans="1:26" ht="24.9" customHeight="1" x14ac:dyDescent="0.3">
      <c r="A35" s="173">
        <v>19</v>
      </c>
      <c r="B35" s="168" t="s">
        <v>1126</v>
      </c>
      <c r="C35" s="174" t="s">
        <v>1209</v>
      </c>
      <c r="D35" s="168" t="s">
        <v>1210</v>
      </c>
      <c r="E35" s="168" t="s">
        <v>157</v>
      </c>
      <c r="F35" s="169">
        <v>2</v>
      </c>
      <c r="G35" s="175"/>
      <c r="H35" s="175"/>
      <c r="I35" s="170">
        <f t="shared" si="6"/>
        <v>0</v>
      </c>
      <c r="J35" s="168">
        <f t="shared" si="7"/>
        <v>0</v>
      </c>
      <c r="K35" s="171">
        <f t="shared" si="8"/>
        <v>0</v>
      </c>
      <c r="L35" s="171">
        <f t="shared" si="9"/>
        <v>0</v>
      </c>
      <c r="M35" s="171">
        <f t="shared" si="10"/>
        <v>0</v>
      </c>
      <c r="N35" s="171">
        <v>0</v>
      </c>
      <c r="O35" s="171"/>
      <c r="P35" s="176">
        <v>6.3400000000000001E-3</v>
      </c>
      <c r="Q35" s="176"/>
      <c r="R35" s="176">
        <v>6.3400000000000001E-3</v>
      </c>
      <c r="S35" s="171">
        <f t="shared" si="11"/>
        <v>1.2999999999999999E-2</v>
      </c>
      <c r="T35" s="172"/>
      <c r="U35" s="172"/>
      <c r="V35" s="176"/>
      <c r="Z35">
        <v>0</v>
      </c>
    </row>
    <row r="36" spans="1:26" ht="24.9" customHeight="1" x14ac:dyDescent="0.3">
      <c r="A36" s="182">
        <v>20</v>
      </c>
      <c r="B36" s="177" t="s">
        <v>239</v>
      </c>
      <c r="C36" s="183" t="s">
        <v>1211</v>
      </c>
      <c r="D36" s="177" t="s">
        <v>1212</v>
      </c>
      <c r="E36" s="177" t="s">
        <v>157</v>
      </c>
      <c r="F36" s="178">
        <v>2</v>
      </c>
      <c r="G36" s="184"/>
      <c r="H36" s="184"/>
      <c r="I36" s="179">
        <f t="shared" si="6"/>
        <v>0</v>
      </c>
      <c r="J36" s="177">
        <f t="shared" si="7"/>
        <v>0</v>
      </c>
      <c r="K36" s="180">
        <f t="shared" si="8"/>
        <v>0</v>
      </c>
      <c r="L36" s="180">
        <f t="shared" si="9"/>
        <v>0</v>
      </c>
      <c r="M36" s="180">
        <f t="shared" si="10"/>
        <v>0</v>
      </c>
      <c r="N36" s="180">
        <v>0</v>
      </c>
      <c r="O36" s="180"/>
      <c r="P36" s="185">
        <v>2.0500000000000001E-2</v>
      </c>
      <c r="Q36" s="185"/>
      <c r="R36" s="185">
        <v>2.0500000000000001E-2</v>
      </c>
      <c r="S36" s="180">
        <f t="shared" si="11"/>
        <v>4.1000000000000002E-2</v>
      </c>
      <c r="T36" s="181"/>
      <c r="U36" s="181"/>
      <c r="V36" s="185"/>
      <c r="Z36">
        <v>0</v>
      </c>
    </row>
    <row r="37" spans="1:26" x14ac:dyDescent="0.3">
      <c r="A37" s="152"/>
      <c r="B37" s="152"/>
      <c r="C37" s="167">
        <v>8</v>
      </c>
      <c r="D37" s="167" t="s">
        <v>1114</v>
      </c>
      <c r="E37" s="152"/>
      <c r="F37" s="166"/>
      <c r="G37" s="155">
        <f>ROUND((SUM(L27:L36))/1,2)</f>
        <v>0</v>
      </c>
      <c r="H37" s="155">
        <f>ROUND((SUM(M27:M36))/1,2)</f>
        <v>0</v>
      </c>
      <c r="I37" s="155">
        <f>ROUND((SUM(I27:I36))/1,2)</f>
        <v>0</v>
      </c>
      <c r="J37" s="152"/>
      <c r="K37" s="152"/>
      <c r="L37" s="152">
        <f>ROUND((SUM(L27:L36))/1,2)</f>
        <v>0</v>
      </c>
      <c r="M37" s="152">
        <f>ROUND((SUM(M27:M36))/1,2)</f>
        <v>0</v>
      </c>
      <c r="N37" s="152"/>
      <c r="O37" s="152"/>
      <c r="P37" s="186"/>
      <c r="Q37" s="152"/>
      <c r="R37" s="152"/>
      <c r="S37" s="186">
        <f>ROUND((SUM(S27:S36))/1,2)</f>
        <v>0.15</v>
      </c>
      <c r="T37" s="149"/>
      <c r="U37" s="149"/>
      <c r="V37" s="2">
        <f>ROUND((SUM(V27:V36))/1,2)</f>
        <v>0</v>
      </c>
      <c r="W37" s="149"/>
      <c r="X37" s="149"/>
      <c r="Y37" s="149"/>
      <c r="Z37" s="149"/>
    </row>
    <row r="38" spans="1:26" x14ac:dyDescent="0.3">
      <c r="A38" s="1"/>
      <c r="B38" s="1"/>
      <c r="C38" s="1"/>
      <c r="D38" s="1"/>
      <c r="E38" s="1"/>
      <c r="F38" s="162"/>
      <c r="G38" s="145"/>
      <c r="H38" s="145"/>
      <c r="I38" s="145"/>
      <c r="J38" s="1"/>
      <c r="K38" s="1"/>
      <c r="L38" s="1"/>
      <c r="M38" s="1"/>
      <c r="N38" s="1"/>
      <c r="O38" s="1"/>
      <c r="P38" s="1"/>
      <c r="Q38" s="1"/>
      <c r="R38" s="1"/>
      <c r="S38" s="1"/>
      <c r="V38" s="1"/>
    </row>
    <row r="39" spans="1:26" x14ac:dyDescent="0.3">
      <c r="A39" s="152"/>
      <c r="B39" s="152"/>
      <c r="C39" s="167">
        <v>9</v>
      </c>
      <c r="D39" s="167" t="s">
        <v>81</v>
      </c>
      <c r="E39" s="152"/>
      <c r="F39" s="166"/>
      <c r="G39" s="153"/>
      <c r="H39" s="153"/>
      <c r="I39" s="153"/>
      <c r="J39" s="152"/>
      <c r="K39" s="152"/>
      <c r="L39" s="152"/>
      <c r="M39" s="152"/>
      <c r="N39" s="152"/>
      <c r="O39" s="152"/>
      <c r="P39" s="152"/>
      <c r="Q39" s="152"/>
      <c r="R39" s="152"/>
      <c r="S39" s="152"/>
      <c r="T39" s="149"/>
      <c r="U39" s="149"/>
      <c r="V39" s="152"/>
      <c r="W39" s="149"/>
      <c r="X39" s="149"/>
      <c r="Y39" s="149"/>
      <c r="Z39" s="149"/>
    </row>
    <row r="40" spans="1:26" ht="24.9" customHeight="1" x14ac:dyDescent="0.3">
      <c r="A40" s="173">
        <v>21</v>
      </c>
      <c r="B40" s="168" t="s">
        <v>1164</v>
      </c>
      <c r="C40" s="174" t="s">
        <v>1165</v>
      </c>
      <c r="D40" s="168" t="s">
        <v>1166</v>
      </c>
      <c r="E40" s="168" t="s">
        <v>1167</v>
      </c>
      <c r="F40" s="169">
        <v>7.5</v>
      </c>
      <c r="G40" s="175"/>
      <c r="H40" s="175"/>
      <c r="I40" s="170">
        <f>ROUND(F40*(G40+H40),2)</f>
        <v>0</v>
      </c>
      <c r="J40" s="168">
        <f>ROUND(F40*(N40),2)</f>
        <v>0</v>
      </c>
      <c r="K40" s="171">
        <f>ROUND(F40*(O40),2)</f>
        <v>0</v>
      </c>
      <c r="L40" s="171">
        <f>ROUND(F40*(G40),2)</f>
        <v>0</v>
      </c>
      <c r="M40" s="171">
        <f>ROUND(F40*(H40),2)</f>
        <v>0</v>
      </c>
      <c r="N40" s="171">
        <v>0</v>
      </c>
      <c r="O40" s="171"/>
      <c r="P40" s="176"/>
      <c r="Q40" s="176"/>
      <c r="R40" s="176"/>
      <c r="S40" s="171">
        <f>ROUND(F40*(P40),3)</f>
        <v>0</v>
      </c>
      <c r="T40" s="172"/>
      <c r="U40" s="172"/>
      <c r="V40" s="176"/>
      <c r="Z40">
        <v>0</v>
      </c>
    </row>
    <row r="41" spans="1:26" ht="24.9" customHeight="1" x14ac:dyDescent="0.3">
      <c r="A41" s="173">
        <v>22</v>
      </c>
      <c r="B41" s="168" t="s">
        <v>1164</v>
      </c>
      <c r="C41" s="174" t="s">
        <v>1168</v>
      </c>
      <c r="D41" s="168" t="s">
        <v>1169</v>
      </c>
      <c r="E41" s="168" t="s">
        <v>1167</v>
      </c>
      <c r="F41" s="169">
        <v>7.5</v>
      </c>
      <c r="G41" s="175"/>
      <c r="H41" s="175"/>
      <c r="I41" s="170">
        <f>ROUND(F41*(G41+H41),2)</f>
        <v>0</v>
      </c>
      <c r="J41" s="168">
        <f>ROUND(F41*(N41),2)</f>
        <v>0</v>
      </c>
      <c r="K41" s="171">
        <f>ROUND(F41*(O41),2)</f>
        <v>0</v>
      </c>
      <c r="L41" s="171">
        <f>ROUND(F41*(G41),2)</f>
        <v>0</v>
      </c>
      <c r="M41" s="171">
        <f>ROUND(F41*(H41),2)</f>
        <v>0</v>
      </c>
      <c r="N41" s="171">
        <v>0</v>
      </c>
      <c r="O41" s="171"/>
      <c r="P41" s="176"/>
      <c r="Q41" s="176"/>
      <c r="R41" s="176"/>
      <c r="S41" s="171">
        <f>ROUND(F41*(P41),3)</f>
        <v>0</v>
      </c>
      <c r="T41" s="172"/>
      <c r="U41" s="172"/>
      <c r="V41" s="176"/>
      <c r="Z41">
        <v>0</v>
      </c>
    </row>
    <row r="42" spans="1:26" x14ac:dyDescent="0.3">
      <c r="A42" s="152"/>
      <c r="B42" s="152"/>
      <c r="C42" s="167">
        <v>9</v>
      </c>
      <c r="D42" s="167" t="s">
        <v>81</v>
      </c>
      <c r="E42" s="152"/>
      <c r="F42" s="166"/>
      <c r="G42" s="155">
        <f>ROUND((SUM(L39:L41))/1,2)</f>
        <v>0</v>
      </c>
      <c r="H42" s="155">
        <f>ROUND((SUM(M39:M41))/1,2)</f>
        <v>0</v>
      </c>
      <c r="I42" s="155">
        <f>ROUND((SUM(I39:I41))/1,2)</f>
        <v>0</v>
      </c>
      <c r="J42" s="152"/>
      <c r="K42" s="152"/>
      <c r="L42" s="152">
        <f>ROUND((SUM(L39:L41))/1,2)</f>
        <v>0</v>
      </c>
      <c r="M42" s="152">
        <f>ROUND((SUM(M39:M41))/1,2)</f>
        <v>0</v>
      </c>
      <c r="N42" s="152"/>
      <c r="O42" s="152"/>
      <c r="P42" s="186"/>
      <c r="Q42" s="152"/>
      <c r="R42" s="152"/>
      <c r="S42" s="186">
        <f>ROUND((SUM(S39:S41))/1,2)</f>
        <v>0</v>
      </c>
      <c r="T42" s="149"/>
      <c r="U42" s="149"/>
      <c r="V42" s="2">
        <f>ROUND((SUM(V39:V41))/1,2)</f>
        <v>0</v>
      </c>
      <c r="W42" s="149"/>
      <c r="X42" s="149"/>
      <c r="Y42" s="149"/>
      <c r="Z42" s="149"/>
    </row>
    <row r="43" spans="1:26" x14ac:dyDescent="0.3">
      <c r="A43" s="1"/>
      <c r="B43" s="1"/>
      <c r="C43" s="1"/>
      <c r="D43" s="1"/>
      <c r="E43" s="1"/>
      <c r="F43" s="162"/>
      <c r="G43" s="145"/>
      <c r="H43" s="145"/>
      <c r="I43" s="145"/>
      <c r="J43" s="1"/>
      <c r="K43" s="1"/>
      <c r="L43" s="1"/>
      <c r="M43" s="1"/>
      <c r="N43" s="1"/>
      <c r="O43" s="1"/>
      <c r="P43" s="1"/>
      <c r="Q43" s="1"/>
      <c r="R43" s="1"/>
      <c r="S43" s="1"/>
      <c r="V43" s="1"/>
    </row>
    <row r="44" spans="1:26" x14ac:dyDescent="0.3">
      <c r="A44" s="152"/>
      <c r="B44" s="152"/>
      <c r="C44" s="167">
        <v>99</v>
      </c>
      <c r="D44" s="167" t="s">
        <v>82</v>
      </c>
      <c r="E44" s="152"/>
      <c r="F44" s="166"/>
      <c r="G44" s="153"/>
      <c r="H44" s="153"/>
      <c r="I44" s="153"/>
      <c r="J44" s="152"/>
      <c r="K44" s="152"/>
      <c r="L44" s="152"/>
      <c r="M44" s="152"/>
      <c r="N44" s="152"/>
      <c r="O44" s="152"/>
      <c r="P44" s="152"/>
      <c r="Q44" s="152"/>
      <c r="R44" s="152"/>
      <c r="S44" s="152"/>
      <c r="T44" s="149"/>
      <c r="U44" s="149"/>
      <c r="V44" s="152"/>
      <c r="W44" s="149"/>
      <c r="X44" s="149"/>
      <c r="Y44" s="149"/>
      <c r="Z44" s="149"/>
    </row>
    <row r="45" spans="1:26" ht="24.9" customHeight="1" x14ac:dyDescent="0.3">
      <c r="A45" s="173">
        <v>23</v>
      </c>
      <c r="B45" s="168" t="s">
        <v>1126</v>
      </c>
      <c r="C45" s="174" t="s">
        <v>1213</v>
      </c>
      <c r="D45" s="168" t="s">
        <v>1214</v>
      </c>
      <c r="E45" s="168" t="s">
        <v>141</v>
      </c>
      <c r="F45" s="169">
        <v>2.1481335000000001</v>
      </c>
      <c r="G45" s="175"/>
      <c r="H45" s="175"/>
      <c r="I45" s="170">
        <f>ROUND(F45*(G45+H45),2)</f>
        <v>0</v>
      </c>
      <c r="J45" s="168">
        <f>ROUND(F45*(N45),2)</f>
        <v>0</v>
      </c>
      <c r="K45" s="171">
        <f>ROUND(F45*(O45),2)</f>
        <v>0</v>
      </c>
      <c r="L45" s="171">
        <f>ROUND(F45*(G45),2)</f>
        <v>0</v>
      </c>
      <c r="M45" s="171">
        <f>ROUND(F45*(H45),2)</f>
        <v>0</v>
      </c>
      <c r="N45" s="171">
        <v>0</v>
      </c>
      <c r="O45" s="171"/>
      <c r="P45" s="176"/>
      <c r="Q45" s="176"/>
      <c r="R45" s="176"/>
      <c r="S45" s="171">
        <f>ROUND(F45*(P45),3)</f>
        <v>0</v>
      </c>
      <c r="T45" s="172"/>
      <c r="U45" s="172"/>
      <c r="V45" s="176"/>
      <c r="Z45">
        <v>0</v>
      </c>
    </row>
    <row r="46" spans="1:26" x14ac:dyDescent="0.3">
      <c r="A46" s="152"/>
      <c r="B46" s="152"/>
      <c r="C46" s="167">
        <v>99</v>
      </c>
      <c r="D46" s="167" t="s">
        <v>82</v>
      </c>
      <c r="E46" s="152"/>
      <c r="F46" s="166"/>
      <c r="G46" s="155">
        <f>ROUND((SUM(L44:L45))/1,2)</f>
        <v>0</v>
      </c>
      <c r="H46" s="155">
        <f>ROUND((SUM(M44:M45))/1,2)</f>
        <v>0</v>
      </c>
      <c r="I46" s="155">
        <f>ROUND((SUM(I44:I45))/1,2)</f>
        <v>0</v>
      </c>
      <c r="J46" s="152"/>
      <c r="K46" s="152"/>
      <c r="L46" s="152">
        <f>ROUND((SUM(L44:L45))/1,2)</f>
        <v>0</v>
      </c>
      <c r="M46" s="152">
        <f>ROUND((SUM(M44:M45))/1,2)</f>
        <v>0</v>
      </c>
      <c r="N46" s="152"/>
      <c r="O46" s="152"/>
      <c r="P46" s="186"/>
      <c r="Q46" s="1"/>
      <c r="R46" s="1"/>
      <c r="S46" s="186">
        <f>ROUND((SUM(S44:S45))/1,2)</f>
        <v>0</v>
      </c>
      <c r="T46" s="187"/>
      <c r="U46" s="187"/>
      <c r="V46" s="2">
        <f>ROUND((SUM(V44:V45))/1,2)</f>
        <v>0</v>
      </c>
    </row>
    <row r="47" spans="1:26" x14ac:dyDescent="0.3">
      <c r="A47" s="1"/>
      <c r="B47" s="1"/>
      <c r="C47" s="1"/>
      <c r="D47" s="1"/>
      <c r="E47" s="1"/>
      <c r="F47" s="162"/>
      <c r="G47" s="145"/>
      <c r="H47" s="145"/>
      <c r="I47" s="145"/>
      <c r="J47" s="1"/>
      <c r="K47" s="1"/>
      <c r="L47" s="1"/>
      <c r="M47" s="1"/>
      <c r="N47" s="1"/>
      <c r="O47" s="1"/>
      <c r="P47" s="1"/>
      <c r="Q47" s="1"/>
      <c r="R47" s="1"/>
      <c r="S47" s="1"/>
      <c r="V47" s="1"/>
    </row>
    <row r="48" spans="1:26" x14ac:dyDescent="0.3">
      <c r="A48" s="152"/>
      <c r="B48" s="152"/>
      <c r="C48" s="152"/>
      <c r="D48" s="2" t="s">
        <v>75</v>
      </c>
      <c r="E48" s="152"/>
      <c r="F48" s="166"/>
      <c r="G48" s="155">
        <f>ROUND((SUM(L9:L47))/2,2)</f>
        <v>0</v>
      </c>
      <c r="H48" s="155">
        <f>ROUND((SUM(M9:M47))/2,2)</f>
        <v>0</v>
      </c>
      <c r="I48" s="155">
        <f>ROUND((SUM(I9:I47))/2,2)</f>
        <v>0</v>
      </c>
      <c r="J48" s="152"/>
      <c r="K48" s="152"/>
      <c r="L48" s="152">
        <f>ROUND((SUM(L9:L47))/2,2)</f>
        <v>0</v>
      </c>
      <c r="M48" s="152">
        <f>ROUND((SUM(M9:M47))/2,2)</f>
        <v>0</v>
      </c>
      <c r="N48" s="152"/>
      <c r="O48" s="152"/>
      <c r="P48" s="186"/>
      <c r="Q48" s="1"/>
      <c r="R48" s="1"/>
      <c r="S48" s="186">
        <f>ROUND((SUM(S9:S47))/2,2)</f>
        <v>2.15</v>
      </c>
      <c r="V48" s="2">
        <f>ROUND((SUM(V9:V47))/2,2)</f>
        <v>0</v>
      </c>
    </row>
    <row r="49" spans="1:26" x14ac:dyDescent="0.3">
      <c r="A49" s="188"/>
      <c r="B49" s="188"/>
      <c r="C49" s="188"/>
      <c r="D49" s="188" t="s">
        <v>97</v>
      </c>
      <c r="E49" s="188"/>
      <c r="F49" s="189"/>
      <c r="G49" s="190">
        <f>ROUND((SUM(L9:L48))/3,2)</f>
        <v>0</v>
      </c>
      <c r="H49" s="190">
        <f>ROUND((SUM(M9:M48))/3,2)</f>
        <v>0</v>
      </c>
      <c r="I49" s="190">
        <f>ROUND((SUM(I9:I48))/3,2)</f>
        <v>0</v>
      </c>
      <c r="J49" s="188"/>
      <c r="K49" s="188">
        <f>ROUND((SUM(K9:K48))/3,2)</f>
        <v>0</v>
      </c>
      <c r="L49" s="188">
        <f>ROUND((SUM(L9:L48))/3,2)</f>
        <v>0</v>
      </c>
      <c r="M49" s="188">
        <f>ROUND((SUM(M9:M48))/3,2)</f>
        <v>0</v>
      </c>
      <c r="N49" s="188"/>
      <c r="O49" s="188"/>
      <c r="P49" s="189"/>
      <c r="Q49" s="188"/>
      <c r="R49" s="188"/>
      <c r="S49" s="189">
        <f>ROUND((SUM(S9:S48))/3,2)</f>
        <v>2.15</v>
      </c>
      <c r="T49" s="191"/>
      <c r="U49" s="191"/>
      <c r="V49" s="188">
        <f>ROUND((SUM(V9:V48))/3,2)</f>
        <v>0</v>
      </c>
      <c r="Z49">
        <f>(SUM(Z9:Z48))</f>
        <v>0</v>
      </c>
    </row>
    <row r="52" spans="1:26" ht="58.2" customHeight="1" x14ac:dyDescent="0.3">
      <c r="A52" s="220" t="s">
        <v>1283</v>
      </c>
      <c r="B52" s="220"/>
      <c r="C52" s="220"/>
      <c r="D52" s="220"/>
      <c r="E52" s="220"/>
      <c r="F52" s="220"/>
      <c r="G52" s="220"/>
      <c r="H52" s="220"/>
      <c r="I52" s="220"/>
      <c r="J52" s="220"/>
      <c r="K52" s="220"/>
      <c r="L52" s="220"/>
      <c r="M52" s="220"/>
      <c r="N52" s="220"/>
      <c r="O52" s="220"/>
      <c r="P52" s="220"/>
      <c r="Q52" s="220"/>
      <c r="R52" s="220"/>
      <c r="S52" s="220"/>
      <c r="T52" s="220"/>
      <c r="U52" s="220"/>
      <c r="V52" s="220"/>
    </row>
    <row r="54" spans="1:26" ht="43.2" customHeight="1" x14ac:dyDescent="0.3">
      <c r="A54" s="224" t="s">
        <v>1284</v>
      </c>
      <c r="B54" s="224"/>
      <c r="C54" s="224"/>
      <c r="D54" s="224"/>
      <c r="E54" s="224"/>
      <c r="F54" s="224"/>
      <c r="G54" s="224"/>
      <c r="H54" s="224"/>
      <c r="I54" s="224"/>
      <c r="J54" s="224"/>
      <c r="K54" s="224"/>
      <c r="L54" s="224"/>
      <c r="M54" s="224"/>
      <c r="N54" s="224"/>
      <c r="O54" s="224"/>
      <c r="P54" s="224"/>
      <c r="Q54" s="224"/>
      <c r="R54" s="224"/>
      <c r="S54" s="224"/>
      <c r="T54" s="224"/>
      <c r="U54" s="224"/>
      <c r="V54" s="224"/>
    </row>
    <row r="56" spans="1:26" ht="42.6" customHeight="1" x14ac:dyDescent="0.3">
      <c r="A56" s="220" t="s">
        <v>1285</v>
      </c>
      <c r="B56" s="220"/>
      <c r="C56" s="220"/>
      <c r="D56" s="220"/>
      <c r="E56" s="220"/>
      <c r="F56" s="220"/>
      <c r="G56" s="220"/>
      <c r="H56" s="220"/>
      <c r="I56" s="220"/>
      <c r="J56" s="220"/>
      <c r="K56" s="220"/>
      <c r="L56" s="220"/>
      <c r="M56" s="220"/>
      <c r="N56" s="220"/>
      <c r="O56" s="220"/>
      <c r="P56" s="220"/>
      <c r="Q56" s="220"/>
      <c r="R56" s="220"/>
      <c r="S56" s="220"/>
      <c r="T56" s="220"/>
      <c r="U56" s="220"/>
      <c r="V56" s="220"/>
    </row>
    <row r="58" spans="1:26" x14ac:dyDescent="0.3">
      <c r="A58" s="220" t="s">
        <v>1286</v>
      </c>
      <c r="B58" s="220"/>
      <c r="C58" s="220"/>
      <c r="D58" s="220"/>
      <c r="E58" s="220"/>
      <c r="F58" s="220"/>
      <c r="G58" s="220"/>
      <c r="H58" s="220"/>
      <c r="I58" s="220"/>
      <c r="J58" s="220"/>
      <c r="K58" s="220"/>
      <c r="L58" s="220"/>
      <c r="M58" s="220"/>
      <c r="N58" s="220"/>
      <c r="O58" s="220"/>
      <c r="P58" s="220"/>
      <c r="Q58" s="220"/>
      <c r="R58" s="220"/>
      <c r="S58" s="220"/>
      <c r="T58" s="220"/>
      <c r="U58" s="220"/>
      <c r="V58" s="220"/>
    </row>
    <row r="60" spans="1:26" x14ac:dyDescent="0.3">
      <c r="A60" s="220" t="s">
        <v>1287</v>
      </c>
      <c r="B60" s="220"/>
      <c r="C60" s="220"/>
      <c r="D60" s="220"/>
    </row>
    <row r="65" spans="1:4" x14ac:dyDescent="0.3">
      <c r="A65" s="220" t="s">
        <v>1288</v>
      </c>
      <c r="B65" s="220"/>
      <c r="C65" s="220"/>
      <c r="D65" s="220"/>
    </row>
  </sheetData>
  <mergeCells count="9">
    <mergeCell ref="A56:V56"/>
    <mergeCell ref="A58:V58"/>
    <mergeCell ref="A60:D60"/>
    <mergeCell ref="A65:D65"/>
    <mergeCell ref="B1:H1"/>
    <mergeCell ref="B2:H2"/>
    <mergeCell ref="B3:H3"/>
    <mergeCell ref="A52:V52"/>
    <mergeCell ref="A54:V54"/>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06   Kanalizačná splašková prípojka </oddHeader>
    <oddFooter>&amp;RStrana &amp;P z &amp;N    &amp;L&amp;7Spracované systémom Systematic® Kalkulus, tel.: 051 77 10 585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6612-83A9-4CE4-8F3D-38C344E82185}">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26</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7907'!B18</f>
        <v>0</v>
      </c>
      <c r="E16" s="92">
        <f>'Rekap 7907'!C18</f>
        <v>0</v>
      </c>
      <c r="F16" s="103">
        <f>'Rekap 7907'!D18</f>
        <v>0</v>
      </c>
      <c r="G16" s="55">
        <v>6</v>
      </c>
      <c r="H16" s="112" t="s">
        <v>44</v>
      </c>
      <c r="I16" s="123"/>
      <c r="J16" s="115">
        <v>0</v>
      </c>
    </row>
    <row r="17" spans="1:26" ht="18" customHeight="1" x14ac:dyDescent="0.3">
      <c r="A17" s="16"/>
      <c r="B17" s="62">
        <v>2</v>
      </c>
      <c r="C17" s="66" t="s">
        <v>38</v>
      </c>
      <c r="D17" s="72">
        <f>'Rekap 7907'!B34</f>
        <v>0</v>
      </c>
      <c r="E17" s="70">
        <f>'Rekap 7907'!C34</f>
        <v>0</v>
      </c>
      <c r="F17" s="75">
        <f>'Rekap 7907'!D34</f>
        <v>0</v>
      </c>
      <c r="G17" s="56">
        <v>7</v>
      </c>
      <c r="H17" s="113" t="s">
        <v>45</v>
      </c>
      <c r="I17" s="123"/>
      <c r="J17" s="116">
        <f>'SO 7907'!Z251</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7907'!K9:'SO 7907'!K250)</f>
        <v>0</v>
      </c>
      <c r="J29" s="115">
        <f>ROUND(((ROUND(I29,2)*20)*1/100),2)</f>
        <v>0</v>
      </c>
    </row>
    <row r="30" spans="1:26" ht="18" customHeight="1" x14ac:dyDescent="0.3">
      <c r="A30" s="16"/>
      <c r="B30" s="26"/>
      <c r="C30" s="121"/>
      <c r="D30" s="123"/>
      <c r="E30" s="25"/>
      <c r="F30" s="16"/>
      <c r="G30" s="56">
        <v>23</v>
      </c>
      <c r="H30" s="113" t="s">
        <v>51</v>
      </c>
      <c r="I30" s="84">
        <f>SUM('SO 7907'!K9:'SO 7907'!K250)</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9A431-9086-4B16-9E83-7F8723286D5B}">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1215</v>
      </c>
      <c r="C3" s="38"/>
      <c r="D3" s="39"/>
      <c r="E3" s="39"/>
      <c r="F3" s="39"/>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f>'Rekap 7916'!B16</f>
        <v>0</v>
      </c>
      <c r="E16" s="92">
        <f>'Rekap 7916'!C16</f>
        <v>0</v>
      </c>
      <c r="F16" s="103">
        <f>'Rekap 7916'!D16</f>
        <v>0</v>
      </c>
      <c r="G16" s="55">
        <v>6</v>
      </c>
      <c r="H16" s="112" t="s">
        <v>44</v>
      </c>
      <c r="I16" s="123"/>
      <c r="J16" s="115">
        <v>0</v>
      </c>
    </row>
    <row r="17" spans="1:26" ht="18" customHeight="1" x14ac:dyDescent="0.3">
      <c r="A17" s="16"/>
      <c r="B17" s="62">
        <v>2</v>
      </c>
      <c r="C17" s="66" t="s">
        <v>38</v>
      </c>
      <c r="D17" s="72"/>
      <c r="E17" s="70"/>
      <c r="F17" s="75"/>
      <c r="G17" s="56">
        <v>7</v>
      </c>
      <c r="H17" s="113" t="s">
        <v>45</v>
      </c>
      <c r="I17" s="123"/>
      <c r="J17" s="116">
        <f>'SO 7916'!Z57</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7916'!K9:'SO 7916'!K56)</f>
        <v>0</v>
      </c>
      <c r="J29" s="115">
        <f>ROUND(((ROUND(I29,2)*20)*1/100),2)</f>
        <v>0</v>
      </c>
    </row>
    <row r="30" spans="1:26" ht="18" customHeight="1" x14ac:dyDescent="0.3">
      <c r="A30" s="16"/>
      <c r="B30" s="26"/>
      <c r="C30" s="121"/>
      <c r="D30" s="123"/>
      <c r="E30" s="25"/>
      <c r="F30" s="16"/>
      <c r="G30" s="56">
        <v>23</v>
      </c>
      <c r="H30" s="113" t="s">
        <v>51</v>
      </c>
      <c r="I30" s="84">
        <f>SUM('SO 7916'!K9:'SO 7916'!K56)</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1454-C2CC-433D-96EC-434621FD1BD9}">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1215</v>
      </c>
      <c r="B5" s="138"/>
      <c r="C5" s="138"/>
      <c r="D5" s="138"/>
      <c r="E5" s="138"/>
      <c r="F5" s="138"/>
    </row>
    <row r="6" spans="1:26" x14ac:dyDescent="0.3">
      <c r="A6" s="138"/>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76</v>
      </c>
      <c r="B11" s="153">
        <f>'SO 7916'!L23</f>
        <v>0</v>
      </c>
      <c r="C11" s="153">
        <f>'SO 7916'!M23</f>
        <v>0</v>
      </c>
      <c r="D11" s="153">
        <f>'SO 7916'!I23</f>
        <v>0</v>
      </c>
      <c r="E11" s="154">
        <f>'SO 7916'!S23</f>
        <v>0.01</v>
      </c>
      <c r="F11" s="154">
        <f>'SO 7916'!V23</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79</v>
      </c>
      <c r="B12" s="153">
        <f>'SO 7916'!L27</f>
        <v>0</v>
      </c>
      <c r="C12" s="153">
        <f>'SO 7916'!M27</f>
        <v>0</v>
      </c>
      <c r="D12" s="153">
        <f>'SO 7916'!I27</f>
        <v>0</v>
      </c>
      <c r="E12" s="154">
        <f>'SO 7916'!S27</f>
        <v>6.05</v>
      </c>
      <c r="F12" s="154">
        <f>'SO 7916'!V27</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1114</v>
      </c>
      <c r="B13" s="153">
        <f>'SO 7916'!L45</f>
        <v>0</v>
      </c>
      <c r="C13" s="153">
        <f>'SO 7916'!M45</f>
        <v>0</v>
      </c>
      <c r="D13" s="153">
        <f>'SO 7916'!I45</f>
        <v>0</v>
      </c>
      <c r="E13" s="154">
        <f>'SO 7916'!S45</f>
        <v>0.35</v>
      </c>
      <c r="F13" s="154">
        <f>'SO 7916'!V45</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81</v>
      </c>
      <c r="B14" s="153">
        <f>'SO 7916'!L50</f>
        <v>0</v>
      </c>
      <c r="C14" s="153">
        <f>'SO 7916'!M50</f>
        <v>0</v>
      </c>
      <c r="D14" s="153">
        <f>'SO 7916'!I50</f>
        <v>0</v>
      </c>
      <c r="E14" s="154">
        <f>'SO 7916'!S50</f>
        <v>0</v>
      </c>
      <c r="F14" s="154">
        <f>'SO 7916'!V50</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82</v>
      </c>
      <c r="B15" s="153">
        <f>'SO 7916'!L54</f>
        <v>0</v>
      </c>
      <c r="C15" s="153">
        <f>'SO 7916'!M54</f>
        <v>0</v>
      </c>
      <c r="D15" s="153">
        <f>'SO 7916'!I54</f>
        <v>0</v>
      </c>
      <c r="E15" s="154">
        <f>'SO 7916'!S54</f>
        <v>0</v>
      </c>
      <c r="F15" s="154">
        <f>'SO 7916'!V54</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2" t="s">
        <v>75</v>
      </c>
      <c r="B16" s="155">
        <f>'SO 7916'!L56</f>
        <v>0</v>
      </c>
      <c r="C16" s="155">
        <f>'SO 7916'!M56</f>
        <v>0</v>
      </c>
      <c r="D16" s="155">
        <f>'SO 7916'!I56</f>
        <v>0</v>
      </c>
      <c r="E16" s="156">
        <f>'SO 7916'!S56</f>
        <v>6.41</v>
      </c>
      <c r="F16" s="156">
        <f>'SO 7916'!V56</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1"/>
      <c r="B17" s="145"/>
      <c r="C17" s="145"/>
      <c r="D17" s="145"/>
      <c r="E17" s="144"/>
      <c r="F17" s="144"/>
    </row>
    <row r="18" spans="1:26" x14ac:dyDescent="0.3">
      <c r="A18" s="2" t="s">
        <v>97</v>
      </c>
      <c r="B18" s="155">
        <f>'SO 7916'!L57</f>
        <v>0</v>
      </c>
      <c r="C18" s="155">
        <f>'SO 7916'!M57</f>
        <v>0</v>
      </c>
      <c r="D18" s="155">
        <f>'SO 7916'!I57</f>
        <v>0</v>
      </c>
      <c r="E18" s="156">
        <f>'SO 7916'!S57</f>
        <v>6.41</v>
      </c>
      <c r="F18" s="156">
        <f>'SO 7916'!V57</f>
        <v>0</v>
      </c>
      <c r="G18" s="149"/>
      <c r="H18" s="149"/>
      <c r="I18" s="149"/>
      <c r="J18" s="149"/>
      <c r="K18" s="149"/>
      <c r="L18" s="149"/>
      <c r="M18" s="149"/>
      <c r="N18" s="149"/>
      <c r="O18" s="149"/>
      <c r="P18" s="149"/>
      <c r="Q18" s="149"/>
      <c r="R18" s="149"/>
      <c r="S18" s="149"/>
      <c r="T18" s="149"/>
      <c r="U18" s="149"/>
      <c r="V18" s="149"/>
      <c r="W18" s="149"/>
      <c r="X18" s="149"/>
      <c r="Y18" s="149"/>
      <c r="Z18" s="149"/>
    </row>
    <row r="19" spans="1:26" x14ac:dyDescent="0.3">
      <c r="A19" s="1"/>
      <c r="B19" s="145"/>
      <c r="C19" s="145"/>
      <c r="D19" s="145"/>
      <c r="E19" s="144"/>
      <c r="F19" s="144"/>
    </row>
    <row r="20" spans="1:26" x14ac:dyDescent="0.3">
      <c r="A20" s="1"/>
      <c r="B20" s="145"/>
      <c r="C20" s="145"/>
      <c r="D20" s="145"/>
      <c r="E20" s="144"/>
      <c r="F20" s="144"/>
    </row>
    <row r="21" spans="1:26" x14ac:dyDescent="0.3">
      <c r="A21" s="1"/>
      <c r="B21" s="145"/>
      <c r="C21" s="145"/>
      <c r="D21" s="145"/>
      <c r="E21" s="144"/>
      <c r="F21" s="144"/>
    </row>
    <row r="22" spans="1:26" x14ac:dyDescent="0.3">
      <c r="A22" s="1"/>
      <c r="B22" s="145"/>
      <c r="C22" s="145"/>
      <c r="D22" s="145"/>
      <c r="E22" s="144"/>
      <c r="F22" s="144"/>
    </row>
    <row r="23" spans="1:26" x14ac:dyDescent="0.3">
      <c r="A23" s="1"/>
      <c r="B23" s="145"/>
      <c r="C23" s="145"/>
      <c r="D23" s="145"/>
      <c r="E23" s="144"/>
      <c r="F23" s="144"/>
    </row>
    <row r="24" spans="1:26" x14ac:dyDescent="0.3">
      <c r="A24" s="1"/>
      <c r="B24" s="145"/>
      <c r="C24" s="145"/>
      <c r="D24" s="145"/>
      <c r="E24" s="144"/>
      <c r="F24" s="144"/>
    </row>
    <row r="25" spans="1:26" x14ac:dyDescent="0.3">
      <c r="A25" s="1"/>
      <c r="B25" s="145"/>
      <c r="C25" s="145"/>
      <c r="D25" s="145"/>
      <c r="E25" s="144"/>
      <c r="F25" s="144"/>
    </row>
    <row r="26" spans="1:26" x14ac:dyDescent="0.3">
      <c r="A26" s="1"/>
      <c r="B26" s="145"/>
      <c r="C26" s="145"/>
      <c r="D26" s="145"/>
      <c r="E26" s="144"/>
      <c r="F26" s="144"/>
    </row>
    <row r="27" spans="1:26" x14ac:dyDescent="0.3">
      <c r="A27" s="1"/>
      <c r="B27" s="145"/>
      <c r="C27" s="145"/>
      <c r="D27" s="145"/>
      <c r="E27" s="144"/>
      <c r="F27" s="144"/>
    </row>
    <row r="28" spans="1:26" x14ac:dyDescent="0.3">
      <c r="A28" s="1"/>
      <c r="B28" s="145"/>
      <c r="C28" s="145"/>
      <c r="D28" s="145"/>
      <c r="E28" s="144"/>
      <c r="F28" s="144"/>
    </row>
    <row r="29" spans="1:26" x14ac:dyDescent="0.3">
      <c r="A29" s="1"/>
      <c r="B29" s="145"/>
      <c r="C29" s="145"/>
      <c r="D29" s="145"/>
      <c r="E29" s="144"/>
      <c r="F29" s="144"/>
    </row>
    <row r="30" spans="1:26" x14ac:dyDescent="0.3">
      <c r="A30" s="1"/>
      <c r="B30" s="145"/>
      <c r="C30" s="145"/>
      <c r="D30" s="145"/>
      <c r="E30" s="144"/>
      <c r="F30" s="144"/>
    </row>
    <row r="31" spans="1:26" x14ac:dyDescent="0.3">
      <c r="A31" s="1"/>
      <c r="B31" s="145"/>
      <c r="C31" s="145"/>
      <c r="D31" s="145"/>
      <c r="E31" s="144"/>
      <c r="F31" s="144"/>
    </row>
    <row r="32" spans="1:2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A019A-0C50-4B74-88A7-F0B46B48149C}">
  <dimension ref="A1:AA71"/>
  <sheetViews>
    <sheetView workbookViewId="0">
      <pane ySplit="8" topLeftCell="A63" activePane="bottomLeft" state="frozen"/>
      <selection pane="bottomLeft" activeCell="A71" sqref="A71:D71"/>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1215</v>
      </c>
      <c r="C5" s="3"/>
      <c r="D5" s="3"/>
      <c r="E5" s="3"/>
      <c r="F5" s="3"/>
      <c r="G5" s="3"/>
      <c r="H5" s="3"/>
      <c r="I5" s="3"/>
      <c r="J5" s="3"/>
      <c r="K5" s="3"/>
      <c r="L5" s="3"/>
      <c r="M5" s="3"/>
      <c r="N5" s="3"/>
      <c r="O5" s="3"/>
      <c r="P5" s="3"/>
      <c r="Q5" s="1"/>
      <c r="R5" s="1"/>
      <c r="S5" s="3"/>
      <c r="V5" s="3"/>
    </row>
    <row r="6" spans="1:26" x14ac:dyDescent="0.3">
      <c r="A6" s="3"/>
      <c r="B6" s="3"/>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1</v>
      </c>
      <c r="D10" s="167" t="s">
        <v>76</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110</v>
      </c>
      <c r="C11" s="174" t="s">
        <v>1216</v>
      </c>
      <c r="D11" s="168" t="s">
        <v>1217</v>
      </c>
      <c r="E11" s="168" t="s">
        <v>113</v>
      </c>
      <c r="F11" s="169">
        <v>3.375</v>
      </c>
      <c r="G11" s="175"/>
      <c r="H11" s="175"/>
      <c r="I11" s="170">
        <f t="shared" ref="I11:I22" si="0">ROUND(F11*(G11+H11),2)</f>
        <v>0</v>
      </c>
      <c r="J11" s="168">
        <f t="shared" ref="J11:J22" si="1">ROUND(F11*(N11),2)</f>
        <v>0</v>
      </c>
      <c r="K11" s="171">
        <f t="shared" ref="K11:K22" si="2">ROUND(F11*(O11),2)</f>
        <v>0</v>
      </c>
      <c r="L11" s="171">
        <f t="shared" ref="L11:L22" si="3">ROUND(F11*(G11),2)</f>
        <v>0</v>
      </c>
      <c r="M11" s="171">
        <f t="shared" ref="M11:M22" si="4">ROUND(F11*(H11),2)</f>
        <v>0</v>
      </c>
      <c r="N11" s="171">
        <v>0</v>
      </c>
      <c r="O11" s="171"/>
      <c r="P11" s="176"/>
      <c r="Q11" s="176"/>
      <c r="R11" s="176"/>
      <c r="S11" s="171">
        <f t="shared" ref="S11:S22" si="5">ROUND(F11*(P11),3)</f>
        <v>0</v>
      </c>
      <c r="T11" s="172"/>
      <c r="U11" s="172"/>
      <c r="V11" s="176"/>
      <c r="Z11">
        <v>0</v>
      </c>
    </row>
    <row r="12" spans="1:26" ht="24.9" customHeight="1" x14ac:dyDescent="0.3">
      <c r="A12" s="173">
        <v>2</v>
      </c>
      <c r="B12" s="168" t="s">
        <v>110</v>
      </c>
      <c r="C12" s="174" t="s">
        <v>1218</v>
      </c>
      <c r="D12" s="168" t="s">
        <v>1219</v>
      </c>
      <c r="E12" s="168" t="s">
        <v>113</v>
      </c>
      <c r="F12" s="169">
        <v>3.375</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110</v>
      </c>
      <c r="C13" s="174" t="s">
        <v>1220</v>
      </c>
      <c r="D13" s="168" t="s">
        <v>1221</v>
      </c>
      <c r="E13" s="168" t="s">
        <v>113</v>
      </c>
      <c r="F13" s="169">
        <v>35.839999999999996</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110</v>
      </c>
      <c r="C14" s="174" t="s">
        <v>118</v>
      </c>
      <c r="D14" s="168" t="s">
        <v>119</v>
      </c>
      <c r="E14" s="168" t="s">
        <v>113</v>
      </c>
      <c r="F14" s="169">
        <v>7.59</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110</v>
      </c>
      <c r="C15" s="174" t="s">
        <v>1183</v>
      </c>
      <c r="D15" s="168" t="s">
        <v>1222</v>
      </c>
      <c r="E15" s="168" t="s">
        <v>113</v>
      </c>
      <c r="F15" s="169">
        <v>35.840000000000003</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110</v>
      </c>
      <c r="C16" s="174" t="s">
        <v>1185</v>
      </c>
      <c r="D16" s="168" t="s">
        <v>1223</v>
      </c>
      <c r="E16" s="168" t="s">
        <v>131</v>
      </c>
      <c r="F16" s="169">
        <v>7.8</v>
      </c>
      <c r="G16" s="175"/>
      <c r="H16" s="175"/>
      <c r="I16" s="170">
        <f t="shared" si="0"/>
        <v>0</v>
      </c>
      <c r="J16" s="168">
        <f t="shared" si="1"/>
        <v>0</v>
      </c>
      <c r="K16" s="171">
        <f t="shared" si="2"/>
        <v>0</v>
      </c>
      <c r="L16" s="171">
        <f t="shared" si="3"/>
        <v>0</v>
      </c>
      <c r="M16" s="171">
        <f t="shared" si="4"/>
        <v>0</v>
      </c>
      <c r="N16" s="171">
        <v>0</v>
      </c>
      <c r="O16" s="171"/>
      <c r="P16" s="176">
        <v>8.4999999999999995E-4</v>
      </c>
      <c r="Q16" s="176"/>
      <c r="R16" s="176">
        <v>8.4999999999999995E-4</v>
      </c>
      <c r="S16" s="171">
        <f t="shared" si="5"/>
        <v>7.0000000000000001E-3</v>
      </c>
      <c r="T16" s="172"/>
      <c r="U16" s="172"/>
      <c r="V16" s="176"/>
      <c r="Z16">
        <v>0</v>
      </c>
    </row>
    <row r="17" spans="1:26" ht="24.9" customHeight="1" x14ac:dyDescent="0.3">
      <c r="A17" s="173">
        <v>7</v>
      </c>
      <c r="B17" s="168" t="s">
        <v>110</v>
      </c>
      <c r="C17" s="174" t="s">
        <v>1187</v>
      </c>
      <c r="D17" s="168" t="s">
        <v>1224</v>
      </c>
      <c r="E17" s="168" t="s">
        <v>131</v>
      </c>
      <c r="F17" s="169">
        <v>7.8</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73">
        <v>8</v>
      </c>
      <c r="B18" s="168" t="s">
        <v>110</v>
      </c>
      <c r="C18" s="174" t="s">
        <v>122</v>
      </c>
      <c r="D18" s="168" t="s">
        <v>123</v>
      </c>
      <c r="E18" s="168" t="s">
        <v>1065</v>
      </c>
      <c r="F18" s="169">
        <v>43.43</v>
      </c>
      <c r="G18" s="175"/>
      <c r="H18" s="175"/>
      <c r="I18" s="170">
        <f t="shared" si="0"/>
        <v>0</v>
      </c>
      <c r="J18" s="168">
        <f t="shared" si="1"/>
        <v>0</v>
      </c>
      <c r="K18" s="171">
        <f t="shared" si="2"/>
        <v>0</v>
      </c>
      <c r="L18" s="171">
        <f t="shared" si="3"/>
        <v>0</v>
      </c>
      <c r="M18" s="171">
        <f t="shared" si="4"/>
        <v>0</v>
      </c>
      <c r="N18" s="171">
        <v>0</v>
      </c>
      <c r="O18" s="171"/>
      <c r="P18" s="176"/>
      <c r="Q18" s="176"/>
      <c r="R18" s="176"/>
      <c r="S18" s="171">
        <f t="shared" si="5"/>
        <v>0</v>
      </c>
      <c r="T18" s="172"/>
      <c r="U18" s="172"/>
      <c r="V18" s="176"/>
      <c r="Z18">
        <v>0</v>
      </c>
    </row>
    <row r="19" spans="1:26" ht="24.9" customHeight="1" x14ac:dyDescent="0.3">
      <c r="A19" s="173">
        <v>9</v>
      </c>
      <c r="B19" s="168" t="s">
        <v>110</v>
      </c>
      <c r="C19" s="174" t="s">
        <v>1119</v>
      </c>
      <c r="D19" s="168" t="s">
        <v>1120</v>
      </c>
      <c r="E19" s="168" t="s">
        <v>113</v>
      </c>
      <c r="F19" s="169">
        <v>43.430000000000007</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110</v>
      </c>
      <c r="C20" s="174" t="s">
        <v>1122</v>
      </c>
      <c r="D20" s="168" t="s">
        <v>1190</v>
      </c>
      <c r="E20" s="168" t="s">
        <v>113</v>
      </c>
      <c r="F20" s="169">
        <v>33.200000000000003</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ht="24.9" customHeight="1" x14ac:dyDescent="0.3">
      <c r="A21" s="173">
        <v>11</v>
      </c>
      <c r="B21" s="168" t="s">
        <v>110</v>
      </c>
      <c r="C21" s="174" t="s">
        <v>1191</v>
      </c>
      <c r="D21" s="168" t="s">
        <v>1192</v>
      </c>
      <c r="E21" s="168" t="s">
        <v>113</v>
      </c>
      <c r="F21" s="169">
        <v>7.03</v>
      </c>
      <c r="G21" s="175"/>
      <c r="H21" s="175"/>
      <c r="I21" s="170">
        <f t="shared" si="0"/>
        <v>0</v>
      </c>
      <c r="J21" s="168">
        <f t="shared" si="1"/>
        <v>0</v>
      </c>
      <c r="K21" s="171">
        <f t="shared" si="2"/>
        <v>0</v>
      </c>
      <c r="L21" s="171">
        <f t="shared" si="3"/>
        <v>0</v>
      </c>
      <c r="M21" s="171">
        <f t="shared" si="4"/>
        <v>0</v>
      </c>
      <c r="N21" s="171">
        <v>0</v>
      </c>
      <c r="O21" s="171"/>
      <c r="P21" s="176"/>
      <c r="Q21" s="176"/>
      <c r="R21" s="176"/>
      <c r="S21" s="171">
        <f t="shared" si="5"/>
        <v>0</v>
      </c>
      <c r="T21" s="172"/>
      <c r="U21" s="172"/>
      <c r="V21" s="176"/>
      <c r="Z21">
        <v>0</v>
      </c>
    </row>
    <row r="22" spans="1:26" ht="24.9" customHeight="1" x14ac:dyDescent="0.3">
      <c r="A22" s="173">
        <v>12</v>
      </c>
      <c r="B22" s="168" t="s">
        <v>110</v>
      </c>
      <c r="C22" s="174" t="s">
        <v>132</v>
      </c>
      <c r="D22" s="168" t="s">
        <v>133</v>
      </c>
      <c r="E22" s="168" t="s">
        <v>113</v>
      </c>
      <c r="F22" s="169">
        <v>43.43</v>
      </c>
      <c r="G22" s="175"/>
      <c r="H22" s="175"/>
      <c r="I22" s="170">
        <f t="shared" si="0"/>
        <v>0</v>
      </c>
      <c r="J22" s="168">
        <f t="shared" si="1"/>
        <v>0</v>
      </c>
      <c r="K22" s="171">
        <f t="shared" si="2"/>
        <v>0</v>
      </c>
      <c r="L22" s="171">
        <f t="shared" si="3"/>
        <v>0</v>
      </c>
      <c r="M22" s="171">
        <f t="shared" si="4"/>
        <v>0</v>
      </c>
      <c r="N22" s="171">
        <v>0</v>
      </c>
      <c r="O22" s="171"/>
      <c r="P22" s="176"/>
      <c r="Q22" s="176"/>
      <c r="R22" s="176"/>
      <c r="S22" s="171">
        <f t="shared" si="5"/>
        <v>0</v>
      </c>
      <c r="T22" s="172"/>
      <c r="U22" s="172"/>
      <c r="V22" s="176"/>
      <c r="Z22">
        <v>0</v>
      </c>
    </row>
    <row r="23" spans="1:26" x14ac:dyDescent="0.3">
      <c r="A23" s="152"/>
      <c r="B23" s="152"/>
      <c r="C23" s="167">
        <v>1</v>
      </c>
      <c r="D23" s="167" t="s">
        <v>76</v>
      </c>
      <c r="E23" s="152"/>
      <c r="F23" s="166"/>
      <c r="G23" s="155">
        <f>ROUND((SUM(L10:L22))/1,2)</f>
        <v>0</v>
      </c>
      <c r="H23" s="155">
        <f>ROUND((SUM(M10:M22))/1,2)</f>
        <v>0</v>
      </c>
      <c r="I23" s="155">
        <f>ROUND((SUM(I10:I22))/1,2)</f>
        <v>0</v>
      </c>
      <c r="J23" s="152"/>
      <c r="K23" s="152"/>
      <c r="L23" s="152">
        <f>ROUND((SUM(L10:L22))/1,2)</f>
        <v>0</v>
      </c>
      <c r="M23" s="152">
        <f>ROUND((SUM(M10:M22))/1,2)</f>
        <v>0</v>
      </c>
      <c r="N23" s="152"/>
      <c r="O23" s="152"/>
      <c r="P23" s="186"/>
      <c r="Q23" s="152"/>
      <c r="R23" s="152"/>
      <c r="S23" s="186">
        <f>ROUND((SUM(S10:S22))/1,2)</f>
        <v>0.01</v>
      </c>
      <c r="T23" s="149"/>
      <c r="U23" s="149"/>
      <c r="V23" s="2">
        <f>ROUND((SUM(V10:V22))/1,2)</f>
        <v>0</v>
      </c>
      <c r="W23" s="149"/>
      <c r="X23" s="149"/>
      <c r="Y23" s="149"/>
      <c r="Z23" s="149"/>
    </row>
    <row r="24" spans="1:26" x14ac:dyDescent="0.3">
      <c r="A24" s="1"/>
      <c r="B24" s="1"/>
      <c r="C24" s="1"/>
      <c r="D24" s="1"/>
      <c r="E24" s="1"/>
      <c r="F24" s="162"/>
      <c r="G24" s="145"/>
      <c r="H24" s="145"/>
      <c r="I24" s="145"/>
      <c r="J24" s="1"/>
      <c r="K24" s="1"/>
      <c r="L24" s="1"/>
      <c r="M24" s="1"/>
      <c r="N24" s="1"/>
      <c r="O24" s="1"/>
      <c r="P24" s="1"/>
      <c r="Q24" s="1"/>
      <c r="R24" s="1"/>
      <c r="S24" s="1"/>
      <c r="V24" s="1"/>
    </row>
    <row r="25" spans="1:26" x14ac:dyDescent="0.3">
      <c r="A25" s="152"/>
      <c r="B25" s="152"/>
      <c r="C25" s="167">
        <v>4</v>
      </c>
      <c r="D25" s="167" t="s">
        <v>79</v>
      </c>
      <c r="E25" s="152"/>
      <c r="F25" s="166"/>
      <c r="G25" s="153"/>
      <c r="H25" s="153"/>
      <c r="I25" s="153"/>
      <c r="J25" s="152"/>
      <c r="K25" s="152"/>
      <c r="L25" s="152"/>
      <c r="M25" s="152"/>
      <c r="N25" s="152"/>
      <c r="O25" s="152"/>
      <c r="P25" s="152"/>
      <c r="Q25" s="152"/>
      <c r="R25" s="152"/>
      <c r="S25" s="152"/>
      <c r="T25" s="149"/>
      <c r="U25" s="149"/>
      <c r="V25" s="152"/>
      <c r="W25" s="149"/>
      <c r="X25" s="149"/>
      <c r="Y25" s="149"/>
      <c r="Z25" s="149"/>
    </row>
    <row r="26" spans="1:26" ht="24.9" customHeight="1" x14ac:dyDescent="0.3">
      <c r="A26" s="173">
        <v>13</v>
      </c>
      <c r="B26" s="168" t="s">
        <v>1126</v>
      </c>
      <c r="C26" s="174" t="s">
        <v>1130</v>
      </c>
      <c r="D26" s="168" t="s">
        <v>1131</v>
      </c>
      <c r="E26" s="168" t="s">
        <v>113</v>
      </c>
      <c r="F26" s="169">
        <v>3.2</v>
      </c>
      <c r="G26" s="175"/>
      <c r="H26" s="175"/>
      <c r="I26" s="170">
        <f>ROUND(F26*(G26+H26),2)</f>
        <v>0</v>
      </c>
      <c r="J26" s="168">
        <f>ROUND(F26*(N26),2)</f>
        <v>0</v>
      </c>
      <c r="K26" s="171">
        <f>ROUND(F26*(O26),2)</f>
        <v>0</v>
      </c>
      <c r="L26" s="171">
        <f>ROUND(F26*(G26),2)</f>
        <v>0</v>
      </c>
      <c r="M26" s="171">
        <f>ROUND(F26*(H26),2)</f>
        <v>0</v>
      </c>
      <c r="N26" s="171">
        <v>0</v>
      </c>
      <c r="O26" s="171"/>
      <c r="P26" s="176">
        <v>1.8907700000000001</v>
      </c>
      <c r="Q26" s="176"/>
      <c r="R26" s="176">
        <v>1.8907700000000001</v>
      </c>
      <c r="S26" s="171">
        <f>ROUND(F26*(P26),3)</f>
        <v>6.05</v>
      </c>
      <c r="T26" s="172"/>
      <c r="U26" s="172"/>
      <c r="V26" s="176"/>
      <c r="Z26">
        <v>0</v>
      </c>
    </row>
    <row r="27" spans="1:26" x14ac:dyDescent="0.3">
      <c r="A27" s="152"/>
      <c r="B27" s="152"/>
      <c r="C27" s="167">
        <v>4</v>
      </c>
      <c r="D27" s="167" t="s">
        <v>79</v>
      </c>
      <c r="E27" s="152"/>
      <c r="F27" s="166"/>
      <c r="G27" s="155">
        <f>ROUND((SUM(L25:L26))/1,2)</f>
        <v>0</v>
      </c>
      <c r="H27" s="155">
        <f>ROUND((SUM(M25:M26))/1,2)</f>
        <v>0</v>
      </c>
      <c r="I27" s="155">
        <f>ROUND((SUM(I25:I26))/1,2)</f>
        <v>0</v>
      </c>
      <c r="J27" s="152"/>
      <c r="K27" s="152"/>
      <c r="L27" s="152">
        <f>ROUND((SUM(L25:L26))/1,2)</f>
        <v>0</v>
      </c>
      <c r="M27" s="152">
        <f>ROUND((SUM(M25:M26))/1,2)</f>
        <v>0</v>
      </c>
      <c r="N27" s="152"/>
      <c r="O27" s="152"/>
      <c r="P27" s="186"/>
      <c r="Q27" s="152"/>
      <c r="R27" s="152"/>
      <c r="S27" s="186">
        <f>ROUND((SUM(S25:S26))/1,2)</f>
        <v>6.05</v>
      </c>
      <c r="T27" s="149"/>
      <c r="U27" s="149"/>
      <c r="V27" s="2">
        <f>ROUND((SUM(V25:V26))/1,2)</f>
        <v>0</v>
      </c>
      <c r="W27" s="149"/>
      <c r="X27" s="149"/>
      <c r="Y27" s="149"/>
      <c r="Z27" s="149"/>
    </row>
    <row r="28" spans="1:26" x14ac:dyDescent="0.3">
      <c r="A28" s="1"/>
      <c r="B28" s="1"/>
      <c r="C28" s="1"/>
      <c r="D28" s="1"/>
      <c r="E28" s="1"/>
      <c r="F28" s="162"/>
      <c r="G28" s="145"/>
      <c r="H28" s="145"/>
      <c r="I28" s="145"/>
      <c r="J28" s="1"/>
      <c r="K28" s="1"/>
      <c r="L28" s="1"/>
      <c r="M28" s="1"/>
      <c r="N28" s="1"/>
      <c r="O28" s="1"/>
      <c r="P28" s="1"/>
      <c r="Q28" s="1"/>
      <c r="R28" s="1"/>
      <c r="S28" s="1"/>
      <c r="V28" s="1"/>
    </row>
    <row r="29" spans="1:26" x14ac:dyDescent="0.3">
      <c r="A29" s="152"/>
      <c r="B29" s="152"/>
      <c r="C29" s="167">
        <v>8</v>
      </c>
      <c r="D29" s="167" t="s">
        <v>1114</v>
      </c>
      <c r="E29" s="152"/>
      <c r="F29" s="166"/>
      <c r="G29" s="153"/>
      <c r="H29" s="153"/>
      <c r="I29" s="153"/>
      <c r="J29" s="152"/>
      <c r="K29" s="152"/>
      <c r="L29" s="152"/>
      <c r="M29" s="152"/>
      <c r="N29" s="152"/>
      <c r="O29" s="152"/>
      <c r="P29" s="152"/>
      <c r="Q29" s="152"/>
      <c r="R29" s="152"/>
      <c r="S29" s="152"/>
      <c r="T29" s="149"/>
      <c r="U29" s="149"/>
      <c r="V29" s="152"/>
      <c r="W29" s="149"/>
      <c r="X29" s="149"/>
      <c r="Y29" s="149"/>
      <c r="Z29" s="149"/>
    </row>
    <row r="30" spans="1:26" ht="24.9" customHeight="1" x14ac:dyDescent="0.3">
      <c r="A30" s="173">
        <v>14</v>
      </c>
      <c r="B30" s="168" t="s">
        <v>1193</v>
      </c>
      <c r="C30" s="174" t="s">
        <v>1225</v>
      </c>
      <c r="D30" s="168" t="s">
        <v>1226</v>
      </c>
      <c r="E30" s="168" t="s">
        <v>154</v>
      </c>
      <c r="F30" s="169">
        <v>11.5</v>
      </c>
      <c r="G30" s="175"/>
      <c r="H30" s="175"/>
      <c r="I30" s="170">
        <f t="shared" ref="I30:I44" si="6">ROUND(F30*(G30+H30),2)</f>
        <v>0</v>
      </c>
      <c r="J30" s="168">
        <f t="shared" ref="J30:J44" si="7">ROUND(F30*(N30),2)</f>
        <v>0</v>
      </c>
      <c r="K30" s="171">
        <f t="shared" ref="K30:K44" si="8">ROUND(F30*(O30),2)</f>
        <v>0</v>
      </c>
      <c r="L30" s="171">
        <f t="shared" ref="L30:L44" si="9">ROUND(F30*(G30),2)</f>
        <v>0</v>
      </c>
      <c r="M30" s="171">
        <f t="shared" ref="M30:M44" si="10">ROUND(F30*(H30),2)</f>
        <v>0</v>
      </c>
      <c r="N30" s="171">
        <v>0</v>
      </c>
      <c r="O30" s="171"/>
      <c r="P30" s="176">
        <v>1.0000000000000001E-5</v>
      </c>
      <c r="Q30" s="176"/>
      <c r="R30" s="176">
        <v>1.0000000000000001E-5</v>
      </c>
      <c r="S30" s="171">
        <f t="shared" ref="S30:S44" si="11">ROUND(F30*(P30),3)</f>
        <v>0</v>
      </c>
      <c r="T30" s="172"/>
      <c r="U30" s="172"/>
      <c r="V30" s="176"/>
      <c r="Z30">
        <v>0</v>
      </c>
    </row>
    <row r="31" spans="1:26" ht="24.9" customHeight="1" x14ac:dyDescent="0.3">
      <c r="A31" s="182">
        <v>15</v>
      </c>
      <c r="B31" s="177" t="s">
        <v>315</v>
      </c>
      <c r="C31" s="183" t="s">
        <v>1227</v>
      </c>
      <c r="D31" s="177" t="s">
        <v>1228</v>
      </c>
      <c r="E31" s="177" t="s">
        <v>157</v>
      </c>
      <c r="F31" s="178">
        <v>11.73</v>
      </c>
      <c r="G31" s="184"/>
      <c r="H31" s="184"/>
      <c r="I31" s="179">
        <f t="shared" si="6"/>
        <v>0</v>
      </c>
      <c r="J31" s="177">
        <f t="shared" si="7"/>
        <v>0</v>
      </c>
      <c r="K31" s="180">
        <f t="shared" si="8"/>
        <v>0</v>
      </c>
      <c r="L31" s="180">
        <f t="shared" si="9"/>
        <v>0</v>
      </c>
      <c r="M31" s="180">
        <f t="shared" si="10"/>
        <v>0</v>
      </c>
      <c r="N31" s="180">
        <v>0</v>
      </c>
      <c r="O31" s="180"/>
      <c r="P31" s="185">
        <v>3.3899999999999998E-3</v>
      </c>
      <c r="Q31" s="185"/>
      <c r="R31" s="185">
        <v>3.3899999999999998E-3</v>
      </c>
      <c r="S31" s="180">
        <f t="shared" si="11"/>
        <v>0.04</v>
      </c>
      <c r="T31" s="181"/>
      <c r="U31" s="181"/>
      <c r="V31" s="185"/>
      <c r="Z31">
        <v>0</v>
      </c>
    </row>
    <row r="32" spans="1:26" ht="24.9" customHeight="1" x14ac:dyDescent="0.3">
      <c r="A32" s="173">
        <v>16</v>
      </c>
      <c r="B32" s="168" t="s">
        <v>1193</v>
      </c>
      <c r="C32" s="174" t="s">
        <v>1194</v>
      </c>
      <c r="D32" s="168" t="s">
        <v>1195</v>
      </c>
      <c r="E32" s="168" t="s">
        <v>154</v>
      </c>
      <c r="F32" s="169">
        <v>32</v>
      </c>
      <c r="G32" s="175"/>
      <c r="H32" s="175"/>
      <c r="I32" s="170">
        <f t="shared" si="6"/>
        <v>0</v>
      </c>
      <c r="J32" s="168">
        <f t="shared" si="7"/>
        <v>0</v>
      </c>
      <c r="K32" s="171">
        <f t="shared" si="8"/>
        <v>0</v>
      </c>
      <c r="L32" s="171">
        <f t="shared" si="9"/>
        <v>0</v>
      </c>
      <c r="M32" s="171">
        <f t="shared" si="10"/>
        <v>0</v>
      </c>
      <c r="N32" s="171">
        <v>0</v>
      </c>
      <c r="O32" s="171"/>
      <c r="P32" s="176">
        <v>1.0000000000000001E-5</v>
      </c>
      <c r="Q32" s="176"/>
      <c r="R32" s="176">
        <v>1.0000000000000001E-5</v>
      </c>
      <c r="S32" s="171">
        <f t="shared" si="11"/>
        <v>0</v>
      </c>
      <c r="T32" s="172"/>
      <c r="U32" s="172"/>
      <c r="V32" s="176"/>
      <c r="Z32">
        <v>0</v>
      </c>
    </row>
    <row r="33" spans="1:26" ht="24.9" customHeight="1" x14ac:dyDescent="0.3">
      <c r="A33" s="182">
        <v>17</v>
      </c>
      <c r="B33" s="177" t="s">
        <v>315</v>
      </c>
      <c r="C33" s="183" t="s">
        <v>1199</v>
      </c>
      <c r="D33" s="177" t="s">
        <v>1200</v>
      </c>
      <c r="E33" s="177" t="s">
        <v>157</v>
      </c>
      <c r="F33" s="178">
        <v>32.64</v>
      </c>
      <c r="G33" s="184"/>
      <c r="H33" s="184"/>
      <c r="I33" s="179">
        <f t="shared" si="6"/>
        <v>0</v>
      </c>
      <c r="J33" s="177">
        <f t="shared" si="7"/>
        <v>0</v>
      </c>
      <c r="K33" s="180">
        <f t="shared" si="8"/>
        <v>0</v>
      </c>
      <c r="L33" s="180">
        <f t="shared" si="9"/>
        <v>0</v>
      </c>
      <c r="M33" s="180">
        <f t="shared" si="10"/>
        <v>0</v>
      </c>
      <c r="N33" s="180">
        <v>0</v>
      </c>
      <c r="O33" s="180"/>
      <c r="P33" s="185">
        <v>4.8300000000000001E-3</v>
      </c>
      <c r="Q33" s="185"/>
      <c r="R33" s="185">
        <v>4.8300000000000001E-3</v>
      </c>
      <c r="S33" s="180">
        <f t="shared" si="11"/>
        <v>0.158</v>
      </c>
      <c r="T33" s="181"/>
      <c r="U33" s="181"/>
      <c r="V33" s="185"/>
      <c r="Z33">
        <v>0</v>
      </c>
    </row>
    <row r="34" spans="1:26" ht="24.9" customHeight="1" x14ac:dyDescent="0.3">
      <c r="A34" s="182">
        <v>18</v>
      </c>
      <c r="B34" s="177" t="s">
        <v>315</v>
      </c>
      <c r="C34" s="183" t="s">
        <v>1203</v>
      </c>
      <c r="D34" s="177" t="s">
        <v>1229</v>
      </c>
      <c r="E34" s="177" t="s">
        <v>157</v>
      </c>
      <c r="F34" s="178">
        <v>2</v>
      </c>
      <c r="G34" s="184"/>
      <c r="H34" s="184"/>
      <c r="I34" s="179">
        <f t="shared" si="6"/>
        <v>0</v>
      </c>
      <c r="J34" s="177">
        <f t="shared" si="7"/>
        <v>0</v>
      </c>
      <c r="K34" s="180">
        <f t="shared" si="8"/>
        <v>0</v>
      </c>
      <c r="L34" s="180">
        <f t="shared" si="9"/>
        <v>0</v>
      </c>
      <c r="M34" s="180">
        <f t="shared" si="10"/>
        <v>0</v>
      </c>
      <c r="N34" s="180">
        <v>0</v>
      </c>
      <c r="O34" s="180"/>
      <c r="P34" s="185">
        <v>1.6900000000000001E-3</v>
      </c>
      <c r="Q34" s="185"/>
      <c r="R34" s="185">
        <v>1.6900000000000001E-3</v>
      </c>
      <c r="S34" s="180">
        <f t="shared" si="11"/>
        <v>3.0000000000000001E-3</v>
      </c>
      <c r="T34" s="181"/>
      <c r="U34" s="181"/>
      <c r="V34" s="185"/>
      <c r="Z34">
        <v>0</v>
      </c>
    </row>
    <row r="35" spans="1:26" ht="24.9" customHeight="1" x14ac:dyDescent="0.3">
      <c r="A35" s="173">
        <v>19</v>
      </c>
      <c r="B35" s="168" t="s">
        <v>1193</v>
      </c>
      <c r="C35" s="174" t="s">
        <v>1230</v>
      </c>
      <c r="D35" s="168" t="s">
        <v>1231</v>
      </c>
      <c r="E35" s="168" t="s">
        <v>157</v>
      </c>
      <c r="F35" s="169">
        <v>8</v>
      </c>
      <c r="G35" s="175"/>
      <c r="H35" s="175"/>
      <c r="I35" s="170">
        <f t="shared" si="6"/>
        <v>0</v>
      </c>
      <c r="J35" s="168">
        <f t="shared" si="7"/>
        <v>0</v>
      </c>
      <c r="K35" s="171">
        <f t="shared" si="8"/>
        <v>0</v>
      </c>
      <c r="L35" s="171">
        <f t="shared" si="9"/>
        <v>0</v>
      </c>
      <c r="M35" s="171">
        <f t="shared" si="10"/>
        <v>0</v>
      </c>
      <c r="N35" s="171">
        <v>0</v>
      </c>
      <c r="O35" s="171"/>
      <c r="P35" s="176">
        <v>3.0000000000000001E-5</v>
      </c>
      <c r="Q35" s="176"/>
      <c r="R35" s="176">
        <v>3.0000000000000001E-5</v>
      </c>
      <c r="S35" s="171">
        <f t="shared" si="11"/>
        <v>0</v>
      </c>
      <c r="T35" s="172"/>
      <c r="U35" s="172"/>
      <c r="V35" s="176"/>
      <c r="Z35">
        <v>0</v>
      </c>
    </row>
    <row r="36" spans="1:26" ht="24.9" customHeight="1" x14ac:dyDescent="0.3">
      <c r="A36" s="182">
        <v>20</v>
      </c>
      <c r="B36" s="177" t="s">
        <v>315</v>
      </c>
      <c r="C36" s="183" t="s">
        <v>1232</v>
      </c>
      <c r="D36" s="177" t="s">
        <v>1233</v>
      </c>
      <c r="E36" s="177" t="s">
        <v>157</v>
      </c>
      <c r="F36" s="178">
        <v>6</v>
      </c>
      <c r="G36" s="184"/>
      <c r="H36" s="184"/>
      <c r="I36" s="179">
        <f t="shared" si="6"/>
        <v>0</v>
      </c>
      <c r="J36" s="177">
        <f t="shared" si="7"/>
        <v>0</v>
      </c>
      <c r="K36" s="180">
        <f t="shared" si="8"/>
        <v>0</v>
      </c>
      <c r="L36" s="180">
        <f t="shared" si="9"/>
        <v>0</v>
      </c>
      <c r="M36" s="180">
        <f t="shared" si="10"/>
        <v>0</v>
      </c>
      <c r="N36" s="180">
        <v>0</v>
      </c>
      <c r="O36" s="180"/>
      <c r="P36" s="185">
        <v>1.65E-3</v>
      </c>
      <c r="Q36" s="185"/>
      <c r="R36" s="185">
        <v>1.65E-3</v>
      </c>
      <c r="S36" s="180">
        <f t="shared" si="11"/>
        <v>0.01</v>
      </c>
      <c r="T36" s="181"/>
      <c r="U36" s="181"/>
      <c r="V36" s="185"/>
      <c r="Z36">
        <v>0</v>
      </c>
    </row>
    <row r="37" spans="1:26" ht="24.9" customHeight="1" x14ac:dyDescent="0.3">
      <c r="A37" s="173">
        <v>21</v>
      </c>
      <c r="B37" s="168" t="s">
        <v>1193</v>
      </c>
      <c r="C37" s="174" t="s">
        <v>1234</v>
      </c>
      <c r="D37" s="168" t="s">
        <v>1235</v>
      </c>
      <c r="E37" s="168" t="s">
        <v>157</v>
      </c>
      <c r="F37" s="169">
        <v>4</v>
      </c>
      <c r="G37" s="175"/>
      <c r="H37" s="175"/>
      <c r="I37" s="170">
        <f t="shared" si="6"/>
        <v>0</v>
      </c>
      <c r="J37" s="168">
        <f t="shared" si="7"/>
        <v>0</v>
      </c>
      <c r="K37" s="171">
        <f t="shared" si="8"/>
        <v>0</v>
      </c>
      <c r="L37" s="171">
        <f t="shared" si="9"/>
        <v>0</v>
      </c>
      <c r="M37" s="171">
        <f t="shared" si="10"/>
        <v>0</v>
      </c>
      <c r="N37" s="171">
        <v>0</v>
      </c>
      <c r="O37" s="171"/>
      <c r="P37" s="176">
        <v>3.0000000000000001E-5</v>
      </c>
      <c r="Q37" s="176"/>
      <c r="R37" s="176">
        <v>3.0000000000000001E-5</v>
      </c>
      <c r="S37" s="171">
        <f t="shared" si="11"/>
        <v>0</v>
      </c>
      <c r="T37" s="172"/>
      <c r="U37" s="172"/>
      <c r="V37" s="176"/>
      <c r="Z37">
        <v>0</v>
      </c>
    </row>
    <row r="38" spans="1:26" ht="24.9" customHeight="1" x14ac:dyDescent="0.3">
      <c r="A38" s="182">
        <v>22</v>
      </c>
      <c r="B38" s="177" t="s">
        <v>315</v>
      </c>
      <c r="C38" s="183" t="s">
        <v>1236</v>
      </c>
      <c r="D38" s="177" t="s">
        <v>1237</v>
      </c>
      <c r="E38" s="177" t="s">
        <v>157</v>
      </c>
      <c r="F38" s="178">
        <v>4</v>
      </c>
      <c r="G38" s="184"/>
      <c r="H38" s="184"/>
      <c r="I38" s="179">
        <f t="shared" si="6"/>
        <v>0</v>
      </c>
      <c r="J38" s="177">
        <f t="shared" si="7"/>
        <v>0</v>
      </c>
      <c r="K38" s="180">
        <f t="shared" si="8"/>
        <v>0</v>
      </c>
      <c r="L38" s="180">
        <f t="shared" si="9"/>
        <v>0</v>
      </c>
      <c r="M38" s="180">
        <f t="shared" si="10"/>
        <v>0</v>
      </c>
      <c r="N38" s="180">
        <v>0</v>
      </c>
      <c r="O38" s="180"/>
      <c r="P38" s="185">
        <v>1.72E-3</v>
      </c>
      <c r="Q38" s="185"/>
      <c r="R38" s="185">
        <v>1.72E-3</v>
      </c>
      <c r="S38" s="180">
        <f t="shared" si="11"/>
        <v>7.0000000000000001E-3</v>
      </c>
      <c r="T38" s="181"/>
      <c r="U38" s="181"/>
      <c r="V38" s="185"/>
      <c r="Z38">
        <v>0</v>
      </c>
    </row>
    <row r="39" spans="1:26" ht="24.9" customHeight="1" x14ac:dyDescent="0.3">
      <c r="A39" s="182">
        <v>23</v>
      </c>
      <c r="B39" s="177" t="s">
        <v>461</v>
      </c>
      <c r="C39" s="183" t="s">
        <v>1238</v>
      </c>
      <c r="D39" s="177" t="s">
        <v>1239</v>
      </c>
      <c r="E39" s="177" t="s">
        <v>1240</v>
      </c>
      <c r="F39" s="178">
        <v>6</v>
      </c>
      <c r="G39" s="184"/>
      <c r="H39" s="184"/>
      <c r="I39" s="179">
        <f t="shared" si="6"/>
        <v>0</v>
      </c>
      <c r="J39" s="177">
        <f t="shared" si="7"/>
        <v>0</v>
      </c>
      <c r="K39" s="180">
        <f t="shared" si="8"/>
        <v>0</v>
      </c>
      <c r="L39" s="180">
        <f t="shared" si="9"/>
        <v>0</v>
      </c>
      <c r="M39" s="180">
        <f t="shared" si="10"/>
        <v>0</v>
      </c>
      <c r="N39" s="180">
        <v>0</v>
      </c>
      <c r="O39" s="180"/>
      <c r="P39" s="185"/>
      <c r="Q39" s="185"/>
      <c r="R39" s="185"/>
      <c r="S39" s="180">
        <f t="shared" si="11"/>
        <v>0</v>
      </c>
      <c r="T39" s="181"/>
      <c r="U39" s="181"/>
      <c r="V39" s="185"/>
      <c r="Z39">
        <v>0</v>
      </c>
    </row>
    <row r="40" spans="1:26" ht="24.9" customHeight="1" x14ac:dyDescent="0.3">
      <c r="A40" s="173">
        <v>24</v>
      </c>
      <c r="B40" s="168" t="s">
        <v>1193</v>
      </c>
      <c r="C40" s="174" t="s">
        <v>1205</v>
      </c>
      <c r="D40" s="168" t="s">
        <v>1241</v>
      </c>
      <c r="E40" s="168" t="s">
        <v>154</v>
      </c>
      <c r="F40" s="169">
        <v>43.5</v>
      </c>
      <c r="G40" s="175"/>
      <c r="H40" s="175"/>
      <c r="I40" s="170">
        <f t="shared" si="6"/>
        <v>0</v>
      </c>
      <c r="J40" s="168">
        <f t="shared" si="7"/>
        <v>0</v>
      </c>
      <c r="K40" s="171">
        <f t="shared" si="8"/>
        <v>0</v>
      </c>
      <c r="L40" s="171">
        <f t="shared" si="9"/>
        <v>0</v>
      </c>
      <c r="M40" s="171">
        <f t="shared" si="10"/>
        <v>0</v>
      </c>
      <c r="N40" s="171">
        <v>0</v>
      </c>
      <c r="O40" s="171"/>
      <c r="P40" s="176"/>
      <c r="Q40" s="176"/>
      <c r="R40" s="176"/>
      <c r="S40" s="171">
        <f t="shared" si="11"/>
        <v>0</v>
      </c>
      <c r="T40" s="172"/>
      <c r="U40" s="172"/>
      <c r="V40" s="176"/>
      <c r="Z40">
        <v>0</v>
      </c>
    </row>
    <row r="41" spans="1:26" ht="24.9" customHeight="1" x14ac:dyDescent="0.3">
      <c r="A41" s="173">
        <v>25</v>
      </c>
      <c r="B41" s="168" t="s">
        <v>1193</v>
      </c>
      <c r="C41" s="174" t="s">
        <v>1207</v>
      </c>
      <c r="D41" s="168" t="s">
        <v>1242</v>
      </c>
      <c r="E41" s="168" t="s">
        <v>157</v>
      </c>
      <c r="F41" s="169">
        <v>2</v>
      </c>
      <c r="G41" s="175"/>
      <c r="H41" s="175"/>
      <c r="I41" s="170">
        <f t="shared" si="6"/>
        <v>0</v>
      </c>
      <c r="J41" s="168">
        <f t="shared" si="7"/>
        <v>0</v>
      </c>
      <c r="K41" s="171">
        <f t="shared" si="8"/>
        <v>0</v>
      </c>
      <c r="L41" s="171">
        <f t="shared" si="9"/>
        <v>0</v>
      </c>
      <c r="M41" s="171">
        <f t="shared" si="10"/>
        <v>0</v>
      </c>
      <c r="N41" s="171">
        <v>0</v>
      </c>
      <c r="O41" s="171"/>
      <c r="P41" s="176">
        <v>3.0000000000000001E-5</v>
      </c>
      <c r="Q41" s="176"/>
      <c r="R41" s="176">
        <v>3.0000000000000001E-5</v>
      </c>
      <c r="S41" s="171">
        <f t="shared" si="11"/>
        <v>0</v>
      </c>
      <c r="T41" s="172"/>
      <c r="U41" s="172"/>
      <c r="V41" s="176"/>
      <c r="Z41">
        <v>0</v>
      </c>
    </row>
    <row r="42" spans="1:26" ht="24.9" customHeight="1" x14ac:dyDescent="0.3">
      <c r="A42" s="182">
        <v>26</v>
      </c>
      <c r="B42" s="177" t="s">
        <v>315</v>
      </c>
      <c r="C42" s="183" t="s">
        <v>1243</v>
      </c>
      <c r="D42" s="177" t="s">
        <v>1244</v>
      </c>
      <c r="E42" s="177" t="s">
        <v>157</v>
      </c>
      <c r="F42" s="178">
        <v>2</v>
      </c>
      <c r="G42" s="184"/>
      <c r="H42" s="184"/>
      <c r="I42" s="179">
        <f t="shared" si="6"/>
        <v>0</v>
      </c>
      <c r="J42" s="177">
        <f t="shared" si="7"/>
        <v>0</v>
      </c>
      <c r="K42" s="180">
        <f t="shared" si="8"/>
        <v>0</v>
      </c>
      <c r="L42" s="180">
        <f t="shared" si="9"/>
        <v>0</v>
      </c>
      <c r="M42" s="180">
        <f t="shared" si="10"/>
        <v>0</v>
      </c>
      <c r="N42" s="180">
        <v>0</v>
      </c>
      <c r="O42" s="180"/>
      <c r="P42" s="185">
        <v>3.9899999999999998E-2</v>
      </c>
      <c r="Q42" s="185"/>
      <c r="R42" s="185">
        <v>3.9899999999999998E-2</v>
      </c>
      <c r="S42" s="180">
        <f t="shared" si="11"/>
        <v>0.08</v>
      </c>
      <c r="T42" s="181"/>
      <c r="U42" s="181"/>
      <c r="V42" s="185"/>
      <c r="Z42">
        <v>0</v>
      </c>
    </row>
    <row r="43" spans="1:26" ht="24.9" customHeight="1" x14ac:dyDescent="0.3">
      <c r="A43" s="182">
        <v>27</v>
      </c>
      <c r="B43" s="177" t="s">
        <v>239</v>
      </c>
      <c r="C43" s="183" t="s">
        <v>1211</v>
      </c>
      <c r="D43" s="177" t="s">
        <v>1245</v>
      </c>
      <c r="E43" s="177" t="s">
        <v>157</v>
      </c>
      <c r="F43" s="178">
        <v>2</v>
      </c>
      <c r="G43" s="184"/>
      <c r="H43" s="184"/>
      <c r="I43" s="179">
        <f t="shared" si="6"/>
        <v>0</v>
      </c>
      <c r="J43" s="177">
        <f t="shared" si="7"/>
        <v>0</v>
      </c>
      <c r="K43" s="180">
        <f t="shared" si="8"/>
        <v>0</v>
      </c>
      <c r="L43" s="180">
        <f t="shared" si="9"/>
        <v>0</v>
      </c>
      <c r="M43" s="180">
        <f t="shared" si="10"/>
        <v>0</v>
      </c>
      <c r="N43" s="180">
        <v>0</v>
      </c>
      <c r="O43" s="180"/>
      <c r="P43" s="185">
        <v>2.0500000000000001E-2</v>
      </c>
      <c r="Q43" s="185"/>
      <c r="R43" s="185">
        <v>2.0500000000000001E-2</v>
      </c>
      <c r="S43" s="180">
        <f t="shared" si="11"/>
        <v>4.1000000000000002E-2</v>
      </c>
      <c r="T43" s="181"/>
      <c r="U43" s="181"/>
      <c r="V43" s="185"/>
      <c r="Z43">
        <v>0</v>
      </c>
    </row>
    <row r="44" spans="1:26" ht="24.9" customHeight="1" x14ac:dyDescent="0.3">
      <c r="A44" s="173">
        <v>28</v>
      </c>
      <c r="B44" s="168" t="s">
        <v>1126</v>
      </c>
      <c r="C44" s="174" t="s">
        <v>1209</v>
      </c>
      <c r="D44" s="168" t="s">
        <v>1210</v>
      </c>
      <c r="E44" s="168" t="s">
        <v>157</v>
      </c>
      <c r="F44" s="169">
        <v>2</v>
      </c>
      <c r="G44" s="175"/>
      <c r="H44" s="175"/>
      <c r="I44" s="170">
        <f t="shared" si="6"/>
        <v>0</v>
      </c>
      <c r="J44" s="168">
        <f t="shared" si="7"/>
        <v>0</v>
      </c>
      <c r="K44" s="171">
        <f t="shared" si="8"/>
        <v>0</v>
      </c>
      <c r="L44" s="171">
        <f t="shared" si="9"/>
        <v>0</v>
      </c>
      <c r="M44" s="171">
        <f t="shared" si="10"/>
        <v>0</v>
      </c>
      <c r="N44" s="171">
        <v>0</v>
      </c>
      <c r="O44" s="171"/>
      <c r="P44" s="176">
        <v>6.3400000000000001E-3</v>
      </c>
      <c r="Q44" s="176"/>
      <c r="R44" s="176">
        <v>6.3400000000000001E-3</v>
      </c>
      <c r="S44" s="171">
        <f t="shared" si="11"/>
        <v>1.2999999999999999E-2</v>
      </c>
      <c r="T44" s="172"/>
      <c r="U44" s="172"/>
      <c r="V44" s="176"/>
      <c r="Z44">
        <v>0</v>
      </c>
    </row>
    <row r="45" spans="1:26" x14ac:dyDescent="0.3">
      <c r="A45" s="152"/>
      <c r="B45" s="152"/>
      <c r="C45" s="167">
        <v>8</v>
      </c>
      <c r="D45" s="167" t="s">
        <v>1114</v>
      </c>
      <c r="E45" s="152"/>
      <c r="F45" s="166"/>
      <c r="G45" s="155">
        <f>ROUND((SUM(L29:L44))/1,2)</f>
        <v>0</v>
      </c>
      <c r="H45" s="155">
        <f>ROUND((SUM(M29:M44))/1,2)</f>
        <v>0</v>
      </c>
      <c r="I45" s="155">
        <f>ROUND((SUM(I29:I44))/1,2)</f>
        <v>0</v>
      </c>
      <c r="J45" s="152"/>
      <c r="K45" s="152"/>
      <c r="L45" s="152">
        <f>ROUND((SUM(L29:L44))/1,2)</f>
        <v>0</v>
      </c>
      <c r="M45" s="152">
        <f>ROUND((SUM(M29:M44))/1,2)</f>
        <v>0</v>
      </c>
      <c r="N45" s="152"/>
      <c r="O45" s="152"/>
      <c r="P45" s="186"/>
      <c r="Q45" s="152"/>
      <c r="R45" s="152"/>
      <c r="S45" s="186">
        <f>ROUND((SUM(S29:S44))/1,2)</f>
        <v>0.35</v>
      </c>
      <c r="T45" s="149"/>
      <c r="U45" s="149"/>
      <c r="V45" s="2">
        <f>ROUND((SUM(V29:V44))/1,2)</f>
        <v>0</v>
      </c>
      <c r="W45" s="149"/>
      <c r="X45" s="149"/>
      <c r="Y45" s="149"/>
      <c r="Z45" s="149"/>
    </row>
    <row r="46" spans="1:26" x14ac:dyDescent="0.3">
      <c r="A46" s="1"/>
      <c r="B46" s="1"/>
      <c r="C46" s="1"/>
      <c r="D46" s="1"/>
      <c r="E46" s="1"/>
      <c r="F46" s="162"/>
      <c r="G46" s="145"/>
      <c r="H46" s="145"/>
      <c r="I46" s="145"/>
      <c r="J46" s="1"/>
      <c r="K46" s="1"/>
      <c r="L46" s="1"/>
      <c r="M46" s="1"/>
      <c r="N46" s="1"/>
      <c r="O46" s="1"/>
      <c r="P46" s="1"/>
      <c r="Q46" s="1"/>
      <c r="R46" s="1"/>
      <c r="S46" s="1"/>
      <c r="V46" s="1"/>
    </row>
    <row r="47" spans="1:26" x14ac:dyDescent="0.3">
      <c r="A47" s="152"/>
      <c r="B47" s="152"/>
      <c r="C47" s="167">
        <v>9</v>
      </c>
      <c r="D47" s="167" t="s">
        <v>81</v>
      </c>
      <c r="E47" s="152"/>
      <c r="F47" s="166"/>
      <c r="G47" s="153"/>
      <c r="H47" s="153"/>
      <c r="I47" s="153"/>
      <c r="J47" s="152"/>
      <c r="K47" s="152"/>
      <c r="L47" s="152"/>
      <c r="M47" s="152"/>
      <c r="N47" s="152"/>
      <c r="O47" s="152"/>
      <c r="P47" s="152"/>
      <c r="Q47" s="152"/>
      <c r="R47" s="152"/>
      <c r="S47" s="152"/>
      <c r="T47" s="149"/>
      <c r="U47" s="149"/>
      <c r="V47" s="152"/>
      <c r="W47" s="149"/>
      <c r="X47" s="149"/>
      <c r="Y47" s="149"/>
      <c r="Z47" s="149"/>
    </row>
    <row r="48" spans="1:26" ht="24.9" customHeight="1" x14ac:dyDescent="0.3">
      <c r="A48" s="173">
        <v>29</v>
      </c>
      <c r="B48" s="168" t="s">
        <v>1164</v>
      </c>
      <c r="C48" s="174" t="s">
        <v>1165</v>
      </c>
      <c r="D48" s="168" t="s">
        <v>1166</v>
      </c>
      <c r="E48" s="168" t="s">
        <v>1167</v>
      </c>
      <c r="F48" s="169">
        <v>10</v>
      </c>
      <c r="G48" s="175"/>
      <c r="H48" s="175"/>
      <c r="I48" s="170">
        <f>ROUND(F48*(G48+H48),2)</f>
        <v>0</v>
      </c>
      <c r="J48" s="168">
        <f>ROUND(F48*(N48),2)</f>
        <v>0</v>
      </c>
      <c r="K48" s="171">
        <f>ROUND(F48*(O48),2)</f>
        <v>0</v>
      </c>
      <c r="L48" s="171">
        <f>ROUND(F48*(G48),2)</f>
        <v>0</v>
      </c>
      <c r="M48" s="171">
        <f>ROUND(F48*(H48),2)</f>
        <v>0</v>
      </c>
      <c r="N48" s="171">
        <v>0</v>
      </c>
      <c r="O48" s="171"/>
      <c r="P48" s="176"/>
      <c r="Q48" s="176"/>
      <c r="R48" s="176"/>
      <c r="S48" s="171">
        <f>ROUND(F48*(P48),3)</f>
        <v>0</v>
      </c>
      <c r="T48" s="172"/>
      <c r="U48" s="172"/>
      <c r="V48" s="176"/>
      <c r="Z48">
        <v>0</v>
      </c>
    </row>
    <row r="49" spans="1:26" ht="24.9" customHeight="1" x14ac:dyDescent="0.3">
      <c r="A49" s="173">
        <v>30</v>
      </c>
      <c r="B49" s="168" t="s">
        <v>1164</v>
      </c>
      <c r="C49" s="174" t="s">
        <v>1168</v>
      </c>
      <c r="D49" s="168" t="s">
        <v>1169</v>
      </c>
      <c r="E49" s="168" t="s">
        <v>1167</v>
      </c>
      <c r="F49" s="169">
        <v>10</v>
      </c>
      <c r="G49" s="175"/>
      <c r="H49" s="175"/>
      <c r="I49" s="170">
        <f>ROUND(F49*(G49+H49),2)</f>
        <v>0</v>
      </c>
      <c r="J49" s="168">
        <f>ROUND(F49*(N49),2)</f>
        <v>0</v>
      </c>
      <c r="K49" s="171">
        <f>ROUND(F49*(O49),2)</f>
        <v>0</v>
      </c>
      <c r="L49" s="171">
        <f>ROUND(F49*(G49),2)</f>
        <v>0</v>
      </c>
      <c r="M49" s="171">
        <f>ROUND(F49*(H49),2)</f>
        <v>0</v>
      </c>
      <c r="N49" s="171">
        <v>0</v>
      </c>
      <c r="O49" s="171"/>
      <c r="P49" s="176"/>
      <c r="Q49" s="176"/>
      <c r="R49" s="176"/>
      <c r="S49" s="171">
        <f>ROUND(F49*(P49),3)</f>
        <v>0</v>
      </c>
      <c r="T49" s="172"/>
      <c r="U49" s="172"/>
      <c r="V49" s="176"/>
      <c r="Z49">
        <v>0</v>
      </c>
    </row>
    <row r="50" spans="1:26" x14ac:dyDescent="0.3">
      <c r="A50" s="152"/>
      <c r="B50" s="152"/>
      <c r="C50" s="167">
        <v>9</v>
      </c>
      <c r="D50" s="167" t="s">
        <v>81</v>
      </c>
      <c r="E50" s="152"/>
      <c r="F50" s="166"/>
      <c r="G50" s="155">
        <f>ROUND((SUM(L47:L49))/1,2)</f>
        <v>0</v>
      </c>
      <c r="H50" s="155">
        <f>ROUND((SUM(M47:M49))/1,2)</f>
        <v>0</v>
      </c>
      <c r="I50" s="155">
        <f>ROUND((SUM(I47:I49))/1,2)</f>
        <v>0</v>
      </c>
      <c r="J50" s="152"/>
      <c r="K50" s="152"/>
      <c r="L50" s="152">
        <f>ROUND((SUM(L47:L49))/1,2)</f>
        <v>0</v>
      </c>
      <c r="M50" s="152">
        <f>ROUND((SUM(M47:M49))/1,2)</f>
        <v>0</v>
      </c>
      <c r="N50" s="152"/>
      <c r="O50" s="152"/>
      <c r="P50" s="186"/>
      <c r="Q50" s="152"/>
      <c r="R50" s="152"/>
      <c r="S50" s="186">
        <f>ROUND((SUM(S47:S49))/1,2)</f>
        <v>0</v>
      </c>
      <c r="T50" s="149"/>
      <c r="U50" s="149"/>
      <c r="V50" s="2">
        <f>ROUND((SUM(V47:V49))/1,2)</f>
        <v>0</v>
      </c>
      <c r="W50" s="149"/>
      <c r="X50" s="149"/>
      <c r="Y50" s="149"/>
      <c r="Z50" s="149"/>
    </row>
    <row r="51" spans="1:26" x14ac:dyDescent="0.3">
      <c r="A51" s="1"/>
      <c r="B51" s="1"/>
      <c r="C51" s="1"/>
      <c r="D51" s="1"/>
      <c r="E51" s="1"/>
      <c r="F51" s="162"/>
      <c r="G51" s="145"/>
      <c r="H51" s="145"/>
      <c r="I51" s="145"/>
      <c r="J51" s="1"/>
      <c r="K51" s="1"/>
      <c r="L51" s="1"/>
      <c r="M51" s="1"/>
      <c r="N51" s="1"/>
      <c r="O51" s="1"/>
      <c r="P51" s="1"/>
      <c r="Q51" s="1"/>
      <c r="R51" s="1"/>
      <c r="S51" s="1"/>
      <c r="V51" s="1"/>
    </row>
    <row r="52" spans="1:26" x14ac:dyDescent="0.3">
      <c r="A52" s="152"/>
      <c r="B52" s="152"/>
      <c r="C52" s="167">
        <v>99</v>
      </c>
      <c r="D52" s="167" t="s">
        <v>82</v>
      </c>
      <c r="E52" s="152"/>
      <c r="F52" s="166"/>
      <c r="G52" s="153"/>
      <c r="H52" s="153"/>
      <c r="I52" s="153"/>
      <c r="J52" s="152"/>
      <c r="K52" s="152"/>
      <c r="L52" s="152"/>
      <c r="M52" s="152"/>
      <c r="N52" s="152"/>
      <c r="O52" s="152"/>
      <c r="P52" s="152"/>
      <c r="Q52" s="152"/>
      <c r="R52" s="152"/>
      <c r="S52" s="152"/>
      <c r="T52" s="149"/>
      <c r="U52" s="149"/>
      <c r="V52" s="152"/>
      <c r="W52" s="149"/>
      <c r="X52" s="149"/>
      <c r="Y52" s="149"/>
      <c r="Z52" s="149"/>
    </row>
    <row r="53" spans="1:26" ht="24.9" customHeight="1" x14ac:dyDescent="0.3">
      <c r="A53" s="173">
        <v>31</v>
      </c>
      <c r="B53" s="168" t="s">
        <v>1126</v>
      </c>
      <c r="C53" s="174" t="s">
        <v>1213</v>
      </c>
      <c r="D53" s="168" t="s">
        <v>1214</v>
      </c>
      <c r="E53" s="168" t="s">
        <v>141</v>
      </c>
      <c r="F53" s="169">
        <v>6.4090049000000011</v>
      </c>
      <c r="G53" s="175"/>
      <c r="H53" s="175"/>
      <c r="I53" s="170">
        <f>ROUND(F53*(G53+H53),2)</f>
        <v>0</v>
      </c>
      <c r="J53" s="168">
        <f>ROUND(F53*(N53),2)</f>
        <v>0</v>
      </c>
      <c r="K53" s="171">
        <f>ROUND(F53*(O53),2)</f>
        <v>0</v>
      </c>
      <c r="L53" s="171">
        <f>ROUND(F53*(G53),2)</f>
        <v>0</v>
      </c>
      <c r="M53" s="171">
        <f>ROUND(F53*(H53),2)</f>
        <v>0</v>
      </c>
      <c r="N53" s="171">
        <v>0</v>
      </c>
      <c r="O53" s="171"/>
      <c r="P53" s="176"/>
      <c r="Q53" s="176"/>
      <c r="R53" s="176"/>
      <c r="S53" s="171">
        <f>ROUND(F53*(P53),3)</f>
        <v>0</v>
      </c>
      <c r="T53" s="172"/>
      <c r="U53" s="172"/>
      <c r="V53" s="176"/>
      <c r="Z53">
        <v>0</v>
      </c>
    </row>
    <row r="54" spans="1:26" x14ac:dyDescent="0.3">
      <c r="A54" s="152"/>
      <c r="B54" s="152"/>
      <c r="C54" s="167">
        <v>99</v>
      </c>
      <c r="D54" s="167" t="s">
        <v>82</v>
      </c>
      <c r="E54" s="152"/>
      <c r="F54" s="166"/>
      <c r="G54" s="155">
        <f>ROUND((SUM(L52:L53))/1,2)</f>
        <v>0</v>
      </c>
      <c r="H54" s="155">
        <f>ROUND((SUM(M52:M53))/1,2)</f>
        <v>0</v>
      </c>
      <c r="I54" s="155">
        <f>ROUND((SUM(I52:I53))/1,2)</f>
        <v>0</v>
      </c>
      <c r="J54" s="152"/>
      <c r="K54" s="152"/>
      <c r="L54" s="152">
        <f>ROUND((SUM(L52:L53))/1,2)</f>
        <v>0</v>
      </c>
      <c r="M54" s="152">
        <f>ROUND((SUM(M52:M53))/1,2)</f>
        <v>0</v>
      </c>
      <c r="N54" s="152"/>
      <c r="O54" s="152"/>
      <c r="P54" s="186"/>
      <c r="Q54" s="1"/>
      <c r="R54" s="1"/>
      <c r="S54" s="186">
        <f>ROUND((SUM(S52:S53))/1,2)</f>
        <v>0</v>
      </c>
      <c r="T54" s="187"/>
      <c r="U54" s="187"/>
      <c r="V54" s="2">
        <f>ROUND((SUM(V52:V53))/1,2)</f>
        <v>0</v>
      </c>
    </row>
    <row r="55" spans="1:26" x14ac:dyDescent="0.3">
      <c r="A55" s="1"/>
      <c r="B55" s="1"/>
      <c r="C55" s="1"/>
      <c r="D55" s="1"/>
      <c r="E55" s="1"/>
      <c r="F55" s="162"/>
      <c r="G55" s="145"/>
      <c r="H55" s="145"/>
      <c r="I55" s="145"/>
      <c r="J55" s="1"/>
      <c r="K55" s="1"/>
      <c r="L55" s="1"/>
      <c r="M55" s="1"/>
      <c r="N55" s="1"/>
      <c r="O55" s="1"/>
      <c r="P55" s="1"/>
      <c r="Q55" s="1"/>
      <c r="R55" s="1"/>
      <c r="S55" s="1"/>
      <c r="V55" s="1"/>
    </row>
    <row r="56" spans="1:26" x14ac:dyDescent="0.3">
      <c r="A56" s="152"/>
      <c r="B56" s="152"/>
      <c r="C56" s="152"/>
      <c r="D56" s="2" t="s">
        <v>75</v>
      </c>
      <c r="E56" s="152"/>
      <c r="F56" s="166"/>
      <c r="G56" s="155">
        <f>ROUND((SUM(L9:L55))/2,2)</f>
        <v>0</v>
      </c>
      <c r="H56" s="155">
        <f>ROUND((SUM(M9:M55))/2,2)</f>
        <v>0</v>
      </c>
      <c r="I56" s="155">
        <f>ROUND((SUM(I9:I55))/2,2)</f>
        <v>0</v>
      </c>
      <c r="J56" s="152"/>
      <c r="K56" s="152"/>
      <c r="L56" s="152">
        <f>ROUND((SUM(L9:L55))/2,2)</f>
        <v>0</v>
      </c>
      <c r="M56" s="152">
        <f>ROUND((SUM(M9:M55))/2,2)</f>
        <v>0</v>
      </c>
      <c r="N56" s="152"/>
      <c r="O56" s="152"/>
      <c r="P56" s="186"/>
      <c r="Q56" s="1"/>
      <c r="R56" s="1"/>
      <c r="S56" s="186">
        <f>ROUND((SUM(S9:S55))/2,2)</f>
        <v>6.41</v>
      </c>
      <c r="V56" s="2">
        <f>ROUND((SUM(V9:V55))/2,2)</f>
        <v>0</v>
      </c>
    </row>
    <row r="57" spans="1:26" x14ac:dyDescent="0.3">
      <c r="A57" s="188"/>
      <c r="B57" s="188"/>
      <c r="C57" s="188"/>
      <c r="D57" s="188" t="s">
        <v>97</v>
      </c>
      <c r="E57" s="188"/>
      <c r="F57" s="189"/>
      <c r="G57" s="190">
        <f>ROUND((SUM(L9:L56))/3,2)</f>
        <v>0</v>
      </c>
      <c r="H57" s="190">
        <f>ROUND((SUM(M9:M56))/3,2)</f>
        <v>0</v>
      </c>
      <c r="I57" s="190">
        <f>ROUND((SUM(I9:I56))/3,2)</f>
        <v>0</v>
      </c>
      <c r="J57" s="188"/>
      <c r="K57" s="188">
        <f>ROUND((SUM(K9:K56))/3,2)</f>
        <v>0</v>
      </c>
      <c r="L57" s="188">
        <f>ROUND((SUM(L9:L56))/3,2)</f>
        <v>0</v>
      </c>
      <c r="M57" s="188">
        <f>ROUND((SUM(M9:M56))/3,2)</f>
        <v>0</v>
      </c>
      <c r="N57" s="188"/>
      <c r="O57" s="188"/>
      <c r="P57" s="189"/>
      <c r="Q57" s="188"/>
      <c r="R57" s="188"/>
      <c r="S57" s="189">
        <f>ROUND((SUM(S9:S56))/3,2)</f>
        <v>6.41</v>
      </c>
      <c r="T57" s="191"/>
      <c r="U57" s="191"/>
      <c r="V57" s="188">
        <f>ROUND((SUM(V9:V56))/3,2)</f>
        <v>0</v>
      </c>
      <c r="Z57">
        <f>(SUM(Z9:Z56))</f>
        <v>0</v>
      </c>
    </row>
    <row r="60" spans="1:26" ht="61.2" customHeight="1" x14ac:dyDescent="0.3">
      <c r="A60" s="220" t="s">
        <v>1283</v>
      </c>
      <c r="B60" s="220"/>
      <c r="C60" s="220"/>
      <c r="D60" s="220"/>
      <c r="E60" s="220"/>
      <c r="F60" s="220"/>
      <c r="G60" s="220"/>
      <c r="H60" s="220"/>
      <c r="I60" s="220"/>
      <c r="J60" s="220"/>
      <c r="K60" s="220"/>
      <c r="L60" s="220"/>
      <c r="M60" s="220"/>
      <c r="N60" s="220"/>
      <c r="O60" s="220"/>
      <c r="P60" s="220"/>
      <c r="Q60" s="220"/>
      <c r="R60" s="220"/>
      <c r="S60" s="220"/>
      <c r="T60" s="220"/>
      <c r="U60" s="220"/>
      <c r="V60" s="220"/>
    </row>
    <row r="62" spans="1:26" ht="42" customHeight="1" x14ac:dyDescent="0.3">
      <c r="A62" s="220" t="s">
        <v>1284</v>
      </c>
      <c r="B62" s="220"/>
      <c r="C62" s="220"/>
      <c r="D62" s="220"/>
      <c r="E62" s="220"/>
      <c r="F62" s="220"/>
      <c r="G62" s="220"/>
      <c r="H62" s="220"/>
      <c r="I62" s="220"/>
      <c r="J62" s="220"/>
      <c r="K62" s="220"/>
      <c r="L62" s="220"/>
      <c r="M62" s="220"/>
      <c r="N62" s="220"/>
      <c r="O62" s="220"/>
      <c r="P62" s="220"/>
      <c r="Q62" s="220"/>
      <c r="R62" s="220"/>
      <c r="S62" s="220"/>
      <c r="T62" s="220"/>
      <c r="U62" s="220"/>
      <c r="V62" s="220"/>
    </row>
    <row r="64" spans="1:26" ht="45" customHeight="1" x14ac:dyDescent="0.3">
      <c r="A64" s="224" t="s">
        <v>1285</v>
      </c>
      <c r="B64" s="224"/>
      <c r="C64" s="224"/>
      <c r="D64" s="224"/>
      <c r="E64" s="224"/>
      <c r="F64" s="224"/>
      <c r="G64" s="224"/>
      <c r="H64" s="224"/>
      <c r="I64" s="224"/>
      <c r="J64" s="224"/>
      <c r="K64" s="224"/>
      <c r="L64" s="224"/>
      <c r="M64" s="224"/>
      <c r="N64" s="224"/>
      <c r="O64" s="224"/>
      <c r="P64" s="224"/>
      <c r="Q64" s="224"/>
      <c r="R64" s="224"/>
      <c r="S64" s="224"/>
      <c r="T64" s="224"/>
      <c r="U64" s="224"/>
      <c r="V64" s="224"/>
    </row>
    <row r="66" spans="1:22" x14ac:dyDescent="0.3">
      <c r="A66" s="225" t="s">
        <v>1286</v>
      </c>
      <c r="B66" s="225"/>
      <c r="C66" s="225"/>
      <c r="D66" s="225"/>
      <c r="E66" s="225"/>
      <c r="F66" s="225"/>
      <c r="G66" s="225"/>
      <c r="H66" s="225"/>
      <c r="I66" s="225"/>
      <c r="J66" s="225"/>
      <c r="K66" s="225"/>
      <c r="L66" s="225"/>
      <c r="M66" s="225"/>
      <c r="N66" s="225"/>
      <c r="O66" s="225"/>
      <c r="P66" s="225"/>
      <c r="Q66" s="225"/>
      <c r="R66" s="225"/>
      <c r="S66" s="225"/>
      <c r="T66" s="225"/>
      <c r="U66" s="225"/>
      <c r="V66" s="225"/>
    </row>
    <row r="68" spans="1:22" x14ac:dyDescent="0.3">
      <c r="A68" s="220" t="s">
        <v>1287</v>
      </c>
      <c r="B68" s="220"/>
      <c r="C68" s="220"/>
      <c r="D68" s="220"/>
    </row>
    <row r="71" spans="1:22" x14ac:dyDescent="0.3">
      <c r="A71" s="220" t="s">
        <v>1288</v>
      </c>
      <c r="B71" s="220"/>
      <c r="C71" s="220"/>
      <c r="D71" s="220"/>
    </row>
  </sheetData>
  <mergeCells count="9">
    <mergeCell ref="A64:V64"/>
    <mergeCell ref="A66:V66"/>
    <mergeCell ref="A68:D68"/>
    <mergeCell ref="A71:D71"/>
    <mergeCell ref="B1:H1"/>
    <mergeCell ref="B2:H2"/>
    <mergeCell ref="B3:H3"/>
    <mergeCell ref="A60:V60"/>
    <mergeCell ref="A62:V62"/>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07   Kanalizačná dažďová prípojka </oddHeader>
    <oddFooter>&amp;RStrana &amp;P z &amp;N    &amp;L&amp;7Spracované systémom Systematic® Kalkulus, tel.: 051 77 10 585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38A8-7785-41AD-BD20-7BBD98250E54}">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1246</v>
      </c>
      <c r="C3" s="38"/>
      <c r="D3" s="39"/>
      <c r="E3" s="39"/>
      <c r="F3" s="39"/>
      <c r="G3" s="20"/>
      <c r="H3" s="20"/>
      <c r="I3" s="40" t="s">
        <v>24</v>
      </c>
      <c r="J3" s="33"/>
    </row>
    <row r="4" spans="1:23" ht="18" customHeight="1" x14ac:dyDescent="0.3">
      <c r="A4" s="16"/>
      <c r="B4" s="26"/>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c r="E16" s="92"/>
      <c r="F16" s="103"/>
      <c r="G16" s="55">
        <v>6</v>
      </c>
      <c r="H16" s="112" t="s">
        <v>44</v>
      </c>
      <c r="I16" s="123"/>
      <c r="J16" s="115">
        <v>0</v>
      </c>
    </row>
    <row r="17" spans="1:26" ht="18" customHeight="1" x14ac:dyDescent="0.3">
      <c r="A17" s="16"/>
      <c r="B17" s="62">
        <v>2</v>
      </c>
      <c r="C17" s="66" t="s">
        <v>38</v>
      </c>
      <c r="D17" s="72"/>
      <c r="E17" s="70"/>
      <c r="F17" s="75"/>
      <c r="G17" s="56">
        <v>7</v>
      </c>
      <c r="H17" s="113" t="s">
        <v>45</v>
      </c>
      <c r="I17" s="123"/>
      <c r="J17" s="116">
        <f>'SO 7917'!Z32</f>
        <v>0</v>
      </c>
    </row>
    <row r="18" spans="1:26" ht="18" customHeight="1" x14ac:dyDescent="0.3">
      <c r="A18" s="16"/>
      <c r="B18" s="63">
        <v>3</v>
      </c>
      <c r="C18" s="67" t="s">
        <v>39</v>
      </c>
      <c r="D18" s="73">
        <f>'Rekap 7917'!B13</f>
        <v>0</v>
      </c>
      <c r="E18" s="71">
        <f>'Rekap 7917'!C13</f>
        <v>0</v>
      </c>
      <c r="F18" s="76">
        <f>'Rekap 7917'!D13</f>
        <v>0</v>
      </c>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7917'!K9:'SO 7917'!K31)</f>
        <v>0</v>
      </c>
      <c r="J29" s="115">
        <f>ROUND(((ROUND(I29,2)*20)*1/100),2)</f>
        <v>0</v>
      </c>
    </row>
    <row r="30" spans="1:26" ht="18" customHeight="1" x14ac:dyDescent="0.3">
      <c r="A30" s="16"/>
      <c r="B30" s="26"/>
      <c r="C30" s="121"/>
      <c r="D30" s="123"/>
      <c r="E30" s="25"/>
      <c r="F30" s="16"/>
      <c r="G30" s="56">
        <v>23</v>
      </c>
      <c r="H30" s="113" t="s">
        <v>51</v>
      </c>
      <c r="I30" s="84">
        <f>SUM('SO 7917'!K9:'SO 7917'!K31)</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D3A46-4A28-4BBD-BB1D-9692488D1A2D}">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1246</v>
      </c>
      <c r="B5" s="138"/>
      <c r="C5" s="138"/>
      <c r="D5" s="138"/>
      <c r="E5" s="138"/>
      <c r="F5" s="138"/>
    </row>
    <row r="6" spans="1:26" x14ac:dyDescent="0.3">
      <c r="A6" s="138"/>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847</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848</v>
      </c>
      <c r="B11" s="153">
        <f>'SO 7917'!L21</f>
        <v>0</v>
      </c>
      <c r="C11" s="153">
        <f>'SO 7917'!M21</f>
        <v>0</v>
      </c>
      <c r="D11" s="153">
        <f>'SO 7917'!I21</f>
        <v>0</v>
      </c>
      <c r="E11" s="154">
        <f>'SO 7917'!S21</f>
        <v>0</v>
      </c>
      <c r="F11" s="154">
        <f>'SO 7917'!V21</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1115</v>
      </c>
      <c r="B12" s="153">
        <f>'SO 7917'!L29</f>
        <v>0</v>
      </c>
      <c r="C12" s="153">
        <f>'SO 7917'!M29</f>
        <v>0</v>
      </c>
      <c r="D12" s="153">
        <f>'SO 7917'!I29</f>
        <v>0</v>
      </c>
      <c r="E12" s="154">
        <f>'SO 7917'!S29</f>
        <v>0.01</v>
      </c>
      <c r="F12" s="154">
        <f>'SO 7917'!V29</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2" t="s">
        <v>847</v>
      </c>
      <c r="B13" s="155">
        <f>'SO 7917'!L31</f>
        <v>0</v>
      </c>
      <c r="C13" s="155">
        <f>'SO 7917'!M31</f>
        <v>0</v>
      </c>
      <c r="D13" s="155">
        <f>'SO 7917'!I31</f>
        <v>0</v>
      </c>
      <c r="E13" s="156">
        <f>'SO 7917'!S31</f>
        <v>0.01</v>
      </c>
      <c r="F13" s="156">
        <f>'SO 7917'!V31</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
      <c r="B14" s="145"/>
      <c r="C14" s="145"/>
      <c r="D14" s="145"/>
      <c r="E14" s="144"/>
      <c r="F14" s="144"/>
    </row>
    <row r="15" spans="1:26" x14ac:dyDescent="0.3">
      <c r="A15" s="2" t="s">
        <v>97</v>
      </c>
      <c r="B15" s="155">
        <f>'SO 7917'!L32</f>
        <v>0</v>
      </c>
      <c r="C15" s="155">
        <f>'SO 7917'!M32</f>
        <v>0</v>
      </c>
      <c r="D15" s="155">
        <f>'SO 7917'!I32</f>
        <v>0</v>
      </c>
      <c r="E15" s="156">
        <f>'SO 7917'!S32</f>
        <v>0.01</v>
      </c>
      <c r="F15" s="156">
        <f>'SO 7917'!V32</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1"/>
      <c r="B16" s="145"/>
      <c r="C16" s="145"/>
      <c r="D16" s="145"/>
      <c r="E16" s="144"/>
      <c r="F16" s="144"/>
    </row>
    <row r="17" spans="1:6" x14ac:dyDescent="0.3">
      <c r="A17" s="1"/>
      <c r="B17" s="145"/>
      <c r="C17" s="145"/>
      <c r="D17" s="145"/>
      <c r="E17" s="144"/>
      <c r="F17" s="144"/>
    </row>
    <row r="18" spans="1:6" x14ac:dyDescent="0.3">
      <c r="A18" s="1"/>
      <c r="B18" s="145"/>
      <c r="C18" s="145"/>
      <c r="D18" s="145"/>
      <c r="E18" s="144"/>
      <c r="F18" s="144"/>
    </row>
    <row r="19" spans="1:6" x14ac:dyDescent="0.3">
      <c r="A19" s="1"/>
      <c r="B19" s="145"/>
      <c r="C19" s="145"/>
      <c r="D19" s="145"/>
      <c r="E19" s="144"/>
      <c r="F19" s="144"/>
    </row>
    <row r="20" spans="1:6" x14ac:dyDescent="0.3">
      <c r="A20" s="1"/>
      <c r="B20" s="145"/>
      <c r="C20" s="145"/>
      <c r="D20" s="145"/>
      <c r="E20" s="144"/>
      <c r="F20" s="144"/>
    </row>
    <row r="21" spans="1:6" x14ac:dyDescent="0.3">
      <c r="A21" s="1"/>
      <c r="B21" s="145"/>
      <c r="C21" s="145"/>
      <c r="D21" s="145"/>
      <c r="E21" s="144"/>
      <c r="F21" s="144"/>
    </row>
    <row r="22" spans="1:6" x14ac:dyDescent="0.3">
      <c r="A22" s="1"/>
      <c r="B22" s="145"/>
      <c r="C22" s="145"/>
      <c r="D22" s="145"/>
      <c r="E22" s="144"/>
      <c r="F22" s="144"/>
    </row>
    <row r="23" spans="1:6" x14ac:dyDescent="0.3">
      <c r="A23" s="1"/>
      <c r="B23" s="145"/>
      <c r="C23" s="145"/>
      <c r="D23" s="145"/>
      <c r="E23" s="144"/>
      <c r="F23" s="144"/>
    </row>
    <row r="24" spans="1:6" x14ac:dyDescent="0.3">
      <c r="A24" s="1"/>
      <c r="B24" s="145"/>
      <c r="C24" s="145"/>
      <c r="D24" s="145"/>
      <c r="E24" s="144"/>
      <c r="F24" s="144"/>
    </row>
    <row r="25" spans="1:6" x14ac:dyDescent="0.3">
      <c r="A25" s="1"/>
      <c r="B25" s="145"/>
      <c r="C25" s="145"/>
      <c r="D25" s="145"/>
      <c r="E25" s="144"/>
      <c r="F25" s="144"/>
    </row>
    <row r="26" spans="1:6" x14ac:dyDescent="0.3">
      <c r="A26" s="1"/>
      <c r="B26" s="145"/>
      <c r="C26" s="145"/>
      <c r="D26" s="145"/>
      <c r="E26" s="144"/>
      <c r="F26" s="144"/>
    </row>
    <row r="27" spans="1:6" x14ac:dyDescent="0.3">
      <c r="A27" s="1"/>
      <c r="B27" s="145"/>
      <c r="C27" s="145"/>
      <c r="D27" s="145"/>
      <c r="E27" s="144"/>
      <c r="F27" s="144"/>
    </row>
    <row r="28" spans="1:6" x14ac:dyDescent="0.3">
      <c r="A28" s="1"/>
      <c r="B28" s="145"/>
      <c r="C28" s="145"/>
      <c r="D28" s="145"/>
      <c r="E28" s="144"/>
      <c r="F28" s="144"/>
    </row>
    <row r="29" spans="1:6" x14ac:dyDescent="0.3">
      <c r="A29" s="1"/>
      <c r="B29" s="145"/>
      <c r="C29" s="145"/>
      <c r="D29" s="145"/>
      <c r="E29" s="144"/>
      <c r="F29" s="144"/>
    </row>
    <row r="30" spans="1:6" x14ac:dyDescent="0.3">
      <c r="A30" s="1"/>
      <c r="B30" s="145"/>
      <c r="C30" s="145"/>
      <c r="D30" s="145"/>
      <c r="E30" s="144"/>
      <c r="F30" s="144"/>
    </row>
    <row r="31" spans="1:6" x14ac:dyDescent="0.3">
      <c r="A31" s="1"/>
      <c r="B31" s="145"/>
      <c r="C31" s="145"/>
      <c r="D31" s="145"/>
      <c r="E31" s="144"/>
      <c r="F31" s="144"/>
    </row>
    <row r="32" spans="1: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4D58-494B-43B7-9136-E868E084D3B6}">
  <dimension ref="A1:AA47"/>
  <sheetViews>
    <sheetView workbookViewId="0">
      <pane ySplit="8" topLeftCell="A38" activePane="bottomLeft" state="frozen"/>
      <selection pane="bottomLeft" activeCell="A47" sqref="A47:D47"/>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1246</v>
      </c>
      <c r="C5" s="3"/>
      <c r="D5" s="3"/>
      <c r="E5" s="3"/>
      <c r="F5" s="3"/>
      <c r="G5" s="3"/>
      <c r="H5" s="3"/>
      <c r="I5" s="3"/>
      <c r="J5" s="3"/>
      <c r="K5" s="3"/>
      <c r="L5" s="3"/>
      <c r="M5" s="3"/>
      <c r="N5" s="3"/>
      <c r="O5" s="3"/>
      <c r="P5" s="3"/>
      <c r="Q5" s="1"/>
      <c r="R5" s="1"/>
      <c r="S5" s="3"/>
      <c r="V5" s="3"/>
    </row>
    <row r="6" spans="1:26" x14ac:dyDescent="0.3">
      <c r="A6" s="3"/>
      <c r="B6" s="3"/>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847</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921</v>
      </c>
      <c r="D10" s="167" t="s">
        <v>848</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861</v>
      </c>
      <c r="C11" s="174" t="s">
        <v>1247</v>
      </c>
      <c r="D11" s="168" t="s">
        <v>1248</v>
      </c>
      <c r="E11" s="168" t="s">
        <v>154</v>
      </c>
      <c r="F11" s="169">
        <v>4</v>
      </c>
      <c r="G11" s="175"/>
      <c r="H11" s="175"/>
      <c r="I11" s="170">
        <f t="shared" ref="I11:I20" si="0">ROUND(F11*(G11+H11),2)</f>
        <v>0</v>
      </c>
      <c r="J11" s="168">
        <f t="shared" ref="J11:J20" si="1">ROUND(F11*(N11),2)</f>
        <v>0</v>
      </c>
      <c r="K11" s="171">
        <f t="shared" ref="K11:K20" si="2">ROUND(F11*(O11),2)</f>
        <v>0</v>
      </c>
      <c r="L11" s="171">
        <f t="shared" ref="L11:L20" si="3">ROUND(F11*(G11),2)</f>
        <v>0</v>
      </c>
      <c r="M11" s="171">
        <f t="shared" ref="M11:M20" si="4">ROUND(F11*(H11),2)</f>
        <v>0</v>
      </c>
      <c r="N11" s="171">
        <v>0</v>
      </c>
      <c r="O11" s="171"/>
      <c r="P11" s="176"/>
      <c r="Q11" s="176"/>
      <c r="R11" s="176"/>
      <c r="S11" s="171">
        <f t="shared" ref="S11:S20" si="5">ROUND(F11*(P11),3)</f>
        <v>0</v>
      </c>
      <c r="T11" s="172"/>
      <c r="U11" s="172"/>
      <c r="V11" s="176"/>
      <c r="Z11">
        <v>0</v>
      </c>
    </row>
    <row r="12" spans="1:26" ht="24.9" customHeight="1" x14ac:dyDescent="0.3">
      <c r="A12" s="182">
        <v>2</v>
      </c>
      <c r="B12" s="177" t="s">
        <v>552</v>
      </c>
      <c r="C12" s="183" t="s">
        <v>1249</v>
      </c>
      <c r="D12" s="177" t="s">
        <v>1250</v>
      </c>
      <c r="E12" s="177" t="s">
        <v>154</v>
      </c>
      <c r="F12" s="178">
        <v>4</v>
      </c>
      <c r="G12" s="184"/>
      <c r="H12" s="184"/>
      <c r="I12" s="179">
        <f t="shared" si="0"/>
        <v>0</v>
      </c>
      <c r="J12" s="177">
        <f t="shared" si="1"/>
        <v>0</v>
      </c>
      <c r="K12" s="180">
        <f t="shared" si="2"/>
        <v>0</v>
      </c>
      <c r="L12" s="180">
        <f t="shared" si="3"/>
        <v>0</v>
      </c>
      <c r="M12" s="180">
        <f t="shared" si="4"/>
        <v>0</v>
      </c>
      <c r="N12" s="180">
        <v>0</v>
      </c>
      <c r="O12" s="180"/>
      <c r="P12" s="185">
        <v>8.9999999999999998E-4</v>
      </c>
      <c r="Q12" s="185"/>
      <c r="R12" s="185">
        <v>8.9999999999999998E-4</v>
      </c>
      <c r="S12" s="180">
        <f t="shared" si="5"/>
        <v>4.0000000000000001E-3</v>
      </c>
      <c r="T12" s="181"/>
      <c r="U12" s="181"/>
      <c r="V12" s="185"/>
      <c r="Z12">
        <v>0</v>
      </c>
    </row>
    <row r="13" spans="1:26" ht="24.9" customHeight="1" x14ac:dyDescent="0.3">
      <c r="A13" s="182">
        <v>3</v>
      </c>
      <c r="B13" s="177" t="s">
        <v>552</v>
      </c>
      <c r="C13" s="183" t="s">
        <v>1251</v>
      </c>
      <c r="D13" s="177" t="s">
        <v>1252</v>
      </c>
      <c r="E13" s="177" t="s">
        <v>154</v>
      </c>
      <c r="F13" s="178">
        <v>36</v>
      </c>
      <c r="G13" s="184"/>
      <c r="H13" s="184"/>
      <c r="I13" s="179">
        <f t="shared" si="0"/>
        <v>0</v>
      </c>
      <c r="J13" s="177">
        <f t="shared" si="1"/>
        <v>0</v>
      </c>
      <c r="K13" s="180">
        <f t="shared" si="2"/>
        <v>0</v>
      </c>
      <c r="L13" s="180">
        <f t="shared" si="3"/>
        <v>0</v>
      </c>
      <c r="M13" s="180">
        <f t="shared" si="4"/>
        <v>0</v>
      </c>
      <c r="N13" s="180">
        <v>0</v>
      </c>
      <c r="O13" s="180"/>
      <c r="P13" s="185"/>
      <c r="Q13" s="185"/>
      <c r="R13" s="185"/>
      <c r="S13" s="180">
        <f t="shared" si="5"/>
        <v>0</v>
      </c>
      <c r="T13" s="181"/>
      <c r="U13" s="181"/>
      <c r="V13" s="185"/>
      <c r="Z13">
        <v>0</v>
      </c>
    </row>
    <row r="14" spans="1:26" ht="24.9" customHeight="1" x14ac:dyDescent="0.3">
      <c r="A14" s="173">
        <v>4</v>
      </c>
      <c r="B14" s="168" t="s">
        <v>861</v>
      </c>
      <c r="C14" s="174" t="s">
        <v>1253</v>
      </c>
      <c r="D14" s="168" t="s">
        <v>1254</v>
      </c>
      <c r="E14" s="168" t="s">
        <v>415</v>
      </c>
      <c r="F14" s="169">
        <v>4</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861</v>
      </c>
      <c r="C15" s="174" t="s">
        <v>1255</v>
      </c>
      <c r="D15" s="168" t="s">
        <v>1256</v>
      </c>
      <c r="E15" s="168" t="s">
        <v>154</v>
      </c>
      <c r="F15" s="169">
        <v>36</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82">
        <v>6</v>
      </c>
      <c r="B16" s="177" t="s">
        <v>552</v>
      </c>
      <c r="C16" s="183" t="s">
        <v>1257</v>
      </c>
      <c r="D16" s="177" t="s">
        <v>1258</v>
      </c>
      <c r="E16" s="177" t="s">
        <v>154</v>
      </c>
      <c r="F16" s="178">
        <v>36</v>
      </c>
      <c r="G16" s="184"/>
      <c r="H16" s="184"/>
      <c r="I16" s="179">
        <f t="shared" si="0"/>
        <v>0</v>
      </c>
      <c r="J16" s="177">
        <f t="shared" si="1"/>
        <v>0</v>
      </c>
      <c r="K16" s="180">
        <f t="shared" si="2"/>
        <v>0</v>
      </c>
      <c r="L16" s="180">
        <f t="shared" si="3"/>
        <v>0</v>
      </c>
      <c r="M16" s="180">
        <f t="shared" si="4"/>
        <v>0</v>
      </c>
      <c r="N16" s="180">
        <v>0</v>
      </c>
      <c r="O16" s="180"/>
      <c r="P16" s="185"/>
      <c r="Q16" s="185"/>
      <c r="R16" s="185"/>
      <c r="S16" s="180">
        <f t="shared" si="5"/>
        <v>0</v>
      </c>
      <c r="T16" s="181"/>
      <c r="U16" s="181"/>
      <c r="V16" s="185"/>
      <c r="Z16">
        <v>0</v>
      </c>
    </row>
    <row r="17" spans="1:26" ht="24.9" customHeight="1" x14ac:dyDescent="0.3">
      <c r="A17" s="173">
        <v>7</v>
      </c>
      <c r="B17" s="168" t="s">
        <v>861</v>
      </c>
      <c r="C17" s="174" t="s">
        <v>1259</v>
      </c>
      <c r="D17" s="168" t="s">
        <v>1260</v>
      </c>
      <c r="E17" s="168" t="s">
        <v>154</v>
      </c>
      <c r="F17" s="169">
        <v>36</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73">
        <v>8</v>
      </c>
      <c r="B18" s="168" t="s">
        <v>861</v>
      </c>
      <c r="C18" s="174" t="s">
        <v>1261</v>
      </c>
      <c r="D18" s="168" t="s">
        <v>1262</v>
      </c>
      <c r="E18" s="168" t="s">
        <v>154</v>
      </c>
      <c r="F18" s="169">
        <v>36</v>
      </c>
      <c r="G18" s="175"/>
      <c r="H18" s="175"/>
      <c r="I18" s="170">
        <f t="shared" si="0"/>
        <v>0</v>
      </c>
      <c r="J18" s="168">
        <f t="shared" si="1"/>
        <v>0</v>
      </c>
      <c r="K18" s="171">
        <f t="shared" si="2"/>
        <v>0</v>
      </c>
      <c r="L18" s="171">
        <f t="shared" si="3"/>
        <v>0</v>
      </c>
      <c r="M18" s="171">
        <f t="shared" si="4"/>
        <v>0</v>
      </c>
      <c r="N18" s="171">
        <v>0</v>
      </c>
      <c r="O18" s="171"/>
      <c r="P18" s="176"/>
      <c r="Q18" s="176"/>
      <c r="R18" s="176"/>
      <c r="S18" s="171">
        <f t="shared" si="5"/>
        <v>0</v>
      </c>
      <c r="T18" s="172"/>
      <c r="U18" s="172"/>
      <c r="V18" s="176"/>
      <c r="Z18">
        <v>0</v>
      </c>
    </row>
    <row r="19" spans="1:26" ht="24.9" customHeight="1" x14ac:dyDescent="0.3">
      <c r="A19" s="173">
        <v>9</v>
      </c>
      <c r="B19" s="168" t="s">
        <v>861</v>
      </c>
      <c r="C19" s="174" t="s">
        <v>1263</v>
      </c>
      <c r="D19" s="168" t="s">
        <v>1264</v>
      </c>
      <c r="E19" s="168" t="s">
        <v>1040</v>
      </c>
      <c r="F19" s="169">
        <v>3</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861</v>
      </c>
      <c r="C20" s="174" t="s">
        <v>1265</v>
      </c>
      <c r="D20" s="168" t="s">
        <v>1266</v>
      </c>
      <c r="E20" s="168" t="s">
        <v>1040</v>
      </c>
      <c r="F20" s="169">
        <v>4</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x14ac:dyDescent="0.3">
      <c r="A21" s="152"/>
      <c r="B21" s="152"/>
      <c r="C21" s="167">
        <v>921</v>
      </c>
      <c r="D21" s="167" t="s">
        <v>848</v>
      </c>
      <c r="E21" s="152"/>
      <c r="F21" s="166"/>
      <c r="G21" s="155">
        <f>ROUND((SUM(L10:L20))/1,2)</f>
        <v>0</v>
      </c>
      <c r="H21" s="155">
        <f>ROUND((SUM(M10:M20))/1,2)</f>
        <v>0</v>
      </c>
      <c r="I21" s="155">
        <f>ROUND((SUM(I10:I20))/1,2)</f>
        <v>0</v>
      </c>
      <c r="J21" s="152"/>
      <c r="K21" s="152"/>
      <c r="L21" s="152">
        <f>ROUND((SUM(L10:L20))/1,2)</f>
        <v>0</v>
      </c>
      <c r="M21" s="152">
        <f>ROUND((SUM(M10:M20))/1,2)</f>
        <v>0</v>
      </c>
      <c r="N21" s="152"/>
      <c r="O21" s="152"/>
      <c r="P21" s="186"/>
      <c r="Q21" s="152"/>
      <c r="R21" s="152"/>
      <c r="S21" s="186">
        <f>ROUND((SUM(S10:S20))/1,2)</f>
        <v>0</v>
      </c>
      <c r="T21" s="149"/>
      <c r="U21" s="149"/>
      <c r="V21" s="2">
        <f>ROUND((SUM(V10:V20))/1,2)</f>
        <v>0</v>
      </c>
      <c r="W21" s="149"/>
      <c r="X21" s="149"/>
      <c r="Y21" s="149"/>
      <c r="Z21" s="149"/>
    </row>
    <row r="22" spans="1:26" x14ac:dyDescent="0.3">
      <c r="A22" s="1"/>
      <c r="B22" s="1"/>
      <c r="C22" s="1"/>
      <c r="D22" s="1"/>
      <c r="E22" s="1"/>
      <c r="F22" s="162"/>
      <c r="G22" s="145"/>
      <c r="H22" s="145"/>
      <c r="I22" s="145"/>
      <c r="J22" s="1"/>
      <c r="K22" s="1"/>
      <c r="L22" s="1"/>
      <c r="M22" s="1"/>
      <c r="N22" s="1"/>
      <c r="O22" s="1"/>
      <c r="P22" s="1"/>
      <c r="Q22" s="1"/>
      <c r="R22" s="1"/>
      <c r="S22" s="1"/>
      <c r="V22" s="1"/>
    </row>
    <row r="23" spans="1:26" x14ac:dyDescent="0.3">
      <c r="A23" s="152"/>
      <c r="B23" s="152"/>
      <c r="C23" s="167">
        <v>946</v>
      </c>
      <c r="D23" s="167" t="s">
        <v>1115</v>
      </c>
      <c r="E23" s="152"/>
      <c r="F23" s="166"/>
      <c r="G23" s="153"/>
      <c r="H23" s="153"/>
      <c r="I23" s="153"/>
      <c r="J23" s="152"/>
      <c r="K23" s="152"/>
      <c r="L23" s="152"/>
      <c r="M23" s="152"/>
      <c r="N23" s="152"/>
      <c r="O23" s="152"/>
      <c r="P23" s="152"/>
      <c r="Q23" s="152"/>
      <c r="R23" s="152"/>
      <c r="S23" s="152"/>
      <c r="T23" s="149"/>
      <c r="U23" s="149"/>
      <c r="V23" s="152"/>
      <c r="W23" s="149"/>
      <c r="X23" s="149"/>
      <c r="Y23" s="149"/>
      <c r="Z23" s="149"/>
    </row>
    <row r="24" spans="1:26" ht="24.9" customHeight="1" x14ac:dyDescent="0.3">
      <c r="A24" s="173">
        <v>11</v>
      </c>
      <c r="B24" s="168" t="s">
        <v>1175</v>
      </c>
      <c r="C24" s="174" t="s">
        <v>1267</v>
      </c>
      <c r="D24" s="168" t="s">
        <v>1268</v>
      </c>
      <c r="E24" s="168" t="s">
        <v>154</v>
      </c>
      <c r="F24" s="169">
        <v>32</v>
      </c>
      <c r="G24" s="175"/>
      <c r="H24" s="175"/>
      <c r="I24" s="170">
        <f>ROUND(F24*(G24+H24),2)</f>
        <v>0</v>
      </c>
      <c r="J24" s="168">
        <f>ROUND(F24*(N24),2)</f>
        <v>0</v>
      </c>
      <c r="K24" s="171">
        <f>ROUND(F24*(O24),2)</f>
        <v>0</v>
      </c>
      <c r="L24" s="171">
        <f>ROUND(F24*(G24),2)</f>
        <v>0</v>
      </c>
      <c r="M24" s="171">
        <f>ROUND(F24*(H24),2)</f>
        <v>0</v>
      </c>
      <c r="N24" s="171">
        <v>0</v>
      </c>
      <c r="O24" s="171"/>
      <c r="P24" s="176"/>
      <c r="Q24" s="176"/>
      <c r="R24" s="176"/>
      <c r="S24" s="171">
        <f>ROUND(F24*(P24),3)</f>
        <v>0</v>
      </c>
      <c r="T24" s="172"/>
      <c r="U24" s="172"/>
      <c r="V24" s="176"/>
      <c r="Z24">
        <v>0</v>
      </c>
    </row>
    <row r="25" spans="1:26" ht="24.9" customHeight="1" x14ac:dyDescent="0.3">
      <c r="A25" s="173">
        <v>12</v>
      </c>
      <c r="B25" s="168" t="s">
        <v>1175</v>
      </c>
      <c r="C25" s="174" t="s">
        <v>1269</v>
      </c>
      <c r="D25" s="168" t="s">
        <v>1270</v>
      </c>
      <c r="E25" s="168" t="s">
        <v>154</v>
      </c>
      <c r="F25" s="169">
        <v>36</v>
      </c>
      <c r="G25" s="175"/>
      <c r="H25" s="175"/>
      <c r="I25" s="170">
        <f>ROUND(F25*(G25+H25),2)</f>
        <v>0</v>
      </c>
      <c r="J25" s="168">
        <f>ROUND(F25*(N25),2)</f>
        <v>0</v>
      </c>
      <c r="K25" s="171">
        <f>ROUND(F25*(O25),2)</f>
        <v>0</v>
      </c>
      <c r="L25" s="171">
        <f>ROUND(F25*(G25),2)</f>
        <v>0</v>
      </c>
      <c r="M25" s="171">
        <f>ROUND(F25*(H25),2)</f>
        <v>0</v>
      </c>
      <c r="N25" s="171">
        <v>0</v>
      </c>
      <c r="O25" s="171"/>
      <c r="P25" s="176"/>
      <c r="Q25" s="176"/>
      <c r="R25" s="176"/>
      <c r="S25" s="171">
        <f>ROUND(F25*(P25),3)</f>
        <v>0</v>
      </c>
      <c r="T25" s="172"/>
      <c r="U25" s="172"/>
      <c r="V25" s="176"/>
      <c r="Z25">
        <v>0</v>
      </c>
    </row>
    <row r="26" spans="1:26" ht="24.9" customHeight="1" x14ac:dyDescent="0.3">
      <c r="A26" s="182">
        <v>13</v>
      </c>
      <c r="B26" s="177" t="s">
        <v>315</v>
      </c>
      <c r="C26" s="183" t="s">
        <v>1178</v>
      </c>
      <c r="D26" s="177" t="s">
        <v>1179</v>
      </c>
      <c r="E26" s="177" t="s">
        <v>154</v>
      </c>
      <c r="F26" s="178">
        <v>36</v>
      </c>
      <c r="G26" s="184"/>
      <c r="H26" s="184"/>
      <c r="I26" s="179">
        <f>ROUND(F26*(G26+H26),2)</f>
        <v>0</v>
      </c>
      <c r="J26" s="177">
        <f>ROUND(F26*(N26),2)</f>
        <v>0</v>
      </c>
      <c r="K26" s="180">
        <f>ROUND(F26*(O26),2)</f>
        <v>0</v>
      </c>
      <c r="L26" s="180">
        <f>ROUND(F26*(G26),2)</f>
        <v>0</v>
      </c>
      <c r="M26" s="180">
        <f>ROUND(F26*(H26),2)</f>
        <v>0</v>
      </c>
      <c r="N26" s="180">
        <v>0</v>
      </c>
      <c r="O26" s="180"/>
      <c r="P26" s="185">
        <v>2.1000000000000001E-4</v>
      </c>
      <c r="Q26" s="185"/>
      <c r="R26" s="185">
        <v>2.1000000000000001E-4</v>
      </c>
      <c r="S26" s="180">
        <f>ROUND(F26*(P26),3)</f>
        <v>8.0000000000000002E-3</v>
      </c>
      <c r="T26" s="181"/>
      <c r="U26" s="181"/>
      <c r="V26" s="185"/>
      <c r="Z26">
        <v>0</v>
      </c>
    </row>
    <row r="27" spans="1:26" ht="24.9" customHeight="1" x14ac:dyDescent="0.3">
      <c r="A27" s="173">
        <v>14</v>
      </c>
      <c r="B27" s="168" t="s">
        <v>1175</v>
      </c>
      <c r="C27" s="174" t="s">
        <v>1271</v>
      </c>
      <c r="D27" s="168" t="s">
        <v>1272</v>
      </c>
      <c r="E27" s="168" t="s">
        <v>154</v>
      </c>
      <c r="F27" s="169">
        <v>32</v>
      </c>
      <c r="G27" s="175"/>
      <c r="H27" s="175"/>
      <c r="I27" s="170">
        <f>ROUND(F27*(G27+H27),2)</f>
        <v>0</v>
      </c>
      <c r="J27" s="168">
        <f>ROUND(F27*(N27),2)</f>
        <v>0</v>
      </c>
      <c r="K27" s="171">
        <f>ROUND(F27*(O27),2)</f>
        <v>0</v>
      </c>
      <c r="L27" s="171">
        <f>ROUND(F27*(G27),2)</f>
        <v>0</v>
      </c>
      <c r="M27" s="171">
        <f>ROUND(F27*(H27),2)</f>
        <v>0</v>
      </c>
      <c r="N27" s="171">
        <v>0</v>
      </c>
      <c r="O27" s="171"/>
      <c r="P27" s="176"/>
      <c r="Q27" s="176"/>
      <c r="R27" s="176"/>
      <c r="S27" s="171">
        <f>ROUND(F27*(P27),3)</f>
        <v>0</v>
      </c>
      <c r="T27" s="172"/>
      <c r="U27" s="172"/>
      <c r="V27" s="176"/>
      <c r="Z27">
        <v>0</v>
      </c>
    </row>
    <row r="28" spans="1:26" ht="24.9" customHeight="1" x14ac:dyDescent="0.3">
      <c r="A28" s="173">
        <v>15</v>
      </c>
      <c r="B28" s="168" t="s">
        <v>1175</v>
      </c>
      <c r="C28" s="174" t="s">
        <v>1273</v>
      </c>
      <c r="D28" s="168" t="s">
        <v>1274</v>
      </c>
      <c r="E28" s="168" t="s">
        <v>131</v>
      </c>
      <c r="F28" s="169">
        <v>16</v>
      </c>
      <c r="G28" s="175"/>
      <c r="H28" s="175"/>
      <c r="I28" s="170">
        <f>ROUND(F28*(G28+H28),2)</f>
        <v>0</v>
      </c>
      <c r="J28" s="168">
        <f>ROUND(F28*(N28),2)</f>
        <v>0</v>
      </c>
      <c r="K28" s="171">
        <f>ROUND(F28*(O28),2)</f>
        <v>0</v>
      </c>
      <c r="L28" s="171">
        <f>ROUND(F28*(G28),2)</f>
        <v>0</v>
      </c>
      <c r="M28" s="171">
        <f>ROUND(F28*(H28),2)</f>
        <v>0</v>
      </c>
      <c r="N28" s="171">
        <v>0</v>
      </c>
      <c r="O28" s="171"/>
      <c r="P28" s="176"/>
      <c r="Q28" s="176"/>
      <c r="R28" s="176"/>
      <c r="S28" s="171">
        <f>ROUND(F28*(P28),3)</f>
        <v>0</v>
      </c>
      <c r="T28" s="172"/>
      <c r="U28" s="172"/>
      <c r="V28" s="176"/>
      <c r="Z28">
        <v>0</v>
      </c>
    </row>
    <row r="29" spans="1:26" x14ac:dyDescent="0.3">
      <c r="A29" s="152"/>
      <c r="B29" s="152"/>
      <c r="C29" s="167">
        <v>946</v>
      </c>
      <c r="D29" s="167" t="s">
        <v>1115</v>
      </c>
      <c r="E29" s="152"/>
      <c r="F29" s="166"/>
      <c r="G29" s="155">
        <f>ROUND((SUM(L23:L28))/1,2)</f>
        <v>0</v>
      </c>
      <c r="H29" s="155">
        <f>ROUND((SUM(M23:M28))/1,2)</f>
        <v>0</v>
      </c>
      <c r="I29" s="155">
        <f>ROUND((SUM(I23:I28))/1,2)</f>
        <v>0</v>
      </c>
      <c r="J29" s="152"/>
      <c r="K29" s="152"/>
      <c r="L29" s="152">
        <f>ROUND((SUM(L23:L28))/1,2)</f>
        <v>0</v>
      </c>
      <c r="M29" s="152">
        <f>ROUND((SUM(M23:M28))/1,2)</f>
        <v>0</v>
      </c>
      <c r="N29" s="152"/>
      <c r="O29" s="152"/>
      <c r="P29" s="186"/>
      <c r="Q29" s="1"/>
      <c r="R29" s="1"/>
      <c r="S29" s="186">
        <f>ROUND((SUM(S23:S28))/1,2)</f>
        <v>0.01</v>
      </c>
      <c r="T29" s="187"/>
      <c r="U29" s="187"/>
      <c r="V29" s="2">
        <f>ROUND((SUM(V23:V28))/1,2)</f>
        <v>0</v>
      </c>
    </row>
    <row r="30" spans="1:26" x14ac:dyDescent="0.3">
      <c r="A30" s="1"/>
      <c r="B30" s="1"/>
      <c r="C30" s="1"/>
      <c r="D30" s="1"/>
      <c r="E30" s="1"/>
      <c r="F30" s="162"/>
      <c r="G30" s="145"/>
      <c r="H30" s="145"/>
      <c r="I30" s="145"/>
      <c r="J30" s="1"/>
      <c r="K30" s="1"/>
      <c r="L30" s="1"/>
      <c r="M30" s="1"/>
      <c r="N30" s="1"/>
      <c r="O30" s="1"/>
      <c r="P30" s="1"/>
      <c r="Q30" s="1"/>
      <c r="R30" s="1"/>
      <c r="S30" s="1"/>
      <c r="V30" s="1"/>
    </row>
    <row r="31" spans="1:26" x14ac:dyDescent="0.3">
      <c r="A31" s="152"/>
      <c r="B31" s="152"/>
      <c r="C31" s="152"/>
      <c r="D31" s="2" t="s">
        <v>847</v>
      </c>
      <c r="E31" s="152"/>
      <c r="F31" s="166"/>
      <c r="G31" s="155">
        <f>ROUND((SUM(L9:L30))/2,2)</f>
        <v>0</v>
      </c>
      <c r="H31" s="155">
        <f>ROUND((SUM(M9:M30))/2,2)</f>
        <v>0</v>
      </c>
      <c r="I31" s="155">
        <f>ROUND((SUM(I9:I30))/2,2)</f>
        <v>0</v>
      </c>
      <c r="J31" s="152"/>
      <c r="K31" s="152"/>
      <c r="L31" s="152">
        <f>ROUND((SUM(L9:L30))/2,2)</f>
        <v>0</v>
      </c>
      <c r="M31" s="152">
        <f>ROUND((SUM(M9:M30))/2,2)</f>
        <v>0</v>
      </c>
      <c r="N31" s="152"/>
      <c r="O31" s="152"/>
      <c r="P31" s="186"/>
      <c r="Q31" s="1"/>
      <c r="R31" s="1"/>
      <c r="S31" s="186">
        <f>ROUND((SUM(S9:S30))/2,2)</f>
        <v>0.01</v>
      </c>
      <c r="V31" s="2">
        <f>ROUND((SUM(V9:V30))/2,2)</f>
        <v>0</v>
      </c>
    </row>
    <row r="32" spans="1:26" x14ac:dyDescent="0.3">
      <c r="A32" s="188"/>
      <c r="B32" s="188"/>
      <c r="C32" s="188"/>
      <c r="D32" s="188" t="s">
        <v>97</v>
      </c>
      <c r="E32" s="188"/>
      <c r="F32" s="189"/>
      <c r="G32" s="190">
        <f>ROUND((SUM(L9:L31))/3,2)</f>
        <v>0</v>
      </c>
      <c r="H32" s="190">
        <f>ROUND((SUM(M9:M31))/3,2)</f>
        <v>0</v>
      </c>
      <c r="I32" s="190">
        <f>ROUND((SUM(I9:I31))/3,2)</f>
        <v>0</v>
      </c>
      <c r="J32" s="188"/>
      <c r="K32" s="188">
        <f>ROUND((SUM(K9:K31))/3,2)</f>
        <v>0</v>
      </c>
      <c r="L32" s="188">
        <f>ROUND((SUM(L9:L31))/3,2)</f>
        <v>0</v>
      </c>
      <c r="M32" s="188">
        <f>ROUND((SUM(M9:M31))/3,2)</f>
        <v>0</v>
      </c>
      <c r="N32" s="188"/>
      <c r="O32" s="188"/>
      <c r="P32" s="189"/>
      <c r="Q32" s="188"/>
      <c r="R32" s="188"/>
      <c r="S32" s="189">
        <f>ROUND((SUM(S9:S31))/3,2)</f>
        <v>0.01</v>
      </c>
      <c r="T32" s="191"/>
      <c r="U32" s="191"/>
      <c r="V32" s="188">
        <f>ROUND((SUM(V9:V31))/3,2)</f>
        <v>0</v>
      </c>
      <c r="Z32">
        <f>(SUM(Z9:Z31))</f>
        <v>0</v>
      </c>
    </row>
    <row r="35" spans="1:22" ht="58.8" customHeight="1" x14ac:dyDescent="0.3">
      <c r="A35" s="220" t="s">
        <v>1283</v>
      </c>
      <c r="B35" s="220"/>
      <c r="C35" s="220"/>
      <c r="D35" s="220"/>
      <c r="E35" s="220"/>
      <c r="F35" s="220"/>
      <c r="G35" s="220"/>
      <c r="H35" s="220"/>
      <c r="I35" s="220"/>
      <c r="J35" s="220"/>
      <c r="K35" s="220"/>
      <c r="L35" s="220"/>
      <c r="M35" s="220"/>
      <c r="N35" s="220"/>
      <c r="O35" s="220"/>
      <c r="P35" s="220"/>
      <c r="Q35" s="220"/>
      <c r="R35" s="220"/>
      <c r="S35" s="220"/>
      <c r="T35" s="220"/>
      <c r="U35" s="220"/>
      <c r="V35" s="220"/>
    </row>
    <row r="37" spans="1:22" ht="41.4" customHeight="1" x14ac:dyDescent="0.3">
      <c r="A37" s="220" t="s">
        <v>1284</v>
      </c>
      <c r="B37" s="220"/>
      <c r="C37" s="220"/>
      <c r="D37" s="220"/>
      <c r="E37" s="220"/>
      <c r="F37" s="220"/>
      <c r="G37" s="220"/>
      <c r="H37" s="220"/>
      <c r="I37" s="220"/>
      <c r="J37" s="220"/>
      <c r="K37" s="220"/>
      <c r="L37" s="220"/>
      <c r="M37" s="220"/>
      <c r="N37" s="220"/>
      <c r="O37" s="220"/>
      <c r="P37" s="220"/>
      <c r="Q37" s="220"/>
      <c r="R37" s="220"/>
      <c r="S37" s="220"/>
      <c r="T37" s="220"/>
      <c r="U37" s="220"/>
      <c r="V37" s="220"/>
    </row>
    <row r="39" spans="1:22" ht="42.6" customHeight="1" x14ac:dyDescent="0.3">
      <c r="A39" s="220" t="s">
        <v>1285</v>
      </c>
      <c r="B39" s="220"/>
      <c r="C39" s="220"/>
      <c r="D39" s="220"/>
      <c r="E39" s="220"/>
      <c r="F39" s="220"/>
      <c r="G39" s="220"/>
      <c r="H39" s="220"/>
      <c r="I39" s="220"/>
      <c r="J39" s="220"/>
      <c r="K39" s="220"/>
      <c r="L39" s="220"/>
      <c r="M39" s="220"/>
      <c r="N39" s="220"/>
      <c r="O39" s="220"/>
      <c r="P39" s="220"/>
      <c r="Q39" s="220"/>
      <c r="R39" s="220"/>
      <c r="S39" s="220"/>
      <c r="T39" s="220"/>
      <c r="U39" s="220"/>
      <c r="V39" s="220"/>
    </row>
    <row r="41" spans="1:22" x14ac:dyDescent="0.3">
      <c r="A41" s="220" t="s">
        <v>1286</v>
      </c>
      <c r="B41" s="220"/>
      <c r="C41" s="220"/>
      <c r="D41" s="220"/>
      <c r="E41" s="220"/>
      <c r="F41" s="220"/>
      <c r="G41" s="220"/>
      <c r="H41" s="220"/>
      <c r="I41" s="220"/>
      <c r="J41" s="220"/>
      <c r="K41" s="220"/>
      <c r="L41" s="220"/>
      <c r="M41" s="220"/>
      <c r="N41" s="220"/>
      <c r="O41" s="220"/>
      <c r="P41" s="220"/>
      <c r="Q41" s="220"/>
      <c r="R41" s="220"/>
      <c r="S41" s="220"/>
      <c r="T41" s="220"/>
      <c r="U41" s="220"/>
      <c r="V41" s="220"/>
    </row>
    <row r="43" spans="1:22" x14ac:dyDescent="0.3">
      <c r="A43" s="220" t="s">
        <v>1287</v>
      </c>
      <c r="B43" s="220"/>
      <c r="C43" s="220"/>
      <c r="D43" s="220"/>
    </row>
    <row r="47" spans="1:22" x14ac:dyDescent="0.3">
      <c r="A47" s="220" t="s">
        <v>1288</v>
      </c>
      <c r="B47" s="220"/>
      <c r="C47" s="220"/>
      <c r="D47" s="220"/>
    </row>
  </sheetData>
  <mergeCells count="9">
    <mergeCell ref="A39:V39"/>
    <mergeCell ref="A41:V41"/>
    <mergeCell ref="A43:D43"/>
    <mergeCell ref="A47:D47"/>
    <mergeCell ref="B1:H1"/>
    <mergeCell ref="B2:H2"/>
    <mergeCell ref="B3:H3"/>
    <mergeCell ref="A35:V35"/>
    <mergeCell ref="A37:V37"/>
  </mergeCells>
  <printOptions horizontalCentered="1" gridLines="1"/>
  <pageMargins left="0.7" right="6.9444444444444441E-3" top="0.75" bottom="0.75" header="0.3" footer="0.3"/>
  <pageSetup paperSize="9" scale="90" orientation="landscape" r:id="rId1"/>
  <headerFooter>
    <oddHeader xml:space="preserve">&amp;C&amp;B&amp; Rozpočet NÁJOMNÝ BYTOVÝ DOM  A  6.bytových jednotiek OĽKA                výkaz výmer / SO 08.1 Prípojka NN </oddHeader>
    <oddFooter>&amp;RStrana &amp;P z &amp;N    &amp;L&amp;7Spracované systémom Systematic® Kalkulus, tel.: 051 77 10 585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01059-4035-4572-8A23-CC637113E4A1}">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25</v>
      </c>
      <c r="B5" s="138"/>
      <c r="C5" s="138"/>
      <c r="D5" s="138"/>
      <c r="E5" s="138"/>
      <c r="F5" s="138"/>
    </row>
    <row r="6" spans="1:26" x14ac:dyDescent="0.3">
      <c r="A6" s="141" t="s">
        <v>26</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75</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76</v>
      </c>
      <c r="B11" s="153">
        <f>'SO 7907'!L22</f>
        <v>0</v>
      </c>
      <c r="C11" s="153">
        <f>'SO 7907'!M22</f>
        <v>0</v>
      </c>
      <c r="D11" s="153">
        <f>'SO 7907'!I22</f>
        <v>0</v>
      </c>
      <c r="E11" s="154">
        <f>'SO 7907'!S22</f>
        <v>84.96</v>
      </c>
      <c r="F11" s="154">
        <f>'SO 7907'!V22</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77</v>
      </c>
      <c r="B12" s="153">
        <f>'SO 7907'!L29</f>
        <v>0</v>
      </c>
      <c r="C12" s="153">
        <f>'SO 7907'!M29</f>
        <v>0</v>
      </c>
      <c r="D12" s="153">
        <f>'SO 7907'!I29</f>
        <v>0</v>
      </c>
      <c r="E12" s="154">
        <f>'SO 7907'!S29</f>
        <v>274.06</v>
      </c>
      <c r="F12" s="154">
        <f>'SO 7907'!V29</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78</v>
      </c>
      <c r="B13" s="153">
        <f>'SO 7907'!L40</f>
        <v>0</v>
      </c>
      <c r="C13" s="153">
        <f>'SO 7907'!M40</f>
        <v>0</v>
      </c>
      <c r="D13" s="153">
        <f>'SO 7907'!I40</f>
        <v>0</v>
      </c>
      <c r="E13" s="154">
        <f>'SO 7907'!S40</f>
        <v>268.91000000000003</v>
      </c>
      <c r="F13" s="154">
        <f>'SO 7907'!V40</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152" t="s">
        <v>79</v>
      </c>
      <c r="B14" s="153">
        <f>'SO 7907'!L62</f>
        <v>0</v>
      </c>
      <c r="C14" s="153">
        <f>'SO 7907'!M62</f>
        <v>0</v>
      </c>
      <c r="D14" s="153">
        <f>'SO 7907'!I62</f>
        <v>0</v>
      </c>
      <c r="E14" s="154">
        <f>'SO 7907'!S62</f>
        <v>156.61000000000001</v>
      </c>
      <c r="F14" s="154">
        <f>'SO 7907'!V62</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52" t="s">
        <v>80</v>
      </c>
      <c r="B15" s="153">
        <f>'SO 7907'!L89</f>
        <v>0</v>
      </c>
      <c r="C15" s="153">
        <f>'SO 7907'!M89</f>
        <v>0</v>
      </c>
      <c r="D15" s="153">
        <f>'SO 7907'!I89</f>
        <v>0</v>
      </c>
      <c r="E15" s="154">
        <f>'SO 7907'!S89</f>
        <v>204.02</v>
      </c>
      <c r="F15" s="154">
        <f>'SO 7907'!V89</f>
        <v>0</v>
      </c>
      <c r="G15" s="149"/>
      <c r="H15" s="149"/>
      <c r="I15" s="149"/>
      <c r="J15" s="149"/>
      <c r="K15" s="149"/>
      <c r="L15" s="149"/>
      <c r="M15" s="149"/>
      <c r="N15" s="149"/>
      <c r="O15" s="149"/>
      <c r="P15" s="149"/>
      <c r="Q15" s="149"/>
      <c r="R15" s="149"/>
      <c r="S15" s="149"/>
      <c r="T15" s="149"/>
      <c r="U15" s="149"/>
      <c r="V15" s="149"/>
      <c r="W15" s="149"/>
      <c r="X15" s="149"/>
      <c r="Y15" s="149"/>
      <c r="Z15" s="149"/>
    </row>
    <row r="16" spans="1:26" x14ac:dyDescent="0.3">
      <c r="A16" s="152" t="s">
        <v>81</v>
      </c>
      <c r="B16" s="153">
        <f>'SO 7907'!L100</f>
        <v>0</v>
      </c>
      <c r="C16" s="153">
        <f>'SO 7907'!M100</f>
        <v>0</v>
      </c>
      <c r="D16" s="153">
        <f>'SO 7907'!I100</f>
        <v>0</v>
      </c>
      <c r="E16" s="154">
        <f>'SO 7907'!S100</f>
        <v>25.92</v>
      </c>
      <c r="F16" s="154">
        <f>'SO 7907'!V100</f>
        <v>0</v>
      </c>
      <c r="G16" s="149"/>
      <c r="H16" s="149"/>
      <c r="I16" s="149"/>
      <c r="J16" s="149"/>
      <c r="K16" s="149"/>
      <c r="L16" s="149"/>
      <c r="M16" s="149"/>
      <c r="N16" s="149"/>
      <c r="O16" s="149"/>
      <c r="P16" s="149"/>
      <c r="Q16" s="149"/>
      <c r="R16" s="149"/>
      <c r="S16" s="149"/>
      <c r="T16" s="149"/>
      <c r="U16" s="149"/>
      <c r="V16" s="149"/>
      <c r="W16" s="149"/>
      <c r="X16" s="149"/>
      <c r="Y16" s="149"/>
      <c r="Z16" s="149"/>
    </row>
    <row r="17" spans="1:26" x14ac:dyDescent="0.3">
      <c r="A17" s="152" t="s">
        <v>82</v>
      </c>
      <c r="B17" s="153">
        <f>'SO 7907'!L104</f>
        <v>0</v>
      </c>
      <c r="C17" s="153">
        <f>'SO 7907'!M104</f>
        <v>0</v>
      </c>
      <c r="D17" s="153">
        <f>'SO 7907'!I104</f>
        <v>0</v>
      </c>
      <c r="E17" s="154">
        <f>'SO 7907'!S104</f>
        <v>0</v>
      </c>
      <c r="F17" s="154">
        <f>'SO 7907'!V104</f>
        <v>0</v>
      </c>
      <c r="G17" s="149"/>
      <c r="H17" s="149"/>
      <c r="I17" s="149"/>
      <c r="J17" s="149"/>
      <c r="K17" s="149"/>
      <c r="L17" s="149"/>
      <c r="M17" s="149"/>
      <c r="N17" s="149"/>
      <c r="O17" s="149"/>
      <c r="P17" s="149"/>
      <c r="Q17" s="149"/>
      <c r="R17" s="149"/>
      <c r="S17" s="149"/>
      <c r="T17" s="149"/>
      <c r="U17" s="149"/>
      <c r="V17" s="149"/>
      <c r="W17" s="149"/>
      <c r="X17" s="149"/>
      <c r="Y17" s="149"/>
      <c r="Z17" s="149"/>
    </row>
    <row r="18" spans="1:26" x14ac:dyDescent="0.3">
      <c r="A18" s="2" t="s">
        <v>75</v>
      </c>
      <c r="B18" s="155">
        <f>'SO 7907'!L106</f>
        <v>0</v>
      </c>
      <c r="C18" s="155">
        <f>'SO 7907'!M106</f>
        <v>0</v>
      </c>
      <c r="D18" s="155">
        <f>'SO 7907'!I106</f>
        <v>0</v>
      </c>
      <c r="E18" s="156">
        <f>'SO 7907'!S106</f>
        <v>1014.48</v>
      </c>
      <c r="F18" s="156">
        <f>'SO 7907'!V106</f>
        <v>0</v>
      </c>
      <c r="G18" s="149"/>
      <c r="H18" s="149"/>
      <c r="I18" s="149"/>
      <c r="J18" s="149"/>
      <c r="K18" s="149"/>
      <c r="L18" s="149"/>
      <c r="M18" s="149"/>
      <c r="N18" s="149"/>
      <c r="O18" s="149"/>
      <c r="P18" s="149"/>
      <c r="Q18" s="149"/>
      <c r="R18" s="149"/>
      <c r="S18" s="149"/>
      <c r="T18" s="149"/>
      <c r="U18" s="149"/>
      <c r="V18" s="149"/>
      <c r="W18" s="149"/>
      <c r="X18" s="149"/>
      <c r="Y18" s="149"/>
      <c r="Z18" s="149"/>
    </row>
    <row r="19" spans="1:26" x14ac:dyDescent="0.3">
      <c r="A19" s="1"/>
      <c r="B19" s="145"/>
      <c r="C19" s="145"/>
      <c r="D19" s="145"/>
      <c r="E19" s="144"/>
      <c r="F19" s="144"/>
    </row>
    <row r="20" spans="1:26" x14ac:dyDescent="0.3">
      <c r="A20" s="2" t="s">
        <v>83</v>
      </c>
      <c r="B20" s="155"/>
      <c r="C20" s="153"/>
      <c r="D20" s="153"/>
      <c r="E20" s="154"/>
      <c r="F20" s="154"/>
      <c r="G20" s="149"/>
      <c r="H20" s="149"/>
      <c r="I20" s="149"/>
      <c r="J20" s="149"/>
      <c r="K20" s="149"/>
      <c r="L20" s="149"/>
      <c r="M20" s="149"/>
      <c r="N20" s="149"/>
      <c r="O20" s="149"/>
      <c r="P20" s="149"/>
      <c r="Q20" s="149"/>
      <c r="R20" s="149"/>
      <c r="S20" s="149"/>
      <c r="T20" s="149"/>
      <c r="U20" s="149"/>
      <c r="V20" s="149"/>
      <c r="W20" s="149"/>
      <c r="X20" s="149"/>
      <c r="Y20" s="149"/>
      <c r="Z20" s="149"/>
    </row>
    <row r="21" spans="1:26" x14ac:dyDescent="0.3">
      <c r="A21" s="152" t="s">
        <v>84</v>
      </c>
      <c r="B21" s="153">
        <f>'SO 7907'!L118</f>
        <v>0</v>
      </c>
      <c r="C21" s="153">
        <f>'SO 7907'!M118</f>
        <v>0</v>
      </c>
      <c r="D21" s="153">
        <f>'SO 7907'!I118</f>
        <v>0</v>
      </c>
      <c r="E21" s="154">
        <f>'SO 7907'!S118</f>
        <v>1.27</v>
      </c>
      <c r="F21" s="154">
        <f>'SO 7907'!V118</f>
        <v>0</v>
      </c>
      <c r="G21" s="149"/>
      <c r="H21" s="149"/>
      <c r="I21" s="149"/>
      <c r="J21" s="149"/>
      <c r="K21" s="149"/>
      <c r="L21" s="149"/>
      <c r="M21" s="149"/>
      <c r="N21" s="149"/>
      <c r="O21" s="149"/>
      <c r="P21" s="149"/>
      <c r="Q21" s="149"/>
      <c r="R21" s="149"/>
      <c r="S21" s="149"/>
      <c r="T21" s="149"/>
      <c r="U21" s="149"/>
      <c r="V21" s="149"/>
      <c r="W21" s="149"/>
      <c r="X21" s="149"/>
      <c r="Y21" s="149"/>
      <c r="Z21" s="149"/>
    </row>
    <row r="22" spans="1:26" x14ac:dyDescent="0.3">
      <c r="A22" s="152" t="s">
        <v>85</v>
      </c>
      <c r="B22" s="153">
        <f>'SO 7907'!L125</f>
        <v>0</v>
      </c>
      <c r="C22" s="153">
        <f>'SO 7907'!M125</f>
        <v>0</v>
      </c>
      <c r="D22" s="153">
        <f>'SO 7907'!I125</f>
        <v>0</v>
      </c>
      <c r="E22" s="154">
        <f>'SO 7907'!S125</f>
        <v>0</v>
      </c>
      <c r="F22" s="154">
        <f>'SO 7907'!V125</f>
        <v>0</v>
      </c>
      <c r="G22" s="149"/>
      <c r="H22" s="149"/>
      <c r="I22" s="149"/>
      <c r="J22" s="149"/>
      <c r="K22" s="149"/>
      <c r="L22" s="149"/>
      <c r="M22" s="149"/>
      <c r="N22" s="149"/>
      <c r="O22" s="149"/>
      <c r="P22" s="149"/>
      <c r="Q22" s="149"/>
      <c r="R22" s="149"/>
      <c r="S22" s="149"/>
      <c r="T22" s="149"/>
      <c r="U22" s="149"/>
      <c r="V22" s="149"/>
      <c r="W22" s="149"/>
      <c r="X22" s="149"/>
      <c r="Y22" s="149"/>
      <c r="Z22" s="149"/>
    </row>
    <row r="23" spans="1:26" x14ac:dyDescent="0.3">
      <c r="A23" s="152" t="s">
        <v>86</v>
      </c>
      <c r="B23" s="153">
        <f>'SO 7907'!L143</f>
        <v>0</v>
      </c>
      <c r="C23" s="153">
        <f>'SO 7907'!M143</f>
        <v>0</v>
      </c>
      <c r="D23" s="153">
        <f>'SO 7907'!I143</f>
        <v>0</v>
      </c>
      <c r="E23" s="154">
        <f>'SO 7907'!S143</f>
        <v>2.52</v>
      </c>
      <c r="F23" s="154">
        <f>'SO 7907'!V143</f>
        <v>0</v>
      </c>
      <c r="G23" s="149"/>
      <c r="H23" s="149"/>
      <c r="I23" s="149"/>
      <c r="J23" s="149"/>
      <c r="K23" s="149"/>
      <c r="L23" s="149"/>
      <c r="M23" s="149"/>
      <c r="N23" s="149"/>
      <c r="O23" s="149"/>
      <c r="P23" s="149"/>
      <c r="Q23" s="149"/>
      <c r="R23" s="149"/>
      <c r="S23" s="149"/>
      <c r="T23" s="149"/>
      <c r="U23" s="149"/>
      <c r="V23" s="149"/>
      <c r="W23" s="149"/>
      <c r="X23" s="149"/>
      <c r="Y23" s="149"/>
      <c r="Z23" s="149"/>
    </row>
    <row r="24" spans="1:26" x14ac:dyDescent="0.3">
      <c r="A24" s="152" t="s">
        <v>87</v>
      </c>
      <c r="B24" s="153">
        <f>'SO 7907'!L156</f>
        <v>0</v>
      </c>
      <c r="C24" s="153">
        <f>'SO 7907'!M156</f>
        <v>0</v>
      </c>
      <c r="D24" s="153">
        <f>'SO 7907'!I156</f>
        <v>0</v>
      </c>
      <c r="E24" s="154">
        <f>'SO 7907'!S156</f>
        <v>12.82</v>
      </c>
      <c r="F24" s="154">
        <f>'SO 7907'!V156</f>
        <v>0</v>
      </c>
      <c r="G24" s="149"/>
      <c r="H24" s="149"/>
      <c r="I24" s="149"/>
      <c r="J24" s="149"/>
      <c r="K24" s="149"/>
      <c r="L24" s="149"/>
      <c r="M24" s="149"/>
      <c r="N24" s="149"/>
      <c r="O24" s="149"/>
      <c r="P24" s="149"/>
      <c r="Q24" s="149"/>
      <c r="R24" s="149"/>
      <c r="S24" s="149"/>
      <c r="T24" s="149"/>
      <c r="U24" s="149"/>
      <c r="V24" s="149"/>
      <c r="W24" s="149"/>
      <c r="X24" s="149"/>
      <c r="Y24" s="149"/>
      <c r="Z24" s="149"/>
    </row>
    <row r="25" spans="1:26" x14ac:dyDescent="0.3">
      <c r="A25" s="152" t="s">
        <v>88</v>
      </c>
      <c r="B25" s="153">
        <f>'SO 7907'!L162</f>
        <v>0</v>
      </c>
      <c r="C25" s="153">
        <f>'SO 7907'!M162</f>
        <v>0</v>
      </c>
      <c r="D25" s="153">
        <f>'SO 7907'!I162</f>
        <v>0</v>
      </c>
      <c r="E25" s="154">
        <f>'SO 7907'!S162</f>
        <v>103.33</v>
      </c>
      <c r="F25" s="154">
        <f>'SO 7907'!V162</f>
        <v>0</v>
      </c>
      <c r="G25" s="149"/>
      <c r="H25" s="149"/>
      <c r="I25" s="149"/>
      <c r="J25" s="149"/>
      <c r="K25" s="149"/>
      <c r="L25" s="149"/>
      <c r="M25" s="149"/>
      <c r="N25" s="149"/>
      <c r="O25" s="149"/>
      <c r="P25" s="149"/>
      <c r="Q25" s="149"/>
      <c r="R25" s="149"/>
      <c r="S25" s="149"/>
      <c r="T25" s="149"/>
      <c r="U25" s="149"/>
      <c r="V25" s="149"/>
      <c r="W25" s="149"/>
      <c r="X25" s="149"/>
      <c r="Y25" s="149"/>
      <c r="Z25" s="149"/>
    </row>
    <row r="26" spans="1:26" x14ac:dyDescent="0.3">
      <c r="A26" s="152" t="s">
        <v>89</v>
      </c>
      <c r="B26" s="153">
        <f>'SO 7907'!L177</f>
        <v>0</v>
      </c>
      <c r="C26" s="153">
        <f>'SO 7907'!M177</f>
        <v>0</v>
      </c>
      <c r="D26" s="153">
        <f>'SO 7907'!I177</f>
        <v>0</v>
      </c>
      <c r="E26" s="154">
        <f>'SO 7907'!S177</f>
        <v>1.92</v>
      </c>
      <c r="F26" s="154">
        <f>'SO 7907'!V177</f>
        <v>0</v>
      </c>
      <c r="G26" s="149"/>
      <c r="H26" s="149"/>
      <c r="I26" s="149"/>
      <c r="J26" s="149"/>
      <c r="K26" s="149"/>
      <c r="L26" s="149"/>
      <c r="M26" s="149"/>
      <c r="N26" s="149"/>
      <c r="O26" s="149"/>
      <c r="P26" s="149"/>
      <c r="Q26" s="149"/>
      <c r="R26" s="149"/>
      <c r="S26" s="149"/>
      <c r="T26" s="149"/>
      <c r="U26" s="149"/>
      <c r="V26" s="149"/>
      <c r="W26" s="149"/>
      <c r="X26" s="149"/>
      <c r="Y26" s="149"/>
      <c r="Z26" s="149"/>
    </row>
    <row r="27" spans="1:26" x14ac:dyDescent="0.3">
      <c r="A27" s="152" t="s">
        <v>90</v>
      </c>
      <c r="B27" s="153">
        <f>'SO 7907'!L196</f>
        <v>0</v>
      </c>
      <c r="C27" s="153">
        <f>'SO 7907'!M196</f>
        <v>0</v>
      </c>
      <c r="D27" s="153">
        <f>'SO 7907'!I196</f>
        <v>0</v>
      </c>
      <c r="E27" s="154">
        <f>'SO 7907'!S196</f>
        <v>0.48</v>
      </c>
      <c r="F27" s="154">
        <f>'SO 7907'!V196</f>
        <v>0</v>
      </c>
      <c r="G27" s="149"/>
      <c r="H27" s="149"/>
      <c r="I27" s="149"/>
      <c r="J27" s="149"/>
      <c r="K27" s="149"/>
      <c r="L27" s="149"/>
      <c r="M27" s="149"/>
      <c r="N27" s="149"/>
      <c r="O27" s="149"/>
      <c r="P27" s="149"/>
      <c r="Q27" s="149"/>
      <c r="R27" s="149"/>
      <c r="S27" s="149"/>
      <c r="T27" s="149"/>
      <c r="U27" s="149"/>
      <c r="V27" s="149"/>
      <c r="W27" s="149"/>
      <c r="X27" s="149"/>
      <c r="Y27" s="149"/>
      <c r="Z27" s="149"/>
    </row>
    <row r="28" spans="1:26" x14ac:dyDescent="0.3">
      <c r="A28" s="152" t="s">
        <v>91</v>
      </c>
      <c r="B28" s="153">
        <f>'SO 7907'!L210</f>
        <v>0</v>
      </c>
      <c r="C28" s="153">
        <f>'SO 7907'!M210</f>
        <v>0</v>
      </c>
      <c r="D28" s="153">
        <f>'SO 7907'!I210</f>
        <v>0</v>
      </c>
      <c r="E28" s="154">
        <f>'SO 7907'!S210</f>
        <v>2.17</v>
      </c>
      <c r="F28" s="154">
        <f>'SO 7907'!V210</f>
        <v>0</v>
      </c>
      <c r="G28" s="149"/>
      <c r="H28" s="149"/>
      <c r="I28" s="149"/>
      <c r="J28" s="149"/>
      <c r="K28" s="149"/>
      <c r="L28" s="149"/>
      <c r="M28" s="149"/>
      <c r="N28" s="149"/>
      <c r="O28" s="149"/>
      <c r="P28" s="149"/>
      <c r="Q28" s="149"/>
      <c r="R28" s="149"/>
      <c r="S28" s="149"/>
      <c r="T28" s="149"/>
      <c r="U28" s="149"/>
      <c r="V28" s="149"/>
      <c r="W28" s="149"/>
      <c r="X28" s="149"/>
      <c r="Y28" s="149"/>
      <c r="Z28" s="149"/>
    </row>
    <row r="29" spans="1:26" x14ac:dyDescent="0.3">
      <c r="A29" s="152" t="s">
        <v>92</v>
      </c>
      <c r="B29" s="153">
        <f>'SO 7907'!L222</f>
        <v>0</v>
      </c>
      <c r="C29" s="153">
        <f>'SO 7907'!M222</f>
        <v>0</v>
      </c>
      <c r="D29" s="153">
        <f>'SO 7907'!I222</f>
        <v>0</v>
      </c>
      <c r="E29" s="154">
        <f>'SO 7907'!S222</f>
        <v>10.92</v>
      </c>
      <c r="F29" s="154">
        <f>'SO 7907'!V222</f>
        <v>0</v>
      </c>
      <c r="G29" s="149"/>
      <c r="H29" s="149"/>
      <c r="I29" s="149"/>
      <c r="J29" s="149"/>
      <c r="K29" s="149"/>
      <c r="L29" s="149"/>
      <c r="M29" s="149"/>
      <c r="N29" s="149"/>
      <c r="O29" s="149"/>
      <c r="P29" s="149"/>
      <c r="Q29" s="149"/>
      <c r="R29" s="149"/>
      <c r="S29" s="149"/>
      <c r="T29" s="149"/>
      <c r="U29" s="149"/>
      <c r="V29" s="149"/>
      <c r="W29" s="149"/>
      <c r="X29" s="149"/>
      <c r="Y29" s="149"/>
      <c r="Z29" s="149"/>
    </row>
    <row r="30" spans="1:26" x14ac:dyDescent="0.3">
      <c r="A30" s="152" t="s">
        <v>93</v>
      </c>
      <c r="B30" s="153">
        <f>'SO 7907'!L228</f>
        <v>0</v>
      </c>
      <c r="C30" s="153">
        <f>'SO 7907'!M228</f>
        <v>0</v>
      </c>
      <c r="D30" s="153">
        <f>'SO 7907'!I228</f>
        <v>0</v>
      </c>
      <c r="E30" s="154">
        <f>'SO 7907'!S228</f>
        <v>2.48</v>
      </c>
      <c r="F30" s="154">
        <f>'SO 7907'!V228</f>
        <v>0</v>
      </c>
      <c r="G30" s="149"/>
      <c r="H30" s="149"/>
      <c r="I30" s="149"/>
      <c r="J30" s="149"/>
      <c r="K30" s="149"/>
      <c r="L30" s="149"/>
      <c r="M30" s="149"/>
      <c r="N30" s="149"/>
      <c r="O30" s="149"/>
      <c r="P30" s="149"/>
      <c r="Q30" s="149"/>
      <c r="R30" s="149"/>
      <c r="S30" s="149"/>
      <c r="T30" s="149"/>
      <c r="U30" s="149"/>
      <c r="V30" s="149"/>
      <c r="W30" s="149"/>
      <c r="X30" s="149"/>
      <c r="Y30" s="149"/>
      <c r="Z30" s="149"/>
    </row>
    <row r="31" spans="1:26" x14ac:dyDescent="0.3">
      <c r="A31" s="152" t="s">
        <v>94</v>
      </c>
      <c r="B31" s="153">
        <f>'SO 7907'!L236</f>
        <v>0</v>
      </c>
      <c r="C31" s="153">
        <f>'SO 7907'!M236</f>
        <v>0</v>
      </c>
      <c r="D31" s="153">
        <f>'SO 7907'!I236</f>
        <v>0</v>
      </c>
      <c r="E31" s="154">
        <f>'SO 7907'!S236</f>
        <v>2.2200000000000002</v>
      </c>
      <c r="F31" s="154">
        <f>'SO 7907'!V236</f>
        <v>0</v>
      </c>
      <c r="G31" s="149"/>
      <c r="H31" s="149"/>
      <c r="I31" s="149"/>
      <c r="J31" s="149"/>
      <c r="K31" s="149"/>
      <c r="L31" s="149"/>
      <c r="M31" s="149"/>
      <c r="N31" s="149"/>
      <c r="O31" s="149"/>
      <c r="P31" s="149"/>
      <c r="Q31" s="149"/>
      <c r="R31" s="149"/>
      <c r="S31" s="149"/>
      <c r="T31" s="149"/>
      <c r="U31" s="149"/>
      <c r="V31" s="149"/>
      <c r="W31" s="149"/>
      <c r="X31" s="149"/>
      <c r="Y31" s="149"/>
      <c r="Z31" s="149"/>
    </row>
    <row r="32" spans="1:26" x14ac:dyDescent="0.3">
      <c r="A32" s="152" t="s">
        <v>95</v>
      </c>
      <c r="B32" s="153">
        <f>'SO 7907'!L242</f>
        <v>0</v>
      </c>
      <c r="C32" s="153">
        <f>'SO 7907'!M242</f>
        <v>0</v>
      </c>
      <c r="D32" s="153">
        <f>'SO 7907'!I242</f>
        <v>0</v>
      </c>
      <c r="E32" s="154">
        <f>'SO 7907'!S242</f>
        <v>0.05</v>
      </c>
      <c r="F32" s="154">
        <f>'SO 7907'!V242</f>
        <v>0</v>
      </c>
      <c r="G32" s="149"/>
      <c r="H32" s="149"/>
      <c r="I32" s="149"/>
      <c r="J32" s="149"/>
      <c r="K32" s="149"/>
      <c r="L32" s="149"/>
      <c r="M32" s="149"/>
      <c r="N32" s="149"/>
      <c r="O32" s="149"/>
      <c r="P32" s="149"/>
      <c r="Q32" s="149"/>
      <c r="R32" s="149"/>
      <c r="S32" s="149"/>
      <c r="T32" s="149"/>
      <c r="U32" s="149"/>
      <c r="V32" s="149"/>
      <c r="W32" s="149"/>
      <c r="X32" s="149"/>
      <c r="Y32" s="149"/>
      <c r="Z32" s="149"/>
    </row>
    <row r="33" spans="1:26" x14ac:dyDescent="0.3">
      <c r="A33" s="152" t="s">
        <v>96</v>
      </c>
      <c r="B33" s="153">
        <f>'SO 7907'!L248</f>
        <v>0</v>
      </c>
      <c r="C33" s="153">
        <f>'SO 7907'!M248</f>
        <v>0</v>
      </c>
      <c r="D33" s="153">
        <f>'SO 7907'!I248</f>
        <v>0</v>
      </c>
      <c r="E33" s="154">
        <f>'SO 7907'!S248</f>
        <v>0.73</v>
      </c>
      <c r="F33" s="154">
        <f>'SO 7907'!V248</f>
        <v>0</v>
      </c>
      <c r="G33" s="149"/>
      <c r="H33" s="149"/>
      <c r="I33" s="149"/>
      <c r="J33" s="149"/>
      <c r="K33" s="149"/>
      <c r="L33" s="149"/>
      <c r="M33" s="149"/>
      <c r="N33" s="149"/>
      <c r="O33" s="149"/>
      <c r="P33" s="149"/>
      <c r="Q33" s="149"/>
      <c r="R33" s="149"/>
      <c r="S33" s="149"/>
      <c r="T33" s="149"/>
      <c r="U33" s="149"/>
      <c r="V33" s="149"/>
      <c r="W33" s="149"/>
      <c r="X33" s="149"/>
      <c r="Y33" s="149"/>
      <c r="Z33" s="149"/>
    </row>
    <row r="34" spans="1:26" x14ac:dyDescent="0.3">
      <c r="A34" s="2" t="s">
        <v>83</v>
      </c>
      <c r="B34" s="155">
        <f>'SO 7907'!L250</f>
        <v>0</v>
      </c>
      <c r="C34" s="155">
        <f>'SO 7907'!M250</f>
        <v>0</v>
      </c>
      <c r="D34" s="155">
        <f>'SO 7907'!I250</f>
        <v>0</v>
      </c>
      <c r="E34" s="156">
        <f>'SO 7907'!S250</f>
        <v>140.91999999999999</v>
      </c>
      <c r="F34" s="156">
        <f>'SO 7907'!V250</f>
        <v>0</v>
      </c>
      <c r="G34" s="149"/>
      <c r="H34" s="149"/>
      <c r="I34" s="149"/>
      <c r="J34" s="149"/>
      <c r="K34" s="149"/>
      <c r="L34" s="149"/>
      <c r="M34" s="149"/>
      <c r="N34" s="149"/>
      <c r="O34" s="149"/>
      <c r="P34" s="149"/>
      <c r="Q34" s="149"/>
      <c r="R34" s="149"/>
      <c r="S34" s="149"/>
      <c r="T34" s="149"/>
      <c r="U34" s="149"/>
      <c r="V34" s="149"/>
      <c r="W34" s="149"/>
      <c r="X34" s="149"/>
      <c r="Y34" s="149"/>
      <c r="Z34" s="149"/>
    </row>
    <row r="35" spans="1:26" x14ac:dyDescent="0.3">
      <c r="A35" s="1"/>
      <c r="B35" s="145"/>
      <c r="C35" s="145"/>
      <c r="D35" s="145"/>
      <c r="E35" s="144"/>
      <c r="F35" s="144"/>
    </row>
    <row r="36" spans="1:26" x14ac:dyDescent="0.3">
      <c r="A36" s="2" t="s">
        <v>97</v>
      </c>
      <c r="B36" s="155">
        <f>'SO 7907'!L251</f>
        <v>0</v>
      </c>
      <c r="C36" s="155">
        <f>'SO 7907'!M251</f>
        <v>0</v>
      </c>
      <c r="D36" s="155">
        <f>'SO 7907'!I251</f>
        <v>0</v>
      </c>
      <c r="E36" s="156">
        <f>'SO 7907'!S251</f>
        <v>1155.4000000000001</v>
      </c>
      <c r="F36" s="156">
        <f>'SO 7907'!V251</f>
        <v>0</v>
      </c>
      <c r="G36" s="149"/>
      <c r="H36" s="149"/>
      <c r="I36" s="149"/>
      <c r="J36" s="149"/>
      <c r="K36" s="149"/>
      <c r="L36" s="149"/>
      <c r="M36" s="149"/>
      <c r="N36" s="149"/>
      <c r="O36" s="149"/>
      <c r="P36" s="149"/>
      <c r="Q36" s="149"/>
      <c r="R36" s="149"/>
      <c r="S36" s="149"/>
      <c r="T36" s="149"/>
      <c r="U36" s="149"/>
      <c r="V36" s="149"/>
      <c r="W36" s="149"/>
      <c r="X36" s="149"/>
      <c r="Y36" s="149"/>
      <c r="Z36" s="149"/>
    </row>
    <row r="37" spans="1:26" x14ac:dyDescent="0.3">
      <c r="A37" s="1"/>
      <c r="B37" s="145"/>
      <c r="C37" s="145"/>
      <c r="D37" s="145"/>
      <c r="E37" s="144"/>
      <c r="F37" s="144"/>
    </row>
    <row r="38" spans="1:26" x14ac:dyDescent="0.3">
      <c r="A38" s="1"/>
      <c r="B38" s="145"/>
      <c r="C38" s="145"/>
      <c r="D38" s="145"/>
      <c r="E38" s="144"/>
      <c r="F38" s="144"/>
    </row>
    <row r="39" spans="1:26" x14ac:dyDescent="0.3">
      <c r="A39" s="1"/>
      <c r="B39" s="145"/>
      <c r="C39" s="145"/>
      <c r="D39" s="145"/>
      <c r="E39" s="144"/>
      <c r="F39" s="144"/>
    </row>
    <row r="40" spans="1:26" x14ac:dyDescent="0.3">
      <c r="A40" s="1"/>
      <c r="B40" s="145"/>
      <c r="C40" s="145"/>
      <c r="D40" s="145"/>
      <c r="E40" s="144"/>
      <c r="F40" s="144"/>
    </row>
    <row r="41" spans="1:26" x14ac:dyDescent="0.3">
      <c r="A41" s="1"/>
      <c r="B41" s="145"/>
      <c r="C41" s="145"/>
      <c r="D41" s="145"/>
      <c r="E41" s="144"/>
      <c r="F41" s="144"/>
    </row>
    <row r="42" spans="1:26" x14ac:dyDescent="0.3">
      <c r="A42" s="1"/>
      <c r="B42" s="145"/>
      <c r="C42" s="145"/>
      <c r="D42" s="145"/>
      <c r="E42" s="144"/>
      <c r="F42" s="144"/>
    </row>
    <row r="43" spans="1:26" x14ac:dyDescent="0.3">
      <c r="A43" s="1"/>
      <c r="B43" s="145"/>
      <c r="C43" s="145"/>
      <c r="D43" s="145"/>
      <c r="E43" s="144"/>
      <c r="F43" s="144"/>
    </row>
    <row r="44" spans="1:26" x14ac:dyDescent="0.3">
      <c r="A44" s="1"/>
      <c r="B44" s="145"/>
      <c r="C44" s="145"/>
      <c r="D44" s="145"/>
      <c r="E44" s="144"/>
      <c r="F44" s="144"/>
    </row>
    <row r="45" spans="1:26" x14ac:dyDescent="0.3">
      <c r="A45" s="1"/>
      <c r="B45" s="145"/>
      <c r="C45" s="145"/>
      <c r="D45" s="145"/>
      <c r="E45" s="144"/>
      <c r="F45" s="144"/>
    </row>
    <row r="46" spans="1:26" x14ac:dyDescent="0.3">
      <c r="A46" s="1"/>
      <c r="B46" s="145"/>
      <c r="C46" s="145"/>
      <c r="D46" s="145"/>
      <c r="E46" s="144"/>
      <c r="F46" s="144"/>
    </row>
    <row r="47" spans="1:26" x14ac:dyDescent="0.3">
      <c r="A47" s="1"/>
      <c r="B47" s="145"/>
      <c r="C47" s="145"/>
      <c r="D47" s="145"/>
      <c r="E47" s="144"/>
      <c r="F47" s="144"/>
    </row>
    <row r="48" spans="1:2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AC6C4-5ED9-49BB-9614-98C5EE3F9996}">
  <dimension ref="A1:AA267"/>
  <sheetViews>
    <sheetView workbookViewId="0">
      <pane ySplit="8" topLeftCell="A259" activePane="bottomLeft" state="frozen"/>
      <selection pane="bottomLeft" activeCell="A267" sqref="A267:D267"/>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109</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75</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1</v>
      </c>
      <c r="D10" s="167" t="s">
        <v>76</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110</v>
      </c>
      <c r="C11" s="174" t="s">
        <v>111</v>
      </c>
      <c r="D11" s="168" t="s">
        <v>112</v>
      </c>
      <c r="E11" s="168" t="s">
        <v>113</v>
      </c>
      <c r="F11" s="169">
        <v>79.8</v>
      </c>
      <c r="G11" s="175"/>
      <c r="H11" s="175"/>
      <c r="I11" s="170">
        <f t="shared" ref="I11:I21" si="0">ROUND(F11*(G11+H11),2)</f>
        <v>0</v>
      </c>
      <c r="J11" s="168">
        <f t="shared" ref="J11:J21" si="1">ROUND(F11*(N11),2)</f>
        <v>0</v>
      </c>
      <c r="K11" s="171">
        <f t="shared" ref="K11:K21" si="2">ROUND(F11*(O11),2)</f>
        <v>0</v>
      </c>
      <c r="L11" s="171">
        <f t="shared" ref="L11:L21" si="3">ROUND(F11*(G11),2)</f>
        <v>0</v>
      </c>
      <c r="M11" s="171">
        <f t="shared" ref="M11:M21" si="4">ROUND(F11*(H11),2)</f>
        <v>0</v>
      </c>
      <c r="N11" s="171">
        <v>0</v>
      </c>
      <c r="O11" s="171"/>
      <c r="P11" s="176"/>
      <c r="Q11" s="176"/>
      <c r="R11" s="176"/>
      <c r="S11" s="171">
        <f t="shared" ref="S11:S21" si="5">ROUND(F11*(P11),3)</f>
        <v>0</v>
      </c>
      <c r="T11" s="172"/>
      <c r="U11" s="172"/>
      <c r="V11" s="176"/>
      <c r="Z11">
        <v>0</v>
      </c>
    </row>
    <row r="12" spans="1:26" ht="24.9" customHeight="1" x14ac:dyDescent="0.3">
      <c r="A12" s="173">
        <v>2</v>
      </c>
      <c r="B12" s="168" t="s">
        <v>110</v>
      </c>
      <c r="C12" s="174" t="s">
        <v>114</v>
      </c>
      <c r="D12" s="168" t="s">
        <v>115</v>
      </c>
      <c r="E12" s="168" t="s">
        <v>113</v>
      </c>
      <c r="F12" s="169">
        <v>79.8</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110</v>
      </c>
      <c r="C13" s="174" t="s">
        <v>116</v>
      </c>
      <c r="D13" s="168" t="s">
        <v>117</v>
      </c>
      <c r="E13" s="168" t="s">
        <v>113</v>
      </c>
      <c r="F13" s="169">
        <v>79.8</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110</v>
      </c>
      <c r="C14" s="174" t="s">
        <v>118</v>
      </c>
      <c r="D14" s="168" t="s">
        <v>119</v>
      </c>
      <c r="E14" s="168" t="s">
        <v>113</v>
      </c>
      <c r="F14" s="169">
        <v>84.513000000000005</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110</v>
      </c>
      <c r="C15" s="174" t="s">
        <v>120</v>
      </c>
      <c r="D15" s="168" t="s">
        <v>121</v>
      </c>
      <c r="E15" s="168" t="s">
        <v>113</v>
      </c>
      <c r="F15" s="169">
        <v>84.513000000000005</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110</v>
      </c>
      <c r="C16" s="174" t="s">
        <v>122</v>
      </c>
      <c r="D16" s="168" t="s">
        <v>123</v>
      </c>
      <c r="E16" s="168" t="s">
        <v>113</v>
      </c>
      <c r="F16" s="169">
        <v>164.31299999999999</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ht="35.1" customHeight="1" x14ac:dyDescent="0.3">
      <c r="A17" s="173">
        <v>7</v>
      </c>
      <c r="B17" s="168" t="s">
        <v>110</v>
      </c>
      <c r="C17" s="174" t="s">
        <v>124</v>
      </c>
      <c r="D17" s="168" t="s">
        <v>125</v>
      </c>
      <c r="E17" s="168" t="s">
        <v>113</v>
      </c>
      <c r="F17" s="169">
        <v>126.63305</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82">
        <v>8</v>
      </c>
      <c r="B18" s="177" t="s">
        <v>126</v>
      </c>
      <c r="C18" s="183" t="s">
        <v>127</v>
      </c>
      <c r="D18" s="177" t="s">
        <v>128</v>
      </c>
      <c r="E18" s="177" t="s">
        <v>113</v>
      </c>
      <c r="F18" s="178">
        <v>42.481999999999999</v>
      </c>
      <c r="G18" s="184"/>
      <c r="H18" s="184"/>
      <c r="I18" s="179">
        <f t="shared" si="0"/>
        <v>0</v>
      </c>
      <c r="J18" s="177">
        <f t="shared" si="1"/>
        <v>0</v>
      </c>
      <c r="K18" s="180">
        <f t="shared" si="2"/>
        <v>0</v>
      </c>
      <c r="L18" s="180">
        <f t="shared" si="3"/>
        <v>0</v>
      </c>
      <c r="M18" s="180">
        <f t="shared" si="4"/>
        <v>0</v>
      </c>
      <c r="N18" s="180">
        <v>0</v>
      </c>
      <c r="O18" s="180"/>
      <c r="P18" s="185">
        <v>1</v>
      </c>
      <c r="Q18" s="185"/>
      <c r="R18" s="185">
        <v>1</v>
      </c>
      <c r="S18" s="180">
        <f t="shared" si="5"/>
        <v>42.481999999999999</v>
      </c>
      <c r="T18" s="181"/>
      <c r="U18" s="181"/>
      <c r="V18" s="185"/>
      <c r="Z18">
        <v>0</v>
      </c>
    </row>
    <row r="19" spans="1:26" ht="24.9" customHeight="1" x14ac:dyDescent="0.3">
      <c r="A19" s="173">
        <v>9</v>
      </c>
      <c r="B19" s="168" t="s">
        <v>110</v>
      </c>
      <c r="C19" s="174" t="s">
        <v>129</v>
      </c>
      <c r="D19" s="168" t="s">
        <v>130</v>
      </c>
      <c r="E19" s="168" t="s">
        <v>131</v>
      </c>
      <c r="F19" s="169">
        <v>669.24</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110</v>
      </c>
      <c r="C20" s="174" t="s">
        <v>132</v>
      </c>
      <c r="D20" s="168" t="s">
        <v>133</v>
      </c>
      <c r="E20" s="168" t="s">
        <v>113</v>
      </c>
      <c r="F20" s="169">
        <v>164.31299999999999</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ht="24.9" customHeight="1" x14ac:dyDescent="0.3">
      <c r="A21" s="182">
        <v>11</v>
      </c>
      <c r="B21" s="177" t="s">
        <v>126</v>
      </c>
      <c r="C21" s="183" t="s">
        <v>134</v>
      </c>
      <c r="D21" s="177" t="s">
        <v>135</v>
      </c>
      <c r="E21" s="177" t="s">
        <v>113</v>
      </c>
      <c r="F21" s="178">
        <v>42.481999999999999</v>
      </c>
      <c r="G21" s="184"/>
      <c r="H21" s="184"/>
      <c r="I21" s="179">
        <f t="shared" si="0"/>
        <v>0</v>
      </c>
      <c r="J21" s="177">
        <f t="shared" si="1"/>
        <v>0</v>
      </c>
      <c r="K21" s="180">
        <f t="shared" si="2"/>
        <v>0</v>
      </c>
      <c r="L21" s="180">
        <f t="shared" si="3"/>
        <v>0</v>
      </c>
      <c r="M21" s="180">
        <f t="shared" si="4"/>
        <v>0</v>
      </c>
      <c r="N21" s="180">
        <v>0</v>
      </c>
      <c r="O21" s="180"/>
      <c r="P21" s="185">
        <v>1</v>
      </c>
      <c r="Q21" s="185"/>
      <c r="R21" s="185">
        <v>1</v>
      </c>
      <c r="S21" s="180">
        <f t="shared" si="5"/>
        <v>42.481999999999999</v>
      </c>
      <c r="T21" s="181"/>
      <c r="U21" s="181"/>
      <c r="V21" s="185"/>
      <c r="Z21">
        <v>0</v>
      </c>
    </row>
    <row r="22" spans="1:26" x14ac:dyDescent="0.3">
      <c r="A22" s="152"/>
      <c r="B22" s="152"/>
      <c r="C22" s="167">
        <v>1</v>
      </c>
      <c r="D22" s="167" t="s">
        <v>76</v>
      </c>
      <c r="E22" s="152"/>
      <c r="F22" s="166"/>
      <c r="G22" s="155">
        <f>ROUND((SUM(L10:L21))/1,2)</f>
        <v>0</v>
      </c>
      <c r="H22" s="155">
        <f>ROUND((SUM(M10:M21))/1,2)</f>
        <v>0</v>
      </c>
      <c r="I22" s="155">
        <f>ROUND((SUM(I10:I21))/1,2)</f>
        <v>0</v>
      </c>
      <c r="J22" s="152"/>
      <c r="K22" s="152"/>
      <c r="L22" s="152">
        <f>ROUND((SUM(L10:L21))/1,2)</f>
        <v>0</v>
      </c>
      <c r="M22" s="152">
        <f>ROUND((SUM(M10:M21))/1,2)</f>
        <v>0</v>
      </c>
      <c r="N22" s="152"/>
      <c r="O22" s="152"/>
      <c r="P22" s="186"/>
      <c r="Q22" s="152"/>
      <c r="R22" s="152"/>
      <c r="S22" s="186">
        <f>ROUND((SUM(S10:S21))/1,2)</f>
        <v>84.96</v>
      </c>
      <c r="T22" s="149"/>
      <c r="U22" s="149"/>
      <c r="V22" s="2">
        <f>ROUND((SUM(V10:V21))/1,2)</f>
        <v>0</v>
      </c>
      <c r="W22" s="149"/>
      <c r="X22" s="149"/>
      <c r="Y22" s="149"/>
      <c r="Z22" s="149"/>
    </row>
    <row r="23" spans="1:26" x14ac:dyDescent="0.3">
      <c r="A23" s="1"/>
      <c r="B23" s="1"/>
      <c r="C23" s="1"/>
      <c r="D23" s="1"/>
      <c r="E23" s="1"/>
      <c r="F23" s="162"/>
      <c r="G23" s="145"/>
      <c r="H23" s="145"/>
      <c r="I23" s="145"/>
      <c r="J23" s="1"/>
      <c r="K23" s="1"/>
      <c r="L23" s="1"/>
      <c r="M23" s="1"/>
      <c r="N23" s="1"/>
      <c r="O23" s="1"/>
      <c r="P23" s="1"/>
      <c r="Q23" s="1"/>
      <c r="R23" s="1"/>
      <c r="S23" s="1"/>
      <c r="V23" s="1"/>
    </row>
    <row r="24" spans="1:26" x14ac:dyDescent="0.3">
      <c r="A24" s="152"/>
      <c r="B24" s="152"/>
      <c r="C24" s="167">
        <v>2</v>
      </c>
      <c r="D24" s="167" t="s">
        <v>77</v>
      </c>
      <c r="E24" s="152"/>
      <c r="F24" s="166"/>
      <c r="G24" s="153"/>
      <c r="H24" s="153"/>
      <c r="I24" s="153"/>
      <c r="J24" s="152"/>
      <c r="K24" s="152"/>
      <c r="L24" s="152"/>
      <c r="M24" s="152"/>
      <c r="N24" s="152"/>
      <c r="O24" s="152"/>
      <c r="P24" s="152"/>
      <c r="Q24" s="152"/>
      <c r="R24" s="152"/>
      <c r="S24" s="152"/>
      <c r="T24" s="149"/>
      <c r="U24" s="149"/>
      <c r="V24" s="152"/>
      <c r="W24" s="149"/>
      <c r="X24" s="149"/>
      <c r="Y24" s="149"/>
      <c r="Z24" s="149"/>
    </row>
    <row r="25" spans="1:26" ht="24.9" customHeight="1" x14ac:dyDescent="0.3">
      <c r="A25" s="173">
        <v>12</v>
      </c>
      <c r="B25" s="168" t="s">
        <v>136</v>
      </c>
      <c r="C25" s="174" t="s">
        <v>137</v>
      </c>
      <c r="D25" s="168" t="s">
        <v>138</v>
      </c>
      <c r="E25" s="168" t="s">
        <v>113</v>
      </c>
      <c r="F25" s="169">
        <v>19.853999999999999</v>
      </c>
      <c r="G25" s="175"/>
      <c r="H25" s="175"/>
      <c r="I25" s="170">
        <f>ROUND(F25*(G25+H25),2)</f>
        <v>0</v>
      </c>
      <c r="J25" s="168">
        <f>ROUND(F25*(N25),2)</f>
        <v>0</v>
      </c>
      <c r="K25" s="171">
        <f>ROUND(F25*(O25),2)</f>
        <v>0</v>
      </c>
      <c r="L25" s="171">
        <f>ROUND(F25*(G25),2)</f>
        <v>0</v>
      </c>
      <c r="M25" s="171">
        <f>ROUND(F25*(H25),2)</f>
        <v>0</v>
      </c>
      <c r="N25" s="171">
        <v>0</v>
      </c>
      <c r="O25" s="171"/>
      <c r="P25" s="176">
        <v>2.0114800000000002</v>
      </c>
      <c r="Q25" s="176"/>
      <c r="R25" s="176">
        <v>2.0114800000000002</v>
      </c>
      <c r="S25" s="171">
        <f>ROUND(F25*(P25),3)</f>
        <v>39.936</v>
      </c>
      <c r="T25" s="172"/>
      <c r="U25" s="172"/>
      <c r="V25" s="176"/>
      <c r="Z25">
        <v>0</v>
      </c>
    </row>
    <row r="26" spans="1:26" ht="24.9" customHeight="1" x14ac:dyDescent="0.3">
      <c r="A26" s="173">
        <v>13</v>
      </c>
      <c r="B26" s="168" t="s">
        <v>136</v>
      </c>
      <c r="C26" s="174" t="s">
        <v>139</v>
      </c>
      <c r="D26" s="168" t="s">
        <v>140</v>
      </c>
      <c r="E26" s="168" t="s">
        <v>141</v>
      </c>
      <c r="F26" s="169">
        <v>0.65100000000000002</v>
      </c>
      <c r="G26" s="175"/>
      <c r="H26" s="175"/>
      <c r="I26" s="170">
        <f>ROUND(F26*(G26+H26),2)</f>
        <v>0</v>
      </c>
      <c r="J26" s="168">
        <f>ROUND(F26*(N26),2)</f>
        <v>0</v>
      </c>
      <c r="K26" s="171">
        <f>ROUND(F26*(O26),2)</f>
        <v>0</v>
      </c>
      <c r="L26" s="171">
        <f>ROUND(F26*(G26),2)</f>
        <v>0</v>
      </c>
      <c r="M26" s="171">
        <f>ROUND(F26*(H26),2)</f>
        <v>0</v>
      </c>
      <c r="N26" s="171">
        <v>0</v>
      </c>
      <c r="O26" s="171"/>
      <c r="P26" s="176">
        <v>1.0345299999999999</v>
      </c>
      <c r="Q26" s="176"/>
      <c r="R26" s="176">
        <v>1.0345299999999999</v>
      </c>
      <c r="S26" s="171">
        <f>ROUND(F26*(P26),3)</f>
        <v>0.67300000000000004</v>
      </c>
      <c r="T26" s="172"/>
      <c r="U26" s="172"/>
      <c r="V26" s="176"/>
      <c r="Z26">
        <v>0</v>
      </c>
    </row>
    <row r="27" spans="1:26" ht="24.9" customHeight="1" x14ac:dyDescent="0.3">
      <c r="A27" s="173">
        <v>14</v>
      </c>
      <c r="B27" s="168" t="s">
        <v>142</v>
      </c>
      <c r="C27" s="174" t="s">
        <v>143</v>
      </c>
      <c r="D27" s="168" t="s">
        <v>144</v>
      </c>
      <c r="E27" s="168" t="s">
        <v>113</v>
      </c>
      <c r="F27" s="169">
        <v>14.086</v>
      </c>
      <c r="G27" s="175"/>
      <c r="H27" s="175"/>
      <c r="I27" s="170">
        <f>ROUND(F27*(G27+H27),2)</f>
        <v>0</v>
      </c>
      <c r="J27" s="168">
        <f>ROUND(F27*(N27),2)</f>
        <v>0</v>
      </c>
      <c r="K27" s="171">
        <f>ROUND(F27*(O27),2)</f>
        <v>0</v>
      </c>
      <c r="L27" s="171">
        <f>ROUND(F27*(G27),2)</f>
        <v>0</v>
      </c>
      <c r="M27" s="171">
        <f>ROUND(F27*(H27),2)</f>
        <v>0</v>
      </c>
      <c r="N27" s="171">
        <v>0</v>
      </c>
      <c r="O27" s="171"/>
      <c r="P27" s="176">
        <v>2.0663999999999998</v>
      </c>
      <c r="Q27" s="176"/>
      <c r="R27" s="176">
        <v>2.0663999999999998</v>
      </c>
      <c r="S27" s="171">
        <f>ROUND(F27*(P27),3)</f>
        <v>29.106999999999999</v>
      </c>
      <c r="T27" s="172"/>
      <c r="U27" s="172"/>
      <c r="V27" s="176"/>
      <c r="Z27">
        <v>0</v>
      </c>
    </row>
    <row r="28" spans="1:26" ht="24.9" customHeight="1" x14ac:dyDescent="0.3">
      <c r="A28" s="173">
        <v>15</v>
      </c>
      <c r="B28" s="168" t="s">
        <v>136</v>
      </c>
      <c r="C28" s="174" t="s">
        <v>145</v>
      </c>
      <c r="D28" s="168" t="s">
        <v>146</v>
      </c>
      <c r="E28" s="168" t="s">
        <v>113</v>
      </c>
      <c r="F28" s="169">
        <v>84.513000000000005</v>
      </c>
      <c r="G28" s="175"/>
      <c r="H28" s="175"/>
      <c r="I28" s="170">
        <f>ROUND(F28*(G28+H28),2)</f>
        <v>0</v>
      </c>
      <c r="J28" s="168">
        <f>ROUND(F28*(N28),2)</f>
        <v>0</v>
      </c>
      <c r="K28" s="171">
        <f>ROUND(F28*(O28),2)</f>
        <v>0</v>
      </c>
      <c r="L28" s="171">
        <f>ROUND(F28*(G28),2)</f>
        <v>0</v>
      </c>
      <c r="M28" s="171">
        <f>ROUND(F28*(H28),2)</f>
        <v>0</v>
      </c>
      <c r="N28" s="171">
        <v>0</v>
      </c>
      <c r="O28" s="171"/>
      <c r="P28" s="176">
        <v>2.4178999999999999</v>
      </c>
      <c r="Q28" s="176"/>
      <c r="R28" s="176">
        <v>2.4178999999999999</v>
      </c>
      <c r="S28" s="171">
        <f>ROUND(F28*(P28),3)</f>
        <v>204.34399999999999</v>
      </c>
      <c r="T28" s="172"/>
      <c r="U28" s="172"/>
      <c r="V28" s="176"/>
      <c r="Z28">
        <v>0</v>
      </c>
    </row>
    <row r="29" spans="1:26" x14ac:dyDescent="0.3">
      <c r="A29" s="152"/>
      <c r="B29" s="152"/>
      <c r="C29" s="167">
        <v>2</v>
      </c>
      <c r="D29" s="167" t="s">
        <v>77</v>
      </c>
      <c r="E29" s="152"/>
      <c r="F29" s="166"/>
      <c r="G29" s="155">
        <f>ROUND((SUM(L24:L28))/1,2)</f>
        <v>0</v>
      </c>
      <c r="H29" s="155">
        <f>ROUND((SUM(M24:M28))/1,2)</f>
        <v>0</v>
      </c>
      <c r="I29" s="155">
        <f>ROUND((SUM(I24:I28))/1,2)</f>
        <v>0</v>
      </c>
      <c r="J29" s="152"/>
      <c r="K29" s="152"/>
      <c r="L29" s="152">
        <f>ROUND((SUM(L24:L28))/1,2)</f>
        <v>0</v>
      </c>
      <c r="M29" s="152">
        <f>ROUND((SUM(M24:M28))/1,2)</f>
        <v>0</v>
      </c>
      <c r="N29" s="152"/>
      <c r="O29" s="152"/>
      <c r="P29" s="186"/>
      <c r="Q29" s="152"/>
      <c r="R29" s="152"/>
      <c r="S29" s="186">
        <f>ROUND((SUM(S24:S28))/1,2)</f>
        <v>274.06</v>
      </c>
      <c r="T29" s="149"/>
      <c r="U29" s="149"/>
      <c r="V29" s="2">
        <f>ROUND((SUM(V24:V28))/1,2)</f>
        <v>0</v>
      </c>
      <c r="W29" s="149"/>
      <c r="X29" s="149"/>
      <c r="Y29" s="149"/>
      <c r="Z29" s="149"/>
    </row>
    <row r="30" spans="1:26" x14ac:dyDescent="0.3">
      <c r="A30" s="1"/>
      <c r="B30" s="1"/>
      <c r="C30" s="1"/>
      <c r="D30" s="1"/>
      <c r="E30" s="1"/>
      <c r="F30" s="162"/>
      <c r="G30" s="145"/>
      <c r="H30" s="145"/>
      <c r="I30" s="145"/>
      <c r="J30" s="1"/>
      <c r="K30" s="1"/>
      <c r="L30" s="1"/>
      <c r="M30" s="1"/>
      <c r="N30" s="1"/>
      <c r="O30" s="1"/>
      <c r="P30" s="1"/>
      <c r="Q30" s="1"/>
      <c r="R30" s="1"/>
      <c r="S30" s="1"/>
      <c r="V30" s="1"/>
    </row>
    <row r="31" spans="1:26" x14ac:dyDescent="0.3">
      <c r="A31" s="152"/>
      <c r="B31" s="152"/>
      <c r="C31" s="167">
        <v>3</v>
      </c>
      <c r="D31" s="167" t="s">
        <v>78</v>
      </c>
      <c r="E31" s="152"/>
      <c r="F31" s="166"/>
      <c r="G31" s="153"/>
      <c r="H31" s="153"/>
      <c r="I31" s="153"/>
      <c r="J31" s="152"/>
      <c r="K31" s="152"/>
      <c r="L31" s="152"/>
      <c r="M31" s="152"/>
      <c r="N31" s="152"/>
      <c r="O31" s="152"/>
      <c r="P31" s="152"/>
      <c r="Q31" s="152"/>
      <c r="R31" s="152"/>
      <c r="S31" s="152"/>
      <c r="T31" s="149"/>
      <c r="U31" s="149"/>
      <c r="V31" s="152"/>
      <c r="W31" s="149"/>
      <c r="X31" s="149"/>
      <c r="Y31" s="149"/>
      <c r="Z31" s="149"/>
    </row>
    <row r="32" spans="1:26" ht="24.9" customHeight="1" x14ac:dyDescent="0.3">
      <c r="A32" s="173">
        <v>16</v>
      </c>
      <c r="B32" s="168" t="s">
        <v>136</v>
      </c>
      <c r="C32" s="174" t="s">
        <v>147</v>
      </c>
      <c r="D32" s="168" t="s">
        <v>148</v>
      </c>
      <c r="E32" s="168" t="s">
        <v>113</v>
      </c>
      <c r="F32" s="169">
        <v>148.81</v>
      </c>
      <c r="G32" s="175"/>
      <c r="H32" s="175"/>
      <c r="I32" s="170">
        <f t="shared" ref="I32:I39" si="6">ROUND(F32*(G32+H32),2)</f>
        <v>0</v>
      </c>
      <c r="J32" s="168">
        <f t="shared" ref="J32:J39" si="7">ROUND(F32*(N32),2)</f>
        <v>0</v>
      </c>
      <c r="K32" s="171">
        <f t="shared" ref="K32:K39" si="8">ROUND(F32*(O32),2)</f>
        <v>0</v>
      </c>
      <c r="L32" s="171">
        <f t="shared" ref="L32:L39" si="9">ROUND(F32*(G32),2)</f>
        <v>0</v>
      </c>
      <c r="M32" s="171">
        <f t="shared" ref="M32:M39" si="10">ROUND(F32*(H32),2)</f>
        <v>0</v>
      </c>
      <c r="N32" s="171">
        <v>0</v>
      </c>
      <c r="O32" s="171"/>
      <c r="P32" s="176">
        <v>0.92981999999999998</v>
      </c>
      <c r="Q32" s="176"/>
      <c r="R32" s="176">
        <v>0.92981999999999998</v>
      </c>
      <c r="S32" s="171">
        <f t="shared" ref="S32:S39" si="11">ROUND(F32*(P32),3)</f>
        <v>138.36699999999999</v>
      </c>
      <c r="T32" s="172"/>
      <c r="U32" s="172"/>
      <c r="V32" s="176"/>
      <c r="Z32">
        <v>0</v>
      </c>
    </row>
    <row r="33" spans="1:26" ht="24.9" customHeight="1" x14ac:dyDescent="0.3">
      <c r="A33" s="173">
        <v>17</v>
      </c>
      <c r="B33" s="168" t="s">
        <v>136</v>
      </c>
      <c r="C33" s="174" t="s">
        <v>149</v>
      </c>
      <c r="D33" s="168" t="s">
        <v>150</v>
      </c>
      <c r="E33" s="168" t="s">
        <v>151</v>
      </c>
      <c r="F33" s="169">
        <v>70.930000000000007</v>
      </c>
      <c r="G33" s="175"/>
      <c r="H33" s="175"/>
      <c r="I33" s="170">
        <f t="shared" si="6"/>
        <v>0</v>
      </c>
      <c r="J33" s="168">
        <f t="shared" si="7"/>
        <v>0</v>
      </c>
      <c r="K33" s="171">
        <f t="shared" si="8"/>
        <v>0</v>
      </c>
      <c r="L33" s="171">
        <f t="shared" si="9"/>
        <v>0</v>
      </c>
      <c r="M33" s="171">
        <f t="shared" si="10"/>
        <v>0</v>
      </c>
      <c r="N33" s="171">
        <v>0</v>
      </c>
      <c r="O33" s="171"/>
      <c r="P33" s="176">
        <v>1.597</v>
      </c>
      <c r="Q33" s="176"/>
      <c r="R33" s="176">
        <v>1.597</v>
      </c>
      <c r="S33" s="171">
        <f t="shared" si="11"/>
        <v>113.27500000000001</v>
      </c>
      <c r="T33" s="172"/>
      <c r="U33" s="172"/>
      <c r="V33" s="176"/>
      <c r="Z33">
        <v>0</v>
      </c>
    </row>
    <row r="34" spans="1:26" ht="24.9" customHeight="1" x14ac:dyDescent="0.3">
      <c r="A34" s="173">
        <v>18</v>
      </c>
      <c r="B34" s="168" t="s">
        <v>136</v>
      </c>
      <c r="C34" s="174" t="s">
        <v>152</v>
      </c>
      <c r="D34" s="168" t="s">
        <v>153</v>
      </c>
      <c r="E34" s="168" t="s">
        <v>154</v>
      </c>
      <c r="F34" s="169">
        <v>12.4</v>
      </c>
      <c r="G34" s="175"/>
      <c r="H34" s="175"/>
      <c r="I34" s="170">
        <f t="shared" si="6"/>
        <v>0</v>
      </c>
      <c r="J34" s="168">
        <f t="shared" si="7"/>
        <v>0</v>
      </c>
      <c r="K34" s="171">
        <f t="shared" si="8"/>
        <v>0</v>
      </c>
      <c r="L34" s="171">
        <f t="shared" si="9"/>
        <v>0</v>
      </c>
      <c r="M34" s="171">
        <f t="shared" si="10"/>
        <v>0</v>
      </c>
      <c r="N34" s="171">
        <v>0</v>
      </c>
      <c r="O34" s="171"/>
      <c r="P34" s="176"/>
      <c r="Q34" s="176"/>
      <c r="R34" s="176"/>
      <c r="S34" s="171">
        <f t="shared" si="11"/>
        <v>0</v>
      </c>
      <c r="T34" s="172"/>
      <c r="U34" s="172"/>
      <c r="V34" s="176"/>
      <c r="Z34">
        <v>0</v>
      </c>
    </row>
    <row r="35" spans="1:26" ht="24.9" customHeight="1" x14ac:dyDescent="0.3">
      <c r="A35" s="173">
        <v>19</v>
      </c>
      <c r="B35" s="168" t="s">
        <v>136</v>
      </c>
      <c r="C35" s="174" t="s">
        <v>155</v>
      </c>
      <c r="D35" s="168" t="s">
        <v>156</v>
      </c>
      <c r="E35" s="168" t="s">
        <v>157</v>
      </c>
      <c r="F35" s="169">
        <v>12</v>
      </c>
      <c r="G35" s="175"/>
      <c r="H35" s="175"/>
      <c r="I35" s="170">
        <f t="shared" si="6"/>
        <v>0</v>
      </c>
      <c r="J35" s="168">
        <f t="shared" si="7"/>
        <v>0</v>
      </c>
      <c r="K35" s="171">
        <f t="shared" si="8"/>
        <v>0</v>
      </c>
      <c r="L35" s="171">
        <f t="shared" si="9"/>
        <v>0</v>
      </c>
      <c r="M35" s="171">
        <f t="shared" si="10"/>
        <v>0</v>
      </c>
      <c r="N35" s="171">
        <v>0</v>
      </c>
      <c r="O35" s="171"/>
      <c r="P35" s="176">
        <v>1.5219999999999999E-2</v>
      </c>
      <c r="Q35" s="176"/>
      <c r="R35" s="176">
        <v>1.5219999999999999E-2</v>
      </c>
      <c r="S35" s="171">
        <f t="shared" si="11"/>
        <v>0.183</v>
      </c>
      <c r="T35" s="172"/>
      <c r="U35" s="172"/>
      <c r="V35" s="176"/>
      <c r="Z35">
        <v>0</v>
      </c>
    </row>
    <row r="36" spans="1:26" ht="24.9" customHeight="1" x14ac:dyDescent="0.3">
      <c r="A36" s="173">
        <v>20</v>
      </c>
      <c r="B36" s="168" t="s">
        <v>136</v>
      </c>
      <c r="C36" s="174" t="s">
        <v>158</v>
      </c>
      <c r="D36" s="168" t="s">
        <v>159</v>
      </c>
      <c r="E36" s="168" t="s">
        <v>157</v>
      </c>
      <c r="F36" s="169">
        <v>8</v>
      </c>
      <c r="G36" s="175"/>
      <c r="H36" s="175"/>
      <c r="I36" s="170">
        <f t="shared" si="6"/>
        <v>0</v>
      </c>
      <c r="J36" s="168">
        <f t="shared" si="7"/>
        <v>0</v>
      </c>
      <c r="K36" s="171">
        <f t="shared" si="8"/>
        <v>0</v>
      </c>
      <c r="L36" s="171">
        <f t="shared" si="9"/>
        <v>0</v>
      </c>
      <c r="M36" s="171">
        <f t="shared" si="10"/>
        <v>0</v>
      </c>
      <c r="N36" s="171">
        <v>0</v>
      </c>
      <c r="O36" s="171"/>
      <c r="P36" s="176">
        <v>2.3025500000000001E-2</v>
      </c>
      <c r="Q36" s="176"/>
      <c r="R36" s="176">
        <v>2.3025500000000001E-2</v>
      </c>
      <c r="S36" s="171">
        <f t="shared" si="11"/>
        <v>0.184</v>
      </c>
      <c r="T36" s="172"/>
      <c r="U36" s="172"/>
      <c r="V36" s="176"/>
      <c r="Z36">
        <v>0</v>
      </c>
    </row>
    <row r="37" spans="1:26" ht="24.9" customHeight="1" x14ac:dyDescent="0.3">
      <c r="A37" s="173">
        <v>21</v>
      </c>
      <c r="B37" s="168" t="s">
        <v>136</v>
      </c>
      <c r="C37" s="174" t="s">
        <v>160</v>
      </c>
      <c r="D37" s="168" t="s">
        <v>161</v>
      </c>
      <c r="E37" s="168" t="s">
        <v>157</v>
      </c>
      <c r="F37" s="169">
        <v>36</v>
      </c>
      <c r="G37" s="175"/>
      <c r="H37" s="175"/>
      <c r="I37" s="170">
        <f t="shared" si="6"/>
        <v>0</v>
      </c>
      <c r="J37" s="168">
        <f t="shared" si="7"/>
        <v>0</v>
      </c>
      <c r="K37" s="171">
        <f t="shared" si="8"/>
        <v>0</v>
      </c>
      <c r="L37" s="171">
        <f t="shared" si="9"/>
        <v>0</v>
      </c>
      <c r="M37" s="171">
        <f t="shared" si="10"/>
        <v>0</v>
      </c>
      <c r="N37" s="171">
        <v>0</v>
      </c>
      <c r="O37" s="171"/>
      <c r="P37" s="176">
        <v>2.6612E-2</v>
      </c>
      <c r="Q37" s="176"/>
      <c r="R37" s="176">
        <v>2.6612E-2</v>
      </c>
      <c r="S37" s="171">
        <f t="shared" si="11"/>
        <v>0.95799999999999996</v>
      </c>
      <c r="T37" s="172"/>
      <c r="U37" s="172"/>
      <c r="V37" s="176"/>
      <c r="Z37">
        <v>0</v>
      </c>
    </row>
    <row r="38" spans="1:26" ht="24.9" customHeight="1" x14ac:dyDescent="0.3">
      <c r="A38" s="173">
        <v>22</v>
      </c>
      <c r="B38" s="168" t="s">
        <v>136</v>
      </c>
      <c r="C38" s="174" t="s">
        <v>162</v>
      </c>
      <c r="D38" s="168" t="s">
        <v>163</v>
      </c>
      <c r="E38" s="168" t="s">
        <v>157</v>
      </c>
      <c r="F38" s="169">
        <v>44</v>
      </c>
      <c r="G38" s="175"/>
      <c r="H38" s="175"/>
      <c r="I38" s="170">
        <f t="shared" si="6"/>
        <v>0</v>
      </c>
      <c r="J38" s="168">
        <f t="shared" si="7"/>
        <v>0</v>
      </c>
      <c r="K38" s="171">
        <f t="shared" si="8"/>
        <v>0</v>
      </c>
      <c r="L38" s="171">
        <f t="shared" si="9"/>
        <v>0</v>
      </c>
      <c r="M38" s="171">
        <f t="shared" si="10"/>
        <v>0</v>
      </c>
      <c r="N38" s="171">
        <v>0</v>
      </c>
      <c r="O38" s="171"/>
      <c r="P38" s="176">
        <v>1.9429999999999999E-2</v>
      </c>
      <c r="Q38" s="176"/>
      <c r="R38" s="176">
        <v>1.9429999999999999E-2</v>
      </c>
      <c r="S38" s="171">
        <f t="shared" si="11"/>
        <v>0.85499999999999998</v>
      </c>
      <c r="T38" s="172"/>
      <c r="U38" s="172"/>
      <c r="V38" s="176"/>
      <c r="Z38">
        <v>0</v>
      </c>
    </row>
    <row r="39" spans="1:26" ht="24.9" customHeight="1" x14ac:dyDescent="0.3">
      <c r="A39" s="173">
        <v>23</v>
      </c>
      <c r="B39" s="168" t="s">
        <v>136</v>
      </c>
      <c r="C39" s="174" t="s">
        <v>164</v>
      </c>
      <c r="D39" s="168" t="s">
        <v>165</v>
      </c>
      <c r="E39" s="168" t="s">
        <v>131</v>
      </c>
      <c r="F39" s="169">
        <v>172.86</v>
      </c>
      <c r="G39" s="175"/>
      <c r="H39" s="175"/>
      <c r="I39" s="170">
        <f t="shared" si="6"/>
        <v>0</v>
      </c>
      <c r="J39" s="168">
        <f t="shared" si="7"/>
        <v>0</v>
      </c>
      <c r="K39" s="171">
        <f t="shared" si="8"/>
        <v>0</v>
      </c>
      <c r="L39" s="171">
        <f t="shared" si="9"/>
        <v>0</v>
      </c>
      <c r="M39" s="171">
        <f t="shared" si="10"/>
        <v>0</v>
      </c>
      <c r="N39" s="171">
        <v>0</v>
      </c>
      <c r="O39" s="171"/>
      <c r="P39" s="176">
        <v>8.727E-2</v>
      </c>
      <c r="Q39" s="176"/>
      <c r="R39" s="176">
        <v>8.727E-2</v>
      </c>
      <c r="S39" s="171">
        <f t="shared" si="11"/>
        <v>15.085000000000001</v>
      </c>
      <c r="T39" s="172"/>
      <c r="U39" s="172"/>
      <c r="V39" s="176"/>
      <c r="Z39">
        <v>0</v>
      </c>
    </row>
    <row r="40" spans="1:26" x14ac:dyDescent="0.3">
      <c r="A40" s="152"/>
      <c r="B40" s="152"/>
      <c r="C40" s="167">
        <v>3</v>
      </c>
      <c r="D40" s="167" t="s">
        <v>78</v>
      </c>
      <c r="E40" s="152"/>
      <c r="F40" s="166"/>
      <c r="G40" s="155">
        <f>ROUND((SUM(L31:L39))/1,2)</f>
        <v>0</v>
      </c>
      <c r="H40" s="155">
        <f>ROUND((SUM(M31:M39))/1,2)</f>
        <v>0</v>
      </c>
      <c r="I40" s="155">
        <f>ROUND((SUM(I31:I39))/1,2)</f>
        <v>0</v>
      </c>
      <c r="J40" s="152"/>
      <c r="K40" s="152"/>
      <c r="L40" s="152">
        <f>ROUND((SUM(L31:L39))/1,2)</f>
        <v>0</v>
      </c>
      <c r="M40" s="152">
        <f>ROUND((SUM(M31:M39))/1,2)</f>
        <v>0</v>
      </c>
      <c r="N40" s="152"/>
      <c r="O40" s="152"/>
      <c r="P40" s="186"/>
      <c r="Q40" s="152"/>
      <c r="R40" s="152"/>
      <c r="S40" s="186">
        <f>ROUND((SUM(S31:S39))/1,2)</f>
        <v>268.91000000000003</v>
      </c>
      <c r="T40" s="149"/>
      <c r="U40" s="149"/>
      <c r="V40" s="2">
        <f>ROUND((SUM(V31:V39))/1,2)</f>
        <v>0</v>
      </c>
      <c r="W40" s="149"/>
      <c r="X40" s="149"/>
      <c r="Y40" s="149"/>
      <c r="Z40" s="149"/>
    </row>
    <row r="41" spans="1:26" x14ac:dyDescent="0.3">
      <c r="A41" s="1"/>
      <c r="B41" s="1"/>
      <c r="C41" s="1"/>
      <c r="D41" s="1"/>
      <c r="E41" s="1"/>
      <c r="F41" s="162"/>
      <c r="G41" s="145"/>
      <c r="H41" s="145"/>
      <c r="I41" s="145"/>
      <c r="J41" s="1"/>
      <c r="K41" s="1"/>
      <c r="L41" s="1"/>
      <c r="M41" s="1"/>
      <c r="N41" s="1"/>
      <c r="O41" s="1"/>
      <c r="P41" s="1"/>
      <c r="Q41" s="1"/>
      <c r="R41" s="1"/>
      <c r="S41" s="1"/>
      <c r="V41" s="1"/>
    </row>
    <row r="42" spans="1:26" x14ac:dyDescent="0.3">
      <c r="A42" s="152"/>
      <c r="B42" s="152"/>
      <c r="C42" s="167">
        <v>4</v>
      </c>
      <c r="D42" s="167" t="s">
        <v>79</v>
      </c>
      <c r="E42" s="152"/>
      <c r="F42" s="166"/>
      <c r="G42" s="153"/>
      <c r="H42" s="153"/>
      <c r="I42" s="153"/>
      <c r="J42" s="152"/>
      <c r="K42" s="152"/>
      <c r="L42" s="152"/>
      <c r="M42" s="152"/>
      <c r="N42" s="152"/>
      <c r="O42" s="152"/>
      <c r="P42" s="152"/>
      <c r="Q42" s="152"/>
      <c r="R42" s="152"/>
      <c r="S42" s="152"/>
      <c r="T42" s="149"/>
      <c r="U42" s="149"/>
      <c r="V42" s="152"/>
      <c r="W42" s="149"/>
      <c r="X42" s="149"/>
      <c r="Y42" s="149"/>
      <c r="Z42" s="149"/>
    </row>
    <row r="43" spans="1:26" ht="24.9" customHeight="1" x14ac:dyDescent="0.3">
      <c r="A43" s="173">
        <v>24</v>
      </c>
      <c r="B43" s="168" t="s">
        <v>136</v>
      </c>
      <c r="C43" s="174" t="s">
        <v>166</v>
      </c>
      <c r="D43" s="168" t="s">
        <v>167</v>
      </c>
      <c r="E43" s="168" t="s">
        <v>113</v>
      </c>
      <c r="F43" s="169">
        <v>55.671999999999997</v>
      </c>
      <c r="G43" s="175"/>
      <c r="H43" s="175"/>
      <c r="I43" s="170">
        <f t="shared" ref="I43:I61" si="12">ROUND(F43*(G43+H43),2)</f>
        <v>0</v>
      </c>
      <c r="J43" s="168">
        <f t="shared" ref="J43:J61" si="13">ROUND(F43*(N43),2)</f>
        <v>0</v>
      </c>
      <c r="K43" s="171">
        <f t="shared" ref="K43:K61" si="14">ROUND(F43*(O43),2)</f>
        <v>0</v>
      </c>
      <c r="L43" s="171">
        <f t="shared" ref="L43:L61" si="15">ROUND(F43*(G43),2)</f>
        <v>0</v>
      </c>
      <c r="M43" s="171">
        <f t="shared" ref="M43:M61" si="16">ROUND(F43*(H43),2)</f>
        <v>0</v>
      </c>
      <c r="N43" s="171">
        <v>0</v>
      </c>
      <c r="O43" s="171"/>
      <c r="P43" s="176">
        <v>2.1932</v>
      </c>
      <c r="Q43" s="176"/>
      <c r="R43" s="176">
        <v>2.1932</v>
      </c>
      <c r="S43" s="171">
        <f t="shared" ref="S43:S61" si="17">ROUND(F43*(P43),3)</f>
        <v>122.1</v>
      </c>
      <c r="T43" s="172"/>
      <c r="U43" s="172"/>
      <c r="V43" s="176"/>
      <c r="Z43">
        <v>0</v>
      </c>
    </row>
    <row r="44" spans="1:26" ht="24.9" customHeight="1" x14ac:dyDescent="0.3">
      <c r="A44" s="173">
        <v>25</v>
      </c>
      <c r="B44" s="168" t="s">
        <v>136</v>
      </c>
      <c r="C44" s="174" t="s">
        <v>168</v>
      </c>
      <c r="D44" s="168" t="s">
        <v>169</v>
      </c>
      <c r="E44" s="168" t="s">
        <v>131</v>
      </c>
      <c r="F44" s="169">
        <v>297.02</v>
      </c>
      <c r="G44" s="175"/>
      <c r="H44" s="175"/>
      <c r="I44" s="170">
        <f t="shared" si="12"/>
        <v>0</v>
      </c>
      <c r="J44" s="168">
        <f t="shared" si="13"/>
        <v>0</v>
      </c>
      <c r="K44" s="171">
        <f t="shared" si="14"/>
        <v>0</v>
      </c>
      <c r="L44" s="171">
        <f t="shared" si="15"/>
        <v>0</v>
      </c>
      <c r="M44" s="171">
        <f t="shared" si="16"/>
        <v>0</v>
      </c>
      <c r="N44" s="171">
        <v>0</v>
      </c>
      <c r="O44" s="171"/>
      <c r="P44" s="176">
        <v>4.3899999999999998E-3</v>
      </c>
      <c r="Q44" s="176"/>
      <c r="R44" s="176">
        <v>4.3899999999999998E-3</v>
      </c>
      <c r="S44" s="171">
        <f t="shared" si="17"/>
        <v>1.304</v>
      </c>
      <c r="T44" s="172"/>
      <c r="U44" s="172"/>
      <c r="V44" s="176"/>
      <c r="Z44">
        <v>0</v>
      </c>
    </row>
    <row r="45" spans="1:26" ht="24.9" customHeight="1" x14ac:dyDescent="0.3">
      <c r="A45" s="173">
        <v>26</v>
      </c>
      <c r="B45" s="168" t="s">
        <v>136</v>
      </c>
      <c r="C45" s="174" t="s">
        <v>170</v>
      </c>
      <c r="D45" s="168" t="s">
        <v>171</v>
      </c>
      <c r="E45" s="168" t="s">
        <v>131</v>
      </c>
      <c r="F45" s="169">
        <v>297.02</v>
      </c>
      <c r="G45" s="175"/>
      <c r="H45" s="175"/>
      <c r="I45" s="170">
        <f t="shared" si="12"/>
        <v>0</v>
      </c>
      <c r="J45" s="168">
        <f t="shared" si="13"/>
        <v>0</v>
      </c>
      <c r="K45" s="171">
        <f t="shared" si="14"/>
        <v>0</v>
      </c>
      <c r="L45" s="171">
        <f t="shared" si="15"/>
        <v>0</v>
      </c>
      <c r="M45" s="171">
        <f t="shared" si="16"/>
        <v>0</v>
      </c>
      <c r="N45" s="171">
        <v>0</v>
      </c>
      <c r="O45" s="171"/>
      <c r="P45" s="176"/>
      <c r="Q45" s="176"/>
      <c r="R45" s="176"/>
      <c r="S45" s="171">
        <f t="shared" si="17"/>
        <v>0</v>
      </c>
      <c r="T45" s="172"/>
      <c r="U45" s="172"/>
      <c r="V45" s="176"/>
      <c r="Z45">
        <v>0</v>
      </c>
    </row>
    <row r="46" spans="1:26" ht="24.9" customHeight="1" x14ac:dyDescent="0.3">
      <c r="A46" s="173">
        <v>27</v>
      </c>
      <c r="B46" s="168" t="s">
        <v>136</v>
      </c>
      <c r="C46" s="174" t="s">
        <v>172</v>
      </c>
      <c r="D46" s="168" t="s">
        <v>173</v>
      </c>
      <c r="E46" s="168" t="s">
        <v>131</v>
      </c>
      <c r="F46" s="169">
        <v>297</v>
      </c>
      <c r="G46" s="175"/>
      <c r="H46" s="175"/>
      <c r="I46" s="170">
        <f t="shared" si="12"/>
        <v>0</v>
      </c>
      <c r="J46" s="168">
        <f t="shared" si="13"/>
        <v>0</v>
      </c>
      <c r="K46" s="171">
        <f t="shared" si="14"/>
        <v>0</v>
      </c>
      <c r="L46" s="171">
        <f t="shared" si="15"/>
        <v>0</v>
      </c>
      <c r="M46" s="171">
        <f t="shared" si="16"/>
        <v>0</v>
      </c>
      <c r="N46" s="171">
        <v>0</v>
      </c>
      <c r="O46" s="171"/>
      <c r="P46" s="176">
        <v>3.8700000000000002E-3</v>
      </c>
      <c r="Q46" s="176"/>
      <c r="R46" s="176">
        <v>3.8700000000000002E-3</v>
      </c>
      <c r="S46" s="171">
        <f t="shared" si="17"/>
        <v>1.149</v>
      </c>
      <c r="T46" s="172"/>
      <c r="U46" s="172"/>
      <c r="V46" s="176"/>
      <c r="Z46">
        <v>0</v>
      </c>
    </row>
    <row r="47" spans="1:26" ht="24.9" customHeight="1" x14ac:dyDescent="0.3">
      <c r="A47" s="173">
        <v>28</v>
      </c>
      <c r="B47" s="168" t="s">
        <v>136</v>
      </c>
      <c r="C47" s="174" t="s">
        <v>174</v>
      </c>
      <c r="D47" s="168" t="s">
        <v>175</v>
      </c>
      <c r="E47" s="168" t="s">
        <v>131</v>
      </c>
      <c r="F47" s="169">
        <v>297</v>
      </c>
      <c r="G47" s="175"/>
      <c r="H47" s="175"/>
      <c r="I47" s="170">
        <f t="shared" si="12"/>
        <v>0</v>
      </c>
      <c r="J47" s="168">
        <f t="shared" si="13"/>
        <v>0</v>
      </c>
      <c r="K47" s="171">
        <f t="shared" si="14"/>
        <v>0</v>
      </c>
      <c r="L47" s="171">
        <f t="shared" si="15"/>
        <v>0</v>
      </c>
      <c r="M47" s="171">
        <f t="shared" si="16"/>
        <v>0</v>
      </c>
      <c r="N47" s="171">
        <v>0</v>
      </c>
      <c r="O47" s="171"/>
      <c r="P47" s="176"/>
      <c r="Q47" s="176"/>
      <c r="R47" s="176"/>
      <c r="S47" s="171">
        <f t="shared" si="17"/>
        <v>0</v>
      </c>
      <c r="T47" s="172"/>
      <c r="U47" s="172"/>
      <c r="V47" s="176"/>
      <c r="Z47">
        <v>0</v>
      </c>
    </row>
    <row r="48" spans="1:26" ht="24.9" customHeight="1" x14ac:dyDescent="0.3">
      <c r="A48" s="173">
        <v>29</v>
      </c>
      <c r="B48" s="168" t="s">
        <v>136</v>
      </c>
      <c r="C48" s="174" t="s">
        <v>176</v>
      </c>
      <c r="D48" s="168" t="s">
        <v>177</v>
      </c>
      <c r="E48" s="168" t="s">
        <v>141</v>
      </c>
      <c r="F48" s="169">
        <v>3.0380879999999997</v>
      </c>
      <c r="G48" s="175"/>
      <c r="H48" s="175"/>
      <c r="I48" s="170">
        <f t="shared" si="12"/>
        <v>0</v>
      </c>
      <c r="J48" s="168">
        <f t="shared" si="13"/>
        <v>0</v>
      </c>
      <c r="K48" s="171">
        <f t="shared" si="14"/>
        <v>0</v>
      </c>
      <c r="L48" s="171">
        <f t="shared" si="15"/>
        <v>0</v>
      </c>
      <c r="M48" s="171">
        <f t="shared" si="16"/>
        <v>0</v>
      </c>
      <c r="N48" s="171">
        <v>0</v>
      </c>
      <c r="O48" s="171"/>
      <c r="P48" s="176">
        <v>1.01688</v>
      </c>
      <c r="Q48" s="176"/>
      <c r="R48" s="176">
        <v>1.01688</v>
      </c>
      <c r="S48" s="171">
        <f t="shared" si="17"/>
        <v>3.089</v>
      </c>
      <c r="T48" s="172"/>
      <c r="U48" s="172"/>
      <c r="V48" s="176"/>
      <c r="Z48">
        <v>0</v>
      </c>
    </row>
    <row r="49" spans="1:26" ht="24.9" customHeight="1" x14ac:dyDescent="0.3">
      <c r="A49" s="173">
        <v>30</v>
      </c>
      <c r="B49" s="168" t="s">
        <v>136</v>
      </c>
      <c r="C49" s="174" t="s">
        <v>178</v>
      </c>
      <c r="D49" s="168" t="s">
        <v>179</v>
      </c>
      <c r="E49" s="168" t="s">
        <v>113</v>
      </c>
      <c r="F49" s="169">
        <v>0.91300000000000003</v>
      </c>
      <c r="G49" s="175"/>
      <c r="H49" s="175"/>
      <c r="I49" s="170">
        <f t="shared" si="12"/>
        <v>0</v>
      </c>
      <c r="J49" s="168">
        <f t="shared" si="13"/>
        <v>0</v>
      </c>
      <c r="K49" s="171">
        <f t="shared" si="14"/>
        <v>0</v>
      </c>
      <c r="L49" s="171">
        <f t="shared" si="15"/>
        <v>0</v>
      </c>
      <c r="M49" s="171">
        <f t="shared" si="16"/>
        <v>0</v>
      </c>
      <c r="N49" s="171">
        <v>0</v>
      </c>
      <c r="O49" s="171"/>
      <c r="P49" s="176">
        <v>2.1932</v>
      </c>
      <c r="Q49" s="176"/>
      <c r="R49" s="176">
        <v>2.1932</v>
      </c>
      <c r="S49" s="171">
        <f t="shared" si="17"/>
        <v>2.0019999999999998</v>
      </c>
      <c r="T49" s="172"/>
      <c r="U49" s="172"/>
      <c r="V49" s="176"/>
      <c r="Z49">
        <v>0</v>
      </c>
    </row>
    <row r="50" spans="1:26" ht="24.9" customHeight="1" x14ac:dyDescent="0.3">
      <c r="A50" s="173">
        <v>31</v>
      </c>
      <c r="B50" s="168" t="s">
        <v>136</v>
      </c>
      <c r="C50" s="174" t="s">
        <v>180</v>
      </c>
      <c r="D50" s="168" t="s">
        <v>181</v>
      </c>
      <c r="E50" s="168" t="s">
        <v>131</v>
      </c>
      <c r="F50" s="169">
        <v>8.6999999999999993</v>
      </c>
      <c r="G50" s="175"/>
      <c r="H50" s="175"/>
      <c r="I50" s="170">
        <f t="shared" si="12"/>
        <v>0</v>
      </c>
      <c r="J50" s="168">
        <f t="shared" si="13"/>
        <v>0</v>
      </c>
      <c r="K50" s="171">
        <f t="shared" si="14"/>
        <v>0</v>
      </c>
      <c r="L50" s="171">
        <f t="shared" si="15"/>
        <v>0</v>
      </c>
      <c r="M50" s="171">
        <f t="shared" si="16"/>
        <v>0</v>
      </c>
      <c r="N50" s="171">
        <v>0</v>
      </c>
      <c r="O50" s="171"/>
      <c r="P50" s="176">
        <v>3.64E-3</v>
      </c>
      <c r="Q50" s="176"/>
      <c r="R50" s="176">
        <v>3.64E-3</v>
      </c>
      <c r="S50" s="171">
        <f t="shared" si="17"/>
        <v>3.2000000000000001E-2</v>
      </c>
      <c r="T50" s="172"/>
      <c r="U50" s="172"/>
      <c r="V50" s="176"/>
      <c r="Z50">
        <v>0</v>
      </c>
    </row>
    <row r="51" spans="1:26" ht="24.9" customHeight="1" x14ac:dyDescent="0.3">
      <c r="A51" s="173">
        <v>32</v>
      </c>
      <c r="B51" s="168" t="s">
        <v>136</v>
      </c>
      <c r="C51" s="174" t="s">
        <v>182</v>
      </c>
      <c r="D51" s="168" t="s">
        <v>183</v>
      </c>
      <c r="E51" s="168" t="s">
        <v>131</v>
      </c>
      <c r="F51" s="169">
        <v>8.6999999999999993</v>
      </c>
      <c r="G51" s="175"/>
      <c r="H51" s="175"/>
      <c r="I51" s="170">
        <f t="shared" si="12"/>
        <v>0</v>
      </c>
      <c r="J51" s="168">
        <f t="shared" si="13"/>
        <v>0</v>
      </c>
      <c r="K51" s="171">
        <f t="shared" si="14"/>
        <v>0</v>
      </c>
      <c r="L51" s="171">
        <f t="shared" si="15"/>
        <v>0</v>
      </c>
      <c r="M51" s="171">
        <f t="shared" si="16"/>
        <v>0</v>
      </c>
      <c r="N51" s="171">
        <v>0</v>
      </c>
      <c r="O51" s="171"/>
      <c r="P51" s="176"/>
      <c r="Q51" s="176"/>
      <c r="R51" s="176"/>
      <c r="S51" s="171">
        <f t="shared" si="17"/>
        <v>0</v>
      </c>
      <c r="T51" s="172"/>
      <c r="U51" s="172"/>
      <c r="V51" s="176"/>
      <c r="Z51">
        <v>0</v>
      </c>
    </row>
    <row r="52" spans="1:26" ht="24.9" customHeight="1" x14ac:dyDescent="0.3">
      <c r="A52" s="173">
        <v>33</v>
      </c>
      <c r="B52" s="168" t="s">
        <v>136</v>
      </c>
      <c r="C52" s="174" t="s">
        <v>184</v>
      </c>
      <c r="D52" s="168" t="s">
        <v>185</v>
      </c>
      <c r="E52" s="168" t="s">
        <v>131</v>
      </c>
      <c r="F52" s="169">
        <v>3.65</v>
      </c>
      <c r="G52" s="175"/>
      <c r="H52" s="175"/>
      <c r="I52" s="170">
        <f t="shared" si="12"/>
        <v>0</v>
      </c>
      <c r="J52" s="168">
        <f t="shared" si="13"/>
        <v>0</v>
      </c>
      <c r="K52" s="171">
        <f t="shared" si="14"/>
        <v>0</v>
      </c>
      <c r="L52" s="171">
        <f t="shared" si="15"/>
        <v>0</v>
      </c>
      <c r="M52" s="171">
        <f t="shared" si="16"/>
        <v>0</v>
      </c>
      <c r="N52" s="171">
        <v>0</v>
      </c>
      <c r="O52" s="171"/>
      <c r="P52" s="176">
        <v>6.3299999999999997E-3</v>
      </c>
      <c r="Q52" s="176"/>
      <c r="R52" s="176">
        <v>6.3299999999999997E-3</v>
      </c>
      <c r="S52" s="171">
        <f t="shared" si="17"/>
        <v>2.3E-2</v>
      </c>
      <c r="T52" s="172"/>
      <c r="U52" s="172"/>
      <c r="V52" s="176"/>
      <c r="Z52">
        <v>0</v>
      </c>
    </row>
    <row r="53" spans="1:26" ht="24.9" customHeight="1" x14ac:dyDescent="0.3">
      <c r="A53" s="173">
        <v>34</v>
      </c>
      <c r="B53" s="168" t="s">
        <v>136</v>
      </c>
      <c r="C53" s="174" t="s">
        <v>186</v>
      </c>
      <c r="D53" s="168" t="s">
        <v>187</v>
      </c>
      <c r="E53" s="168" t="s">
        <v>131</v>
      </c>
      <c r="F53" s="169">
        <v>3.65</v>
      </c>
      <c r="G53" s="175"/>
      <c r="H53" s="175"/>
      <c r="I53" s="170">
        <f t="shared" si="12"/>
        <v>0</v>
      </c>
      <c r="J53" s="168">
        <f t="shared" si="13"/>
        <v>0</v>
      </c>
      <c r="K53" s="171">
        <f t="shared" si="14"/>
        <v>0</v>
      </c>
      <c r="L53" s="171">
        <f t="shared" si="15"/>
        <v>0</v>
      </c>
      <c r="M53" s="171">
        <f t="shared" si="16"/>
        <v>0</v>
      </c>
      <c r="N53" s="171">
        <v>0</v>
      </c>
      <c r="O53" s="171"/>
      <c r="P53" s="176"/>
      <c r="Q53" s="176"/>
      <c r="R53" s="176"/>
      <c r="S53" s="171">
        <f t="shared" si="17"/>
        <v>0</v>
      </c>
      <c r="T53" s="172"/>
      <c r="U53" s="172"/>
      <c r="V53" s="176"/>
      <c r="Z53">
        <v>0</v>
      </c>
    </row>
    <row r="54" spans="1:26" ht="24.9" customHeight="1" x14ac:dyDescent="0.3">
      <c r="A54" s="173">
        <v>35</v>
      </c>
      <c r="B54" s="168" t="s">
        <v>136</v>
      </c>
      <c r="C54" s="174" t="s">
        <v>188</v>
      </c>
      <c r="D54" s="168" t="s">
        <v>189</v>
      </c>
      <c r="E54" s="168" t="s">
        <v>113</v>
      </c>
      <c r="F54" s="169">
        <v>8.2859999999999996</v>
      </c>
      <c r="G54" s="175"/>
      <c r="H54" s="175"/>
      <c r="I54" s="170">
        <f t="shared" si="12"/>
        <v>0</v>
      </c>
      <c r="J54" s="168">
        <f t="shared" si="13"/>
        <v>0</v>
      </c>
      <c r="K54" s="171">
        <f t="shared" si="14"/>
        <v>0</v>
      </c>
      <c r="L54" s="171">
        <f t="shared" si="15"/>
        <v>0</v>
      </c>
      <c r="M54" s="171">
        <f t="shared" si="16"/>
        <v>0</v>
      </c>
      <c r="N54" s="171">
        <v>0</v>
      </c>
      <c r="O54" s="171"/>
      <c r="P54" s="176">
        <v>2.2132100000000001</v>
      </c>
      <c r="Q54" s="176"/>
      <c r="R54" s="176">
        <v>2.2132100000000001</v>
      </c>
      <c r="S54" s="171">
        <f t="shared" si="17"/>
        <v>18.338999999999999</v>
      </c>
      <c r="T54" s="172"/>
      <c r="U54" s="172"/>
      <c r="V54" s="176"/>
      <c r="Z54">
        <v>0</v>
      </c>
    </row>
    <row r="55" spans="1:26" ht="24.9" customHeight="1" x14ac:dyDescent="0.3">
      <c r="A55" s="173">
        <v>36</v>
      </c>
      <c r="B55" s="168" t="s">
        <v>136</v>
      </c>
      <c r="C55" s="174" t="s">
        <v>190</v>
      </c>
      <c r="D55" s="168" t="s">
        <v>191</v>
      </c>
      <c r="E55" s="168" t="s">
        <v>131</v>
      </c>
      <c r="F55" s="169">
        <v>55.24</v>
      </c>
      <c r="G55" s="175"/>
      <c r="H55" s="175"/>
      <c r="I55" s="170">
        <f t="shared" si="12"/>
        <v>0</v>
      </c>
      <c r="J55" s="168">
        <f t="shared" si="13"/>
        <v>0</v>
      </c>
      <c r="K55" s="171">
        <f t="shared" si="14"/>
        <v>0</v>
      </c>
      <c r="L55" s="171">
        <f t="shared" si="15"/>
        <v>0</v>
      </c>
      <c r="M55" s="171">
        <f t="shared" si="16"/>
        <v>0</v>
      </c>
      <c r="N55" s="171">
        <v>0</v>
      </c>
      <c r="O55" s="171"/>
      <c r="P55" s="176">
        <v>3.4099999999999998E-3</v>
      </c>
      <c r="Q55" s="176"/>
      <c r="R55" s="176">
        <v>3.4099999999999998E-3</v>
      </c>
      <c r="S55" s="171">
        <f t="shared" si="17"/>
        <v>0.188</v>
      </c>
      <c r="T55" s="172"/>
      <c r="U55" s="172"/>
      <c r="V55" s="176"/>
      <c r="Z55">
        <v>0</v>
      </c>
    </row>
    <row r="56" spans="1:26" ht="24.9" customHeight="1" x14ac:dyDescent="0.3">
      <c r="A56" s="173">
        <v>37</v>
      </c>
      <c r="B56" s="168" t="s">
        <v>136</v>
      </c>
      <c r="C56" s="174" t="s">
        <v>192</v>
      </c>
      <c r="D56" s="168" t="s">
        <v>193</v>
      </c>
      <c r="E56" s="168" t="s">
        <v>131</v>
      </c>
      <c r="F56" s="169">
        <v>55.24</v>
      </c>
      <c r="G56" s="175"/>
      <c r="H56" s="175"/>
      <c r="I56" s="170">
        <f t="shared" si="12"/>
        <v>0</v>
      </c>
      <c r="J56" s="168">
        <f t="shared" si="13"/>
        <v>0</v>
      </c>
      <c r="K56" s="171">
        <f t="shared" si="14"/>
        <v>0</v>
      </c>
      <c r="L56" s="171">
        <f t="shared" si="15"/>
        <v>0</v>
      </c>
      <c r="M56" s="171">
        <f t="shared" si="16"/>
        <v>0</v>
      </c>
      <c r="N56" s="171">
        <v>0</v>
      </c>
      <c r="O56" s="171"/>
      <c r="P56" s="176"/>
      <c r="Q56" s="176"/>
      <c r="R56" s="176"/>
      <c r="S56" s="171">
        <f t="shared" si="17"/>
        <v>0</v>
      </c>
      <c r="T56" s="172"/>
      <c r="U56" s="172"/>
      <c r="V56" s="176"/>
      <c r="Z56">
        <v>0</v>
      </c>
    </row>
    <row r="57" spans="1:26" ht="24.9" customHeight="1" x14ac:dyDescent="0.3">
      <c r="A57" s="173">
        <v>38</v>
      </c>
      <c r="B57" s="168" t="s">
        <v>136</v>
      </c>
      <c r="C57" s="174" t="s">
        <v>194</v>
      </c>
      <c r="D57" s="168" t="s">
        <v>195</v>
      </c>
      <c r="E57" s="168" t="s">
        <v>141</v>
      </c>
      <c r="F57" s="169">
        <v>0.71986700000000003</v>
      </c>
      <c r="G57" s="175"/>
      <c r="H57" s="175"/>
      <c r="I57" s="170">
        <f t="shared" si="12"/>
        <v>0</v>
      </c>
      <c r="J57" s="168">
        <f t="shared" si="13"/>
        <v>0</v>
      </c>
      <c r="K57" s="171">
        <f t="shared" si="14"/>
        <v>0</v>
      </c>
      <c r="L57" s="171">
        <f t="shared" si="15"/>
        <v>0</v>
      </c>
      <c r="M57" s="171">
        <f t="shared" si="16"/>
        <v>0</v>
      </c>
      <c r="N57" s="171">
        <v>0</v>
      </c>
      <c r="O57" s="171"/>
      <c r="P57" s="176">
        <v>1.0675399999999999</v>
      </c>
      <c r="Q57" s="176"/>
      <c r="R57" s="176">
        <v>1.0675399999999999</v>
      </c>
      <c r="S57" s="171">
        <f t="shared" si="17"/>
        <v>0.76800000000000002</v>
      </c>
      <c r="T57" s="172"/>
      <c r="U57" s="172"/>
      <c r="V57" s="176"/>
      <c r="Z57">
        <v>0</v>
      </c>
    </row>
    <row r="58" spans="1:26" ht="24.9" customHeight="1" x14ac:dyDescent="0.3">
      <c r="A58" s="173">
        <v>39</v>
      </c>
      <c r="B58" s="168" t="s">
        <v>136</v>
      </c>
      <c r="C58" s="174" t="s">
        <v>196</v>
      </c>
      <c r="D58" s="168" t="s">
        <v>197</v>
      </c>
      <c r="E58" s="168" t="s">
        <v>113</v>
      </c>
      <c r="F58" s="169">
        <v>3.24</v>
      </c>
      <c r="G58" s="175"/>
      <c r="H58" s="175"/>
      <c r="I58" s="170">
        <f t="shared" si="12"/>
        <v>0</v>
      </c>
      <c r="J58" s="168">
        <f t="shared" si="13"/>
        <v>0</v>
      </c>
      <c r="K58" s="171">
        <f t="shared" si="14"/>
        <v>0</v>
      </c>
      <c r="L58" s="171">
        <f t="shared" si="15"/>
        <v>0</v>
      </c>
      <c r="M58" s="171">
        <f t="shared" si="16"/>
        <v>0</v>
      </c>
      <c r="N58" s="171">
        <v>0</v>
      </c>
      <c r="O58" s="171"/>
      <c r="P58" s="176">
        <v>2.2372299999999998</v>
      </c>
      <c r="Q58" s="176"/>
      <c r="R58" s="176">
        <v>2.2372299999999998</v>
      </c>
      <c r="S58" s="171">
        <f t="shared" si="17"/>
        <v>7.2489999999999997</v>
      </c>
      <c r="T58" s="172"/>
      <c r="U58" s="172"/>
      <c r="V58" s="176"/>
      <c r="Z58">
        <v>0</v>
      </c>
    </row>
    <row r="59" spans="1:26" ht="24.9" customHeight="1" x14ac:dyDescent="0.3">
      <c r="A59" s="173">
        <v>40</v>
      </c>
      <c r="B59" s="168" t="s">
        <v>136</v>
      </c>
      <c r="C59" s="174" t="s">
        <v>198</v>
      </c>
      <c r="D59" s="168" t="s">
        <v>199</v>
      </c>
      <c r="E59" s="168" t="s">
        <v>141</v>
      </c>
      <c r="F59" s="169">
        <v>0.24927000000000002</v>
      </c>
      <c r="G59" s="175"/>
      <c r="H59" s="175"/>
      <c r="I59" s="170">
        <f t="shared" si="12"/>
        <v>0</v>
      </c>
      <c r="J59" s="168">
        <f t="shared" si="13"/>
        <v>0</v>
      </c>
      <c r="K59" s="171">
        <f t="shared" si="14"/>
        <v>0</v>
      </c>
      <c r="L59" s="171">
        <f t="shared" si="15"/>
        <v>0</v>
      </c>
      <c r="M59" s="171">
        <f t="shared" si="16"/>
        <v>0</v>
      </c>
      <c r="N59" s="171">
        <v>0</v>
      </c>
      <c r="O59" s="171"/>
      <c r="P59" s="176">
        <v>1.01712</v>
      </c>
      <c r="Q59" s="176"/>
      <c r="R59" s="176">
        <v>1.01712</v>
      </c>
      <c r="S59" s="171">
        <f t="shared" si="17"/>
        <v>0.254</v>
      </c>
      <c r="T59" s="172"/>
      <c r="U59" s="172"/>
      <c r="V59" s="176"/>
      <c r="Z59">
        <v>0</v>
      </c>
    </row>
    <row r="60" spans="1:26" ht="24.9" customHeight="1" x14ac:dyDescent="0.3">
      <c r="A60" s="173">
        <v>41</v>
      </c>
      <c r="B60" s="168" t="s">
        <v>136</v>
      </c>
      <c r="C60" s="174" t="s">
        <v>200</v>
      </c>
      <c r="D60" s="168" t="s">
        <v>201</v>
      </c>
      <c r="E60" s="168" t="s">
        <v>131</v>
      </c>
      <c r="F60" s="169">
        <v>12.96</v>
      </c>
      <c r="G60" s="175"/>
      <c r="H60" s="175"/>
      <c r="I60" s="170">
        <f t="shared" si="12"/>
        <v>0</v>
      </c>
      <c r="J60" s="168">
        <f t="shared" si="13"/>
        <v>0</v>
      </c>
      <c r="K60" s="171">
        <f t="shared" si="14"/>
        <v>0</v>
      </c>
      <c r="L60" s="171">
        <f t="shared" si="15"/>
        <v>0</v>
      </c>
      <c r="M60" s="171">
        <f t="shared" si="16"/>
        <v>0</v>
      </c>
      <c r="N60" s="171">
        <v>0</v>
      </c>
      <c r="O60" s="171"/>
      <c r="P60" s="176">
        <v>8.4600000000000005E-3</v>
      </c>
      <c r="Q60" s="176"/>
      <c r="R60" s="176">
        <v>8.4600000000000005E-3</v>
      </c>
      <c r="S60" s="171">
        <f t="shared" si="17"/>
        <v>0.11</v>
      </c>
      <c r="T60" s="172"/>
      <c r="U60" s="172"/>
      <c r="V60" s="176"/>
      <c r="Z60">
        <v>0</v>
      </c>
    </row>
    <row r="61" spans="1:26" ht="24.9" customHeight="1" x14ac:dyDescent="0.3">
      <c r="A61" s="173">
        <v>42</v>
      </c>
      <c r="B61" s="168" t="s">
        <v>136</v>
      </c>
      <c r="C61" s="174" t="s">
        <v>202</v>
      </c>
      <c r="D61" s="168" t="s">
        <v>203</v>
      </c>
      <c r="E61" s="168" t="s">
        <v>131</v>
      </c>
      <c r="F61" s="169">
        <v>12.96</v>
      </c>
      <c r="G61" s="175"/>
      <c r="H61" s="175"/>
      <c r="I61" s="170">
        <f t="shared" si="12"/>
        <v>0</v>
      </c>
      <c r="J61" s="168">
        <f t="shared" si="13"/>
        <v>0</v>
      </c>
      <c r="K61" s="171">
        <f t="shared" si="14"/>
        <v>0</v>
      </c>
      <c r="L61" s="171">
        <f t="shared" si="15"/>
        <v>0</v>
      </c>
      <c r="M61" s="171">
        <f t="shared" si="16"/>
        <v>0</v>
      </c>
      <c r="N61" s="171">
        <v>0</v>
      </c>
      <c r="O61" s="171"/>
      <c r="P61" s="176"/>
      <c r="Q61" s="176"/>
      <c r="R61" s="176"/>
      <c r="S61" s="171">
        <f t="shared" si="17"/>
        <v>0</v>
      </c>
      <c r="T61" s="172"/>
      <c r="U61" s="172"/>
      <c r="V61" s="176"/>
      <c r="Z61">
        <v>0</v>
      </c>
    </row>
    <row r="62" spans="1:26" x14ac:dyDescent="0.3">
      <c r="A62" s="152"/>
      <c r="B62" s="152"/>
      <c r="C62" s="167">
        <v>4</v>
      </c>
      <c r="D62" s="167" t="s">
        <v>79</v>
      </c>
      <c r="E62" s="152"/>
      <c r="F62" s="166"/>
      <c r="G62" s="155">
        <f>ROUND((SUM(L42:L61))/1,2)</f>
        <v>0</v>
      </c>
      <c r="H62" s="155">
        <f>ROUND((SUM(M42:M61))/1,2)</f>
        <v>0</v>
      </c>
      <c r="I62" s="155">
        <f>ROUND((SUM(I42:I61))/1,2)</f>
        <v>0</v>
      </c>
      <c r="J62" s="152"/>
      <c r="K62" s="152"/>
      <c r="L62" s="152">
        <f>ROUND((SUM(L42:L61))/1,2)</f>
        <v>0</v>
      </c>
      <c r="M62" s="152">
        <f>ROUND((SUM(M42:M61))/1,2)</f>
        <v>0</v>
      </c>
      <c r="N62" s="152"/>
      <c r="O62" s="152"/>
      <c r="P62" s="186"/>
      <c r="Q62" s="152"/>
      <c r="R62" s="152"/>
      <c r="S62" s="186">
        <f>ROUND((SUM(S42:S61))/1,2)</f>
        <v>156.61000000000001</v>
      </c>
      <c r="T62" s="149"/>
      <c r="U62" s="149"/>
      <c r="V62" s="2">
        <f>ROUND((SUM(V42:V61))/1,2)</f>
        <v>0</v>
      </c>
      <c r="W62" s="149"/>
      <c r="X62" s="149"/>
      <c r="Y62" s="149"/>
      <c r="Z62" s="149"/>
    </row>
    <row r="63" spans="1:26" x14ac:dyDescent="0.3">
      <c r="A63" s="1"/>
      <c r="B63" s="1"/>
      <c r="C63" s="1"/>
      <c r="D63" s="1"/>
      <c r="E63" s="1"/>
      <c r="F63" s="162"/>
      <c r="G63" s="145"/>
      <c r="H63" s="145"/>
      <c r="I63" s="145"/>
      <c r="J63" s="1"/>
      <c r="K63" s="1"/>
      <c r="L63" s="1"/>
      <c r="M63" s="1"/>
      <c r="N63" s="1"/>
      <c r="O63" s="1"/>
      <c r="P63" s="1"/>
      <c r="Q63" s="1"/>
      <c r="R63" s="1"/>
      <c r="S63" s="1"/>
      <c r="V63" s="1"/>
    </row>
    <row r="64" spans="1:26" x14ac:dyDescent="0.3">
      <c r="A64" s="152"/>
      <c r="B64" s="152"/>
      <c r="C64" s="167">
        <v>6</v>
      </c>
      <c r="D64" s="167" t="s">
        <v>80</v>
      </c>
      <c r="E64" s="152"/>
      <c r="F64" s="166"/>
      <c r="G64" s="153"/>
      <c r="H64" s="153"/>
      <c r="I64" s="153"/>
      <c r="J64" s="152"/>
      <c r="K64" s="152"/>
      <c r="L64" s="152"/>
      <c r="M64" s="152"/>
      <c r="N64" s="152"/>
      <c r="O64" s="152"/>
      <c r="P64" s="152"/>
      <c r="Q64" s="152"/>
      <c r="R64" s="152"/>
      <c r="S64" s="152"/>
      <c r="T64" s="149"/>
      <c r="U64" s="149"/>
      <c r="V64" s="152"/>
      <c r="W64" s="149"/>
      <c r="X64" s="149"/>
      <c r="Y64" s="149"/>
      <c r="Z64" s="149"/>
    </row>
    <row r="65" spans="1:26" ht="24.9" customHeight="1" x14ac:dyDescent="0.3">
      <c r="A65" s="173">
        <v>43</v>
      </c>
      <c r="B65" s="168" t="s">
        <v>136</v>
      </c>
      <c r="C65" s="174" t="s">
        <v>204</v>
      </c>
      <c r="D65" s="168" t="s">
        <v>205</v>
      </c>
      <c r="E65" s="168" t="s">
        <v>131</v>
      </c>
      <c r="F65" s="169">
        <v>278.58</v>
      </c>
      <c r="G65" s="175"/>
      <c r="H65" s="175"/>
      <c r="I65" s="170">
        <f t="shared" ref="I65:I88" si="18">ROUND(F65*(G65+H65),2)</f>
        <v>0</v>
      </c>
      <c r="J65" s="168">
        <f t="shared" ref="J65:J88" si="19">ROUND(F65*(N65),2)</f>
        <v>0</v>
      </c>
      <c r="K65" s="171">
        <f t="shared" ref="K65:K88" si="20">ROUND(F65*(O65),2)</f>
        <v>0</v>
      </c>
      <c r="L65" s="171">
        <f t="shared" ref="L65:L88" si="21">ROUND(F65*(G65),2)</f>
        <v>0</v>
      </c>
      <c r="M65" s="171">
        <f t="shared" ref="M65:M88" si="22">ROUND(F65*(H65),2)</f>
        <v>0</v>
      </c>
      <c r="N65" s="171">
        <v>0</v>
      </c>
      <c r="O65" s="171"/>
      <c r="P65" s="176">
        <v>6.6E-3</v>
      </c>
      <c r="Q65" s="176"/>
      <c r="R65" s="176">
        <v>6.6E-3</v>
      </c>
      <c r="S65" s="171">
        <f t="shared" ref="S65:S88" si="23">ROUND(F65*(P65),3)</f>
        <v>1.839</v>
      </c>
      <c r="T65" s="172"/>
      <c r="U65" s="172"/>
      <c r="V65" s="176"/>
      <c r="Z65">
        <v>0</v>
      </c>
    </row>
    <row r="66" spans="1:26" ht="24.9" customHeight="1" x14ac:dyDescent="0.3">
      <c r="A66" s="173">
        <v>44</v>
      </c>
      <c r="B66" s="168" t="s">
        <v>136</v>
      </c>
      <c r="C66" s="174" t="s">
        <v>206</v>
      </c>
      <c r="D66" s="168" t="s">
        <v>207</v>
      </c>
      <c r="E66" s="168" t="s">
        <v>131</v>
      </c>
      <c r="F66" s="169">
        <v>278.58</v>
      </c>
      <c r="G66" s="175"/>
      <c r="H66" s="175"/>
      <c r="I66" s="170">
        <f t="shared" si="18"/>
        <v>0</v>
      </c>
      <c r="J66" s="168">
        <f t="shared" si="19"/>
        <v>0</v>
      </c>
      <c r="K66" s="171">
        <f t="shared" si="20"/>
        <v>0</v>
      </c>
      <c r="L66" s="171">
        <f t="shared" si="21"/>
        <v>0</v>
      </c>
      <c r="M66" s="171">
        <f t="shared" si="22"/>
        <v>0</v>
      </c>
      <c r="N66" s="171">
        <v>0</v>
      </c>
      <c r="O66" s="171"/>
      <c r="P66" s="176">
        <v>7.0000000000000001E-3</v>
      </c>
      <c r="Q66" s="176"/>
      <c r="R66" s="176">
        <v>7.0000000000000001E-3</v>
      </c>
      <c r="S66" s="171">
        <f t="shared" si="23"/>
        <v>1.95</v>
      </c>
      <c r="T66" s="172"/>
      <c r="U66" s="172"/>
      <c r="V66" s="176"/>
      <c r="Z66">
        <v>0</v>
      </c>
    </row>
    <row r="67" spans="1:26" ht="24.9" customHeight="1" x14ac:dyDescent="0.3">
      <c r="A67" s="173">
        <v>45</v>
      </c>
      <c r="B67" s="168" t="s">
        <v>136</v>
      </c>
      <c r="C67" s="174" t="s">
        <v>208</v>
      </c>
      <c r="D67" s="168" t="s">
        <v>209</v>
      </c>
      <c r="E67" s="168" t="s">
        <v>131</v>
      </c>
      <c r="F67" s="169">
        <v>1976.5239999999999</v>
      </c>
      <c r="G67" s="175"/>
      <c r="H67" s="175"/>
      <c r="I67" s="170">
        <f t="shared" si="18"/>
        <v>0</v>
      </c>
      <c r="J67" s="168">
        <f t="shared" si="19"/>
        <v>0</v>
      </c>
      <c r="K67" s="171">
        <f t="shared" si="20"/>
        <v>0</v>
      </c>
      <c r="L67" s="171">
        <f t="shared" si="21"/>
        <v>0</v>
      </c>
      <c r="M67" s="171">
        <f t="shared" si="22"/>
        <v>0</v>
      </c>
      <c r="N67" s="171">
        <v>0</v>
      </c>
      <c r="O67" s="171"/>
      <c r="P67" s="176">
        <v>4.2000000000000002E-4</v>
      </c>
      <c r="Q67" s="176"/>
      <c r="R67" s="176">
        <v>4.2000000000000002E-4</v>
      </c>
      <c r="S67" s="171">
        <f t="shared" si="23"/>
        <v>0.83</v>
      </c>
      <c r="T67" s="172"/>
      <c r="U67" s="172"/>
      <c r="V67" s="176"/>
      <c r="Z67">
        <v>0</v>
      </c>
    </row>
    <row r="68" spans="1:26" ht="24.9" customHeight="1" x14ac:dyDescent="0.3">
      <c r="A68" s="173">
        <v>46</v>
      </c>
      <c r="B68" s="168" t="s">
        <v>136</v>
      </c>
      <c r="C68" s="174" t="s">
        <v>210</v>
      </c>
      <c r="D68" s="168" t="s">
        <v>211</v>
      </c>
      <c r="E68" s="168" t="s">
        <v>131</v>
      </c>
      <c r="F68" s="169">
        <v>1976.5239999999999</v>
      </c>
      <c r="G68" s="175"/>
      <c r="H68" s="175"/>
      <c r="I68" s="170">
        <f t="shared" si="18"/>
        <v>0</v>
      </c>
      <c r="J68" s="168">
        <f t="shared" si="19"/>
        <v>0</v>
      </c>
      <c r="K68" s="171">
        <f t="shared" si="20"/>
        <v>0</v>
      </c>
      <c r="L68" s="171">
        <f t="shared" si="21"/>
        <v>0</v>
      </c>
      <c r="M68" s="171">
        <f t="shared" si="22"/>
        <v>0</v>
      </c>
      <c r="N68" s="171">
        <v>0</v>
      </c>
      <c r="O68" s="171"/>
      <c r="P68" s="176">
        <v>4.7200000000000002E-3</v>
      </c>
      <c r="Q68" s="176"/>
      <c r="R68" s="176">
        <v>4.7200000000000002E-3</v>
      </c>
      <c r="S68" s="171">
        <f t="shared" si="23"/>
        <v>9.3290000000000006</v>
      </c>
      <c r="T68" s="172"/>
      <c r="U68" s="172"/>
      <c r="V68" s="176"/>
      <c r="Z68">
        <v>0</v>
      </c>
    </row>
    <row r="69" spans="1:26" ht="24.9" customHeight="1" x14ac:dyDescent="0.3">
      <c r="A69" s="173">
        <v>47</v>
      </c>
      <c r="B69" s="168" t="s">
        <v>136</v>
      </c>
      <c r="C69" s="174" t="s">
        <v>212</v>
      </c>
      <c r="D69" s="168" t="s">
        <v>213</v>
      </c>
      <c r="E69" s="168" t="s">
        <v>131</v>
      </c>
      <c r="F69" s="169">
        <v>527.40499999999997</v>
      </c>
      <c r="G69" s="175"/>
      <c r="H69" s="175"/>
      <c r="I69" s="170">
        <f t="shared" si="18"/>
        <v>0</v>
      </c>
      <c r="J69" s="168">
        <f t="shared" si="19"/>
        <v>0</v>
      </c>
      <c r="K69" s="171">
        <f t="shared" si="20"/>
        <v>0</v>
      </c>
      <c r="L69" s="171">
        <f t="shared" si="21"/>
        <v>0</v>
      </c>
      <c r="M69" s="171">
        <f t="shared" si="22"/>
        <v>0</v>
      </c>
      <c r="N69" s="171">
        <v>0</v>
      </c>
      <c r="O69" s="171"/>
      <c r="P69" s="176">
        <v>3.7799999999999999E-3</v>
      </c>
      <c r="Q69" s="176"/>
      <c r="R69" s="176">
        <v>3.7799999999999999E-3</v>
      </c>
      <c r="S69" s="171">
        <f t="shared" si="23"/>
        <v>1.994</v>
      </c>
      <c r="T69" s="172"/>
      <c r="U69" s="172"/>
      <c r="V69" s="176"/>
      <c r="Z69">
        <v>0</v>
      </c>
    </row>
    <row r="70" spans="1:26" ht="24.9" customHeight="1" x14ac:dyDescent="0.3">
      <c r="A70" s="173">
        <v>48</v>
      </c>
      <c r="B70" s="168" t="s">
        <v>136</v>
      </c>
      <c r="C70" s="174" t="s">
        <v>214</v>
      </c>
      <c r="D70" s="168" t="s">
        <v>215</v>
      </c>
      <c r="E70" s="168" t="s">
        <v>131</v>
      </c>
      <c r="F70" s="169">
        <v>527.40499999999997</v>
      </c>
      <c r="G70" s="175"/>
      <c r="H70" s="175"/>
      <c r="I70" s="170">
        <f t="shared" si="18"/>
        <v>0</v>
      </c>
      <c r="J70" s="168">
        <f t="shared" si="19"/>
        <v>0</v>
      </c>
      <c r="K70" s="171">
        <f t="shared" si="20"/>
        <v>0</v>
      </c>
      <c r="L70" s="171">
        <f t="shared" si="21"/>
        <v>0</v>
      </c>
      <c r="M70" s="171">
        <f t="shared" si="22"/>
        <v>0</v>
      </c>
      <c r="N70" s="171">
        <v>0</v>
      </c>
      <c r="O70" s="171"/>
      <c r="P70" s="176">
        <v>4.2000000000000002E-4</v>
      </c>
      <c r="Q70" s="176"/>
      <c r="R70" s="176">
        <v>4.2000000000000002E-4</v>
      </c>
      <c r="S70" s="171">
        <f t="shared" si="23"/>
        <v>0.222</v>
      </c>
      <c r="T70" s="172"/>
      <c r="U70" s="172"/>
      <c r="V70" s="176"/>
      <c r="Z70">
        <v>0</v>
      </c>
    </row>
    <row r="71" spans="1:26" ht="35.1" customHeight="1" x14ac:dyDescent="0.3">
      <c r="A71" s="173">
        <v>49</v>
      </c>
      <c r="B71" s="168" t="s">
        <v>136</v>
      </c>
      <c r="C71" s="174" t="s">
        <v>216</v>
      </c>
      <c r="D71" s="168" t="s">
        <v>217</v>
      </c>
      <c r="E71" s="168" t="s">
        <v>131</v>
      </c>
      <c r="F71" s="169">
        <v>34.25</v>
      </c>
      <c r="G71" s="175"/>
      <c r="H71" s="175"/>
      <c r="I71" s="170">
        <f t="shared" si="18"/>
        <v>0</v>
      </c>
      <c r="J71" s="168">
        <f t="shared" si="19"/>
        <v>0</v>
      </c>
      <c r="K71" s="171">
        <f t="shared" si="20"/>
        <v>0</v>
      </c>
      <c r="L71" s="171">
        <f t="shared" si="21"/>
        <v>0</v>
      </c>
      <c r="M71" s="171">
        <f t="shared" si="22"/>
        <v>0</v>
      </c>
      <c r="N71" s="171">
        <v>0</v>
      </c>
      <c r="O71" s="171"/>
      <c r="P71" s="176">
        <v>1.2120000000000001E-2</v>
      </c>
      <c r="Q71" s="176"/>
      <c r="R71" s="176">
        <v>1.2120000000000001E-2</v>
      </c>
      <c r="S71" s="171">
        <f t="shared" si="23"/>
        <v>0.41499999999999998</v>
      </c>
      <c r="T71" s="172"/>
      <c r="U71" s="172"/>
      <c r="V71" s="176"/>
      <c r="Z71">
        <v>0</v>
      </c>
    </row>
    <row r="72" spans="1:26" ht="24.9" customHeight="1" x14ac:dyDescent="0.3">
      <c r="A72" s="173">
        <v>50</v>
      </c>
      <c r="B72" s="168" t="s">
        <v>136</v>
      </c>
      <c r="C72" s="174" t="s">
        <v>218</v>
      </c>
      <c r="D72" s="168" t="s">
        <v>219</v>
      </c>
      <c r="E72" s="168" t="s">
        <v>131</v>
      </c>
      <c r="F72" s="169">
        <v>509.36500000000001</v>
      </c>
      <c r="G72" s="175"/>
      <c r="H72" s="175"/>
      <c r="I72" s="170">
        <f t="shared" si="18"/>
        <v>0</v>
      </c>
      <c r="J72" s="168">
        <f t="shared" si="19"/>
        <v>0</v>
      </c>
      <c r="K72" s="171">
        <f t="shared" si="20"/>
        <v>0</v>
      </c>
      <c r="L72" s="171">
        <f t="shared" si="21"/>
        <v>0</v>
      </c>
      <c r="M72" s="171">
        <f t="shared" si="22"/>
        <v>0</v>
      </c>
      <c r="N72" s="171">
        <v>0</v>
      </c>
      <c r="O72" s="171"/>
      <c r="P72" s="176">
        <v>1.0529999999999999E-2</v>
      </c>
      <c r="Q72" s="176"/>
      <c r="R72" s="176">
        <v>1.0529999999999999E-2</v>
      </c>
      <c r="S72" s="171">
        <f t="shared" si="23"/>
        <v>5.3639999999999999</v>
      </c>
      <c r="T72" s="172"/>
      <c r="U72" s="172"/>
      <c r="V72" s="176"/>
      <c r="Z72">
        <v>0</v>
      </c>
    </row>
    <row r="73" spans="1:26" ht="24.9" customHeight="1" x14ac:dyDescent="0.3">
      <c r="A73" s="173">
        <v>51</v>
      </c>
      <c r="B73" s="168" t="s">
        <v>136</v>
      </c>
      <c r="C73" s="174" t="s">
        <v>220</v>
      </c>
      <c r="D73" s="168" t="s">
        <v>221</v>
      </c>
      <c r="E73" s="168" t="s">
        <v>131</v>
      </c>
      <c r="F73" s="169">
        <v>18.04</v>
      </c>
      <c r="G73" s="175"/>
      <c r="H73" s="175"/>
      <c r="I73" s="170">
        <f t="shared" si="18"/>
        <v>0</v>
      </c>
      <c r="J73" s="168">
        <f t="shared" si="19"/>
        <v>0</v>
      </c>
      <c r="K73" s="171">
        <f t="shared" si="20"/>
        <v>0</v>
      </c>
      <c r="L73" s="171">
        <f t="shared" si="21"/>
        <v>0</v>
      </c>
      <c r="M73" s="171">
        <f t="shared" si="22"/>
        <v>0</v>
      </c>
      <c r="N73" s="171">
        <v>0</v>
      </c>
      <c r="O73" s="171"/>
      <c r="P73" s="176">
        <v>8.6099999999999996E-3</v>
      </c>
      <c r="Q73" s="176"/>
      <c r="R73" s="176">
        <v>8.6099999999999996E-3</v>
      </c>
      <c r="S73" s="171">
        <f t="shared" si="23"/>
        <v>0.155</v>
      </c>
      <c r="T73" s="172"/>
      <c r="U73" s="172"/>
      <c r="V73" s="176"/>
      <c r="Z73">
        <v>0</v>
      </c>
    </row>
    <row r="74" spans="1:26" ht="24.9" customHeight="1" x14ac:dyDescent="0.3">
      <c r="A74" s="173">
        <v>52</v>
      </c>
      <c r="B74" s="168" t="s">
        <v>136</v>
      </c>
      <c r="C74" s="174" t="s">
        <v>222</v>
      </c>
      <c r="D74" s="168" t="s">
        <v>223</v>
      </c>
      <c r="E74" s="168" t="s">
        <v>224</v>
      </c>
      <c r="F74" s="169">
        <v>13.35</v>
      </c>
      <c r="G74" s="175"/>
      <c r="H74" s="175"/>
      <c r="I74" s="170">
        <f t="shared" si="18"/>
        <v>0</v>
      </c>
      <c r="J74" s="168">
        <f t="shared" si="19"/>
        <v>0</v>
      </c>
      <c r="K74" s="171">
        <f t="shared" si="20"/>
        <v>0</v>
      </c>
      <c r="L74" s="171">
        <f t="shared" si="21"/>
        <v>0</v>
      </c>
      <c r="M74" s="171">
        <f t="shared" si="22"/>
        <v>0</v>
      </c>
      <c r="N74" s="171">
        <v>0</v>
      </c>
      <c r="O74" s="171"/>
      <c r="P74" s="176">
        <v>1.0357E-2</v>
      </c>
      <c r="Q74" s="176"/>
      <c r="R74" s="176">
        <v>1.0357E-2</v>
      </c>
      <c r="S74" s="171">
        <f t="shared" si="23"/>
        <v>0.13800000000000001</v>
      </c>
      <c r="T74" s="172"/>
      <c r="U74" s="172"/>
      <c r="V74" s="176"/>
      <c r="Z74">
        <v>0</v>
      </c>
    </row>
    <row r="75" spans="1:26" ht="24.9" customHeight="1" x14ac:dyDescent="0.3">
      <c r="A75" s="173">
        <v>53</v>
      </c>
      <c r="B75" s="168" t="s">
        <v>136</v>
      </c>
      <c r="C75" s="174" t="s">
        <v>225</v>
      </c>
      <c r="D75" s="168" t="s">
        <v>226</v>
      </c>
      <c r="E75" s="168" t="s">
        <v>113</v>
      </c>
      <c r="F75" s="169">
        <v>3.3109999999999999</v>
      </c>
      <c r="G75" s="175"/>
      <c r="H75" s="175"/>
      <c r="I75" s="170">
        <f t="shared" si="18"/>
        <v>0</v>
      </c>
      <c r="J75" s="168">
        <f t="shared" si="19"/>
        <v>0</v>
      </c>
      <c r="K75" s="171">
        <f t="shared" si="20"/>
        <v>0</v>
      </c>
      <c r="L75" s="171">
        <f t="shared" si="21"/>
        <v>0</v>
      </c>
      <c r="M75" s="171">
        <f t="shared" si="22"/>
        <v>0</v>
      </c>
      <c r="N75" s="171">
        <v>0</v>
      </c>
      <c r="O75" s="171"/>
      <c r="P75" s="176">
        <v>2.23543</v>
      </c>
      <c r="Q75" s="176"/>
      <c r="R75" s="176">
        <v>2.23543</v>
      </c>
      <c r="S75" s="171">
        <f t="shared" si="23"/>
        <v>7.4020000000000001</v>
      </c>
      <c r="T75" s="172"/>
      <c r="U75" s="172"/>
      <c r="V75" s="176"/>
      <c r="Z75">
        <v>0</v>
      </c>
    </row>
    <row r="76" spans="1:26" ht="24.9" customHeight="1" x14ac:dyDescent="0.3">
      <c r="A76" s="173">
        <v>54</v>
      </c>
      <c r="B76" s="168" t="s">
        <v>136</v>
      </c>
      <c r="C76" s="174" t="s">
        <v>227</v>
      </c>
      <c r="D76" s="168" t="s">
        <v>228</v>
      </c>
      <c r="E76" s="168" t="s">
        <v>131</v>
      </c>
      <c r="F76" s="169">
        <v>27.5</v>
      </c>
      <c r="G76" s="175"/>
      <c r="H76" s="175"/>
      <c r="I76" s="170">
        <f t="shared" si="18"/>
        <v>0</v>
      </c>
      <c r="J76" s="168">
        <f t="shared" si="19"/>
        <v>0</v>
      </c>
      <c r="K76" s="171">
        <f t="shared" si="20"/>
        <v>0</v>
      </c>
      <c r="L76" s="171">
        <f t="shared" si="21"/>
        <v>0</v>
      </c>
      <c r="M76" s="171">
        <f t="shared" si="22"/>
        <v>0</v>
      </c>
      <c r="N76" s="171">
        <v>0</v>
      </c>
      <c r="O76" s="171"/>
      <c r="P76" s="176">
        <v>2.23543</v>
      </c>
      <c r="Q76" s="176"/>
      <c r="R76" s="176">
        <v>2.23543</v>
      </c>
      <c r="S76" s="171">
        <f t="shared" si="23"/>
        <v>61.473999999999997</v>
      </c>
      <c r="T76" s="172"/>
      <c r="U76" s="172"/>
      <c r="V76" s="176"/>
      <c r="Z76">
        <v>0</v>
      </c>
    </row>
    <row r="77" spans="1:26" ht="24.9" customHeight="1" x14ac:dyDescent="0.3">
      <c r="A77" s="173">
        <v>55</v>
      </c>
      <c r="B77" s="168" t="s">
        <v>136</v>
      </c>
      <c r="C77" s="174" t="s">
        <v>229</v>
      </c>
      <c r="D77" s="168" t="s">
        <v>230</v>
      </c>
      <c r="E77" s="168" t="s">
        <v>113</v>
      </c>
      <c r="F77" s="169">
        <v>26.940999999999999</v>
      </c>
      <c r="G77" s="175"/>
      <c r="H77" s="175"/>
      <c r="I77" s="170">
        <f t="shared" si="18"/>
        <v>0</v>
      </c>
      <c r="J77" s="168">
        <f t="shared" si="19"/>
        <v>0</v>
      </c>
      <c r="K77" s="171">
        <f t="shared" si="20"/>
        <v>0</v>
      </c>
      <c r="L77" s="171">
        <f t="shared" si="21"/>
        <v>0</v>
      </c>
      <c r="M77" s="171">
        <f t="shared" si="22"/>
        <v>0</v>
      </c>
      <c r="N77" s="171">
        <v>0</v>
      </c>
      <c r="O77" s="171"/>
      <c r="P77" s="176">
        <v>2.2131099999999999</v>
      </c>
      <c r="Q77" s="176"/>
      <c r="R77" s="176">
        <v>2.2131099999999999</v>
      </c>
      <c r="S77" s="171">
        <f t="shared" si="23"/>
        <v>59.622999999999998</v>
      </c>
      <c r="T77" s="172"/>
      <c r="U77" s="172"/>
      <c r="V77" s="176"/>
      <c r="Z77">
        <v>0</v>
      </c>
    </row>
    <row r="78" spans="1:26" ht="24.9" customHeight="1" x14ac:dyDescent="0.3">
      <c r="A78" s="173">
        <v>56</v>
      </c>
      <c r="B78" s="168" t="s">
        <v>136</v>
      </c>
      <c r="C78" s="174" t="s">
        <v>231</v>
      </c>
      <c r="D78" s="168" t="s">
        <v>232</v>
      </c>
      <c r="E78" s="168" t="s">
        <v>113</v>
      </c>
      <c r="F78" s="169">
        <v>16.858000000000001</v>
      </c>
      <c r="G78" s="175"/>
      <c r="H78" s="175"/>
      <c r="I78" s="170">
        <f t="shared" si="18"/>
        <v>0</v>
      </c>
      <c r="J78" s="168">
        <f t="shared" si="19"/>
        <v>0</v>
      </c>
      <c r="K78" s="171">
        <f t="shared" si="20"/>
        <v>0</v>
      </c>
      <c r="L78" s="171">
        <f t="shared" si="21"/>
        <v>0</v>
      </c>
      <c r="M78" s="171">
        <f t="shared" si="22"/>
        <v>0</v>
      </c>
      <c r="N78" s="171">
        <v>0</v>
      </c>
      <c r="O78" s="171"/>
      <c r="P78" s="176">
        <v>1.837</v>
      </c>
      <c r="Q78" s="176"/>
      <c r="R78" s="176">
        <v>1.837</v>
      </c>
      <c r="S78" s="171">
        <f t="shared" si="23"/>
        <v>30.968</v>
      </c>
      <c r="T78" s="172"/>
      <c r="U78" s="172"/>
      <c r="V78" s="176"/>
      <c r="Z78">
        <v>0</v>
      </c>
    </row>
    <row r="79" spans="1:26" ht="24.9" customHeight="1" x14ac:dyDescent="0.3">
      <c r="A79" s="173">
        <v>57</v>
      </c>
      <c r="B79" s="168" t="s">
        <v>136</v>
      </c>
      <c r="C79" s="174" t="s">
        <v>233</v>
      </c>
      <c r="D79" s="168" t="s">
        <v>234</v>
      </c>
      <c r="E79" s="168" t="s">
        <v>131</v>
      </c>
      <c r="F79" s="169">
        <v>406.67</v>
      </c>
      <c r="G79" s="175"/>
      <c r="H79" s="175"/>
      <c r="I79" s="170">
        <f t="shared" si="18"/>
        <v>0</v>
      </c>
      <c r="J79" s="168">
        <f t="shared" si="19"/>
        <v>0</v>
      </c>
      <c r="K79" s="171">
        <f t="shared" si="20"/>
        <v>0</v>
      </c>
      <c r="L79" s="171">
        <f t="shared" si="21"/>
        <v>0</v>
      </c>
      <c r="M79" s="171">
        <f t="shared" si="22"/>
        <v>0</v>
      </c>
      <c r="N79" s="171">
        <v>0</v>
      </c>
      <c r="O79" s="171"/>
      <c r="P79" s="176">
        <v>4.5100000000000001E-2</v>
      </c>
      <c r="Q79" s="176"/>
      <c r="R79" s="176">
        <v>4.5100000000000001E-2</v>
      </c>
      <c r="S79" s="171">
        <f t="shared" si="23"/>
        <v>18.341000000000001</v>
      </c>
      <c r="T79" s="172"/>
      <c r="U79" s="172"/>
      <c r="V79" s="176"/>
      <c r="Z79">
        <v>0</v>
      </c>
    </row>
    <row r="80" spans="1:26" ht="24.9" customHeight="1" x14ac:dyDescent="0.3">
      <c r="A80" s="173">
        <v>58</v>
      </c>
      <c r="B80" s="168" t="s">
        <v>136</v>
      </c>
      <c r="C80" s="174" t="s">
        <v>235</v>
      </c>
      <c r="D80" s="168" t="s">
        <v>236</v>
      </c>
      <c r="E80" s="168" t="s">
        <v>131</v>
      </c>
      <c r="F80" s="169">
        <v>406.67</v>
      </c>
      <c r="G80" s="175"/>
      <c r="H80" s="175"/>
      <c r="I80" s="170">
        <f t="shared" si="18"/>
        <v>0</v>
      </c>
      <c r="J80" s="168">
        <f t="shared" si="19"/>
        <v>0</v>
      </c>
      <c r="K80" s="171">
        <f t="shared" si="20"/>
        <v>0</v>
      </c>
      <c r="L80" s="171">
        <f t="shared" si="21"/>
        <v>0</v>
      </c>
      <c r="M80" s="171">
        <f t="shared" si="22"/>
        <v>0</v>
      </c>
      <c r="N80" s="171">
        <v>0</v>
      </c>
      <c r="O80" s="171"/>
      <c r="P80" s="176">
        <v>4.5999999999999999E-3</v>
      </c>
      <c r="Q80" s="176"/>
      <c r="R80" s="176">
        <v>4.5999999999999999E-3</v>
      </c>
      <c r="S80" s="171">
        <f t="shared" si="23"/>
        <v>1.871</v>
      </c>
      <c r="T80" s="172"/>
      <c r="U80" s="172"/>
      <c r="V80" s="176"/>
      <c r="Z80">
        <v>0</v>
      </c>
    </row>
    <row r="81" spans="1:26" ht="24.9" customHeight="1" x14ac:dyDescent="0.3">
      <c r="A81" s="173">
        <v>59</v>
      </c>
      <c r="B81" s="168" t="s">
        <v>136</v>
      </c>
      <c r="C81" s="174" t="s">
        <v>237</v>
      </c>
      <c r="D81" s="168" t="s">
        <v>238</v>
      </c>
      <c r="E81" s="168" t="s">
        <v>157</v>
      </c>
      <c r="F81" s="169">
        <v>37</v>
      </c>
      <c r="G81" s="175"/>
      <c r="H81" s="175"/>
      <c r="I81" s="170">
        <f t="shared" si="18"/>
        <v>0</v>
      </c>
      <c r="J81" s="168">
        <f t="shared" si="19"/>
        <v>0</v>
      </c>
      <c r="K81" s="171">
        <f t="shared" si="20"/>
        <v>0</v>
      </c>
      <c r="L81" s="171">
        <f t="shared" si="21"/>
        <v>0</v>
      </c>
      <c r="M81" s="171">
        <f t="shared" si="22"/>
        <v>0</v>
      </c>
      <c r="N81" s="171">
        <v>0</v>
      </c>
      <c r="O81" s="171"/>
      <c r="P81" s="176">
        <v>6.8199999999999997E-3</v>
      </c>
      <c r="Q81" s="176"/>
      <c r="R81" s="176">
        <v>6.8199999999999997E-3</v>
      </c>
      <c r="S81" s="171">
        <f t="shared" si="23"/>
        <v>0.252</v>
      </c>
      <c r="T81" s="172"/>
      <c r="U81" s="172"/>
      <c r="V81" s="176"/>
      <c r="Z81">
        <v>0</v>
      </c>
    </row>
    <row r="82" spans="1:26" ht="24.9" customHeight="1" x14ac:dyDescent="0.3">
      <c r="A82" s="182">
        <v>60</v>
      </c>
      <c r="B82" s="177" t="s">
        <v>239</v>
      </c>
      <c r="C82" s="183" t="s">
        <v>240</v>
      </c>
      <c r="D82" s="177" t="s">
        <v>241</v>
      </c>
      <c r="E82" s="177" t="s">
        <v>157</v>
      </c>
      <c r="F82" s="178">
        <v>13</v>
      </c>
      <c r="G82" s="184"/>
      <c r="H82" s="184"/>
      <c r="I82" s="179">
        <f t="shared" si="18"/>
        <v>0</v>
      </c>
      <c r="J82" s="177">
        <f t="shared" si="19"/>
        <v>0</v>
      </c>
      <c r="K82" s="180">
        <f t="shared" si="20"/>
        <v>0</v>
      </c>
      <c r="L82" s="180">
        <f t="shared" si="21"/>
        <v>0</v>
      </c>
      <c r="M82" s="180">
        <f t="shared" si="22"/>
        <v>0</v>
      </c>
      <c r="N82" s="180">
        <v>0</v>
      </c>
      <c r="O82" s="180"/>
      <c r="P82" s="185">
        <v>1.0500000000000001E-2</v>
      </c>
      <c r="Q82" s="185"/>
      <c r="R82" s="185">
        <v>1.0500000000000001E-2</v>
      </c>
      <c r="S82" s="180">
        <f t="shared" si="23"/>
        <v>0.13700000000000001</v>
      </c>
      <c r="T82" s="181"/>
      <c r="U82" s="181"/>
      <c r="V82" s="185"/>
      <c r="Z82">
        <v>0</v>
      </c>
    </row>
    <row r="83" spans="1:26" ht="24.9" customHeight="1" x14ac:dyDescent="0.3">
      <c r="A83" s="182">
        <v>61</v>
      </c>
      <c r="B83" s="177" t="s">
        <v>239</v>
      </c>
      <c r="C83" s="183" t="s">
        <v>242</v>
      </c>
      <c r="D83" s="177" t="s">
        <v>243</v>
      </c>
      <c r="E83" s="177" t="s">
        <v>157</v>
      </c>
      <c r="F83" s="178">
        <v>24</v>
      </c>
      <c r="G83" s="184"/>
      <c r="H83" s="184"/>
      <c r="I83" s="179">
        <f t="shared" si="18"/>
        <v>0</v>
      </c>
      <c r="J83" s="177">
        <f t="shared" si="19"/>
        <v>0</v>
      </c>
      <c r="K83" s="180">
        <f t="shared" si="20"/>
        <v>0</v>
      </c>
      <c r="L83" s="180">
        <f t="shared" si="21"/>
        <v>0</v>
      </c>
      <c r="M83" s="180">
        <f t="shared" si="22"/>
        <v>0</v>
      </c>
      <c r="N83" s="180">
        <v>0</v>
      </c>
      <c r="O83" s="180"/>
      <c r="P83" s="185">
        <v>1.0999999999999999E-2</v>
      </c>
      <c r="Q83" s="185"/>
      <c r="R83" s="185">
        <v>1.0999999999999999E-2</v>
      </c>
      <c r="S83" s="180">
        <f t="shared" si="23"/>
        <v>0.26400000000000001</v>
      </c>
      <c r="T83" s="181"/>
      <c r="U83" s="181"/>
      <c r="V83" s="185"/>
      <c r="Z83">
        <v>0</v>
      </c>
    </row>
    <row r="84" spans="1:26" ht="24.9" customHeight="1" x14ac:dyDescent="0.3">
      <c r="A84" s="173">
        <v>62</v>
      </c>
      <c r="B84" s="168" t="s">
        <v>136</v>
      </c>
      <c r="C84" s="174" t="s">
        <v>244</v>
      </c>
      <c r="D84" s="168" t="s">
        <v>245</v>
      </c>
      <c r="E84" s="168" t="s">
        <v>154</v>
      </c>
      <c r="F84" s="169">
        <v>175.16</v>
      </c>
      <c r="G84" s="175"/>
      <c r="H84" s="175"/>
      <c r="I84" s="170">
        <f t="shared" si="18"/>
        <v>0</v>
      </c>
      <c r="J84" s="168">
        <f t="shared" si="19"/>
        <v>0</v>
      </c>
      <c r="K84" s="171">
        <f t="shared" si="20"/>
        <v>0</v>
      </c>
      <c r="L84" s="171">
        <f t="shared" si="21"/>
        <v>0</v>
      </c>
      <c r="M84" s="171">
        <f t="shared" si="22"/>
        <v>0</v>
      </c>
      <c r="N84" s="171">
        <v>0</v>
      </c>
      <c r="O84" s="171"/>
      <c r="P84" s="176"/>
      <c r="Q84" s="176"/>
      <c r="R84" s="176"/>
      <c r="S84" s="171">
        <f t="shared" si="23"/>
        <v>0</v>
      </c>
      <c r="T84" s="172"/>
      <c r="U84" s="172"/>
      <c r="V84" s="176"/>
      <c r="Z84">
        <v>0</v>
      </c>
    </row>
    <row r="85" spans="1:26" ht="24.9" customHeight="1" x14ac:dyDescent="0.3">
      <c r="A85" s="173">
        <v>63</v>
      </c>
      <c r="B85" s="168" t="s">
        <v>136</v>
      </c>
      <c r="C85" s="174" t="s">
        <v>246</v>
      </c>
      <c r="D85" s="168" t="s">
        <v>247</v>
      </c>
      <c r="E85" s="168" t="s">
        <v>154</v>
      </c>
      <c r="F85" s="169">
        <v>41.6</v>
      </c>
      <c r="G85" s="175"/>
      <c r="H85" s="175"/>
      <c r="I85" s="170">
        <f t="shared" si="18"/>
        <v>0</v>
      </c>
      <c r="J85" s="168">
        <f t="shared" si="19"/>
        <v>0</v>
      </c>
      <c r="K85" s="171">
        <f t="shared" si="20"/>
        <v>0</v>
      </c>
      <c r="L85" s="171">
        <f t="shared" si="21"/>
        <v>0</v>
      </c>
      <c r="M85" s="171">
        <f t="shared" si="22"/>
        <v>0</v>
      </c>
      <c r="N85" s="171">
        <v>0</v>
      </c>
      <c r="O85" s="171"/>
      <c r="P85" s="176"/>
      <c r="Q85" s="176"/>
      <c r="R85" s="176"/>
      <c r="S85" s="171">
        <f t="shared" si="23"/>
        <v>0</v>
      </c>
      <c r="T85" s="172"/>
      <c r="U85" s="172"/>
      <c r="V85" s="176"/>
      <c r="Z85">
        <v>0</v>
      </c>
    </row>
    <row r="86" spans="1:26" ht="35.1" customHeight="1" x14ac:dyDescent="0.3">
      <c r="A86" s="173">
        <v>64</v>
      </c>
      <c r="B86" s="168" t="s">
        <v>136</v>
      </c>
      <c r="C86" s="174" t="s">
        <v>248</v>
      </c>
      <c r="D86" s="168" t="s">
        <v>249</v>
      </c>
      <c r="E86" s="168" t="s">
        <v>131</v>
      </c>
      <c r="F86" s="169">
        <v>135.22</v>
      </c>
      <c r="G86" s="175"/>
      <c r="H86" s="175"/>
      <c r="I86" s="170">
        <f t="shared" si="18"/>
        <v>0</v>
      </c>
      <c r="J86" s="168">
        <f t="shared" si="19"/>
        <v>0</v>
      </c>
      <c r="K86" s="171">
        <f t="shared" si="20"/>
        <v>0</v>
      </c>
      <c r="L86" s="171">
        <f t="shared" si="21"/>
        <v>0</v>
      </c>
      <c r="M86" s="171">
        <f t="shared" si="22"/>
        <v>0</v>
      </c>
      <c r="N86" s="171">
        <v>0</v>
      </c>
      <c r="O86" s="171"/>
      <c r="P86" s="176">
        <v>4.79E-3</v>
      </c>
      <c r="Q86" s="176"/>
      <c r="R86" s="176">
        <v>4.79E-3</v>
      </c>
      <c r="S86" s="171">
        <f t="shared" si="23"/>
        <v>0.64800000000000002</v>
      </c>
      <c r="T86" s="172"/>
      <c r="U86" s="172"/>
      <c r="V86" s="176"/>
      <c r="Z86">
        <v>0</v>
      </c>
    </row>
    <row r="87" spans="1:26" ht="24.9" customHeight="1" x14ac:dyDescent="0.3">
      <c r="A87" s="173">
        <v>65</v>
      </c>
      <c r="B87" s="168" t="s">
        <v>136</v>
      </c>
      <c r="C87" s="174" t="s">
        <v>250</v>
      </c>
      <c r="D87" s="168" t="s">
        <v>251</v>
      </c>
      <c r="E87" s="168" t="s">
        <v>131</v>
      </c>
      <c r="F87" s="169">
        <v>11.4</v>
      </c>
      <c r="G87" s="175"/>
      <c r="H87" s="175"/>
      <c r="I87" s="170">
        <f t="shared" si="18"/>
        <v>0</v>
      </c>
      <c r="J87" s="168">
        <f t="shared" si="19"/>
        <v>0</v>
      </c>
      <c r="K87" s="171">
        <f t="shared" si="20"/>
        <v>0</v>
      </c>
      <c r="L87" s="171">
        <f t="shared" si="21"/>
        <v>0</v>
      </c>
      <c r="M87" s="171">
        <f t="shared" si="22"/>
        <v>0</v>
      </c>
      <c r="N87" s="171">
        <v>0</v>
      </c>
      <c r="O87" s="171"/>
      <c r="P87" s="176">
        <v>4.095E-2</v>
      </c>
      <c r="Q87" s="176"/>
      <c r="R87" s="176">
        <v>4.095E-2</v>
      </c>
      <c r="S87" s="171">
        <f t="shared" si="23"/>
        <v>0.46700000000000003</v>
      </c>
      <c r="T87" s="172"/>
      <c r="U87" s="172"/>
      <c r="V87" s="176"/>
      <c r="Z87">
        <v>0</v>
      </c>
    </row>
    <row r="88" spans="1:26" ht="24.9" customHeight="1" x14ac:dyDescent="0.3">
      <c r="A88" s="173">
        <v>66</v>
      </c>
      <c r="B88" s="168" t="s">
        <v>136</v>
      </c>
      <c r="C88" s="174" t="s">
        <v>252</v>
      </c>
      <c r="D88" s="168" t="s">
        <v>253</v>
      </c>
      <c r="E88" s="168" t="s">
        <v>154</v>
      </c>
      <c r="F88" s="169">
        <v>41.6</v>
      </c>
      <c r="G88" s="175"/>
      <c r="H88" s="175"/>
      <c r="I88" s="170">
        <f t="shared" si="18"/>
        <v>0</v>
      </c>
      <c r="J88" s="168">
        <f t="shared" si="19"/>
        <v>0</v>
      </c>
      <c r="K88" s="171">
        <f t="shared" si="20"/>
        <v>0</v>
      </c>
      <c r="L88" s="171">
        <f t="shared" si="21"/>
        <v>0</v>
      </c>
      <c r="M88" s="171">
        <f t="shared" si="22"/>
        <v>0</v>
      </c>
      <c r="N88" s="171">
        <v>0</v>
      </c>
      <c r="O88" s="171"/>
      <c r="P88" s="176">
        <v>7.9900000000000006E-3</v>
      </c>
      <c r="Q88" s="176"/>
      <c r="R88" s="176">
        <v>7.9900000000000006E-3</v>
      </c>
      <c r="S88" s="171">
        <f t="shared" si="23"/>
        <v>0.33200000000000002</v>
      </c>
      <c r="T88" s="172"/>
      <c r="U88" s="172"/>
      <c r="V88" s="176"/>
      <c r="Z88">
        <v>0</v>
      </c>
    </row>
    <row r="89" spans="1:26" x14ac:dyDescent="0.3">
      <c r="A89" s="152"/>
      <c r="B89" s="152"/>
      <c r="C89" s="167">
        <v>6</v>
      </c>
      <c r="D89" s="167" t="s">
        <v>80</v>
      </c>
      <c r="E89" s="152"/>
      <c r="F89" s="166"/>
      <c r="G89" s="155">
        <f>ROUND((SUM(L64:L88))/1,2)</f>
        <v>0</v>
      </c>
      <c r="H89" s="155">
        <f>ROUND((SUM(M64:M88))/1,2)</f>
        <v>0</v>
      </c>
      <c r="I89" s="155">
        <f>ROUND((SUM(I64:I88))/1,2)</f>
        <v>0</v>
      </c>
      <c r="J89" s="152"/>
      <c r="K89" s="152"/>
      <c r="L89" s="152">
        <f>ROUND((SUM(L64:L88))/1,2)</f>
        <v>0</v>
      </c>
      <c r="M89" s="152">
        <f>ROUND((SUM(M64:M88))/1,2)</f>
        <v>0</v>
      </c>
      <c r="N89" s="152"/>
      <c r="O89" s="152"/>
      <c r="P89" s="186"/>
      <c r="Q89" s="152"/>
      <c r="R89" s="152"/>
      <c r="S89" s="186">
        <f>ROUND((SUM(S64:S88))/1,2)</f>
        <v>204.02</v>
      </c>
      <c r="T89" s="149"/>
      <c r="U89" s="149"/>
      <c r="V89" s="2">
        <f>ROUND((SUM(V64:V88))/1,2)</f>
        <v>0</v>
      </c>
      <c r="W89" s="149"/>
      <c r="X89" s="149"/>
      <c r="Y89" s="149"/>
      <c r="Z89" s="149"/>
    </row>
    <row r="90" spans="1:26" x14ac:dyDescent="0.3">
      <c r="A90" s="1"/>
      <c r="B90" s="1"/>
      <c r="C90" s="1"/>
      <c r="D90" s="1"/>
      <c r="E90" s="1"/>
      <c r="F90" s="162"/>
      <c r="G90" s="145"/>
      <c r="H90" s="145"/>
      <c r="I90" s="145"/>
      <c r="J90" s="1"/>
      <c r="K90" s="1"/>
      <c r="L90" s="1"/>
      <c r="M90" s="1"/>
      <c r="N90" s="1"/>
      <c r="O90" s="1"/>
      <c r="P90" s="1"/>
      <c r="Q90" s="1"/>
      <c r="R90" s="1"/>
      <c r="S90" s="1"/>
      <c r="V90" s="1"/>
    </row>
    <row r="91" spans="1:26" x14ac:dyDescent="0.3">
      <c r="A91" s="152"/>
      <c r="B91" s="152"/>
      <c r="C91" s="167">
        <v>9</v>
      </c>
      <c r="D91" s="167" t="s">
        <v>81</v>
      </c>
      <c r="E91" s="152"/>
      <c r="F91" s="166"/>
      <c r="G91" s="153"/>
      <c r="H91" s="153"/>
      <c r="I91" s="153"/>
      <c r="J91" s="152"/>
      <c r="K91" s="152"/>
      <c r="L91" s="152"/>
      <c r="M91" s="152"/>
      <c r="N91" s="152"/>
      <c r="O91" s="152"/>
      <c r="P91" s="152"/>
      <c r="Q91" s="152"/>
      <c r="R91" s="152"/>
      <c r="S91" s="152"/>
      <c r="T91" s="149"/>
      <c r="U91" s="149"/>
      <c r="V91" s="152"/>
      <c r="W91" s="149"/>
      <c r="X91" s="149"/>
      <c r="Y91" s="149"/>
      <c r="Z91" s="149"/>
    </row>
    <row r="92" spans="1:26" ht="24.9" customHeight="1" x14ac:dyDescent="0.3">
      <c r="A92" s="173">
        <v>67</v>
      </c>
      <c r="B92" s="168" t="s">
        <v>254</v>
      </c>
      <c r="C92" s="174" t="s">
        <v>255</v>
      </c>
      <c r="D92" s="168" t="s">
        <v>256</v>
      </c>
      <c r="E92" s="168" t="s">
        <v>131</v>
      </c>
      <c r="F92" s="169">
        <v>522.26400000000001</v>
      </c>
      <c r="G92" s="175"/>
      <c r="H92" s="175"/>
      <c r="I92" s="170">
        <f t="shared" ref="I92:I99" si="24">ROUND(F92*(G92+H92),2)</f>
        <v>0</v>
      </c>
      <c r="J92" s="168">
        <f t="shared" ref="J92:J99" si="25">ROUND(F92*(N92),2)</f>
        <v>0</v>
      </c>
      <c r="K92" s="171">
        <f t="shared" ref="K92:K99" si="26">ROUND(F92*(O92),2)</f>
        <v>0</v>
      </c>
      <c r="L92" s="171">
        <f t="shared" ref="L92:L99" si="27">ROUND(F92*(G92),2)</f>
        <v>0</v>
      </c>
      <c r="M92" s="171">
        <f t="shared" ref="M92:M99" si="28">ROUND(F92*(H92),2)</f>
        <v>0</v>
      </c>
      <c r="N92" s="171">
        <v>0</v>
      </c>
      <c r="O92" s="171"/>
      <c r="P92" s="176">
        <v>2.3990000000000001E-2</v>
      </c>
      <c r="Q92" s="176"/>
      <c r="R92" s="176">
        <v>2.3990000000000001E-2</v>
      </c>
      <c r="S92" s="171">
        <f t="shared" ref="S92:S99" si="29">ROUND(F92*(P92),3)</f>
        <v>12.529</v>
      </c>
      <c r="T92" s="172"/>
      <c r="U92" s="172"/>
      <c r="V92" s="176"/>
      <c r="Z92">
        <v>0</v>
      </c>
    </row>
    <row r="93" spans="1:26" ht="24.9" customHeight="1" x14ac:dyDescent="0.3">
      <c r="A93" s="173">
        <v>68</v>
      </c>
      <c r="B93" s="168" t="s">
        <v>254</v>
      </c>
      <c r="C93" s="174" t="s">
        <v>257</v>
      </c>
      <c r="D93" s="168" t="s">
        <v>258</v>
      </c>
      <c r="E93" s="168" t="s">
        <v>131</v>
      </c>
      <c r="F93" s="169">
        <v>1566.7919999999999</v>
      </c>
      <c r="G93" s="175"/>
      <c r="H93" s="175"/>
      <c r="I93" s="170">
        <f t="shared" si="24"/>
        <v>0</v>
      </c>
      <c r="J93" s="168">
        <f t="shared" si="25"/>
        <v>0</v>
      </c>
      <c r="K93" s="171">
        <f t="shared" si="26"/>
        <v>0</v>
      </c>
      <c r="L93" s="171">
        <f t="shared" si="27"/>
        <v>0</v>
      </c>
      <c r="M93" s="171">
        <f t="shared" si="28"/>
        <v>0</v>
      </c>
      <c r="N93" s="171">
        <v>0</v>
      </c>
      <c r="O93" s="171"/>
      <c r="P93" s="176"/>
      <c r="Q93" s="176"/>
      <c r="R93" s="176"/>
      <c r="S93" s="171">
        <f t="shared" si="29"/>
        <v>0</v>
      </c>
      <c r="T93" s="172"/>
      <c r="U93" s="172"/>
      <c r="V93" s="176"/>
      <c r="Z93">
        <v>0</v>
      </c>
    </row>
    <row r="94" spans="1:26" ht="24.9" customHeight="1" x14ac:dyDescent="0.3">
      <c r="A94" s="173">
        <v>69</v>
      </c>
      <c r="B94" s="168" t="s">
        <v>254</v>
      </c>
      <c r="C94" s="174" t="s">
        <v>259</v>
      </c>
      <c r="D94" s="168" t="s">
        <v>260</v>
      </c>
      <c r="E94" s="168" t="s">
        <v>131</v>
      </c>
      <c r="F94" s="169">
        <v>418.14</v>
      </c>
      <c r="G94" s="175"/>
      <c r="H94" s="175"/>
      <c r="I94" s="170">
        <f t="shared" si="24"/>
        <v>0</v>
      </c>
      <c r="J94" s="168">
        <f t="shared" si="25"/>
        <v>0</v>
      </c>
      <c r="K94" s="171">
        <f t="shared" si="26"/>
        <v>0</v>
      </c>
      <c r="L94" s="171">
        <f t="shared" si="27"/>
        <v>0</v>
      </c>
      <c r="M94" s="171">
        <f t="shared" si="28"/>
        <v>0</v>
      </c>
      <c r="N94" s="171">
        <v>0</v>
      </c>
      <c r="O94" s="171"/>
      <c r="P94" s="176">
        <v>1.92E-3</v>
      </c>
      <c r="Q94" s="176"/>
      <c r="R94" s="176">
        <v>1.92E-3</v>
      </c>
      <c r="S94" s="171">
        <f t="shared" si="29"/>
        <v>0.80300000000000005</v>
      </c>
      <c r="T94" s="172"/>
      <c r="U94" s="172"/>
      <c r="V94" s="176"/>
      <c r="Z94">
        <v>0</v>
      </c>
    </row>
    <row r="95" spans="1:26" ht="24.9" customHeight="1" x14ac:dyDescent="0.3">
      <c r="A95" s="173">
        <v>70</v>
      </c>
      <c r="B95" s="168" t="s">
        <v>261</v>
      </c>
      <c r="C95" s="174" t="s">
        <v>262</v>
      </c>
      <c r="D95" s="168" t="s">
        <v>263</v>
      </c>
      <c r="E95" s="168" t="s">
        <v>131</v>
      </c>
      <c r="F95" s="169">
        <v>522.26400000000001</v>
      </c>
      <c r="G95" s="175"/>
      <c r="H95" s="175"/>
      <c r="I95" s="170">
        <f t="shared" si="24"/>
        <v>0</v>
      </c>
      <c r="J95" s="168">
        <f t="shared" si="25"/>
        <v>0</v>
      </c>
      <c r="K95" s="171">
        <f t="shared" si="26"/>
        <v>0</v>
      </c>
      <c r="L95" s="171">
        <f t="shared" si="27"/>
        <v>0</v>
      </c>
      <c r="M95" s="171">
        <f t="shared" si="28"/>
        <v>0</v>
      </c>
      <c r="N95" s="171">
        <v>0</v>
      </c>
      <c r="O95" s="171"/>
      <c r="P95" s="176">
        <v>2.3990000000000001E-2</v>
      </c>
      <c r="Q95" s="176"/>
      <c r="R95" s="176">
        <v>2.3990000000000001E-2</v>
      </c>
      <c r="S95" s="171">
        <f t="shared" si="29"/>
        <v>12.529</v>
      </c>
      <c r="T95" s="172"/>
      <c r="U95" s="172"/>
      <c r="V95" s="176"/>
      <c r="Z95">
        <v>0</v>
      </c>
    </row>
    <row r="96" spans="1:26" ht="24.9" customHeight="1" x14ac:dyDescent="0.3">
      <c r="A96" s="173">
        <v>71</v>
      </c>
      <c r="B96" s="168" t="s">
        <v>136</v>
      </c>
      <c r="C96" s="174" t="s">
        <v>264</v>
      </c>
      <c r="D96" s="168" t="s">
        <v>265</v>
      </c>
      <c r="E96" s="168" t="s">
        <v>131</v>
      </c>
      <c r="F96" s="169">
        <v>414.27</v>
      </c>
      <c r="G96" s="175"/>
      <c r="H96" s="175"/>
      <c r="I96" s="170">
        <f t="shared" si="24"/>
        <v>0</v>
      </c>
      <c r="J96" s="168">
        <f t="shared" si="25"/>
        <v>0</v>
      </c>
      <c r="K96" s="171">
        <f t="shared" si="26"/>
        <v>0</v>
      </c>
      <c r="L96" s="171">
        <f t="shared" si="27"/>
        <v>0</v>
      </c>
      <c r="M96" s="171">
        <f t="shared" si="28"/>
        <v>0</v>
      </c>
      <c r="N96" s="171">
        <v>0</v>
      </c>
      <c r="O96" s="171"/>
      <c r="P96" s="176">
        <v>5.0000000000000002E-5</v>
      </c>
      <c r="Q96" s="176"/>
      <c r="R96" s="176">
        <v>5.0000000000000002E-5</v>
      </c>
      <c r="S96" s="171">
        <f t="shared" si="29"/>
        <v>2.1000000000000001E-2</v>
      </c>
      <c r="T96" s="172"/>
      <c r="U96" s="172"/>
      <c r="V96" s="176"/>
      <c r="Z96">
        <v>0</v>
      </c>
    </row>
    <row r="97" spans="1:26" ht="24.9" customHeight="1" x14ac:dyDescent="0.3">
      <c r="A97" s="173">
        <v>72</v>
      </c>
      <c r="B97" s="168" t="s">
        <v>136</v>
      </c>
      <c r="C97" s="174" t="s">
        <v>266</v>
      </c>
      <c r="D97" s="168" t="s">
        <v>267</v>
      </c>
      <c r="E97" s="168" t="s">
        <v>154</v>
      </c>
      <c r="F97" s="169">
        <v>58.16</v>
      </c>
      <c r="G97" s="175"/>
      <c r="H97" s="175"/>
      <c r="I97" s="170">
        <f t="shared" si="24"/>
        <v>0</v>
      </c>
      <c r="J97" s="168">
        <f t="shared" si="25"/>
        <v>0</v>
      </c>
      <c r="K97" s="171">
        <f t="shared" si="26"/>
        <v>0</v>
      </c>
      <c r="L97" s="171">
        <f t="shared" si="27"/>
        <v>0</v>
      </c>
      <c r="M97" s="171">
        <f t="shared" si="28"/>
        <v>0</v>
      </c>
      <c r="N97" s="171">
        <v>0</v>
      </c>
      <c r="O97" s="171"/>
      <c r="P97" s="176">
        <v>9.0000000000000006E-5</v>
      </c>
      <c r="Q97" s="176"/>
      <c r="R97" s="176">
        <v>9.0000000000000006E-5</v>
      </c>
      <c r="S97" s="171">
        <f t="shared" si="29"/>
        <v>5.0000000000000001E-3</v>
      </c>
      <c r="T97" s="172"/>
      <c r="U97" s="172"/>
      <c r="V97" s="176"/>
      <c r="Z97">
        <v>0</v>
      </c>
    </row>
    <row r="98" spans="1:26" ht="24.9" customHeight="1" x14ac:dyDescent="0.3">
      <c r="A98" s="173">
        <v>73</v>
      </c>
      <c r="B98" s="168" t="s">
        <v>136</v>
      </c>
      <c r="C98" s="174" t="s">
        <v>268</v>
      </c>
      <c r="D98" s="168" t="s">
        <v>269</v>
      </c>
      <c r="E98" s="168" t="s">
        <v>154</v>
      </c>
      <c r="F98" s="169">
        <v>333.25</v>
      </c>
      <c r="G98" s="175"/>
      <c r="H98" s="175"/>
      <c r="I98" s="170">
        <f t="shared" si="24"/>
        <v>0</v>
      </c>
      <c r="J98" s="168">
        <f t="shared" si="25"/>
        <v>0</v>
      </c>
      <c r="K98" s="171">
        <f t="shared" si="26"/>
        <v>0</v>
      </c>
      <c r="L98" s="171">
        <f t="shared" si="27"/>
        <v>0</v>
      </c>
      <c r="M98" s="171">
        <f t="shared" si="28"/>
        <v>0</v>
      </c>
      <c r="N98" s="171">
        <v>0</v>
      </c>
      <c r="O98" s="171"/>
      <c r="P98" s="176">
        <v>1E-4</v>
      </c>
      <c r="Q98" s="176"/>
      <c r="R98" s="176">
        <v>1E-4</v>
      </c>
      <c r="S98" s="171">
        <f t="shared" si="29"/>
        <v>3.3000000000000002E-2</v>
      </c>
      <c r="T98" s="172"/>
      <c r="U98" s="172"/>
      <c r="V98" s="176"/>
      <c r="Z98">
        <v>0</v>
      </c>
    </row>
    <row r="99" spans="1:26" ht="24.9" customHeight="1" x14ac:dyDescent="0.3">
      <c r="A99" s="173">
        <v>74</v>
      </c>
      <c r="B99" s="168" t="s">
        <v>136</v>
      </c>
      <c r="C99" s="174" t="s">
        <v>270</v>
      </c>
      <c r="D99" s="168" t="s">
        <v>271</v>
      </c>
      <c r="E99" s="168" t="s">
        <v>154</v>
      </c>
      <c r="F99" s="169">
        <v>41.6</v>
      </c>
      <c r="G99" s="175"/>
      <c r="H99" s="175"/>
      <c r="I99" s="170">
        <f t="shared" si="24"/>
        <v>0</v>
      </c>
      <c r="J99" s="168">
        <f t="shared" si="25"/>
        <v>0</v>
      </c>
      <c r="K99" s="171">
        <f t="shared" si="26"/>
        <v>0</v>
      </c>
      <c r="L99" s="171">
        <f t="shared" si="27"/>
        <v>0</v>
      </c>
      <c r="M99" s="171">
        <f t="shared" si="28"/>
        <v>0</v>
      </c>
      <c r="N99" s="171">
        <v>0</v>
      </c>
      <c r="O99" s="171"/>
      <c r="P99" s="176"/>
      <c r="Q99" s="176"/>
      <c r="R99" s="176"/>
      <c r="S99" s="171">
        <f t="shared" si="29"/>
        <v>0</v>
      </c>
      <c r="T99" s="172"/>
      <c r="U99" s="172"/>
      <c r="V99" s="176"/>
      <c r="Z99">
        <v>0</v>
      </c>
    </row>
    <row r="100" spans="1:26" x14ac:dyDescent="0.3">
      <c r="A100" s="152"/>
      <c r="B100" s="152"/>
      <c r="C100" s="167">
        <v>9</v>
      </c>
      <c r="D100" s="167" t="s">
        <v>81</v>
      </c>
      <c r="E100" s="152"/>
      <c r="F100" s="166"/>
      <c r="G100" s="155">
        <f>ROUND((SUM(L91:L99))/1,2)</f>
        <v>0</v>
      </c>
      <c r="H100" s="155">
        <f>ROUND((SUM(M91:M99))/1,2)</f>
        <v>0</v>
      </c>
      <c r="I100" s="155">
        <f>ROUND((SUM(I91:I99))/1,2)</f>
        <v>0</v>
      </c>
      <c r="J100" s="152"/>
      <c r="K100" s="152"/>
      <c r="L100" s="152">
        <f>ROUND((SUM(L91:L99))/1,2)</f>
        <v>0</v>
      </c>
      <c r="M100" s="152">
        <f>ROUND((SUM(M91:M99))/1,2)</f>
        <v>0</v>
      </c>
      <c r="N100" s="152"/>
      <c r="O100" s="152"/>
      <c r="P100" s="186"/>
      <c r="Q100" s="152"/>
      <c r="R100" s="152"/>
      <c r="S100" s="186">
        <f>ROUND((SUM(S91:S99))/1,2)</f>
        <v>25.92</v>
      </c>
      <c r="T100" s="149"/>
      <c r="U100" s="149"/>
      <c r="V100" s="2">
        <f>ROUND((SUM(V91:V99))/1,2)</f>
        <v>0</v>
      </c>
      <c r="W100" s="149"/>
      <c r="X100" s="149"/>
      <c r="Y100" s="149"/>
      <c r="Z100" s="149"/>
    </row>
    <row r="101" spans="1:26" x14ac:dyDescent="0.3">
      <c r="A101" s="1"/>
      <c r="B101" s="1"/>
      <c r="C101" s="1"/>
      <c r="D101" s="1"/>
      <c r="E101" s="1"/>
      <c r="F101" s="162"/>
      <c r="G101" s="145"/>
      <c r="H101" s="145"/>
      <c r="I101" s="145"/>
      <c r="J101" s="1"/>
      <c r="K101" s="1"/>
      <c r="L101" s="1"/>
      <c r="M101" s="1"/>
      <c r="N101" s="1"/>
      <c r="O101" s="1"/>
      <c r="P101" s="1"/>
      <c r="Q101" s="1"/>
      <c r="R101" s="1"/>
      <c r="S101" s="1"/>
      <c r="V101" s="1"/>
    </row>
    <row r="102" spans="1:26" x14ac:dyDescent="0.3">
      <c r="A102" s="152"/>
      <c r="B102" s="152"/>
      <c r="C102" s="167">
        <v>99</v>
      </c>
      <c r="D102" s="167" t="s">
        <v>82</v>
      </c>
      <c r="E102" s="152"/>
      <c r="F102" s="166"/>
      <c r="G102" s="153"/>
      <c r="H102" s="153"/>
      <c r="I102" s="153"/>
      <c r="J102" s="152"/>
      <c r="K102" s="152"/>
      <c r="L102" s="152"/>
      <c r="M102" s="152"/>
      <c r="N102" s="152"/>
      <c r="O102" s="152"/>
      <c r="P102" s="152"/>
      <c r="Q102" s="152"/>
      <c r="R102" s="152"/>
      <c r="S102" s="152"/>
      <c r="T102" s="149"/>
      <c r="U102" s="149"/>
      <c r="V102" s="152"/>
      <c r="W102" s="149"/>
      <c r="X102" s="149"/>
      <c r="Y102" s="149"/>
      <c r="Z102" s="149"/>
    </row>
    <row r="103" spans="1:26" ht="24.9" customHeight="1" x14ac:dyDescent="0.3">
      <c r="A103" s="173">
        <v>75</v>
      </c>
      <c r="B103" s="168" t="s">
        <v>136</v>
      </c>
      <c r="C103" s="174" t="s">
        <v>272</v>
      </c>
      <c r="D103" s="168" t="s">
        <v>273</v>
      </c>
      <c r="E103" s="168" t="s">
        <v>141</v>
      </c>
      <c r="F103" s="169">
        <v>1014.473</v>
      </c>
      <c r="G103" s="175"/>
      <c r="H103" s="175"/>
      <c r="I103" s="170">
        <f>ROUND(F103*(G103+H103),2)</f>
        <v>0</v>
      </c>
      <c r="J103" s="168">
        <f>ROUND(F103*(N103),2)</f>
        <v>0</v>
      </c>
      <c r="K103" s="171">
        <f>ROUND(F103*(O103),2)</f>
        <v>0</v>
      </c>
      <c r="L103" s="171">
        <f>ROUND(F103*(G103),2)</f>
        <v>0</v>
      </c>
      <c r="M103" s="171">
        <f>ROUND(F103*(H103),2)</f>
        <v>0</v>
      </c>
      <c r="N103" s="171">
        <v>0</v>
      </c>
      <c r="O103" s="171"/>
      <c r="P103" s="176"/>
      <c r="Q103" s="176"/>
      <c r="R103" s="176"/>
      <c r="S103" s="171">
        <f>ROUND(F103*(P103),3)</f>
        <v>0</v>
      </c>
      <c r="T103" s="172"/>
      <c r="U103" s="172"/>
      <c r="V103" s="176"/>
      <c r="Z103">
        <v>0</v>
      </c>
    </row>
    <row r="104" spans="1:26" x14ac:dyDescent="0.3">
      <c r="A104" s="152"/>
      <c r="B104" s="152"/>
      <c r="C104" s="167">
        <v>99</v>
      </c>
      <c r="D104" s="167" t="s">
        <v>82</v>
      </c>
      <c r="E104" s="152"/>
      <c r="F104" s="166"/>
      <c r="G104" s="155">
        <f>ROUND((SUM(L102:L103))/1,2)</f>
        <v>0</v>
      </c>
      <c r="H104" s="155">
        <f>ROUND((SUM(M102:M103))/1,2)</f>
        <v>0</v>
      </c>
      <c r="I104" s="155">
        <f>ROUND((SUM(I102:I103))/1,2)</f>
        <v>0</v>
      </c>
      <c r="J104" s="152"/>
      <c r="K104" s="152"/>
      <c r="L104" s="152">
        <f>ROUND((SUM(L102:L103))/1,2)</f>
        <v>0</v>
      </c>
      <c r="M104" s="152">
        <f>ROUND((SUM(M102:M103))/1,2)</f>
        <v>0</v>
      </c>
      <c r="N104" s="152"/>
      <c r="O104" s="152"/>
      <c r="P104" s="186"/>
      <c r="Q104" s="152"/>
      <c r="R104" s="152"/>
      <c r="S104" s="186">
        <f>ROUND((SUM(S102:S103))/1,2)</f>
        <v>0</v>
      </c>
      <c r="T104" s="149"/>
      <c r="U104" s="149"/>
      <c r="V104" s="2">
        <f>ROUND((SUM(V102:V103))/1,2)</f>
        <v>0</v>
      </c>
      <c r="W104" s="149"/>
      <c r="X104" s="149"/>
      <c r="Y104" s="149"/>
      <c r="Z104" s="149"/>
    </row>
    <row r="105" spans="1:26" x14ac:dyDescent="0.3">
      <c r="A105" s="1"/>
      <c r="B105" s="1"/>
      <c r="C105" s="1"/>
      <c r="D105" s="1"/>
      <c r="E105" s="1"/>
      <c r="F105" s="162"/>
      <c r="G105" s="145"/>
      <c r="H105" s="145"/>
      <c r="I105" s="145"/>
      <c r="J105" s="1"/>
      <c r="K105" s="1"/>
      <c r="L105" s="1"/>
      <c r="M105" s="1"/>
      <c r="N105" s="1"/>
      <c r="O105" s="1"/>
      <c r="P105" s="1"/>
      <c r="Q105" s="1"/>
      <c r="R105" s="1"/>
      <c r="S105" s="1"/>
      <c r="V105" s="1"/>
    </row>
    <row r="106" spans="1:26" x14ac:dyDescent="0.3">
      <c r="A106" s="152"/>
      <c r="B106" s="152"/>
      <c r="C106" s="152"/>
      <c r="D106" s="2" t="s">
        <v>75</v>
      </c>
      <c r="E106" s="152"/>
      <c r="F106" s="166"/>
      <c r="G106" s="155">
        <f>ROUND((SUM(L9:L105))/2,2)</f>
        <v>0</v>
      </c>
      <c r="H106" s="155">
        <f>ROUND((SUM(M9:M105))/2,2)</f>
        <v>0</v>
      </c>
      <c r="I106" s="155">
        <f>ROUND((SUM(I9:I105))/2,2)</f>
        <v>0</v>
      </c>
      <c r="J106" s="166"/>
      <c r="K106" s="152"/>
      <c r="L106" s="153">
        <f>ROUND((SUM(L9:L105))/2,2)</f>
        <v>0</v>
      </c>
      <c r="M106" s="153">
        <f>ROUND((SUM(M9:M105))/2,2)</f>
        <v>0</v>
      </c>
      <c r="N106" s="152"/>
      <c r="O106" s="152"/>
      <c r="P106" s="186"/>
      <c r="Q106" s="152"/>
      <c r="R106" s="152"/>
      <c r="S106" s="186">
        <f>ROUND((SUM(S9:S105))/2,2)</f>
        <v>1014.48</v>
      </c>
      <c r="T106" s="149"/>
      <c r="U106" s="149"/>
      <c r="V106" s="2">
        <f>ROUND((SUM(V9:V105))/2,2)</f>
        <v>0</v>
      </c>
    </row>
    <row r="107" spans="1:26" x14ac:dyDescent="0.3">
      <c r="A107" s="1"/>
      <c r="B107" s="1"/>
      <c r="C107" s="1"/>
      <c r="D107" s="1"/>
      <c r="E107" s="1"/>
      <c r="F107" s="162"/>
      <c r="G107" s="145"/>
      <c r="H107" s="145"/>
      <c r="I107" s="145"/>
      <c r="J107" s="1"/>
      <c r="K107" s="1"/>
      <c r="L107" s="1"/>
      <c r="M107" s="1"/>
      <c r="N107" s="1"/>
      <c r="O107" s="1"/>
      <c r="P107" s="1"/>
      <c r="Q107" s="1"/>
      <c r="R107" s="1"/>
      <c r="S107" s="1"/>
      <c r="V107" s="1"/>
    </row>
    <row r="108" spans="1:26" x14ac:dyDescent="0.3">
      <c r="A108" s="152"/>
      <c r="B108" s="152"/>
      <c r="C108" s="152"/>
      <c r="D108" s="2" t="s">
        <v>83</v>
      </c>
      <c r="E108" s="152"/>
      <c r="F108" s="166"/>
      <c r="G108" s="153"/>
      <c r="H108" s="153"/>
      <c r="I108" s="153"/>
      <c r="J108" s="152"/>
      <c r="K108" s="152"/>
      <c r="L108" s="152"/>
      <c r="M108" s="152"/>
      <c r="N108" s="152"/>
      <c r="O108" s="152"/>
      <c r="P108" s="152"/>
      <c r="Q108" s="152"/>
      <c r="R108" s="152"/>
      <c r="S108" s="152"/>
      <c r="T108" s="149"/>
      <c r="U108" s="149"/>
      <c r="V108" s="152"/>
      <c r="W108" s="149"/>
      <c r="X108" s="149"/>
      <c r="Y108" s="149"/>
      <c r="Z108" s="149"/>
    </row>
    <row r="109" spans="1:26" x14ac:dyDescent="0.3">
      <c r="A109" s="152"/>
      <c r="B109" s="152"/>
      <c r="C109" s="167">
        <v>711</v>
      </c>
      <c r="D109" s="167" t="s">
        <v>84</v>
      </c>
      <c r="E109" s="152"/>
      <c r="F109" s="166"/>
      <c r="G109" s="153"/>
      <c r="H109" s="153"/>
      <c r="I109" s="153"/>
      <c r="J109" s="152"/>
      <c r="K109" s="152"/>
      <c r="L109" s="152"/>
      <c r="M109" s="152"/>
      <c r="N109" s="152"/>
      <c r="O109" s="152"/>
      <c r="P109" s="152"/>
      <c r="Q109" s="152"/>
      <c r="R109" s="152"/>
      <c r="S109" s="152"/>
      <c r="T109" s="149"/>
      <c r="U109" s="149"/>
      <c r="V109" s="152"/>
      <c r="W109" s="149"/>
      <c r="X109" s="149"/>
      <c r="Y109" s="149"/>
      <c r="Z109" s="149"/>
    </row>
    <row r="110" spans="1:26" ht="24.9" customHeight="1" x14ac:dyDescent="0.3">
      <c r="A110" s="173">
        <v>76</v>
      </c>
      <c r="B110" s="168" t="s">
        <v>274</v>
      </c>
      <c r="C110" s="174" t="s">
        <v>275</v>
      </c>
      <c r="D110" s="168" t="s">
        <v>276</v>
      </c>
      <c r="E110" s="168" t="s">
        <v>131</v>
      </c>
      <c r="F110" s="169">
        <v>169.72</v>
      </c>
      <c r="G110" s="175"/>
      <c r="H110" s="175"/>
      <c r="I110" s="170">
        <f t="shared" ref="I110:I117" si="30">ROUND(F110*(G110+H110),2)</f>
        <v>0</v>
      </c>
      <c r="J110" s="168">
        <f t="shared" ref="J110:J117" si="31">ROUND(F110*(N110),2)</f>
        <v>0</v>
      </c>
      <c r="K110" s="171">
        <f t="shared" ref="K110:K117" si="32">ROUND(F110*(O110),2)</f>
        <v>0</v>
      </c>
      <c r="L110" s="171">
        <f t="shared" ref="L110:L117" si="33">ROUND(F110*(G110),2)</f>
        <v>0</v>
      </c>
      <c r="M110" s="171">
        <f t="shared" ref="M110:M117" si="34">ROUND(F110*(H110),2)</f>
        <v>0</v>
      </c>
      <c r="N110" s="171">
        <v>0</v>
      </c>
      <c r="O110" s="171"/>
      <c r="P110" s="176"/>
      <c r="Q110" s="176"/>
      <c r="R110" s="176"/>
      <c r="S110" s="171">
        <f t="shared" ref="S110:S117" si="35">ROUND(F110*(P110),3)</f>
        <v>0</v>
      </c>
      <c r="T110" s="172"/>
      <c r="U110" s="172"/>
      <c r="V110" s="176"/>
      <c r="Z110">
        <v>0</v>
      </c>
    </row>
    <row r="111" spans="1:26" ht="24.9" customHeight="1" x14ac:dyDescent="0.3">
      <c r="A111" s="182">
        <v>77</v>
      </c>
      <c r="B111" s="177" t="s">
        <v>277</v>
      </c>
      <c r="C111" s="183" t="s">
        <v>278</v>
      </c>
      <c r="D111" s="177" t="s">
        <v>279</v>
      </c>
      <c r="E111" s="177" t="s">
        <v>141</v>
      </c>
      <c r="F111" s="178">
        <v>4.6206499999999998E-2</v>
      </c>
      <c r="G111" s="184"/>
      <c r="H111" s="184"/>
      <c r="I111" s="179">
        <f t="shared" si="30"/>
        <v>0</v>
      </c>
      <c r="J111" s="177">
        <f t="shared" si="31"/>
        <v>0</v>
      </c>
      <c r="K111" s="180">
        <f t="shared" si="32"/>
        <v>0</v>
      </c>
      <c r="L111" s="180">
        <f t="shared" si="33"/>
        <v>0</v>
      </c>
      <c r="M111" s="180">
        <f t="shared" si="34"/>
        <v>0</v>
      </c>
      <c r="N111" s="180">
        <v>0</v>
      </c>
      <c r="O111" s="180"/>
      <c r="P111" s="185">
        <v>1</v>
      </c>
      <c r="Q111" s="185"/>
      <c r="R111" s="185">
        <v>1</v>
      </c>
      <c r="S111" s="180">
        <f t="shared" si="35"/>
        <v>4.5999999999999999E-2</v>
      </c>
      <c r="T111" s="181"/>
      <c r="U111" s="181"/>
      <c r="V111" s="185"/>
      <c r="Z111">
        <v>0</v>
      </c>
    </row>
    <row r="112" spans="1:26" ht="24.9" customHeight="1" x14ac:dyDescent="0.3">
      <c r="A112" s="182">
        <v>78</v>
      </c>
      <c r="B112" s="177" t="s">
        <v>280</v>
      </c>
      <c r="C112" s="183" t="s">
        <v>281</v>
      </c>
      <c r="D112" s="177" t="s">
        <v>282</v>
      </c>
      <c r="E112" s="177" t="s">
        <v>131</v>
      </c>
      <c r="F112" s="178">
        <v>254.03800000000001</v>
      </c>
      <c r="G112" s="184"/>
      <c r="H112" s="184"/>
      <c r="I112" s="179">
        <f t="shared" si="30"/>
        <v>0</v>
      </c>
      <c r="J112" s="177">
        <f t="shared" si="31"/>
        <v>0</v>
      </c>
      <c r="K112" s="180">
        <f t="shared" si="32"/>
        <v>0</v>
      </c>
      <c r="L112" s="180">
        <f t="shared" si="33"/>
        <v>0</v>
      </c>
      <c r="M112" s="180">
        <f t="shared" si="34"/>
        <v>0</v>
      </c>
      <c r="N112" s="180">
        <v>0</v>
      </c>
      <c r="O112" s="180"/>
      <c r="P112" s="185">
        <v>4.2500000000000003E-3</v>
      </c>
      <c r="Q112" s="185"/>
      <c r="R112" s="185">
        <v>4.2500000000000003E-3</v>
      </c>
      <c r="S112" s="180">
        <f t="shared" si="35"/>
        <v>1.08</v>
      </c>
      <c r="T112" s="181"/>
      <c r="U112" s="181"/>
      <c r="V112" s="185"/>
      <c r="Z112">
        <v>0</v>
      </c>
    </row>
    <row r="113" spans="1:26" ht="24.9" customHeight="1" x14ac:dyDescent="0.3">
      <c r="A113" s="173">
        <v>79</v>
      </c>
      <c r="B113" s="168" t="s">
        <v>274</v>
      </c>
      <c r="C113" s="174" t="s">
        <v>283</v>
      </c>
      <c r="D113" s="168" t="s">
        <v>284</v>
      </c>
      <c r="E113" s="168" t="s">
        <v>131</v>
      </c>
      <c r="F113" s="169">
        <v>49.05</v>
      </c>
      <c r="G113" s="175"/>
      <c r="H113" s="175"/>
      <c r="I113" s="170">
        <f t="shared" si="30"/>
        <v>0</v>
      </c>
      <c r="J113" s="168">
        <f t="shared" si="31"/>
        <v>0</v>
      </c>
      <c r="K113" s="171">
        <f t="shared" si="32"/>
        <v>0</v>
      </c>
      <c r="L113" s="171">
        <f t="shared" si="33"/>
        <v>0</v>
      </c>
      <c r="M113" s="171">
        <f t="shared" si="34"/>
        <v>0</v>
      </c>
      <c r="N113" s="171">
        <v>0</v>
      </c>
      <c r="O113" s="171"/>
      <c r="P113" s="176"/>
      <c r="Q113" s="176"/>
      <c r="R113" s="176"/>
      <c r="S113" s="171">
        <f t="shared" si="35"/>
        <v>0</v>
      </c>
      <c r="T113" s="172"/>
      <c r="U113" s="172"/>
      <c r="V113" s="176"/>
      <c r="Z113">
        <v>0</v>
      </c>
    </row>
    <row r="114" spans="1:26" ht="24.9" customHeight="1" x14ac:dyDescent="0.3">
      <c r="A114" s="173">
        <v>80</v>
      </c>
      <c r="B114" s="168" t="s">
        <v>274</v>
      </c>
      <c r="C114" s="174" t="s">
        <v>285</v>
      </c>
      <c r="D114" s="168" t="s">
        <v>286</v>
      </c>
      <c r="E114" s="168" t="s">
        <v>131</v>
      </c>
      <c r="F114" s="169">
        <v>169.72</v>
      </c>
      <c r="G114" s="175"/>
      <c r="H114" s="175"/>
      <c r="I114" s="170">
        <f t="shared" si="30"/>
        <v>0</v>
      </c>
      <c r="J114" s="168">
        <f t="shared" si="31"/>
        <v>0</v>
      </c>
      <c r="K114" s="171">
        <f t="shared" si="32"/>
        <v>0</v>
      </c>
      <c r="L114" s="171">
        <f t="shared" si="33"/>
        <v>0</v>
      </c>
      <c r="M114" s="171">
        <f t="shared" si="34"/>
        <v>0</v>
      </c>
      <c r="N114" s="171">
        <v>0</v>
      </c>
      <c r="O114" s="171"/>
      <c r="P114" s="176">
        <v>5.4000000000000001E-4</v>
      </c>
      <c r="Q114" s="176"/>
      <c r="R114" s="176">
        <v>5.4000000000000001E-4</v>
      </c>
      <c r="S114" s="171">
        <f t="shared" si="35"/>
        <v>9.1999999999999998E-2</v>
      </c>
      <c r="T114" s="172"/>
      <c r="U114" s="172"/>
      <c r="V114" s="176"/>
      <c r="Z114">
        <v>0</v>
      </c>
    </row>
    <row r="115" spans="1:26" ht="24.9" customHeight="1" x14ac:dyDescent="0.3">
      <c r="A115" s="173">
        <v>81</v>
      </c>
      <c r="B115" s="168" t="s">
        <v>274</v>
      </c>
      <c r="C115" s="174" t="s">
        <v>287</v>
      </c>
      <c r="D115" s="168" t="s">
        <v>288</v>
      </c>
      <c r="E115" s="168" t="s">
        <v>131</v>
      </c>
      <c r="F115" s="169">
        <v>49.05</v>
      </c>
      <c r="G115" s="175"/>
      <c r="H115" s="175"/>
      <c r="I115" s="170">
        <f t="shared" si="30"/>
        <v>0</v>
      </c>
      <c r="J115" s="168">
        <f t="shared" si="31"/>
        <v>0</v>
      </c>
      <c r="K115" s="171">
        <f t="shared" si="32"/>
        <v>0</v>
      </c>
      <c r="L115" s="171">
        <f t="shared" si="33"/>
        <v>0</v>
      </c>
      <c r="M115" s="171">
        <f t="shared" si="34"/>
        <v>0</v>
      </c>
      <c r="N115" s="171">
        <v>0</v>
      </c>
      <c r="O115" s="171"/>
      <c r="P115" s="176">
        <v>5.4000000000000001E-4</v>
      </c>
      <c r="Q115" s="176"/>
      <c r="R115" s="176">
        <v>5.4000000000000001E-4</v>
      </c>
      <c r="S115" s="171">
        <f t="shared" si="35"/>
        <v>2.5999999999999999E-2</v>
      </c>
      <c r="T115" s="172"/>
      <c r="U115" s="172"/>
      <c r="V115" s="176"/>
      <c r="Z115">
        <v>0</v>
      </c>
    </row>
    <row r="116" spans="1:26" ht="24.9" customHeight="1" x14ac:dyDescent="0.3">
      <c r="A116" s="173">
        <v>82</v>
      </c>
      <c r="B116" s="168" t="s">
        <v>274</v>
      </c>
      <c r="C116" s="174" t="s">
        <v>289</v>
      </c>
      <c r="D116" s="168" t="s">
        <v>290</v>
      </c>
      <c r="E116" s="168" t="s">
        <v>291</v>
      </c>
      <c r="F116" s="169">
        <v>45.54</v>
      </c>
      <c r="G116" s="175"/>
      <c r="H116" s="175"/>
      <c r="I116" s="170">
        <f t="shared" si="30"/>
        <v>0</v>
      </c>
      <c r="J116" s="168">
        <f t="shared" si="31"/>
        <v>0</v>
      </c>
      <c r="K116" s="171">
        <f t="shared" si="32"/>
        <v>0</v>
      </c>
      <c r="L116" s="171">
        <f t="shared" si="33"/>
        <v>0</v>
      </c>
      <c r="M116" s="171">
        <f t="shared" si="34"/>
        <v>0</v>
      </c>
      <c r="N116" s="171">
        <v>0</v>
      </c>
      <c r="O116" s="171"/>
      <c r="P116" s="176">
        <v>6.4999999999999997E-4</v>
      </c>
      <c r="Q116" s="176"/>
      <c r="R116" s="176">
        <v>6.4999999999999997E-4</v>
      </c>
      <c r="S116" s="171">
        <f t="shared" si="35"/>
        <v>0.03</v>
      </c>
      <c r="T116" s="172"/>
      <c r="U116" s="172"/>
      <c r="V116" s="176"/>
      <c r="Z116">
        <v>0</v>
      </c>
    </row>
    <row r="117" spans="1:26" ht="24.9" customHeight="1" x14ac:dyDescent="0.3">
      <c r="A117" s="173">
        <v>83</v>
      </c>
      <c r="B117" s="168" t="s">
        <v>274</v>
      </c>
      <c r="C117" s="174" t="s">
        <v>292</v>
      </c>
      <c r="D117" s="168" t="s">
        <v>293</v>
      </c>
      <c r="E117" s="168" t="s">
        <v>294</v>
      </c>
      <c r="F117" s="169">
        <v>2.9150799773857425</v>
      </c>
      <c r="G117" s="175"/>
      <c r="H117" s="175"/>
      <c r="I117" s="170">
        <f t="shared" si="30"/>
        <v>0</v>
      </c>
      <c r="J117" s="168">
        <f t="shared" si="31"/>
        <v>0</v>
      </c>
      <c r="K117" s="171">
        <f t="shared" si="32"/>
        <v>0</v>
      </c>
      <c r="L117" s="171">
        <f t="shared" si="33"/>
        <v>0</v>
      </c>
      <c r="M117" s="171">
        <f t="shared" si="34"/>
        <v>0</v>
      </c>
      <c r="N117" s="171">
        <v>0</v>
      </c>
      <c r="O117" s="171"/>
      <c r="P117" s="176"/>
      <c r="Q117" s="176"/>
      <c r="R117" s="176"/>
      <c r="S117" s="171">
        <f t="shared" si="35"/>
        <v>0</v>
      </c>
      <c r="T117" s="172"/>
      <c r="U117" s="172"/>
      <c r="V117" s="176"/>
      <c r="Z117">
        <v>0</v>
      </c>
    </row>
    <row r="118" spans="1:26" x14ac:dyDescent="0.3">
      <c r="A118" s="152"/>
      <c r="B118" s="152"/>
      <c r="C118" s="167">
        <v>711</v>
      </c>
      <c r="D118" s="167" t="s">
        <v>84</v>
      </c>
      <c r="E118" s="152"/>
      <c r="F118" s="166"/>
      <c r="G118" s="155">
        <f>ROUND((SUM(L109:L117))/1,2)</f>
        <v>0</v>
      </c>
      <c r="H118" s="155">
        <f>ROUND((SUM(M109:M117))/1,2)</f>
        <v>0</v>
      </c>
      <c r="I118" s="155">
        <f>ROUND((SUM(I109:I117))/1,2)</f>
        <v>0</v>
      </c>
      <c r="J118" s="152"/>
      <c r="K118" s="152"/>
      <c r="L118" s="152">
        <f>ROUND((SUM(L109:L117))/1,2)</f>
        <v>0</v>
      </c>
      <c r="M118" s="152">
        <f>ROUND((SUM(M109:M117))/1,2)</f>
        <v>0</v>
      </c>
      <c r="N118" s="152"/>
      <c r="O118" s="152"/>
      <c r="P118" s="186"/>
      <c r="Q118" s="152"/>
      <c r="R118" s="152"/>
      <c r="S118" s="186">
        <f>ROUND((SUM(S109:S117))/1,2)</f>
        <v>1.27</v>
      </c>
      <c r="T118" s="149"/>
      <c r="U118" s="149"/>
      <c r="V118" s="2">
        <f>ROUND((SUM(V109:V117))/1,2)</f>
        <v>0</v>
      </c>
      <c r="W118" s="149"/>
      <c r="X118" s="149"/>
      <c r="Y118" s="149"/>
      <c r="Z118" s="149"/>
    </row>
    <row r="119" spans="1:26" x14ac:dyDescent="0.3">
      <c r="A119" s="1"/>
      <c r="B119" s="1"/>
      <c r="C119" s="1"/>
      <c r="D119" s="1"/>
      <c r="E119" s="1"/>
      <c r="F119" s="162"/>
      <c r="G119" s="145"/>
      <c r="H119" s="145"/>
      <c r="I119" s="145"/>
      <c r="J119" s="1"/>
      <c r="K119" s="1"/>
      <c r="L119" s="1"/>
      <c r="M119" s="1"/>
      <c r="N119" s="1"/>
      <c r="O119" s="1"/>
      <c r="P119" s="1"/>
      <c r="Q119" s="1"/>
      <c r="R119" s="1"/>
      <c r="S119" s="1"/>
      <c r="V119" s="1"/>
    </row>
    <row r="120" spans="1:26" x14ac:dyDescent="0.3">
      <c r="A120" s="152"/>
      <c r="B120" s="152"/>
      <c r="C120" s="167">
        <v>712</v>
      </c>
      <c r="D120" s="167" t="s">
        <v>85</v>
      </c>
      <c r="E120" s="152"/>
      <c r="F120" s="166"/>
      <c r="G120" s="153"/>
      <c r="H120" s="153"/>
      <c r="I120" s="153"/>
      <c r="J120" s="152"/>
      <c r="K120" s="152"/>
      <c r="L120" s="152"/>
      <c r="M120" s="152"/>
      <c r="N120" s="152"/>
      <c r="O120" s="152"/>
      <c r="P120" s="152"/>
      <c r="Q120" s="152"/>
      <c r="R120" s="152"/>
      <c r="S120" s="152"/>
      <c r="T120" s="149"/>
      <c r="U120" s="149"/>
      <c r="V120" s="152"/>
      <c r="W120" s="149"/>
      <c r="X120" s="149"/>
      <c r="Y120" s="149"/>
      <c r="Z120" s="149"/>
    </row>
    <row r="121" spans="1:26" ht="35.1" customHeight="1" x14ac:dyDescent="0.3">
      <c r="A121" s="173">
        <v>84</v>
      </c>
      <c r="B121" s="168" t="s">
        <v>295</v>
      </c>
      <c r="C121" s="174" t="s">
        <v>296</v>
      </c>
      <c r="D121" s="168" t="s">
        <v>297</v>
      </c>
      <c r="E121" s="168" t="s">
        <v>298</v>
      </c>
      <c r="F121" s="169">
        <v>1</v>
      </c>
      <c r="G121" s="175"/>
      <c r="H121" s="175"/>
      <c r="I121" s="170">
        <f>ROUND(F121*(G121+H121),2)</f>
        <v>0</v>
      </c>
      <c r="J121" s="168">
        <f>ROUND(F121*(N121),2)</f>
        <v>0</v>
      </c>
      <c r="K121" s="171">
        <f>ROUND(F121*(O121),2)</f>
        <v>0</v>
      </c>
      <c r="L121" s="171">
        <f>ROUND(F121*(G121),2)</f>
        <v>0</v>
      </c>
      <c r="M121" s="171">
        <f>ROUND(F121*(H121),2)</f>
        <v>0</v>
      </c>
      <c r="N121" s="171">
        <v>0</v>
      </c>
      <c r="O121" s="171"/>
      <c r="P121" s="176">
        <v>9.0000000000000006E-5</v>
      </c>
      <c r="Q121" s="176"/>
      <c r="R121" s="176">
        <v>9.0000000000000006E-5</v>
      </c>
      <c r="S121" s="171">
        <f>ROUND(F121*(P121),3)</f>
        <v>0</v>
      </c>
      <c r="T121" s="172"/>
      <c r="U121" s="172"/>
      <c r="V121" s="176"/>
      <c r="Z121">
        <v>0</v>
      </c>
    </row>
    <row r="122" spans="1:26" ht="24.9" customHeight="1" x14ac:dyDescent="0.3">
      <c r="A122" s="173">
        <v>85</v>
      </c>
      <c r="B122" s="168" t="s">
        <v>295</v>
      </c>
      <c r="C122" s="174" t="s">
        <v>299</v>
      </c>
      <c r="D122" s="168" t="s">
        <v>300</v>
      </c>
      <c r="E122" s="168" t="s">
        <v>131</v>
      </c>
      <c r="F122" s="169">
        <v>4</v>
      </c>
      <c r="G122" s="175"/>
      <c r="H122" s="175"/>
      <c r="I122" s="170">
        <f>ROUND(F122*(G122+H122),2)</f>
        <v>0</v>
      </c>
      <c r="J122" s="168">
        <f>ROUND(F122*(N122),2)</f>
        <v>0</v>
      </c>
      <c r="K122" s="171">
        <f>ROUND(F122*(O122),2)</f>
        <v>0</v>
      </c>
      <c r="L122" s="171">
        <f>ROUND(F122*(G122),2)</f>
        <v>0</v>
      </c>
      <c r="M122" s="171">
        <f>ROUND(F122*(H122),2)</f>
        <v>0</v>
      </c>
      <c r="N122" s="171">
        <v>0</v>
      </c>
      <c r="O122" s="171"/>
      <c r="P122" s="176"/>
      <c r="Q122" s="176"/>
      <c r="R122" s="176"/>
      <c r="S122" s="171">
        <f>ROUND(F122*(P122),3)</f>
        <v>0</v>
      </c>
      <c r="T122" s="172"/>
      <c r="U122" s="172"/>
      <c r="V122" s="176"/>
      <c r="Z122">
        <v>0</v>
      </c>
    </row>
    <row r="123" spans="1:26" ht="24.9" customHeight="1" x14ac:dyDescent="0.3">
      <c r="A123" s="182">
        <v>86</v>
      </c>
      <c r="B123" s="177" t="s">
        <v>280</v>
      </c>
      <c r="C123" s="183" t="s">
        <v>301</v>
      </c>
      <c r="D123" s="177" t="s">
        <v>302</v>
      </c>
      <c r="E123" s="177" t="s">
        <v>131</v>
      </c>
      <c r="F123" s="178">
        <v>4.5999999999999996</v>
      </c>
      <c r="G123" s="184"/>
      <c r="H123" s="184"/>
      <c r="I123" s="179">
        <f>ROUND(F123*(G123+H123),2)</f>
        <v>0</v>
      </c>
      <c r="J123" s="177">
        <f>ROUND(F123*(N123),2)</f>
        <v>0</v>
      </c>
      <c r="K123" s="180">
        <f>ROUND(F123*(O123),2)</f>
        <v>0</v>
      </c>
      <c r="L123" s="180">
        <f>ROUND(F123*(G123),2)</f>
        <v>0</v>
      </c>
      <c r="M123" s="180">
        <f>ROUND(F123*(H123),2)</f>
        <v>0</v>
      </c>
      <c r="N123" s="180">
        <v>0</v>
      </c>
      <c r="O123" s="180"/>
      <c r="P123" s="185">
        <v>2.0000000000000001E-4</v>
      </c>
      <c r="Q123" s="185"/>
      <c r="R123" s="185">
        <v>2.0000000000000001E-4</v>
      </c>
      <c r="S123" s="180">
        <f>ROUND(F123*(P123),3)</f>
        <v>1E-3</v>
      </c>
      <c r="T123" s="181"/>
      <c r="U123" s="181"/>
      <c r="V123" s="185"/>
      <c r="Z123">
        <v>0</v>
      </c>
    </row>
    <row r="124" spans="1:26" ht="24.9" customHeight="1" x14ac:dyDescent="0.3">
      <c r="A124" s="173">
        <v>87</v>
      </c>
      <c r="B124" s="168" t="s">
        <v>295</v>
      </c>
      <c r="C124" s="174" t="s">
        <v>303</v>
      </c>
      <c r="D124" s="168" t="s">
        <v>304</v>
      </c>
      <c r="E124" s="168" t="s">
        <v>294</v>
      </c>
      <c r="F124" s="169">
        <v>3.0250829954002989</v>
      </c>
      <c r="G124" s="175"/>
      <c r="H124" s="175"/>
      <c r="I124" s="170">
        <f>ROUND(F124*(G124+H124),2)</f>
        <v>0</v>
      </c>
      <c r="J124" s="168">
        <f>ROUND(F124*(N124),2)</f>
        <v>0</v>
      </c>
      <c r="K124" s="171">
        <f>ROUND(F124*(O124),2)</f>
        <v>0</v>
      </c>
      <c r="L124" s="171">
        <f>ROUND(F124*(G124),2)</f>
        <v>0</v>
      </c>
      <c r="M124" s="171">
        <f>ROUND(F124*(H124),2)</f>
        <v>0</v>
      </c>
      <c r="N124" s="171">
        <v>0</v>
      </c>
      <c r="O124" s="171"/>
      <c r="P124" s="176"/>
      <c r="Q124" s="176"/>
      <c r="R124" s="176"/>
      <c r="S124" s="171">
        <f>ROUND(F124*(P124),3)</f>
        <v>0</v>
      </c>
      <c r="T124" s="172"/>
      <c r="U124" s="172"/>
      <c r="V124" s="176"/>
      <c r="Z124">
        <v>0</v>
      </c>
    </row>
    <row r="125" spans="1:26" x14ac:dyDescent="0.3">
      <c r="A125" s="152"/>
      <c r="B125" s="152"/>
      <c r="C125" s="167">
        <v>712</v>
      </c>
      <c r="D125" s="167" t="s">
        <v>85</v>
      </c>
      <c r="E125" s="152"/>
      <c r="F125" s="166"/>
      <c r="G125" s="155">
        <f>ROUND((SUM(L120:L124))/1,2)</f>
        <v>0</v>
      </c>
      <c r="H125" s="155">
        <f>ROUND((SUM(M120:M124))/1,2)</f>
        <v>0</v>
      </c>
      <c r="I125" s="155">
        <f>ROUND((SUM(I120:I124))/1,2)</f>
        <v>0</v>
      </c>
      <c r="J125" s="152"/>
      <c r="K125" s="152"/>
      <c r="L125" s="152">
        <f>ROUND((SUM(L120:L124))/1,2)</f>
        <v>0</v>
      </c>
      <c r="M125" s="152">
        <f>ROUND((SUM(M120:M124))/1,2)</f>
        <v>0</v>
      </c>
      <c r="N125" s="152"/>
      <c r="O125" s="152"/>
      <c r="P125" s="186"/>
      <c r="Q125" s="152"/>
      <c r="R125" s="152"/>
      <c r="S125" s="186">
        <f>ROUND((SUM(S120:S124))/1,2)</f>
        <v>0</v>
      </c>
      <c r="T125" s="149"/>
      <c r="U125" s="149"/>
      <c r="V125" s="2">
        <f>ROUND((SUM(V120:V124))/1,2)</f>
        <v>0</v>
      </c>
      <c r="W125" s="149"/>
      <c r="X125" s="149"/>
      <c r="Y125" s="149"/>
      <c r="Z125" s="149"/>
    </row>
    <row r="126" spans="1:26" x14ac:dyDescent="0.3">
      <c r="A126" s="1"/>
      <c r="B126" s="1"/>
      <c r="C126" s="1"/>
      <c r="D126" s="1"/>
      <c r="E126" s="1"/>
      <c r="F126" s="162"/>
      <c r="G126" s="145"/>
      <c r="H126" s="145"/>
      <c r="I126" s="145"/>
      <c r="J126" s="1"/>
      <c r="K126" s="1"/>
      <c r="L126" s="1"/>
      <c r="M126" s="1"/>
      <c r="N126" s="1"/>
      <c r="O126" s="1"/>
      <c r="P126" s="1"/>
      <c r="Q126" s="1"/>
      <c r="R126" s="1"/>
      <c r="S126" s="1"/>
      <c r="V126" s="1"/>
    </row>
    <row r="127" spans="1:26" x14ac:dyDescent="0.3">
      <c r="A127" s="152"/>
      <c r="B127" s="152"/>
      <c r="C127" s="167">
        <v>713</v>
      </c>
      <c r="D127" s="167" t="s">
        <v>86</v>
      </c>
      <c r="E127" s="152"/>
      <c r="F127" s="166"/>
      <c r="G127" s="153"/>
      <c r="H127" s="153"/>
      <c r="I127" s="153"/>
      <c r="J127" s="152"/>
      <c r="K127" s="152"/>
      <c r="L127" s="152"/>
      <c r="M127" s="152"/>
      <c r="N127" s="152"/>
      <c r="O127" s="152"/>
      <c r="P127" s="152"/>
      <c r="Q127" s="152"/>
      <c r="R127" s="152"/>
      <c r="S127" s="152"/>
      <c r="T127" s="149"/>
      <c r="U127" s="149"/>
      <c r="V127" s="152"/>
      <c r="W127" s="149"/>
      <c r="X127" s="149"/>
      <c r="Y127" s="149"/>
      <c r="Z127" s="149"/>
    </row>
    <row r="128" spans="1:26" ht="24.9" customHeight="1" x14ac:dyDescent="0.3">
      <c r="A128" s="173">
        <v>88</v>
      </c>
      <c r="B128" s="168" t="s">
        <v>305</v>
      </c>
      <c r="C128" s="174" t="s">
        <v>306</v>
      </c>
      <c r="D128" s="168" t="s">
        <v>307</v>
      </c>
      <c r="E128" s="168" t="s">
        <v>131</v>
      </c>
      <c r="F128" s="169">
        <v>4</v>
      </c>
      <c r="G128" s="175"/>
      <c r="H128" s="175"/>
      <c r="I128" s="170">
        <f t="shared" ref="I128:I142" si="36">ROUND(F128*(G128+H128),2)</f>
        <v>0</v>
      </c>
      <c r="J128" s="168">
        <f t="shared" ref="J128:J142" si="37">ROUND(F128*(N128),2)</f>
        <v>0</v>
      </c>
      <c r="K128" s="171">
        <f t="shared" ref="K128:K142" si="38">ROUND(F128*(O128),2)</f>
        <v>0</v>
      </c>
      <c r="L128" s="171">
        <f t="shared" ref="L128:L142" si="39">ROUND(F128*(G128),2)</f>
        <v>0</v>
      </c>
      <c r="M128" s="171">
        <f t="shared" ref="M128:M142" si="40">ROUND(F128*(H128),2)</f>
        <v>0</v>
      </c>
      <c r="N128" s="171">
        <v>0</v>
      </c>
      <c r="O128" s="171"/>
      <c r="P128" s="176"/>
      <c r="Q128" s="176"/>
      <c r="R128" s="176"/>
      <c r="S128" s="171">
        <f t="shared" ref="S128:S142" si="41">ROUND(F128*(P128),3)</f>
        <v>0</v>
      </c>
      <c r="T128" s="172"/>
      <c r="U128" s="172"/>
      <c r="V128" s="176"/>
      <c r="Z128">
        <v>0</v>
      </c>
    </row>
    <row r="129" spans="1:26" ht="24.9" customHeight="1" x14ac:dyDescent="0.3">
      <c r="A129" s="173">
        <v>89</v>
      </c>
      <c r="B129" s="168" t="s">
        <v>305</v>
      </c>
      <c r="C129" s="174" t="s">
        <v>308</v>
      </c>
      <c r="D129" s="168" t="s">
        <v>309</v>
      </c>
      <c r="E129" s="168" t="s">
        <v>113</v>
      </c>
      <c r="F129" s="169">
        <v>62.162624999999998</v>
      </c>
      <c r="G129" s="175"/>
      <c r="H129" s="175"/>
      <c r="I129" s="170">
        <f t="shared" si="36"/>
        <v>0</v>
      </c>
      <c r="J129" s="168">
        <f t="shared" si="37"/>
        <v>0</v>
      </c>
      <c r="K129" s="171">
        <f t="shared" si="38"/>
        <v>0</v>
      </c>
      <c r="L129" s="171">
        <f t="shared" si="39"/>
        <v>0</v>
      </c>
      <c r="M129" s="171">
        <f t="shared" si="40"/>
        <v>0</v>
      </c>
      <c r="N129" s="171">
        <v>0</v>
      </c>
      <c r="O129" s="171"/>
      <c r="P129" s="176"/>
      <c r="Q129" s="176"/>
      <c r="R129" s="176"/>
      <c r="S129" s="171">
        <f t="shared" si="41"/>
        <v>0</v>
      </c>
      <c r="T129" s="172"/>
      <c r="U129" s="172"/>
      <c r="V129" s="176"/>
      <c r="Z129">
        <v>0</v>
      </c>
    </row>
    <row r="130" spans="1:26" ht="24.9" customHeight="1" x14ac:dyDescent="0.3">
      <c r="A130" s="182">
        <v>90</v>
      </c>
      <c r="B130" s="177" t="s">
        <v>280</v>
      </c>
      <c r="C130" s="183" t="s">
        <v>310</v>
      </c>
      <c r="D130" s="177" t="s">
        <v>311</v>
      </c>
      <c r="E130" s="177" t="s">
        <v>312</v>
      </c>
      <c r="F130" s="178">
        <v>2388.8319999999999</v>
      </c>
      <c r="G130" s="184"/>
      <c r="H130" s="184"/>
      <c r="I130" s="179">
        <f t="shared" si="36"/>
        <v>0</v>
      </c>
      <c r="J130" s="177">
        <f t="shared" si="37"/>
        <v>0</v>
      </c>
      <c r="K130" s="180">
        <f t="shared" si="38"/>
        <v>0</v>
      </c>
      <c r="L130" s="180">
        <f t="shared" si="39"/>
        <v>0</v>
      </c>
      <c r="M130" s="180">
        <f t="shared" si="40"/>
        <v>0</v>
      </c>
      <c r="N130" s="180">
        <v>0</v>
      </c>
      <c r="O130" s="180"/>
      <c r="P130" s="185">
        <v>1E-3</v>
      </c>
      <c r="Q130" s="185"/>
      <c r="R130" s="185">
        <v>1E-3</v>
      </c>
      <c r="S130" s="180">
        <f t="shared" si="41"/>
        <v>2.3889999999999998</v>
      </c>
      <c r="T130" s="181"/>
      <c r="U130" s="181"/>
      <c r="V130" s="185"/>
      <c r="Z130">
        <v>0</v>
      </c>
    </row>
    <row r="131" spans="1:26" ht="24.9" customHeight="1" x14ac:dyDescent="0.3">
      <c r="A131" s="173">
        <v>91</v>
      </c>
      <c r="B131" s="168" t="s">
        <v>305</v>
      </c>
      <c r="C131" s="174" t="s">
        <v>313</v>
      </c>
      <c r="D131" s="168" t="s">
        <v>314</v>
      </c>
      <c r="E131" s="168" t="s">
        <v>131</v>
      </c>
      <c r="F131" s="169">
        <v>155.75</v>
      </c>
      <c r="G131" s="175"/>
      <c r="H131" s="175"/>
      <c r="I131" s="170">
        <f t="shared" si="36"/>
        <v>0</v>
      </c>
      <c r="J131" s="168">
        <f t="shared" si="37"/>
        <v>0</v>
      </c>
      <c r="K131" s="171">
        <f t="shared" si="38"/>
        <v>0</v>
      </c>
      <c r="L131" s="171">
        <f t="shared" si="39"/>
        <v>0</v>
      </c>
      <c r="M131" s="171">
        <f t="shared" si="40"/>
        <v>0</v>
      </c>
      <c r="N131" s="171">
        <v>0</v>
      </c>
      <c r="O131" s="171"/>
      <c r="P131" s="176">
        <v>1.1E-4</v>
      </c>
      <c r="Q131" s="176"/>
      <c r="R131" s="176">
        <v>1.1E-4</v>
      </c>
      <c r="S131" s="171">
        <f t="shared" si="41"/>
        <v>1.7000000000000001E-2</v>
      </c>
      <c r="T131" s="172"/>
      <c r="U131" s="172"/>
      <c r="V131" s="176"/>
      <c r="Z131">
        <v>0</v>
      </c>
    </row>
    <row r="132" spans="1:26" ht="24.9" customHeight="1" x14ac:dyDescent="0.3">
      <c r="A132" s="182">
        <v>92</v>
      </c>
      <c r="B132" s="177" t="s">
        <v>315</v>
      </c>
      <c r="C132" s="183" t="s">
        <v>316</v>
      </c>
      <c r="D132" s="177" t="s">
        <v>317</v>
      </c>
      <c r="E132" s="177" t="s">
        <v>131</v>
      </c>
      <c r="F132" s="178">
        <v>179.11199999999999</v>
      </c>
      <c r="G132" s="184"/>
      <c r="H132" s="184"/>
      <c r="I132" s="179">
        <f t="shared" si="36"/>
        <v>0</v>
      </c>
      <c r="J132" s="177">
        <f t="shared" si="37"/>
        <v>0</v>
      </c>
      <c r="K132" s="180">
        <f t="shared" si="38"/>
        <v>0</v>
      </c>
      <c r="L132" s="180">
        <f t="shared" si="39"/>
        <v>0</v>
      </c>
      <c r="M132" s="180">
        <f t="shared" si="40"/>
        <v>0</v>
      </c>
      <c r="N132" s="180">
        <v>0</v>
      </c>
      <c r="O132" s="180"/>
      <c r="P132" s="185">
        <v>2.0000000000000002E-5</v>
      </c>
      <c r="Q132" s="185"/>
      <c r="R132" s="185">
        <v>2.0000000000000002E-5</v>
      </c>
      <c r="S132" s="180">
        <f t="shared" si="41"/>
        <v>4.0000000000000001E-3</v>
      </c>
      <c r="T132" s="181"/>
      <c r="U132" s="181"/>
      <c r="V132" s="185"/>
      <c r="Z132">
        <v>0</v>
      </c>
    </row>
    <row r="133" spans="1:26" ht="24.9" customHeight="1" x14ac:dyDescent="0.3">
      <c r="A133" s="173">
        <v>93</v>
      </c>
      <c r="B133" s="168" t="s">
        <v>305</v>
      </c>
      <c r="C133" s="174" t="s">
        <v>318</v>
      </c>
      <c r="D133" s="168" t="s">
        <v>319</v>
      </c>
      <c r="E133" s="168" t="s">
        <v>131</v>
      </c>
      <c r="F133" s="169">
        <v>135.22</v>
      </c>
      <c r="G133" s="175"/>
      <c r="H133" s="175"/>
      <c r="I133" s="170">
        <f t="shared" si="36"/>
        <v>0</v>
      </c>
      <c r="J133" s="168">
        <f t="shared" si="37"/>
        <v>0</v>
      </c>
      <c r="K133" s="171">
        <f t="shared" si="38"/>
        <v>0</v>
      </c>
      <c r="L133" s="171">
        <f t="shared" si="39"/>
        <v>0</v>
      </c>
      <c r="M133" s="171">
        <f t="shared" si="40"/>
        <v>0</v>
      </c>
      <c r="N133" s="171">
        <v>0</v>
      </c>
      <c r="O133" s="171"/>
      <c r="P133" s="176"/>
      <c r="Q133" s="176"/>
      <c r="R133" s="176"/>
      <c r="S133" s="171">
        <f t="shared" si="41"/>
        <v>0</v>
      </c>
      <c r="T133" s="172"/>
      <c r="U133" s="172"/>
      <c r="V133" s="176"/>
      <c r="Z133">
        <v>0</v>
      </c>
    </row>
    <row r="134" spans="1:26" ht="24.9" customHeight="1" x14ac:dyDescent="0.3">
      <c r="A134" s="173">
        <v>94</v>
      </c>
      <c r="B134" s="168" t="s">
        <v>305</v>
      </c>
      <c r="C134" s="174" t="s">
        <v>320</v>
      </c>
      <c r="D134" s="168" t="s">
        <v>321</v>
      </c>
      <c r="E134" s="168" t="s">
        <v>131</v>
      </c>
      <c r="F134" s="169">
        <v>271.52</v>
      </c>
      <c r="G134" s="175"/>
      <c r="H134" s="175"/>
      <c r="I134" s="170">
        <f t="shared" si="36"/>
        <v>0</v>
      </c>
      <c r="J134" s="168">
        <f t="shared" si="37"/>
        <v>0</v>
      </c>
      <c r="K134" s="171">
        <f t="shared" si="38"/>
        <v>0</v>
      </c>
      <c r="L134" s="171">
        <f t="shared" si="39"/>
        <v>0</v>
      </c>
      <c r="M134" s="171">
        <f t="shared" si="40"/>
        <v>0</v>
      </c>
      <c r="N134" s="171">
        <v>0</v>
      </c>
      <c r="O134" s="171"/>
      <c r="P134" s="176"/>
      <c r="Q134" s="176"/>
      <c r="R134" s="176"/>
      <c r="S134" s="171">
        <f t="shared" si="41"/>
        <v>0</v>
      </c>
      <c r="T134" s="172"/>
      <c r="U134" s="172"/>
      <c r="V134" s="176"/>
      <c r="Z134">
        <v>0</v>
      </c>
    </row>
    <row r="135" spans="1:26" ht="24.9" customHeight="1" x14ac:dyDescent="0.3">
      <c r="A135" s="182">
        <v>95</v>
      </c>
      <c r="B135" s="177" t="s">
        <v>280</v>
      </c>
      <c r="C135" s="183" t="s">
        <v>322</v>
      </c>
      <c r="D135" s="177" t="s">
        <v>323</v>
      </c>
      <c r="E135" s="177" t="s">
        <v>291</v>
      </c>
      <c r="F135" s="178">
        <v>276.9504</v>
      </c>
      <c r="G135" s="184"/>
      <c r="H135" s="184"/>
      <c r="I135" s="179">
        <f t="shared" si="36"/>
        <v>0</v>
      </c>
      <c r="J135" s="177">
        <f t="shared" si="37"/>
        <v>0</v>
      </c>
      <c r="K135" s="180">
        <f t="shared" si="38"/>
        <v>0</v>
      </c>
      <c r="L135" s="180">
        <f t="shared" si="39"/>
        <v>0</v>
      </c>
      <c r="M135" s="180">
        <f t="shared" si="40"/>
        <v>0</v>
      </c>
      <c r="N135" s="180">
        <v>0</v>
      </c>
      <c r="O135" s="180"/>
      <c r="P135" s="185"/>
      <c r="Q135" s="185"/>
      <c r="R135" s="185"/>
      <c r="S135" s="180">
        <f t="shared" si="41"/>
        <v>0</v>
      </c>
      <c r="T135" s="181"/>
      <c r="U135" s="181"/>
      <c r="V135" s="185"/>
      <c r="Z135">
        <v>0</v>
      </c>
    </row>
    <row r="136" spans="1:26" ht="24.9" customHeight="1" x14ac:dyDescent="0.3">
      <c r="A136" s="182">
        <v>96</v>
      </c>
      <c r="B136" s="177" t="s">
        <v>315</v>
      </c>
      <c r="C136" s="183" t="s">
        <v>324</v>
      </c>
      <c r="D136" s="177" t="s">
        <v>325</v>
      </c>
      <c r="E136" s="177" t="s">
        <v>326</v>
      </c>
      <c r="F136" s="178">
        <v>275.84879999999998</v>
      </c>
      <c r="G136" s="184"/>
      <c r="H136" s="184"/>
      <c r="I136" s="179">
        <f t="shared" si="36"/>
        <v>0</v>
      </c>
      <c r="J136" s="177">
        <f t="shared" si="37"/>
        <v>0</v>
      </c>
      <c r="K136" s="180">
        <f t="shared" si="38"/>
        <v>0</v>
      </c>
      <c r="L136" s="180">
        <f t="shared" si="39"/>
        <v>0</v>
      </c>
      <c r="M136" s="180">
        <f t="shared" si="40"/>
        <v>0</v>
      </c>
      <c r="N136" s="180">
        <v>0</v>
      </c>
      <c r="O136" s="180"/>
      <c r="P136" s="185"/>
      <c r="Q136" s="185"/>
      <c r="R136" s="185"/>
      <c r="S136" s="180">
        <f t="shared" si="41"/>
        <v>0</v>
      </c>
      <c r="T136" s="181"/>
      <c r="U136" s="181"/>
      <c r="V136" s="185"/>
      <c r="Z136">
        <v>0</v>
      </c>
    </row>
    <row r="137" spans="1:26" ht="24.9" customHeight="1" x14ac:dyDescent="0.3">
      <c r="A137" s="173">
        <v>97</v>
      </c>
      <c r="B137" s="168" t="s">
        <v>305</v>
      </c>
      <c r="C137" s="174" t="s">
        <v>327</v>
      </c>
      <c r="D137" s="168" t="s">
        <v>328</v>
      </c>
      <c r="E137" s="168" t="s">
        <v>131</v>
      </c>
      <c r="F137" s="169">
        <v>155.75</v>
      </c>
      <c r="G137" s="175"/>
      <c r="H137" s="175"/>
      <c r="I137" s="170">
        <f t="shared" si="36"/>
        <v>0</v>
      </c>
      <c r="J137" s="168">
        <f t="shared" si="37"/>
        <v>0</v>
      </c>
      <c r="K137" s="171">
        <f t="shared" si="38"/>
        <v>0</v>
      </c>
      <c r="L137" s="171">
        <f t="shared" si="39"/>
        <v>0</v>
      </c>
      <c r="M137" s="171">
        <f t="shared" si="40"/>
        <v>0</v>
      </c>
      <c r="N137" s="171">
        <v>0</v>
      </c>
      <c r="O137" s="171"/>
      <c r="P137" s="176">
        <v>5.9999999999999995E-4</v>
      </c>
      <c r="Q137" s="176"/>
      <c r="R137" s="176">
        <v>5.9999999999999995E-4</v>
      </c>
      <c r="S137" s="171">
        <f t="shared" si="41"/>
        <v>9.2999999999999999E-2</v>
      </c>
      <c r="T137" s="172"/>
      <c r="U137" s="172"/>
      <c r="V137" s="176"/>
      <c r="Z137">
        <v>0</v>
      </c>
    </row>
    <row r="138" spans="1:26" ht="24.9" customHeight="1" x14ac:dyDescent="0.3">
      <c r="A138" s="182">
        <v>98</v>
      </c>
      <c r="B138" s="177" t="s">
        <v>315</v>
      </c>
      <c r="C138" s="183" t="s">
        <v>329</v>
      </c>
      <c r="D138" s="177" t="s">
        <v>330</v>
      </c>
      <c r="E138" s="177" t="s">
        <v>131</v>
      </c>
      <c r="F138" s="178">
        <v>179.11250000000001</v>
      </c>
      <c r="G138" s="184"/>
      <c r="H138" s="184"/>
      <c r="I138" s="179">
        <f t="shared" si="36"/>
        <v>0</v>
      </c>
      <c r="J138" s="177">
        <f t="shared" si="37"/>
        <v>0</v>
      </c>
      <c r="K138" s="180">
        <f t="shared" si="38"/>
        <v>0</v>
      </c>
      <c r="L138" s="180">
        <f t="shared" si="39"/>
        <v>0</v>
      </c>
      <c r="M138" s="180">
        <f t="shared" si="40"/>
        <v>0</v>
      </c>
      <c r="N138" s="180">
        <v>0</v>
      </c>
      <c r="O138" s="180"/>
      <c r="P138" s="185">
        <v>2.0000000000000002E-5</v>
      </c>
      <c r="Q138" s="185"/>
      <c r="R138" s="185">
        <v>2.0000000000000002E-5</v>
      </c>
      <c r="S138" s="180">
        <f t="shared" si="41"/>
        <v>4.0000000000000001E-3</v>
      </c>
      <c r="T138" s="181"/>
      <c r="U138" s="181"/>
      <c r="V138" s="185"/>
      <c r="Z138">
        <v>0</v>
      </c>
    </row>
    <row r="139" spans="1:26" ht="24.9" customHeight="1" x14ac:dyDescent="0.3">
      <c r="A139" s="173">
        <v>99</v>
      </c>
      <c r="B139" s="168" t="s">
        <v>305</v>
      </c>
      <c r="C139" s="174" t="s">
        <v>320</v>
      </c>
      <c r="D139" s="168" t="s">
        <v>331</v>
      </c>
      <c r="E139" s="168" t="s">
        <v>131</v>
      </c>
      <c r="F139" s="169">
        <v>11.4</v>
      </c>
      <c r="G139" s="175"/>
      <c r="H139" s="175"/>
      <c r="I139" s="170">
        <f t="shared" si="36"/>
        <v>0</v>
      </c>
      <c r="J139" s="168">
        <f t="shared" si="37"/>
        <v>0</v>
      </c>
      <c r="K139" s="171">
        <f t="shared" si="38"/>
        <v>0</v>
      </c>
      <c r="L139" s="171">
        <f t="shared" si="39"/>
        <v>0</v>
      </c>
      <c r="M139" s="171">
        <f t="shared" si="40"/>
        <v>0</v>
      </c>
      <c r="N139" s="171">
        <v>0</v>
      </c>
      <c r="O139" s="171"/>
      <c r="P139" s="176"/>
      <c r="Q139" s="176"/>
      <c r="R139" s="176"/>
      <c r="S139" s="171">
        <f t="shared" si="41"/>
        <v>0</v>
      </c>
      <c r="T139" s="172"/>
      <c r="U139" s="172"/>
      <c r="V139" s="176"/>
      <c r="Z139">
        <v>0</v>
      </c>
    </row>
    <row r="140" spans="1:26" ht="24.9" customHeight="1" x14ac:dyDescent="0.3">
      <c r="A140" s="182">
        <v>100</v>
      </c>
      <c r="B140" s="177" t="s">
        <v>315</v>
      </c>
      <c r="C140" s="183" t="s">
        <v>332</v>
      </c>
      <c r="D140" s="177" t="s">
        <v>333</v>
      </c>
      <c r="E140" s="177" t="s">
        <v>131</v>
      </c>
      <c r="F140" s="178">
        <v>7.7519999999999998</v>
      </c>
      <c r="G140" s="184"/>
      <c r="H140" s="184"/>
      <c r="I140" s="179">
        <f t="shared" si="36"/>
        <v>0</v>
      </c>
      <c r="J140" s="177">
        <f t="shared" si="37"/>
        <v>0</v>
      </c>
      <c r="K140" s="180">
        <f t="shared" si="38"/>
        <v>0</v>
      </c>
      <c r="L140" s="180">
        <f t="shared" si="39"/>
        <v>0</v>
      </c>
      <c r="M140" s="180">
        <f t="shared" si="40"/>
        <v>0</v>
      </c>
      <c r="N140" s="180">
        <v>0</v>
      </c>
      <c r="O140" s="180"/>
      <c r="P140" s="185">
        <v>1.1299999999999999E-3</v>
      </c>
      <c r="Q140" s="185"/>
      <c r="R140" s="185">
        <v>1.1299999999999999E-3</v>
      </c>
      <c r="S140" s="180">
        <f t="shared" si="41"/>
        <v>8.9999999999999993E-3</v>
      </c>
      <c r="T140" s="181"/>
      <c r="U140" s="181"/>
      <c r="V140" s="185"/>
      <c r="Z140">
        <v>0</v>
      </c>
    </row>
    <row r="141" spans="1:26" ht="24.9" customHeight="1" x14ac:dyDescent="0.3">
      <c r="A141" s="182">
        <v>101</v>
      </c>
      <c r="B141" s="177" t="s">
        <v>315</v>
      </c>
      <c r="C141" s="183" t="s">
        <v>334</v>
      </c>
      <c r="D141" s="177" t="s">
        <v>335</v>
      </c>
      <c r="E141" s="177" t="s">
        <v>131</v>
      </c>
      <c r="F141" s="178">
        <v>3.8759999999999999</v>
      </c>
      <c r="G141" s="184"/>
      <c r="H141" s="184"/>
      <c r="I141" s="179">
        <f t="shared" si="36"/>
        <v>0</v>
      </c>
      <c r="J141" s="177">
        <f t="shared" si="37"/>
        <v>0</v>
      </c>
      <c r="K141" s="180">
        <f t="shared" si="38"/>
        <v>0</v>
      </c>
      <c r="L141" s="180">
        <f t="shared" si="39"/>
        <v>0</v>
      </c>
      <c r="M141" s="180">
        <f t="shared" si="40"/>
        <v>0</v>
      </c>
      <c r="N141" s="180">
        <v>0</v>
      </c>
      <c r="O141" s="180"/>
      <c r="P141" s="185">
        <v>1.1299999999999999E-3</v>
      </c>
      <c r="Q141" s="185"/>
      <c r="R141" s="185">
        <v>1.1299999999999999E-3</v>
      </c>
      <c r="S141" s="180">
        <f t="shared" si="41"/>
        <v>4.0000000000000001E-3</v>
      </c>
      <c r="T141" s="181"/>
      <c r="U141" s="181"/>
      <c r="V141" s="185"/>
      <c r="Z141">
        <v>0</v>
      </c>
    </row>
    <row r="142" spans="1:26" ht="24.9" customHeight="1" x14ac:dyDescent="0.3">
      <c r="A142" s="173">
        <v>102</v>
      </c>
      <c r="B142" s="168" t="s">
        <v>336</v>
      </c>
      <c r="C142" s="174" t="s">
        <v>337</v>
      </c>
      <c r="D142" s="168" t="s">
        <v>338</v>
      </c>
      <c r="E142" s="168" t="s">
        <v>294</v>
      </c>
      <c r="F142" s="169">
        <v>1.6400422522037883</v>
      </c>
      <c r="G142" s="175"/>
      <c r="H142" s="175"/>
      <c r="I142" s="170">
        <f t="shared" si="36"/>
        <v>0</v>
      </c>
      <c r="J142" s="168">
        <f t="shared" si="37"/>
        <v>0</v>
      </c>
      <c r="K142" s="171">
        <f t="shared" si="38"/>
        <v>0</v>
      </c>
      <c r="L142" s="171">
        <f t="shared" si="39"/>
        <v>0</v>
      </c>
      <c r="M142" s="171">
        <f t="shared" si="40"/>
        <v>0</v>
      </c>
      <c r="N142" s="171">
        <v>0</v>
      </c>
      <c r="O142" s="171"/>
      <c r="P142" s="176"/>
      <c r="Q142" s="176"/>
      <c r="R142" s="176"/>
      <c r="S142" s="171">
        <f t="shared" si="41"/>
        <v>0</v>
      </c>
      <c r="T142" s="172"/>
      <c r="U142" s="172"/>
      <c r="V142" s="176"/>
      <c r="Z142">
        <v>0</v>
      </c>
    </row>
    <row r="143" spans="1:26" x14ac:dyDescent="0.3">
      <c r="A143" s="152"/>
      <c r="B143" s="152"/>
      <c r="C143" s="167">
        <v>713</v>
      </c>
      <c r="D143" s="167" t="s">
        <v>86</v>
      </c>
      <c r="E143" s="152"/>
      <c r="F143" s="166"/>
      <c r="G143" s="155">
        <f>ROUND((SUM(L127:L142))/1,2)</f>
        <v>0</v>
      </c>
      <c r="H143" s="155">
        <f>ROUND((SUM(M127:M142))/1,2)</f>
        <v>0</v>
      </c>
      <c r="I143" s="155">
        <f>ROUND((SUM(I127:I142))/1,2)</f>
        <v>0</v>
      </c>
      <c r="J143" s="152"/>
      <c r="K143" s="152"/>
      <c r="L143" s="152">
        <f>ROUND((SUM(L127:L142))/1,2)</f>
        <v>0</v>
      </c>
      <c r="M143" s="152">
        <f>ROUND((SUM(M127:M142))/1,2)</f>
        <v>0</v>
      </c>
      <c r="N143" s="152"/>
      <c r="O143" s="152"/>
      <c r="P143" s="186"/>
      <c r="Q143" s="152"/>
      <c r="R143" s="152"/>
      <c r="S143" s="186">
        <f>ROUND((SUM(S127:S142))/1,2)</f>
        <v>2.52</v>
      </c>
      <c r="T143" s="149"/>
      <c r="U143" s="149"/>
      <c r="V143" s="2">
        <f>ROUND((SUM(V127:V142))/1,2)</f>
        <v>0</v>
      </c>
      <c r="W143" s="149"/>
      <c r="X143" s="149"/>
      <c r="Y143" s="149"/>
      <c r="Z143" s="149"/>
    </row>
    <row r="144" spans="1:26" x14ac:dyDescent="0.3">
      <c r="A144" s="1"/>
      <c r="B144" s="1"/>
      <c r="C144" s="1"/>
      <c r="D144" s="1"/>
      <c r="E144" s="1"/>
      <c r="F144" s="162"/>
      <c r="G144" s="145"/>
      <c r="H144" s="145"/>
      <c r="I144" s="145"/>
      <c r="J144" s="1"/>
      <c r="K144" s="1"/>
      <c r="L144" s="1"/>
      <c r="M144" s="1"/>
      <c r="N144" s="1"/>
      <c r="O144" s="1"/>
      <c r="P144" s="1"/>
      <c r="Q144" s="1"/>
      <c r="R144" s="1"/>
      <c r="S144" s="1"/>
      <c r="V144" s="1"/>
    </row>
    <row r="145" spans="1:26" x14ac:dyDescent="0.3">
      <c r="A145" s="152"/>
      <c r="B145" s="152"/>
      <c r="C145" s="167">
        <v>762</v>
      </c>
      <c r="D145" s="167" t="s">
        <v>87</v>
      </c>
      <c r="E145" s="152"/>
      <c r="F145" s="166"/>
      <c r="G145" s="153"/>
      <c r="H145" s="153"/>
      <c r="I145" s="153"/>
      <c r="J145" s="152"/>
      <c r="K145" s="152"/>
      <c r="L145" s="152"/>
      <c r="M145" s="152"/>
      <c r="N145" s="152"/>
      <c r="O145" s="152"/>
      <c r="P145" s="152"/>
      <c r="Q145" s="152"/>
      <c r="R145" s="152"/>
      <c r="S145" s="152"/>
      <c r="T145" s="149"/>
      <c r="U145" s="149"/>
      <c r="V145" s="152"/>
      <c r="W145" s="149"/>
      <c r="X145" s="149"/>
      <c r="Y145" s="149"/>
      <c r="Z145" s="149"/>
    </row>
    <row r="146" spans="1:26" ht="24.9" customHeight="1" x14ac:dyDescent="0.3">
      <c r="A146" s="173">
        <v>103</v>
      </c>
      <c r="B146" s="168" t="s">
        <v>339</v>
      </c>
      <c r="C146" s="174" t="s">
        <v>340</v>
      </c>
      <c r="D146" s="168" t="s">
        <v>341</v>
      </c>
      <c r="E146" s="168" t="s">
        <v>131</v>
      </c>
      <c r="F146" s="169">
        <v>212.75</v>
      </c>
      <c r="G146" s="175"/>
      <c r="H146" s="175"/>
      <c r="I146" s="170">
        <f t="shared" ref="I146:I155" si="42">ROUND(F146*(G146+H146),2)</f>
        <v>0</v>
      </c>
      <c r="J146" s="168">
        <f t="shared" ref="J146:J155" si="43">ROUND(F146*(N146),2)</f>
        <v>0</v>
      </c>
      <c r="K146" s="171">
        <f t="shared" ref="K146:K155" si="44">ROUND(F146*(O146),2)</f>
        <v>0</v>
      </c>
      <c r="L146" s="171">
        <f t="shared" ref="L146:L155" si="45">ROUND(F146*(G146),2)</f>
        <v>0</v>
      </c>
      <c r="M146" s="171">
        <f t="shared" ref="M146:M155" si="46">ROUND(F146*(H146),2)</f>
        <v>0</v>
      </c>
      <c r="N146" s="171">
        <v>0</v>
      </c>
      <c r="O146" s="171"/>
      <c r="P146" s="176"/>
      <c r="Q146" s="176"/>
      <c r="R146" s="176"/>
      <c r="S146" s="171">
        <f t="shared" ref="S146:S155" si="47">ROUND(F146*(P146),3)</f>
        <v>0</v>
      </c>
      <c r="T146" s="172"/>
      <c r="U146" s="172"/>
      <c r="V146" s="176"/>
      <c r="Z146">
        <v>0</v>
      </c>
    </row>
    <row r="147" spans="1:26" ht="24.9" customHeight="1" x14ac:dyDescent="0.3">
      <c r="A147" s="173">
        <v>104</v>
      </c>
      <c r="B147" s="168" t="s">
        <v>339</v>
      </c>
      <c r="C147" s="174" t="s">
        <v>342</v>
      </c>
      <c r="D147" s="168" t="s">
        <v>343</v>
      </c>
      <c r="E147" s="168" t="s">
        <v>131</v>
      </c>
      <c r="F147" s="169">
        <v>212.75</v>
      </c>
      <c r="G147" s="175"/>
      <c r="H147" s="175"/>
      <c r="I147" s="170">
        <f t="shared" si="42"/>
        <v>0</v>
      </c>
      <c r="J147" s="168">
        <f t="shared" si="43"/>
        <v>0</v>
      </c>
      <c r="K147" s="171">
        <f t="shared" si="44"/>
        <v>0</v>
      </c>
      <c r="L147" s="171">
        <f t="shared" si="45"/>
        <v>0</v>
      </c>
      <c r="M147" s="171">
        <f t="shared" si="46"/>
        <v>0</v>
      </c>
      <c r="N147" s="171">
        <v>0</v>
      </c>
      <c r="O147" s="171"/>
      <c r="P147" s="176"/>
      <c r="Q147" s="176"/>
      <c r="R147" s="176"/>
      <c r="S147" s="171">
        <f t="shared" si="47"/>
        <v>0</v>
      </c>
      <c r="T147" s="172"/>
      <c r="U147" s="172"/>
      <c r="V147" s="176"/>
      <c r="Z147">
        <v>0</v>
      </c>
    </row>
    <row r="148" spans="1:26" ht="24.9" customHeight="1" x14ac:dyDescent="0.3">
      <c r="A148" s="182">
        <v>105</v>
      </c>
      <c r="B148" s="177" t="s">
        <v>344</v>
      </c>
      <c r="C148" s="183" t="s">
        <v>345</v>
      </c>
      <c r="D148" s="177" t="s">
        <v>346</v>
      </c>
      <c r="E148" s="177" t="s">
        <v>113</v>
      </c>
      <c r="F148" s="178">
        <v>2.195424</v>
      </c>
      <c r="G148" s="184"/>
      <c r="H148" s="184"/>
      <c r="I148" s="179">
        <f t="shared" si="42"/>
        <v>0</v>
      </c>
      <c r="J148" s="177">
        <f t="shared" si="43"/>
        <v>0</v>
      </c>
      <c r="K148" s="180">
        <f t="shared" si="44"/>
        <v>0</v>
      </c>
      <c r="L148" s="180">
        <f t="shared" si="45"/>
        <v>0</v>
      </c>
      <c r="M148" s="180">
        <f t="shared" si="46"/>
        <v>0</v>
      </c>
      <c r="N148" s="180">
        <v>0</v>
      </c>
      <c r="O148" s="180"/>
      <c r="P148" s="185">
        <v>0.55000000000000004</v>
      </c>
      <c r="Q148" s="185"/>
      <c r="R148" s="185">
        <v>0.55000000000000004</v>
      </c>
      <c r="S148" s="180">
        <f t="shared" si="47"/>
        <v>1.2070000000000001</v>
      </c>
      <c r="T148" s="181"/>
      <c r="U148" s="181"/>
      <c r="V148" s="185"/>
      <c r="Z148">
        <v>0</v>
      </c>
    </row>
    <row r="149" spans="1:26" ht="24.9" customHeight="1" x14ac:dyDescent="0.3">
      <c r="A149" s="182">
        <v>106</v>
      </c>
      <c r="B149" s="177" t="s">
        <v>344</v>
      </c>
      <c r="C149" s="183" t="s">
        <v>347</v>
      </c>
      <c r="D149" s="177" t="s">
        <v>348</v>
      </c>
      <c r="E149" s="177" t="s">
        <v>113</v>
      </c>
      <c r="F149" s="178">
        <v>1.52</v>
      </c>
      <c r="G149" s="184"/>
      <c r="H149" s="184"/>
      <c r="I149" s="179">
        <f t="shared" si="42"/>
        <v>0</v>
      </c>
      <c r="J149" s="177">
        <f t="shared" si="43"/>
        <v>0</v>
      </c>
      <c r="K149" s="180">
        <f t="shared" si="44"/>
        <v>0</v>
      </c>
      <c r="L149" s="180">
        <f t="shared" si="45"/>
        <v>0</v>
      </c>
      <c r="M149" s="180">
        <f t="shared" si="46"/>
        <v>0</v>
      </c>
      <c r="N149" s="180">
        <v>0</v>
      </c>
      <c r="O149" s="180"/>
      <c r="P149" s="185">
        <v>0.55000000000000004</v>
      </c>
      <c r="Q149" s="185"/>
      <c r="R149" s="185">
        <v>0.55000000000000004</v>
      </c>
      <c r="S149" s="180">
        <f t="shared" si="47"/>
        <v>0.83599999999999997</v>
      </c>
      <c r="T149" s="181"/>
      <c r="U149" s="181"/>
      <c r="V149" s="185"/>
      <c r="Z149">
        <v>0</v>
      </c>
    </row>
    <row r="150" spans="1:26" ht="24.9" customHeight="1" x14ac:dyDescent="0.3">
      <c r="A150" s="173">
        <v>107</v>
      </c>
      <c r="B150" s="168" t="s">
        <v>339</v>
      </c>
      <c r="C150" s="174" t="s">
        <v>349</v>
      </c>
      <c r="D150" s="168" t="s">
        <v>350</v>
      </c>
      <c r="E150" s="168" t="s">
        <v>131</v>
      </c>
      <c r="F150" s="169">
        <v>135.76</v>
      </c>
      <c r="G150" s="175"/>
      <c r="H150" s="175"/>
      <c r="I150" s="170">
        <f t="shared" si="42"/>
        <v>0</v>
      </c>
      <c r="J150" s="168">
        <f t="shared" si="43"/>
        <v>0</v>
      </c>
      <c r="K150" s="171">
        <f t="shared" si="44"/>
        <v>0</v>
      </c>
      <c r="L150" s="171">
        <f t="shared" si="45"/>
        <v>0</v>
      </c>
      <c r="M150" s="171">
        <f t="shared" si="46"/>
        <v>0</v>
      </c>
      <c r="N150" s="171">
        <v>0</v>
      </c>
      <c r="O150" s="171"/>
      <c r="P150" s="176">
        <v>1.1979999999999999E-2</v>
      </c>
      <c r="Q150" s="176"/>
      <c r="R150" s="176">
        <v>1.1979999999999999E-2</v>
      </c>
      <c r="S150" s="171">
        <f t="shared" si="47"/>
        <v>1.6259999999999999</v>
      </c>
      <c r="T150" s="172"/>
      <c r="U150" s="172"/>
      <c r="V150" s="176"/>
      <c r="Z150">
        <v>0</v>
      </c>
    </row>
    <row r="151" spans="1:26" ht="24.9" customHeight="1" x14ac:dyDescent="0.3">
      <c r="A151" s="173">
        <v>108</v>
      </c>
      <c r="B151" s="168" t="s">
        <v>339</v>
      </c>
      <c r="C151" s="174" t="s">
        <v>351</v>
      </c>
      <c r="D151" s="168" t="s">
        <v>352</v>
      </c>
      <c r="E151" s="168" t="s">
        <v>298</v>
      </c>
      <c r="F151" s="169">
        <v>1</v>
      </c>
      <c r="G151" s="175"/>
      <c r="H151" s="175"/>
      <c r="I151" s="170">
        <f t="shared" si="42"/>
        <v>0</v>
      </c>
      <c r="J151" s="168">
        <f t="shared" si="43"/>
        <v>0</v>
      </c>
      <c r="K151" s="171">
        <f t="shared" si="44"/>
        <v>0</v>
      </c>
      <c r="L151" s="171">
        <f t="shared" si="45"/>
        <v>0</v>
      </c>
      <c r="M151" s="171">
        <f t="shared" si="46"/>
        <v>0</v>
      </c>
      <c r="N151" s="171">
        <v>0</v>
      </c>
      <c r="O151" s="171"/>
      <c r="P151" s="176">
        <v>2.3099999999999999E-2</v>
      </c>
      <c r="Q151" s="176"/>
      <c r="R151" s="176">
        <v>2.3099999999999999E-2</v>
      </c>
      <c r="S151" s="171">
        <f t="shared" si="47"/>
        <v>2.3E-2</v>
      </c>
      <c r="T151" s="172"/>
      <c r="U151" s="172"/>
      <c r="V151" s="176"/>
      <c r="Z151">
        <v>0</v>
      </c>
    </row>
    <row r="152" spans="1:26" ht="24.9" customHeight="1" x14ac:dyDescent="0.3">
      <c r="A152" s="173">
        <v>109</v>
      </c>
      <c r="B152" s="168" t="s">
        <v>339</v>
      </c>
      <c r="C152" s="174" t="s">
        <v>353</v>
      </c>
      <c r="D152" s="168" t="s">
        <v>354</v>
      </c>
      <c r="E152" s="168" t="s">
        <v>131</v>
      </c>
      <c r="F152" s="169">
        <v>135.76</v>
      </c>
      <c r="G152" s="175"/>
      <c r="H152" s="175"/>
      <c r="I152" s="170">
        <f t="shared" si="42"/>
        <v>0</v>
      </c>
      <c r="J152" s="168">
        <f t="shared" si="43"/>
        <v>0</v>
      </c>
      <c r="K152" s="171">
        <f t="shared" si="44"/>
        <v>0</v>
      </c>
      <c r="L152" s="171">
        <f t="shared" si="45"/>
        <v>0</v>
      </c>
      <c r="M152" s="171">
        <f t="shared" si="46"/>
        <v>0</v>
      </c>
      <c r="N152" s="171">
        <v>0</v>
      </c>
      <c r="O152" s="171"/>
      <c r="P152" s="176">
        <v>1.3610000000000001E-2</v>
      </c>
      <c r="Q152" s="176"/>
      <c r="R152" s="176">
        <v>1.3610000000000001E-2</v>
      </c>
      <c r="S152" s="171">
        <f t="shared" si="47"/>
        <v>1.8480000000000001</v>
      </c>
      <c r="T152" s="172"/>
      <c r="U152" s="172"/>
      <c r="V152" s="176"/>
      <c r="Z152">
        <v>0</v>
      </c>
    </row>
    <row r="153" spans="1:26" ht="24.9" customHeight="1" x14ac:dyDescent="0.3">
      <c r="A153" s="173">
        <v>110</v>
      </c>
      <c r="B153" s="168" t="s">
        <v>339</v>
      </c>
      <c r="C153" s="174" t="s">
        <v>355</v>
      </c>
      <c r="D153" s="168" t="s">
        <v>356</v>
      </c>
      <c r="E153" s="168" t="s">
        <v>131</v>
      </c>
      <c r="F153" s="169">
        <v>12.8856</v>
      </c>
      <c r="G153" s="175"/>
      <c r="H153" s="175"/>
      <c r="I153" s="170">
        <f t="shared" si="42"/>
        <v>0</v>
      </c>
      <c r="J153" s="168">
        <f t="shared" si="43"/>
        <v>0</v>
      </c>
      <c r="K153" s="171">
        <f t="shared" si="44"/>
        <v>0</v>
      </c>
      <c r="L153" s="171">
        <f t="shared" si="45"/>
        <v>0</v>
      </c>
      <c r="M153" s="171">
        <f t="shared" si="46"/>
        <v>0</v>
      </c>
      <c r="N153" s="171">
        <v>0</v>
      </c>
      <c r="O153" s="171"/>
      <c r="P153" s="176">
        <v>1.7919999999999998E-2</v>
      </c>
      <c r="Q153" s="176"/>
      <c r="R153" s="176">
        <v>1.7919999999999998E-2</v>
      </c>
      <c r="S153" s="171">
        <f t="shared" si="47"/>
        <v>0.23100000000000001</v>
      </c>
      <c r="T153" s="172"/>
      <c r="U153" s="172"/>
      <c r="V153" s="176"/>
      <c r="Z153">
        <v>0</v>
      </c>
    </row>
    <row r="154" spans="1:26" ht="24.9" customHeight="1" x14ac:dyDescent="0.3">
      <c r="A154" s="173">
        <v>111</v>
      </c>
      <c r="B154" s="168" t="s">
        <v>339</v>
      </c>
      <c r="C154" s="174" t="s">
        <v>357</v>
      </c>
      <c r="D154" s="168" t="s">
        <v>358</v>
      </c>
      <c r="E154" s="168" t="s">
        <v>154</v>
      </c>
      <c r="F154" s="169">
        <v>734.65</v>
      </c>
      <c r="G154" s="175"/>
      <c r="H154" s="175"/>
      <c r="I154" s="170">
        <f t="shared" si="42"/>
        <v>0</v>
      </c>
      <c r="J154" s="168">
        <f t="shared" si="43"/>
        <v>0</v>
      </c>
      <c r="K154" s="171">
        <f t="shared" si="44"/>
        <v>0</v>
      </c>
      <c r="L154" s="171">
        <f t="shared" si="45"/>
        <v>0</v>
      </c>
      <c r="M154" s="171">
        <f t="shared" si="46"/>
        <v>0</v>
      </c>
      <c r="N154" s="171">
        <v>0</v>
      </c>
      <c r="O154" s="171"/>
      <c r="P154" s="176">
        <v>9.5999999999999992E-3</v>
      </c>
      <c r="Q154" s="176"/>
      <c r="R154" s="176">
        <v>9.5999999999999992E-3</v>
      </c>
      <c r="S154" s="171">
        <f t="shared" si="47"/>
        <v>7.0529999999999999</v>
      </c>
      <c r="T154" s="172"/>
      <c r="U154" s="172"/>
      <c r="V154" s="176"/>
      <c r="Z154">
        <v>0</v>
      </c>
    </row>
    <row r="155" spans="1:26" ht="24.9" customHeight="1" x14ac:dyDescent="0.3">
      <c r="A155" s="173">
        <v>112</v>
      </c>
      <c r="B155" s="168" t="s">
        <v>339</v>
      </c>
      <c r="C155" s="174" t="s">
        <v>359</v>
      </c>
      <c r="D155" s="168" t="s">
        <v>360</v>
      </c>
      <c r="E155" s="168" t="s">
        <v>294</v>
      </c>
      <c r="F155" s="169">
        <v>5.0601388286695919</v>
      </c>
      <c r="G155" s="175"/>
      <c r="H155" s="175"/>
      <c r="I155" s="170">
        <f t="shared" si="42"/>
        <v>0</v>
      </c>
      <c r="J155" s="168">
        <f t="shared" si="43"/>
        <v>0</v>
      </c>
      <c r="K155" s="171">
        <f t="shared" si="44"/>
        <v>0</v>
      </c>
      <c r="L155" s="171">
        <f t="shared" si="45"/>
        <v>0</v>
      </c>
      <c r="M155" s="171">
        <f t="shared" si="46"/>
        <v>0</v>
      </c>
      <c r="N155" s="171">
        <v>0</v>
      </c>
      <c r="O155" s="171"/>
      <c r="P155" s="176"/>
      <c r="Q155" s="176"/>
      <c r="R155" s="176"/>
      <c r="S155" s="171">
        <f t="shared" si="47"/>
        <v>0</v>
      </c>
      <c r="T155" s="172"/>
      <c r="U155" s="172"/>
      <c r="V155" s="176"/>
      <c r="Z155">
        <v>0</v>
      </c>
    </row>
    <row r="156" spans="1:26" x14ac:dyDescent="0.3">
      <c r="A156" s="152"/>
      <c r="B156" s="152"/>
      <c r="C156" s="167">
        <v>762</v>
      </c>
      <c r="D156" s="167" t="s">
        <v>87</v>
      </c>
      <c r="E156" s="152"/>
      <c r="F156" s="166"/>
      <c r="G156" s="155">
        <f>ROUND((SUM(L145:L155))/1,2)</f>
        <v>0</v>
      </c>
      <c r="H156" s="155">
        <f>ROUND((SUM(M145:M155))/1,2)</f>
        <v>0</v>
      </c>
      <c r="I156" s="155">
        <f>ROUND((SUM(I145:I155))/1,2)</f>
        <v>0</v>
      </c>
      <c r="J156" s="152"/>
      <c r="K156" s="152"/>
      <c r="L156" s="152">
        <f>ROUND((SUM(L145:L155))/1,2)</f>
        <v>0</v>
      </c>
      <c r="M156" s="152">
        <f>ROUND((SUM(M145:M155))/1,2)</f>
        <v>0</v>
      </c>
      <c r="N156" s="152"/>
      <c r="O156" s="152"/>
      <c r="P156" s="186"/>
      <c r="Q156" s="152"/>
      <c r="R156" s="152"/>
      <c r="S156" s="186">
        <f>ROUND((SUM(S145:S155))/1,2)</f>
        <v>12.82</v>
      </c>
      <c r="T156" s="149"/>
      <c r="U156" s="149"/>
      <c r="V156" s="2">
        <f>ROUND((SUM(V145:V155))/1,2)</f>
        <v>0</v>
      </c>
      <c r="W156" s="149"/>
      <c r="X156" s="149"/>
      <c r="Y156" s="149"/>
      <c r="Z156" s="149"/>
    </row>
    <row r="157" spans="1:26" x14ac:dyDescent="0.3">
      <c r="A157" s="1"/>
      <c r="B157" s="1"/>
      <c r="C157" s="1"/>
      <c r="D157" s="1"/>
      <c r="E157" s="1"/>
      <c r="F157" s="162"/>
      <c r="G157" s="145"/>
      <c r="H157" s="145"/>
      <c r="I157" s="145"/>
      <c r="J157" s="1"/>
      <c r="K157" s="1"/>
      <c r="L157" s="1"/>
      <c r="M157" s="1"/>
      <c r="N157" s="1"/>
      <c r="O157" s="1"/>
      <c r="P157" s="1"/>
      <c r="Q157" s="1"/>
      <c r="R157" s="1"/>
      <c r="S157" s="1"/>
      <c r="V157" s="1"/>
    </row>
    <row r="158" spans="1:26" x14ac:dyDescent="0.3">
      <c r="A158" s="152"/>
      <c r="B158" s="152"/>
      <c r="C158" s="167">
        <v>763</v>
      </c>
      <c r="D158" s="167" t="s">
        <v>88</v>
      </c>
      <c r="E158" s="152"/>
      <c r="F158" s="166"/>
      <c r="G158" s="153"/>
      <c r="H158" s="153"/>
      <c r="I158" s="153"/>
      <c r="J158" s="152"/>
      <c r="K158" s="152"/>
      <c r="L158" s="152"/>
      <c r="M158" s="152"/>
      <c r="N158" s="152"/>
      <c r="O158" s="152"/>
      <c r="P158" s="152"/>
      <c r="Q158" s="152"/>
      <c r="R158" s="152"/>
      <c r="S158" s="152"/>
      <c r="T158" s="149"/>
      <c r="U158" s="149"/>
      <c r="V158" s="152"/>
      <c r="W158" s="149"/>
      <c r="X158" s="149"/>
      <c r="Y158" s="149"/>
      <c r="Z158" s="149"/>
    </row>
    <row r="159" spans="1:26" ht="35.1" customHeight="1" x14ac:dyDescent="0.3">
      <c r="A159" s="173">
        <v>113</v>
      </c>
      <c r="B159" s="168" t="s">
        <v>361</v>
      </c>
      <c r="C159" s="174" t="s">
        <v>362</v>
      </c>
      <c r="D159" s="168" t="s">
        <v>363</v>
      </c>
      <c r="E159" s="168" t="s">
        <v>131</v>
      </c>
      <c r="F159" s="169">
        <v>135.76</v>
      </c>
      <c r="G159" s="175"/>
      <c r="H159" s="175"/>
      <c r="I159" s="170">
        <f>ROUND(F159*(G159+H159),2)</f>
        <v>0</v>
      </c>
      <c r="J159" s="168">
        <f>ROUND(F159*(N159),2)</f>
        <v>0</v>
      </c>
      <c r="K159" s="171">
        <f>ROUND(F159*(O159),2)</f>
        <v>0</v>
      </c>
      <c r="L159" s="171">
        <f>ROUND(F159*(G159),2)</f>
        <v>0</v>
      </c>
      <c r="M159" s="171">
        <f>ROUND(F159*(H159),2)</f>
        <v>0</v>
      </c>
      <c r="N159" s="171">
        <v>0</v>
      </c>
      <c r="O159" s="171"/>
      <c r="P159" s="176">
        <v>3.3500000000000002E-2</v>
      </c>
      <c r="Q159" s="176"/>
      <c r="R159" s="176">
        <v>3.3500000000000002E-2</v>
      </c>
      <c r="S159" s="171">
        <f>ROUND(F159*(P159),3)</f>
        <v>4.548</v>
      </c>
      <c r="T159" s="172"/>
      <c r="U159" s="172"/>
      <c r="V159" s="176"/>
      <c r="Z159">
        <v>0</v>
      </c>
    </row>
    <row r="160" spans="1:26" ht="24.9" customHeight="1" x14ac:dyDescent="0.3">
      <c r="A160" s="182">
        <v>114</v>
      </c>
      <c r="B160" s="177" t="s">
        <v>344</v>
      </c>
      <c r="C160" s="183" t="s">
        <v>364</v>
      </c>
      <c r="D160" s="177" t="s">
        <v>365</v>
      </c>
      <c r="E160" s="177" t="s">
        <v>131</v>
      </c>
      <c r="F160" s="178">
        <v>179.61</v>
      </c>
      <c r="G160" s="184"/>
      <c r="H160" s="184"/>
      <c r="I160" s="179">
        <f>ROUND(F160*(G160+H160),2)</f>
        <v>0</v>
      </c>
      <c r="J160" s="177">
        <f>ROUND(F160*(N160),2)</f>
        <v>0</v>
      </c>
      <c r="K160" s="180">
        <f>ROUND(F160*(O160),2)</f>
        <v>0</v>
      </c>
      <c r="L160" s="180">
        <f>ROUND(F160*(G160),2)</f>
        <v>0</v>
      </c>
      <c r="M160" s="180">
        <f>ROUND(F160*(H160),2)</f>
        <v>0</v>
      </c>
      <c r="N160" s="180">
        <v>0</v>
      </c>
      <c r="O160" s="180"/>
      <c r="P160" s="185">
        <v>0.55000000000000004</v>
      </c>
      <c r="Q160" s="185"/>
      <c r="R160" s="185">
        <v>0.55000000000000004</v>
      </c>
      <c r="S160" s="180">
        <f>ROUND(F160*(P160),3)</f>
        <v>98.786000000000001</v>
      </c>
      <c r="T160" s="181"/>
      <c r="U160" s="181"/>
      <c r="V160" s="185"/>
      <c r="Z160">
        <v>0</v>
      </c>
    </row>
    <row r="161" spans="1:26" ht="24.9" customHeight="1" x14ac:dyDescent="0.3">
      <c r="A161" s="173">
        <v>115</v>
      </c>
      <c r="B161" s="168" t="s">
        <v>366</v>
      </c>
      <c r="C161" s="174" t="s">
        <v>367</v>
      </c>
      <c r="D161" s="168" t="s">
        <v>368</v>
      </c>
      <c r="E161" s="168" t="s">
        <v>294</v>
      </c>
      <c r="F161" s="169">
        <v>3.30009054043669</v>
      </c>
      <c r="G161" s="175"/>
      <c r="H161" s="175"/>
      <c r="I161" s="170">
        <f>ROUND(F161*(G161+H161),2)</f>
        <v>0</v>
      </c>
      <c r="J161" s="168">
        <f>ROUND(F161*(N161),2)</f>
        <v>0</v>
      </c>
      <c r="K161" s="171">
        <f>ROUND(F161*(O161),2)</f>
        <v>0</v>
      </c>
      <c r="L161" s="171">
        <f>ROUND(F161*(G161),2)</f>
        <v>0</v>
      </c>
      <c r="M161" s="171">
        <f>ROUND(F161*(H161),2)</f>
        <v>0</v>
      </c>
      <c r="N161" s="171">
        <v>0</v>
      </c>
      <c r="O161" s="171"/>
      <c r="P161" s="176"/>
      <c r="Q161" s="176"/>
      <c r="R161" s="176"/>
      <c r="S161" s="171">
        <f>ROUND(F161*(P161),3)</f>
        <v>0</v>
      </c>
      <c r="T161" s="172"/>
      <c r="U161" s="172"/>
      <c r="V161" s="176"/>
      <c r="Z161">
        <v>0</v>
      </c>
    </row>
    <row r="162" spans="1:26" x14ac:dyDescent="0.3">
      <c r="A162" s="152"/>
      <c r="B162" s="152"/>
      <c r="C162" s="167">
        <v>763</v>
      </c>
      <c r="D162" s="167" t="s">
        <v>88</v>
      </c>
      <c r="E162" s="152"/>
      <c r="F162" s="166"/>
      <c r="G162" s="155">
        <f>ROUND((SUM(L158:L161))/1,2)</f>
        <v>0</v>
      </c>
      <c r="H162" s="155">
        <f>ROUND((SUM(M158:M161))/1,2)</f>
        <v>0</v>
      </c>
      <c r="I162" s="155">
        <f>ROUND((SUM(I158:I161))/1,2)</f>
        <v>0</v>
      </c>
      <c r="J162" s="152"/>
      <c r="K162" s="152"/>
      <c r="L162" s="152">
        <f>ROUND((SUM(L158:L161))/1,2)</f>
        <v>0</v>
      </c>
      <c r="M162" s="152">
        <f>ROUND((SUM(M158:M161))/1,2)</f>
        <v>0</v>
      </c>
      <c r="N162" s="152"/>
      <c r="O162" s="152"/>
      <c r="P162" s="186"/>
      <c r="Q162" s="152"/>
      <c r="R162" s="152"/>
      <c r="S162" s="186">
        <f>ROUND((SUM(S158:S161))/1,2)</f>
        <v>103.33</v>
      </c>
      <c r="T162" s="149"/>
      <c r="U162" s="149"/>
      <c r="V162" s="2">
        <f>ROUND((SUM(V158:V161))/1,2)</f>
        <v>0</v>
      </c>
      <c r="W162" s="149"/>
      <c r="X162" s="149"/>
      <c r="Y162" s="149"/>
      <c r="Z162" s="149"/>
    </row>
    <row r="163" spans="1:26" x14ac:dyDescent="0.3">
      <c r="A163" s="1"/>
      <c r="B163" s="1"/>
      <c r="C163" s="1"/>
      <c r="D163" s="1"/>
      <c r="E163" s="1"/>
      <c r="F163" s="162"/>
      <c r="G163" s="145"/>
      <c r="H163" s="145"/>
      <c r="I163" s="145"/>
      <c r="J163" s="1"/>
      <c r="K163" s="1"/>
      <c r="L163" s="1"/>
      <c r="M163" s="1"/>
      <c r="N163" s="1"/>
      <c r="O163" s="1"/>
      <c r="P163" s="1"/>
      <c r="Q163" s="1"/>
      <c r="R163" s="1"/>
      <c r="S163" s="1"/>
      <c r="V163" s="1"/>
    </row>
    <row r="164" spans="1:26" x14ac:dyDescent="0.3">
      <c r="A164" s="152"/>
      <c r="B164" s="152"/>
      <c r="C164" s="167">
        <v>764</v>
      </c>
      <c r="D164" s="167" t="s">
        <v>89</v>
      </c>
      <c r="E164" s="152"/>
      <c r="F164" s="166"/>
      <c r="G164" s="153"/>
      <c r="H164" s="153"/>
      <c r="I164" s="153"/>
      <c r="J164" s="152"/>
      <c r="K164" s="152"/>
      <c r="L164" s="152"/>
      <c r="M164" s="152"/>
      <c r="N164" s="152"/>
      <c r="O164" s="152"/>
      <c r="P164" s="152"/>
      <c r="Q164" s="152"/>
      <c r="R164" s="152"/>
      <c r="S164" s="152"/>
      <c r="T164" s="149"/>
      <c r="U164" s="149"/>
      <c r="V164" s="152"/>
      <c r="W164" s="149"/>
      <c r="X164" s="149"/>
      <c r="Y164" s="149"/>
      <c r="Z164" s="149"/>
    </row>
    <row r="165" spans="1:26" ht="24.9" customHeight="1" x14ac:dyDescent="0.3">
      <c r="A165" s="173">
        <v>116</v>
      </c>
      <c r="B165" s="168" t="s">
        <v>369</v>
      </c>
      <c r="C165" s="174" t="s">
        <v>370</v>
      </c>
      <c r="D165" s="168" t="s">
        <v>371</v>
      </c>
      <c r="E165" s="168" t="s">
        <v>154</v>
      </c>
      <c r="F165" s="169">
        <v>22</v>
      </c>
      <c r="G165" s="175"/>
      <c r="H165" s="175"/>
      <c r="I165" s="170">
        <f t="shared" ref="I165:I176" si="48">ROUND(F165*(G165+H165),2)</f>
        <v>0</v>
      </c>
      <c r="J165" s="168">
        <f t="shared" ref="J165:J176" si="49">ROUND(F165*(N165),2)</f>
        <v>0</v>
      </c>
      <c r="K165" s="171">
        <f t="shared" ref="K165:K176" si="50">ROUND(F165*(O165),2)</f>
        <v>0</v>
      </c>
      <c r="L165" s="171">
        <f t="shared" ref="L165:L176" si="51">ROUND(F165*(G165),2)</f>
        <v>0</v>
      </c>
      <c r="M165" s="171">
        <f t="shared" ref="M165:M176" si="52">ROUND(F165*(H165),2)</f>
        <v>0</v>
      </c>
      <c r="N165" s="171">
        <v>0</v>
      </c>
      <c r="O165" s="171"/>
      <c r="P165" s="176">
        <v>1.2999999999999999E-4</v>
      </c>
      <c r="Q165" s="176"/>
      <c r="R165" s="176">
        <v>1.2999999999999999E-4</v>
      </c>
      <c r="S165" s="171">
        <f t="shared" ref="S165:S176" si="53">ROUND(F165*(P165),3)</f>
        <v>3.0000000000000001E-3</v>
      </c>
      <c r="T165" s="172"/>
      <c r="U165" s="172"/>
      <c r="V165" s="176"/>
      <c r="Z165">
        <v>0</v>
      </c>
    </row>
    <row r="166" spans="1:26" ht="24.9" customHeight="1" x14ac:dyDescent="0.3">
      <c r="A166" s="173">
        <v>117</v>
      </c>
      <c r="B166" s="168" t="s">
        <v>369</v>
      </c>
      <c r="C166" s="174" t="s">
        <v>372</v>
      </c>
      <c r="D166" s="168" t="s">
        <v>373</v>
      </c>
      <c r="E166" s="168" t="s">
        <v>131</v>
      </c>
      <c r="F166" s="169">
        <v>212.75</v>
      </c>
      <c r="G166" s="175"/>
      <c r="H166" s="175"/>
      <c r="I166" s="170">
        <f t="shared" si="48"/>
        <v>0</v>
      </c>
      <c r="J166" s="168">
        <f t="shared" si="49"/>
        <v>0</v>
      </c>
      <c r="K166" s="171">
        <f t="shared" si="50"/>
        <v>0</v>
      </c>
      <c r="L166" s="171">
        <f t="shared" si="51"/>
        <v>0</v>
      </c>
      <c r="M166" s="171">
        <f t="shared" si="52"/>
        <v>0</v>
      </c>
      <c r="N166" s="171">
        <v>0</v>
      </c>
      <c r="O166" s="171"/>
      <c r="P166" s="176">
        <v>6.7400000000000003E-3</v>
      </c>
      <c r="Q166" s="176"/>
      <c r="R166" s="176">
        <v>6.7400000000000003E-3</v>
      </c>
      <c r="S166" s="171">
        <f t="shared" si="53"/>
        <v>1.4339999999999999</v>
      </c>
      <c r="T166" s="172"/>
      <c r="U166" s="172"/>
      <c r="V166" s="176"/>
      <c r="Z166">
        <v>0</v>
      </c>
    </row>
    <row r="167" spans="1:26" ht="24.9" customHeight="1" x14ac:dyDescent="0.3">
      <c r="A167" s="173">
        <v>118</v>
      </c>
      <c r="B167" s="168" t="s">
        <v>369</v>
      </c>
      <c r="C167" s="174" t="s">
        <v>370</v>
      </c>
      <c r="D167" s="168" t="s">
        <v>374</v>
      </c>
      <c r="E167" s="168" t="s">
        <v>154</v>
      </c>
      <c r="F167" s="169">
        <v>22.8</v>
      </c>
      <c r="G167" s="175"/>
      <c r="H167" s="175"/>
      <c r="I167" s="170">
        <f t="shared" si="48"/>
        <v>0</v>
      </c>
      <c r="J167" s="168">
        <f t="shared" si="49"/>
        <v>0</v>
      </c>
      <c r="K167" s="171">
        <f t="shared" si="50"/>
        <v>0</v>
      </c>
      <c r="L167" s="171">
        <f t="shared" si="51"/>
        <v>0</v>
      </c>
      <c r="M167" s="171">
        <f t="shared" si="52"/>
        <v>0</v>
      </c>
      <c r="N167" s="171">
        <v>0</v>
      </c>
      <c r="O167" s="171"/>
      <c r="P167" s="176">
        <v>1.2999999999999999E-4</v>
      </c>
      <c r="Q167" s="176"/>
      <c r="R167" s="176">
        <v>1.2999999999999999E-4</v>
      </c>
      <c r="S167" s="171">
        <f t="shared" si="53"/>
        <v>3.0000000000000001E-3</v>
      </c>
      <c r="T167" s="172"/>
      <c r="U167" s="172"/>
      <c r="V167" s="176"/>
      <c r="Z167">
        <v>0</v>
      </c>
    </row>
    <row r="168" spans="1:26" ht="24.9" customHeight="1" x14ac:dyDescent="0.3">
      <c r="A168" s="173">
        <v>119</v>
      </c>
      <c r="B168" s="168" t="s">
        <v>369</v>
      </c>
      <c r="C168" s="174" t="s">
        <v>375</v>
      </c>
      <c r="D168" s="168" t="s">
        <v>376</v>
      </c>
      <c r="E168" s="168" t="s">
        <v>154</v>
      </c>
      <c r="F168" s="169">
        <v>35.08</v>
      </c>
      <c r="G168" s="175"/>
      <c r="H168" s="175"/>
      <c r="I168" s="170">
        <f t="shared" si="48"/>
        <v>0</v>
      </c>
      <c r="J168" s="168">
        <f t="shared" si="49"/>
        <v>0</v>
      </c>
      <c r="K168" s="171">
        <f t="shared" si="50"/>
        <v>0</v>
      </c>
      <c r="L168" s="171">
        <f t="shared" si="51"/>
        <v>0</v>
      </c>
      <c r="M168" s="171">
        <f t="shared" si="52"/>
        <v>0</v>
      </c>
      <c r="N168" s="171">
        <v>0</v>
      </c>
      <c r="O168" s="171"/>
      <c r="P168" s="176">
        <v>6.0999999999999997E-4</v>
      </c>
      <c r="Q168" s="176"/>
      <c r="R168" s="176">
        <v>6.0999999999999997E-4</v>
      </c>
      <c r="S168" s="171">
        <f t="shared" si="53"/>
        <v>2.1000000000000001E-2</v>
      </c>
      <c r="T168" s="172"/>
      <c r="U168" s="172"/>
      <c r="V168" s="176"/>
      <c r="Z168">
        <v>0</v>
      </c>
    </row>
    <row r="169" spans="1:26" ht="24.9" customHeight="1" x14ac:dyDescent="0.3">
      <c r="A169" s="173">
        <v>120</v>
      </c>
      <c r="B169" s="168" t="s">
        <v>369</v>
      </c>
      <c r="C169" s="174" t="s">
        <v>377</v>
      </c>
      <c r="D169" s="168" t="s">
        <v>378</v>
      </c>
      <c r="E169" s="168" t="s">
        <v>154</v>
      </c>
      <c r="F169" s="169">
        <v>17.54</v>
      </c>
      <c r="G169" s="175"/>
      <c r="H169" s="175"/>
      <c r="I169" s="170">
        <f t="shared" si="48"/>
        <v>0</v>
      </c>
      <c r="J169" s="168">
        <f t="shared" si="49"/>
        <v>0</v>
      </c>
      <c r="K169" s="171">
        <f t="shared" si="50"/>
        <v>0</v>
      </c>
      <c r="L169" s="171">
        <f t="shared" si="51"/>
        <v>0</v>
      </c>
      <c r="M169" s="171">
        <f t="shared" si="52"/>
        <v>0</v>
      </c>
      <c r="N169" s="171">
        <v>0</v>
      </c>
      <c r="O169" s="171"/>
      <c r="P169" s="176">
        <v>1.25E-3</v>
      </c>
      <c r="Q169" s="176"/>
      <c r="R169" s="176">
        <v>1.25E-3</v>
      </c>
      <c r="S169" s="171">
        <f t="shared" si="53"/>
        <v>2.1999999999999999E-2</v>
      </c>
      <c r="T169" s="172"/>
      <c r="U169" s="172"/>
      <c r="V169" s="176"/>
      <c r="Z169">
        <v>0</v>
      </c>
    </row>
    <row r="170" spans="1:26" ht="24.9" customHeight="1" x14ac:dyDescent="0.3">
      <c r="A170" s="173">
        <v>121</v>
      </c>
      <c r="B170" s="168" t="s">
        <v>369</v>
      </c>
      <c r="C170" s="174" t="s">
        <v>379</v>
      </c>
      <c r="D170" s="168" t="s">
        <v>380</v>
      </c>
      <c r="E170" s="168" t="s">
        <v>131</v>
      </c>
      <c r="F170" s="169">
        <v>1.984</v>
      </c>
      <c r="G170" s="175"/>
      <c r="H170" s="175"/>
      <c r="I170" s="170">
        <f t="shared" si="48"/>
        <v>0</v>
      </c>
      <c r="J170" s="168">
        <f t="shared" si="49"/>
        <v>0</v>
      </c>
      <c r="K170" s="171">
        <f t="shared" si="50"/>
        <v>0</v>
      </c>
      <c r="L170" s="171">
        <f t="shared" si="51"/>
        <v>0</v>
      </c>
      <c r="M170" s="171">
        <f t="shared" si="52"/>
        <v>0</v>
      </c>
      <c r="N170" s="171">
        <v>0</v>
      </c>
      <c r="O170" s="171"/>
      <c r="P170" s="176">
        <v>1.5010000000000001E-2</v>
      </c>
      <c r="Q170" s="176"/>
      <c r="R170" s="176">
        <v>1.5010000000000001E-2</v>
      </c>
      <c r="S170" s="171">
        <f t="shared" si="53"/>
        <v>0.03</v>
      </c>
      <c r="T170" s="172"/>
      <c r="U170" s="172"/>
      <c r="V170" s="176"/>
      <c r="Z170">
        <v>0</v>
      </c>
    </row>
    <row r="171" spans="1:26" ht="24.9" customHeight="1" x14ac:dyDescent="0.3">
      <c r="A171" s="173">
        <v>122</v>
      </c>
      <c r="B171" s="168" t="s">
        <v>369</v>
      </c>
      <c r="C171" s="174" t="s">
        <v>379</v>
      </c>
      <c r="D171" s="168" t="s">
        <v>381</v>
      </c>
      <c r="E171" s="168" t="s">
        <v>131</v>
      </c>
      <c r="F171" s="169">
        <v>3</v>
      </c>
      <c r="G171" s="175"/>
      <c r="H171" s="175"/>
      <c r="I171" s="170">
        <f t="shared" si="48"/>
        <v>0</v>
      </c>
      <c r="J171" s="168">
        <f t="shared" si="49"/>
        <v>0</v>
      </c>
      <c r="K171" s="171">
        <f t="shared" si="50"/>
        <v>0</v>
      </c>
      <c r="L171" s="171">
        <f t="shared" si="51"/>
        <v>0</v>
      </c>
      <c r="M171" s="171">
        <f t="shared" si="52"/>
        <v>0</v>
      </c>
      <c r="N171" s="171">
        <v>0</v>
      </c>
      <c r="O171" s="171"/>
      <c r="P171" s="176">
        <v>1.5010000000000001E-2</v>
      </c>
      <c r="Q171" s="176"/>
      <c r="R171" s="176">
        <v>1.5010000000000001E-2</v>
      </c>
      <c r="S171" s="171">
        <f t="shared" si="53"/>
        <v>4.4999999999999998E-2</v>
      </c>
      <c r="T171" s="172"/>
      <c r="U171" s="172"/>
      <c r="V171" s="176"/>
      <c r="Z171">
        <v>0</v>
      </c>
    </row>
    <row r="172" spans="1:26" ht="24.9" customHeight="1" x14ac:dyDescent="0.3">
      <c r="A172" s="173">
        <v>123</v>
      </c>
      <c r="B172" s="168" t="s">
        <v>369</v>
      </c>
      <c r="C172" s="174" t="s">
        <v>382</v>
      </c>
      <c r="D172" s="168" t="s">
        <v>383</v>
      </c>
      <c r="E172" s="168" t="s">
        <v>154</v>
      </c>
      <c r="F172" s="169">
        <v>33.4</v>
      </c>
      <c r="G172" s="175"/>
      <c r="H172" s="175"/>
      <c r="I172" s="170">
        <f t="shared" si="48"/>
        <v>0</v>
      </c>
      <c r="J172" s="168">
        <f t="shared" si="49"/>
        <v>0</v>
      </c>
      <c r="K172" s="171">
        <f t="shared" si="50"/>
        <v>0</v>
      </c>
      <c r="L172" s="171">
        <f t="shared" si="51"/>
        <v>0</v>
      </c>
      <c r="M172" s="171">
        <f t="shared" si="52"/>
        <v>0</v>
      </c>
      <c r="N172" s="171">
        <v>0</v>
      </c>
      <c r="O172" s="171"/>
      <c r="P172" s="176">
        <v>2.6700000000000001E-3</v>
      </c>
      <c r="Q172" s="176"/>
      <c r="R172" s="176">
        <v>2.6700000000000001E-3</v>
      </c>
      <c r="S172" s="171">
        <f t="shared" si="53"/>
        <v>8.8999999999999996E-2</v>
      </c>
      <c r="T172" s="172"/>
      <c r="U172" s="172"/>
      <c r="V172" s="176"/>
      <c r="Z172">
        <v>0</v>
      </c>
    </row>
    <row r="173" spans="1:26" ht="24.9" customHeight="1" x14ac:dyDescent="0.3">
      <c r="A173" s="173">
        <v>124</v>
      </c>
      <c r="B173" s="168" t="s">
        <v>369</v>
      </c>
      <c r="C173" s="174" t="s">
        <v>384</v>
      </c>
      <c r="D173" s="168" t="s">
        <v>385</v>
      </c>
      <c r="E173" s="168" t="s">
        <v>154</v>
      </c>
      <c r="F173" s="169">
        <v>57</v>
      </c>
      <c r="G173" s="175"/>
      <c r="H173" s="175"/>
      <c r="I173" s="170">
        <f t="shared" si="48"/>
        <v>0</v>
      </c>
      <c r="J173" s="168">
        <f t="shared" si="49"/>
        <v>0</v>
      </c>
      <c r="K173" s="171">
        <f t="shared" si="50"/>
        <v>0</v>
      </c>
      <c r="L173" s="171">
        <f t="shared" si="51"/>
        <v>0</v>
      </c>
      <c r="M173" s="171">
        <f t="shared" si="52"/>
        <v>0</v>
      </c>
      <c r="N173" s="171">
        <v>0</v>
      </c>
      <c r="O173" s="171"/>
      <c r="P173" s="176">
        <v>2.4099999999999998E-3</v>
      </c>
      <c r="Q173" s="176"/>
      <c r="R173" s="176">
        <v>2.4099999999999998E-3</v>
      </c>
      <c r="S173" s="171">
        <f t="shared" si="53"/>
        <v>0.13700000000000001</v>
      </c>
      <c r="T173" s="172"/>
      <c r="U173" s="172"/>
      <c r="V173" s="176"/>
      <c r="Z173">
        <v>0</v>
      </c>
    </row>
    <row r="174" spans="1:26" ht="24.9" customHeight="1" x14ac:dyDescent="0.3">
      <c r="A174" s="173">
        <v>125</v>
      </c>
      <c r="B174" s="168" t="s">
        <v>386</v>
      </c>
      <c r="C174" s="174" t="s">
        <v>387</v>
      </c>
      <c r="D174" s="168" t="s">
        <v>388</v>
      </c>
      <c r="E174" s="168" t="s">
        <v>291</v>
      </c>
      <c r="F174" s="169">
        <v>212.75</v>
      </c>
      <c r="G174" s="175"/>
      <c r="H174" s="175"/>
      <c r="I174" s="170">
        <f t="shared" si="48"/>
        <v>0</v>
      </c>
      <c r="J174" s="168">
        <f t="shared" si="49"/>
        <v>0</v>
      </c>
      <c r="K174" s="171">
        <f t="shared" si="50"/>
        <v>0</v>
      </c>
      <c r="L174" s="171">
        <f t="shared" si="51"/>
        <v>0</v>
      </c>
      <c r="M174" s="171">
        <f t="shared" si="52"/>
        <v>0</v>
      </c>
      <c r="N174" s="171">
        <v>0</v>
      </c>
      <c r="O174" s="171"/>
      <c r="P174" s="176">
        <v>1.2E-4</v>
      </c>
      <c r="Q174" s="176"/>
      <c r="R174" s="176">
        <v>1.2E-4</v>
      </c>
      <c r="S174" s="171">
        <f t="shared" si="53"/>
        <v>2.5999999999999999E-2</v>
      </c>
      <c r="T174" s="172"/>
      <c r="U174" s="172"/>
      <c r="V174" s="176"/>
      <c r="Z174">
        <v>0</v>
      </c>
    </row>
    <row r="175" spans="1:26" ht="24.9" customHeight="1" x14ac:dyDescent="0.3">
      <c r="A175" s="173">
        <v>126</v>
      </c>
      <c r="B175" s="168" t="s">
        <v>369</v>
      </c>
      <c r="C175" s="174" t="s">
        <v>389</v>
      </c>
      <c r="D175" s="168" t="s">
        <v>390</v>
      </c>
      <c r="E175" s="168" t="s">
        <v>154</v>
      </c>
      <c r="F175" s="169">
        <v>41.6</v>
      </c>
      <c r="G175" s="175"/>
      <c r="H175" s="175"/>
      <c r="I175" s="170">
        <f t="shared" si="48"/>
        <v>0</v>
      </c>
      <c r="J175" s="168">
        <f t="shared" si="49"/>
        <v>0</v>
      </c>
      <c r="K175" s="171">
        <f t="shared" si="50"/>
        <v>0</v>
      </c>
      <c r="L175" s="171">
        <f t="shared" si="51"/>
        <v>0</v>
      </c>
      <c r="M175" s="171">
        <f t="shared" si="52"/>
        <v>0</v>
      </c>
      <c r="N175" s="171">
        <v>0</v>
      </c>
      <c r="O175" s="171"/>
      <c r="P175" s="176">
        <v>2.7299999999999998E-3</v>
      </c>
      <c r="Q175" s="176"/>
      <c r="R175" s="176">
        <v>2.7299999999999998E-3</v>
      </c>
      <c r="S175" s="171">
        <f t="shared" si="53"/>
        <v>0.114</v>
      </c>
      <c r="T175" s="172"/>
      <c r="U175" s="172"/>
      <c r="V175" s="176"/>
      <c r="Z175">
        <v>0</v>
      </c>
    </row>
    <row r="176" spans="1:26" ht="24.9" customHeight="1" x14ac:dyDescent="0.3">
      <c r="A176" s="173">
        <v>127</v>
      </c>
      <c r="B176" s="168" t="s">
        <v>391</v>
      </c>
      <c r="C176" s="174" t="s">
        <v>392</v>
      </c>
      <c r="D176" s="168" t="s">
        <v>393</v>
      </c>
      <c r="E176" s="168" t="s">
        <v>294</v>
      </c>
      <c r="F176" s="169">
        <v>2.0900573422765705</v>
      </c>
      <c r="G176" s="175"/>
      <c r="H176" s="175"/>
      <c r="I176" s="170">
        <f t="shared" si="48"/>
        <v>0</v>
      </c>
      <c r="J176" s="168">
        <f t="shared" si="49"/>
        <v>0</v>
      </c>
      <c r="K176" s="171">
        <f t="shared" si="50"/>
        <v>0</v>
      </c>
      <c r="L176" s="171">
        <f t="shared" si="51"/>
        <v>0</v>
      </c>
      <c r="M176" s="171">
        <f t="shared" si="52"/>
        <v>0</v>
      </c>
      <c r="N176" s="171">
        <v>0</v>
      </c>
      <c r="O176" s="171"/>
      <c r="P176" s="176"/>
      <c r="Q176" s="176"/>
      <c r="R176" s="176"/>
      <c r="S176" s="171">
        <f t="shared" si="53"/>
        <v>0</v>
      </c>
      <c r="T176" s="172"/>
      <c r="U176" s="172"/>
      <c r="V176" s="176"/>
      <c r="Z176">
        <v>0</v>
      </c>
    </row>
    <row r="177" spans="1:26" x14ac:dyDescent="0.3">
      <c r="A177" s="152"/>
      <c r="B177" s="152"/>
      <c r="C177" s="167">
        <v>764</v>
      </c>
      <c r="D177" s="167" t="s">
        <v>89</v>
      </c>
      <c r="E177" s="152"/>
      <c r="F177" s="166"/>
      <c r="G177" s="155">
        <f>ROUND((SUM(L164:L176))/1,2)</f>
        <v>0</v>
      </c>
      <c r="H177" s="155">
        <f>ROUND((SUM(M164:M176))/1,2)</f>
        <v>0</v>
      </c>
      <c r="I177" s="155">
        <f>ROUND((SUM(I164:I176))/1,2)</f>
        <v>0</v>
      </c>
      <c r="J177" s="152"/>
      <c r="K177" s="152"/>
      <c r="L177" s="152">
        <f>ROUND((SUM(L164:L176))/1,2)</f>
        <v>0</v>
      </c>
      <c r="M177" s="152">
        <f>ROUND((SUM(M164:M176))/1,2)</f>
        <v>0</v>
      </c>
      <c r="N177" s="152"/>
      <c r="O177" s="152"/>
      <c r="P177" s="186"/>
      <c r="Q177" s="152"/>
      <c r="R177" s="152"/>
      <c r="S177" s="186">
        <f>ROUND((SUM(S164:S176))/1,2)</f>
        <v>1.92</v>
      </c>
      <c r="T177" s="149"/>
      <c r="U177" s="149"/>
      <c r="V177" s="2">
        <f>ROUND((SUM(V164:V176))/1,2)</f>
        <v>0</v>
      </c>
      <c r="W177" s="149"/>
      <c r="X177" s="149"/>
      <c r="Y177" s="149"/>
      <c r="Z177" s="149"/>
    </row>
    <row r="178" spans="1:26" x14ac:dyDescent="0.3">
      <c r="A178" s="1"/>
      <c r="B178" s="1"/>
      <c r="C178" s="1"/>
      <c r="D178" s="1"/>
      <c r="E178" s="1"/>
      <c r="F178" s="162"/>
      <c r="G178" s="145"/>
      <c r="H178" s="145"/>
      <c r="I178" s="145"/>
      <c r="J178" s="1"/>
      <c r="K178" s="1"/>
      <c r="L178" s="1"/>
      <c r="M178" s="1"/>
      <c r="N178" s="1"/>
      <c r="O178" s="1"/>
      <c r="P178" s="1"/>
      <c r="Q178" s="1"/>
      <c r="R178" s="1"/>
      <c r="S178" s="1"/>
      <c r="V178" s="1"/>
    </row>
    <row r="179" spans="1:26" x14ac:dyDescent="0.3">
      <c r="A179" s="152"/>
      <c r="B179" s="152"/>
      <c r="C179" s="167">
        <v>766</v>
      </c>
      <c r="D179" s="167" t="s">
        <v>90</v>
      </c>
      <c r="E179" s="152"/>
      <c r="F179" s="166"/>
      <c r="G179" s="153"/>
      <c r="H179" s="153"/>
      <c r="I179" s="153"/>
      <c r="J179" s="152"/>
      <c r="K179" s="152"/>
      <c r="L179" s="152"/>
      <c r="M179" s="152"/>
      <c r="N179" s="152"/>
      <c r="O179" s="152"/>
      <c r="P179" s="152"/>
      <c r="Q179" s="152"/>
      <c r="R179" s="152"/>
      <c r="S179" s="152"/>
      <c r="T179" s="149"/>
      <c r="U179" s="149"/>
      <c r="V179" s="152"/>
      <c r="W179" s="149"/>
      <c r="X179" s="149"/>
      <c r="Y179" s="149"/>
      <c r="Z179" s="149"/>
    </row>
    <row r="180" spans="1:26" ht="24.9" customHeight="1" x14ac:dyDescent="0.3">
      <c r="A180" s="182">
        <v>128</v>
      </c>
      <c r="B180" s="177" t="s">
        <v>280</v>
      </c>
      <c r="C180" s="183" t="s">
        <v>394</v>
      </c>
      <c r="D180" s="177" t="s">
        <v>395</v>
      </c>
      <c r="E180" s="177" t="s">
        <v>157</v>
      </c>
      <c r="F180" s="178">
        <v>2</v>
      </c>
      <c r="G180" s="184"/>
      <c r="H180" s="184"/>
      <c r="I180" s="179">
        <f t="shared" ref="I180:I195" si="54">ROUND(F180*(G180+H180),2)</f>
        <v>0</v>
      </c>
      <c r="J180" s="177">
        <f t="shared" ref="J180:J195" si="55">ROUND(F180*(N180),2)</f>
        <v>0</v>
      </c>
      <c r="K180" s="180">
        <f t="shared" ref="K180:K195" si="56">ROUND(F180*(O180),2)</f>
        <v>0</v>
      </c>
      <c r="L180" s="180">
        <f t="shared" ref="L180:L195" si="57">ROUND(F180*(G180),2)</f>
        <v>0</v>
      </c>
      <c r="M180" s="180">
        <f t="shared" ref="M180:M195" si="58">ROUND(F180*(H180),2)</f>
        <v>0</v>
      </c>
      <c r="N180" s="180">
        <v>0</v>
      </c>
      <c r="O180" s="180"/>
      <c r="P180" s="185">
        <v>1.2E-2</v>
      </c>
      <c r="Q180" s="185"/>
      <c r="R180" s="185">
        <v>1.2E-2</v>
      </c>
      <c r="S180" s="180">
        <f t="shared" ref="S180:S195" si="59">ROUND(F180*(P180),3)</f>
        <v>2.4E-2</v>
      </c>
      <c r="T180" s="181"/>
      <c r="U180" s="181"/>
      <c r="V180" s="185"/>
      <c r="Z180">
        <v>0</v>
      </c>
    </row>
    <row r="181" spans="1:26" ht="24.9" customHeight="1" x14ac:dyDescent="0.3">
      <c r="A181" s="173">
        <v>129</v>
      </c>
      <c r="B181" s="168" t="s">
        <v>396</v>
      </c>
      <c r="C181" s="174" t="s">
        <v>397</v>
      </c>
      <c r="D181" s="168" t="s">
        <v>398</v>
      </c>
      <c r="E181" s="168" t="s">
        <v>157</v>
      </c>
      <c r="F181" s="169">
        <v>37</v>
      </c>
      <c r="G181" s="175"/>
      <c r="H181" s="175"/>
      <c r="I181" s="170">
        <f t="shared" si="54"/>
        <v>0</v>
      </c>
      <c r="J181" s="168">
        <f t="shared" si="55"/>
        <v>0</v>
      </c>
      <c r="K181" s="171">
        <f t="shared" si="56"/>
        <v>0</v>
      </c>
      <c r="L181" s="171">
        <f t="shared" si="57"/>
        <v>0</v>
      </c>
      <c r="M181" s="171">
        <f t="shared" si="58"/>
        <v>0</v>
      </c>
      <c r="N181" s="171">
        <v>0</v>
      </c>
      <c r="O181" s="171"/>
      <c r="P181" s="176"/>
      <c r="Q181" s="176"/>
      <c r="R181" s="176"/>
      <c r="S181" s="171">
        <f t="shared" si="59"/>
        <v>0</v>
      </c>
      <c r="T181" s="172"/>
      <c r="U181" s="172"/>
      <c r="V181" s="176"/>
      <c r="Z181">
        <v>0</v>
      </c>
    </row>
    <row r="182" spans="1:26" ht="24.9" customHeight="1" x14ac:dyDescent="0.3">
      <c r="A182" s="182">
        <v>130</v>
      </c>
      <c r="B182" s="177" t="s">
        <v>280</v>
      </c>
      <c r="C182" s="183" t="s">
        <v>399</v>
      </c>
      <c r="D182" s="177" t="s">
        <v>400</v>
      </c>
      <c r="E182" s="177" t="s">
        <v>157</v>
      </c>
      <c r="F182" s="178">
        <v>12</v>
      </c>
      <c r="G182" s="184"/>
      <c r="H182" s="184"/>
      <c r="I182" s="179">
        <f t="shared" si="54"/>
        <v>0</v>
      </c>
      <c r="J182" s="177">
        <f t="shared" si="55"/>
        <v>0</v>
      </c>
      <c r="K182" s="180">
        <f t="shared" si="56"/>
        <v>0</v>
      </c>
      <c r="L182" s="180">
        <f t="shared" si="57"/>
        <v>0</v>
      </c>
      <c r="M182" s="180">
        <f t="shared" si="58"/>
        <v>0</v>
      </c>
      <c r="N182" s="180">
        <v>0</v>
      </c>
      <c r="O182" s="180"/>
      <c r="P182" s="185">
        <v>1.38E-2</v>
      </c>
      <c r="Q182" s="185"/>
      <c r="R182" s="185">
        <v>1.38E-2</v>
      </c>
      <c r="S182" s="180">
        <f t="shared" si="59"/>
        <v>0.16600000000000001</v>
      </c>
      <c r="T182" s="181"/>
      <c r="U182" s="181"/>
      <c r="V182" s="185"/>
      <c r="Z182">
        <v>0</v>
      </c>
    </row>
    <row r="183" spans="1:26" ht="24.9" customHeight="1" x14ac:dyDescent="0.3">
      <c r="A183" s="182">
        <v>131</v>
      </c>
      <c r="B183" s="177" t="s">
        <v>280</v>
      </c>
      <c r="C183" s="183" t="s">
        <v>401</v>
      </c>
      <c r="D183" s="177" t="s">
        <v>402</v>
      </c>
      <c r="E183" s="177" t="s">
        <v>157</v>
      </c>
      <c r="F183" s="178">
        <v>10</v>
      </c>
      <c r="G183" s="184"/>
      <c r="H183" s="184"/>
      <c r="I183" s="179">
        <f t="shared" si="54"/>
        <v>0</v>
      </c>
      <c r="J183" s="177">
        <f t="shared" si="55"/>
        <v>0</v>
      </c>
      <c r="K183" s="180">
        <f t="shared" si="56"/>
        <v>0</v>
      </c>
      <c r="L183" s="180">
        <f t="shared" si="57"/>
        <v>0</v>
      </c>
      <c r="M183" s="180">
        <f t="shared" si="58"/>
        <v>0</v>
      </c>
      <c r="N183" s="180">
        <v>0</v>
      </c>
      <c r="O183" s="180"/>
      <c r="P183" s="185">
        <v>1.6E-2</v>
      </c>
      <c r="Q183" s="185"/>
      <c r="R183" s="185">
        <v>1.6E-2</v>
      </c>
      <c r="S183" s="180">
        <f t="shared" si="59"/>
        <v>0.16</v>
      </c>
      <c r="T183" s="181"/>
      <c r="U183" s="181"/>
      <c r="V183" s="185"/>
      <c r="Z183">
        <v>0</v>
      </c>
    </row>
    <row r="184" spans="1:26" ht="24.9" customHeight="1" x14ac:dyDescent="0.3">
      <c r="A184" s="173">
        <v>132</v>
      </c>
      <c r="B184" s="168" t="s">
        <v>396</v>
      </c>
      <c r="C184" s="174" t="s">
        <v>403</v>
      </c>
      <c r="D184" s="168" t="s">
        <v>404</v>
      </c>
      <c r="E184" s="168" t="s">
        <v>157</v>
      </c>
      <c r="F184" s="169">
        <v>37</v>
      </c>
      <c r="G184" s="175"/>
      <c r="H184" s="175"/>
      <c r="I184" s="170">
        <f t="shared" si="54"/>
        <v>0</v>
      </c>
      <c r="J184" s="168">
        <f t="shared" si="55"/>
        <v>0</v>
      </c>
      <c r="K184" s="171">
        <f t="shared" si="56"/>
        <v>0</v>
      </c>
      <c r="L184" s="171">
        <f t="shared" si="57"/>
        <v>0</v>
      </c>
      <c r="M184" s="171">
        <f t="shared" si="58"/>
        <v>0</v>
      </c>
      <c r="N184" s="171">
        <v>0</v>
      </c>
      <c r="O184" s="171"/>
      <c r="P184" s="176">
        <v>1.0000000000000001E-5</v>
      </c>
      <c r="Q184" s="176"/>
      <c r="R184" s="176">
        <v>1.0000000000000001E-5</v>
      </c>
      <c r="S184" s="171">
        <f t="shared" si="59"/>
        <v>0</v>
      </c>
      <c r="T184" s="172"/>
      <c r="U184" s="172"/>
      <c r="V184" s="176"/>
      <c r="Z184">
        <v>0</v>
      </c>
    </row>
    <row r="185" spans="1:26" ht="24.9" customHeight="1" x14ac:dyDescent="0.3">
      <c r="A185" s="182">
        <v>133</v>
      </c>
      <c r="B185" s="177" t="s">
        <v>280</v>
      </c>
      <c r="C185" s="183" t="s">
        <v>405</v>
      </c>
      <c r="D185" s="177" t="s">
        <v>406</v>
      </c>
      <c r="E185" s="177" t="s">
        <v>157</v>
      </c>
      <c r="F185" s="178">
        <v>13</v>
      </c>
      <c r="G185" s="184"/>
      <c r="H185" s="184"/>
      <c r="I185" s="179">
        <f t="shared" si="54"/>
        <v>0</v>
      </c>
      <c r="J185" s="177">
        <f t="shared" si="55"/>
        <v>0</v>
      </c>
      <c r="K185" s="180">
        <f t="shared" si="56"/>
        <v>0</v>
      </c>
      <c r="L185" s="180">
        <f t="shared" si="57"/>
        <v>0</v>
      </c>
      <c r="M185" s="180">
        <f t="shared" si="58"/>
        <v>0</v>
      </c>
      <c r="N185" s="180">
        <v>0</v>
      </c>
      <c r="O185" s="180"/>
      <c r="P185" s="185">
        <v>9.2000000000000003E-4</v>
      </c>
      <c r="Q185" s="185"/>
      <c r="R185" s="185">
        <v>9.2000000000000003E-4</v>
      </c>
      <c r="S185" s="180">
        <f t="shared" si="59"/>
        <v>1.2E-2</v>
      </c>
      <c r="T185" s="181"/>
      <c r="U185" s="181"/>
      <c r="V185" s="185"/>
      <c r="Z185">
        <v>0</v>
      </c>
    </row>
    <row r="186" spans="1:26" ht="24.9" customHeight="1" x14ac:dyDescent="0.3">
      <c r="A186" s="182">
        <v>134</v>
      </c>
      <c r="B186" s="177" t="s">
        <v>280</v>
      </c>
      <c r="C186" s="183" t="s">
        <v>407</v>
      </c>
      <c r="D186" s="177" t="s">
        <v>408</v>
      </c>
      <c r="E186" s="177" t="s">
        <v>409</v>
      </c>
      <c r="F186" s="178">
        <v>24</v>
      </c>
      <c r="G186" s="184"/>
      <c r="H186" s="184"/>
      <c r="I186" s="179">
        <f t="shared" si="54"/>
        <v>0</v>
      </c>
      <c r="J186" s="177">
        <f t="shared" si="55"/>
        <v>0</v>
      </c>
      <c r="K186" s="180">
        <f t="shared" si="56"/>
        <v>0</v>
      </c>
      <c r="L186" s="180">
        <f t="shared" si="57"/>
        <v>0</v>
      </c>
      <c r="M186" s="180">
        <f t="shared" si="58"/>
        <v>0</v>
      </c>
      <c r="N186" s="180">
        <v>0</v>
      </c>
      <c r="O186" s="180"/>
      <c r="P186" s="185">
        <v>1.23E-3</v>
      </c>
      <c r="Q186" s="185"/>
      <c r="R186" s="185">
        <v>1.23E-3</v>
      </c>
      <c r="S186" s="180">
        <f t="shared" si="59"/>
        <v>0.03</v>
      </c>
      <c r="T186" s="181"/>
      <c r="U186" s="181"/>
      <c r="V186" s="185"/>
      <c r="Z186">
        <v>0</v>
      </c>
    </row>
    <row r="187" spans="1:26" ht="24.9" customHeight="1" x14ac:dyDescent="0.3">
      <c r="A187" s="173">
        <v>135</v>
      </c>
      <c r="B187" s="168" t="s">
        <v>396</v>
      </c>
      <c r="C187" s="174" t="s">
        <v>410</v>
      </c>
      <c r="D187" s="168" t="s">
        <v>411</v>
      </c>
      <c r="E187" s="168" t="s">
        <v>157</v>
      </c>
      <c r="F187" s="169">
        <v>6</v>
      </c>
      <c r="G187" s="175"/>
      <c r="H187" s="175"/>
      <c r="I187" s="170">
        <f t="shared" si="54"/>
        <v>0</v>
      </c>
      <c r="J187" s="168">
        <f t="shared" si="55"/>
        <v>0</v>
      </c>
      <c r="K187" s="171">
        <f t="shared" si="56"/>
        <v>0</v>
      </c>
      <c r="L187" s="171">
        <f t="shared" si="57"/>
        <v>0</v>
      </c>
      <c r="M187" s="171">
        <f t="shared" si="58"/>
        <v>0</v>
      </c>
      <c r="N187" s="171">
        <v>0</v>
      </c>
      <c r="O187" s="171"/>
      <c r="P187" s="176"/>
      <c r="Q187" s="176"/>
      <c r="R187" s="176"/>
      <c r="S187" s="171">
        <f t="shared" si="59"/>
        <v>0</v>
      </c>
      <c r="T187" s="172"/>
      <c r="U187" s="172"/>
      <c r="V187" s="176"/>
      <c r="Z187">
        <v>0</v>
      </c>
    </row>
    <row r="188" spans="1:26" ht="24.9" customHeight="1" x14ac:dyDescent="0.3">
      <c r="A188" s="182">
        <v>136</v>
      </c>
      <c r="B188" s="177" t="s">
        <v>412</v>
      </c>
      <c r="C188" s="183" t="s">
        <v>413</v>
      </c>
      <c r="D188" s="177" t="s">
        <v>414</v>
      </c>
      <c r="E188" s="177" t="s">
        <v>415</v>
      </c>
      <c r="F188" s="178">
        <v>6</v>
      </c>
      <c r="G188" s="184"/>
      <c r="H188" s="184"/>
      <c r="I188" s="179">
        <f t="shared" si="54"/>
        <v>0</v>
      </c>
      <c r="J188" s="177">
        <f t="shared" si="55"/>
        <v>0</v>
      </c>
      <c r="K188" s="180">
        <f t="shared" si="56"/>
        <v>0</v>
      </c>
      <c r="L188" s="180">
        <f t="shared" si="57"/>
        <v>0</v>
      </c>
      <c r="M188" s="180">
        <f t="shared" si="58"/>
        <v>0</v>
      </c>
      <c r="N188" s="180">
        <v>0</v>
      </c>
      <c r="O188" s="180"/>
      <c r="P188" s="185"/>
      <c r="Q188" s="185"/>
      <c r="R188" s="185"/>
      <c r="S188" s="180">
        <f t="shared" si="59"/>
        <v>0</v>
      </c>
      <c r="T188" s="181"/>
      <c r="U188" s="181"/>
      <c r="V188" s="185"/>
      <c r="Z188">
        <v>0</v>
      </c>
    </row>
    <row r="189" spans="1:26" ht="24.9" customHeight="1" x14ac:dyDescent="0.3">
      <c r="A189" s="173">
        <v>137</v>
      </c>
      <c r="B189" s="168" t="s">
        <v>396</v>
      </c>
      <c r="C189" s="174" t="s">
        <v>416</v>
      </c>
      <c r="D189" s="168" t="s">
        <v>417</v>
      </c>
      <c r="E189" s="168" t="s">
        <v>415</v>
      </c>
      <c r="F189" s="169">
        <v>6</v>
      </c>
      <c r="G189" s="175"/>
      <c r="H189" s="175"/>
      <c r="I189" s="170">
        <f t="shared" si="54"/>
        <v>0</v>
      </c>
      <c r="J189" s="168">
        <f t="shared" si="55"/>
        <v>0</v>
      </c>
      <c r="K189" s="171">
        <f t="shared" si="56"/>
        <v>0</v>
      </c>
      <c r="L189" s="171">
        <f t="shared" si="57"/>
        <v>0</v>
      </c>
      <c r="M189" s="171">
        <f t="shared" si="58"/>
        <v>0</v>
      </c>
      <c r="N189" s="171">
        <v>0</v>
      </c>
      <c r="O189" s="171"/>
      <c r="P189" s="176"/>
      <c r="Q189" s="176"/>
      <c r="R189" s="176"/>
      <c r="S189" s="171">
        <f t="shared" si="59"/>
        <v>0</v>
      </c>
      <c r="T189" s="172"/>
      <c r="U189" s="172"/>
      <c r="V189" s="176"/>
      <c r="Z189">
        <v>0</v>
      </c>
    </row>
    <row r="190" spans="1:26" ht="24.9" customHeight="1" x14ac:dyDescent="0.3">
      <c r="A190" s="182">
        <v>138</v>
      </c>
      <c r="B190" s="177" t="s">
        <v>344</v>
      </c>
      <c r="C190" s="183" t="s">
        <v>418</v>
      </c>
      <c r="D190" s="177" t="s">
        <v>419</v>
      </c>
      <c r="E190" s="177" t="s">
        <v>420</v>
      </c>
      <c r="F190" s="178">
        <v>6</v>
      </c>
      <c r="G190" s="184"/>
      <c r="H190" s="184"/>
      <c r="I190" s="179">
        <f t="shared" si="54"/>
        <v>0</v>
      </c>
      <c r="J190" s="177">
        <f t="shared" si="55"/>
        <v>0</v>
      </c>
      <c r="K190" s="180">
        <f t="shared" si="56"/>
        <v>0</v>
      </c>
      <c r="L190" s="180">
        <f t="shared" si="57"/>
        <v>0</v>
      </c>
      <c r="M190" s="180">
        <f t="shared" si="58"/>
        <v>0</v>
      </c>
      <c r="N190" s="180">
        <v>0</v>
      </c>
      <c r="O190" s="180"/>
      <c r="P190" s="185"/>
      <c r="Q190" s="185"/>
      <c r="R190" s="185"/>
      <c r="S190" s="180">
        <f t="shared" si="59"/>
        <v>0</v>
      </c>
      <c r="T190" s="181"/>
      <c r="U190" s="181"/>
      <c r="V190" s="185"/>
      <c r="Z190">
        <v>0</v>
      </c>
    </row>
    <row r="191" spans="1:26" ht="24.9" customHeight="1" x14ac:dyDescent="0.3">
      <c r="A191" s="182">
        <v>139</v>
      </c>
      <c r="B191" s="177" t="s">
        <v>412</v>
      </c>
      <c r="C191" s="183" t="s">
        <v>421</v>
      </c>
      <c r="D191" s="177" t="s">
        <v>422</v>
      </c>
      <c r="E191" s="177" t="s">
        <v>415</v>
      </c>
      <c r="F191" s="178">
        <v>6</v>
      </c>
      <c r="G191" s="184"/>
      <c r="H191" s="184"/>
      <c r="I191" s="179">
        <f t="shared" si="54"/>
        <v>0</v>
      </c>
      <c r="J191" s="177">
        <f t="shared" si="55"/>
        <v>0</v>
      </c>
      <c r="K191" s="180">
        <f t="shared" si="56"/>
        <v>0</v>
      </c>
      <c r="L191" s="180">
        <f t="shared" si="57"/>
        <v>0</v>
      </c>
      <c r="M191" s="180">
        <f t="shared" si="58"/>
        <v>0</v>
      </c>
      <c r="N191" s="180">
        <v>0</v>
      </c>
      <c r="O191" s="180"/>
      <c r="P191" s="185"/>
      <c r="Q191" s="185"/>
      <c r="R191" s="185"/>
      <c r="S191" s="180">
        <f t="shared" si="59"/>
        <v>0</v>
      </c>
      <c r="T191" s="181"/>
      <c r="U191" s="181"/>
      <c r="V191" s="185"/>
      <c r="Z191">
        <v>0</v>
      </c>
    </row>
    <row r="192" spans="1:26" ht="24.9" customHeight="1" x14ac:dyDescent="0.3">
      <c r="A192" s="182">
        <v>140</v>
      </c>
      <c r="B192" s="177" t="s">
        <v>280</v>
      </c>
      <c r="C192" s="183" t="s">
        <v>423</v>
      </c>
      <c r="D192" s="177" t="s">
        <v>424</v>
      </c>
      <c r="E192" s="177" t="s">
        <v>415</v>
      </c>
      <c r="F192" s="178">
        <v>6</v>
      </c>
      <c r="G192" s="184"/>
      <c r="H192" s="184"/>
      <c r="I192" s="179">
        <f t="shared" si="54"/>
        <v>0</v>
      </c>
      <c r="J192" s="177">
        <f t="shared" si="55"/>
        <v>0</v>
      </c>
      <c r="K192" s="180">
        <f t="shared" si="56"/>
        <v>0</v>
      </c>
      <c r="L192" s="180">
        <f t="shared" si="57"/>
        <v>0</v>
      </c>
      <c r="M192" s="180">
        <f t="shared" si="58"/>
        <v>0</v>
      </c>
      <c r="N192" s="180">
        <v>0</v>
      </c>
      <c r="O192" s="180"/>
      <c r="P192" s="185"/>
      <c r="Q192" s="185"/>
      <c r="R192" s="185"/>
      <c r="S192" s="180">
        <f t="shared" si="59"/>
        <v>0</v>
      </c>
      <c r="T192" s="181"/>
      <c r="U192" s="181"/>
      <c r="V192" s="185"/>
      <c r="Z192">
        <v>0</v>
      </c>
    </row>
    <row r="193" spans="1:26" ht="35.1" customHeight="1" x14ac:dyDescent="0.3">
      <c r="A193" s="182">
        <v>141</v>
      </c>
      <c r="B193" s="177" t="s">
        <v>280</v>
      </c>
      <c r="C193" s="183" t="s">
        <v>394</v>
      </c>
      <c r="D193" s="177" t="s">
        <v>425</v>
      </c>
      <c r="E193" s="177" t="s">
        <v>131</v>
      </c>
      <c r="F193" s="178">
        <v>6</v>
      </c>
      <c r="G193" s="184"/>
      <c r="H193" s="184"/>
      <c r="I193" s="179">
        <f t="shared" si="54"/>
        <v>0</v>
      </c>
      <c r="J193" s="177">
        <f t="shared" si="55"/>
        <v>0</v>
      </c>
      <c r="K193" s="180">
        <f t="shared" si="56"/>
        <v>0</v>
      </c>
      <c r="L193" s="180">
        <f t="shared" si="57"/>
        <v>0</v>
      </c>
      <c r="M193" s="180">
        <f t="shared" si="58"/>
        <v>0</v>
      </c>
      <c r="N193" s="180">
        <v>0</v>
      </c>
      <c r="O193" s="180"/>
      <c r="P193" s="185">
        <v>1.2E-2</v>
      </c>
      <c r="Q193" s="185"/>
      <c r="R193" s="185">
        <v>1.2E-2</v>
      </c>
      <c r="S193" s="180">
        <f t="shared" si="59"/>
        <v>7.1999999999999995E-2</v>
      </c>
      <c r="T193" s="181"/>
      <c r="U193" s="181"/>
      <c r="V193" s="185"/>
      <c r="Z193">
        <v>0</v>
      </c>
    </row>
    <row r="194" spans="1:26" ht="35.1" customHeight="1" x14ac:dyDescent="0.3">
      <c r="A194" s="182">
        <v>142</v>
      </c>
      <c r="B194" s="177" t="s">
        <v>280</v>
      </c>
      <c r="C194" s="183" t="s">
        <v>426</v>
      </c>
      <c r="D194" s="177" t="s">
        <v>427</v>
      </c>
      <c r="E194" s="177" t="s">
        <v>157</v>
      </c>
      <c r="F194" s="178">
        <v>1</v>
      </c>
      <c r="G194" s="184"/>
      <c r="H194" s="184"/>
      <c r="I194" s="179">
        <f t="shared" si="54"/>
        <v>0</v>
      </c>
      <c r="J194" s="177">
        <f t="shared" si="55"/>
        <v>0</v>
      </c>
      <c r="K194" s="180">
        <f t="shared" si="56"/>
        <v>0</v>
      </c>
      <c r="L194" s="180">
        <f t="shared" si="57"/>
        <v>0</v>
      </c>
      <c r="M194" s="180">
        <f t="shared" si="58"/>
        <v>0</v>
      </c>
      <c r="N194" s="180">
        <v>0</v>
      </c>
      <c r="O194" s="180"/>
      <c r="P194" s="185">
        <v>0.02</v>
      </c>
      <c r="Q194" s="185"/>
      <c r="R194" s="185">
        <v>0.02</v>
      </c>
      <c r="S194" s="180">
        <f t="shared" si="59"/>
        <v>0.02</v>
      </c>
      <c r="T194" s="181"/>
      <c r="U194" s="181"/>
      <c r="V194" s="185"/>
      <c r="Z194">
        <v>0</v>
      </c>
    </row>
    <row r="195" spans="1:26" ht="24.9" customHeight="1" x14ac:dyDescent="0.3">
      <c r="A195" s="173">
        <v>143</v>
      </c>
      <c r="B195" s="168" t="s">
        <v>396</v>
      </c>
      <c r="C195" s="174" t="s">
        <v>428</v>
      </c>
      <c r="D195" s="168" t="s">
        <v>429</v>
      </c>
      <c r="E195" s="168" t="s">
        <v>294</v>
      </c>
      <c r="F195" s="169">
        <v>0.88002414411645058</v>
      </c>
      <c r="G195" s="175"/>
      <c r="H195" s="175"/>
      <c r="I195" s="170">
        <f t="shared" si="54"/>
        <v>0</v>
      </c>
      <c r="J195" s="168">
        <f t="shared" si="55"/>
        <v>0</v>
      </c>
      <c r="K195" s="171">
        <f t="shared" si="56"/>
        <v>0</v>
      </c>
      <c r="L195" s="171">
        <f t="shared" si="57"/>
        <v>0</v>
      </c>
      <c r="M195" s="171">
        <f t="shared" si="58"/>
        <v>0</v>
      </c>
      <c r="N195" s="171">
        <v>0</v>
      </c>
      <c r="O195" s="171"/>
      <c r="P195" s="176"/>
      <c r="Q195" s="176"/>
      <c r="R195" s="176"/>
      <c r="S195" s="171">
        <f t="shared" si="59"/>
        <v>0</v>
      </c>
      <c r="T195" s="172"/>
      <c r="U195" s="172"/>
      <c r="V195" s="176"/>
      <c r="Z195">
        <v>0</v>
      </c>
    </row>
    <row r="196" spans="1:26" x14ac:dyDescent="0.3">
      <c r="A196" s="152"/>
      <c r="B196" s="152"/>
      <c r="C196" s="167">
        <v>766</v>
      </c>
      <c r="D196" s="167" t="s">
        <v>90</v>
      </c>
      <c r="E196" s="152"/>
      <c r="F196" s="166"/>
      <c r="G196" s="155">
        <f>ROUND((SUM(L179:L195))/1,2)</f>
        <v>0</v>
      </c>
      <c r="H196" s="155">
        <f>ROUND((SUM(M179:M195))/1,2)</f>
        <v>0</v>
      </c>
      <c r="I196" s="155">
        <f>ROUND((SUM(I179:I195))/1,2)</f>
        <v>0</v>
      </c>
      <c r="J196" s="152"/>
      <c r="K196" s="152"/>
      <c r="L196" s="152">
        <f>ROUND((SUM(L179:L195))/1,2)</f>
        <v>0</v>
      </c>
      <c r="M196" s="152">
        <f>ROUND((SUM(M179:M195))/1,2)</f>
        <v>0</v>
      </c>
      <c r="N196" s="152"/>
      <c r="O196" s="152"/>
      <c r="P196" s="186"/>
      <c r="Q196" s="152"/>
      <c r="R196" s="152"/>
      <c r="S196" s="186">
        <f>ROUND((SUM(S179:S195))/1,2)</f>
        <v>0.48</v>
      </c>
      <c r="T196" s="149"/>
      <c r="U196" s="149"/>
      <c r="V196" s="2">
        <f>ROUND((SUM(V179:V195))/1,2)</f>
        <v>0</v>
      </c>
      <c r="W196" s="149"/>
      <c r="X196" s="149"/>
      <c r="Y196" s="149"/>
      <c r="Z196" s="149"/>
    </row>
    <row r="197" spans="1:26" x14ac:dyDescent="0.3">
      <c r="A197" s="1"/>
      <c r="B197" s="1"/>
      <c r="C197" s="1"/>
      <c r="D197" s="1"/>
      <c r="E197" s="1"/>
      <c r="F197" s="162"/>
      <c r="G197" s="145"/>
      <c r="H197" s="145"/>
      <c r="I197" s="145"/>
      <c r="J197" s="1"/>
      <c r="K197" s="1"/>
      <c r="L197" s="1"/>
      <c r="M197" s="1"/>
      <c r="N197" s="1"/>
      <c r="O197" s="1"/>
      <c r="P197" s="1"/>
      <c r="Q197" s="1"/>
      <c r="R197" s="1"/>
      <c r="S197" s="1"/>
      <c r="V197" s="1"/>
    </row>
    <row r="198" spans="1:26" x14ac:dyDescent="0.3">
      <c r="A198" s="152"/>
      <c r="B198" s="152"/>
      <c r="C198" s="167">
        <v>767</v>
      </c>
      <c r="D198" s="167" t="s">
        <v>91</v>
      </c>
      <c r="E198" s="152"/>
      <c r="F198" s="166"/>
      <c r="G198" s="153"/>
      <c r="H198" s="153"/>
      <c r="I198" s="153"/>
      <c r="J198" s="152"/>
      <c r="K198" s="152"/>
      <c r="L198" s="152"/>
      <c r="M198" s="152"/>
      <c r="N198" s="152"/>
      <c r="O198" s="152"/>
      <c r="P198" s="152"/>
      <c r="Q198" s="152"/>
      <c r="R198" s="152"/>
      <c r="S198" s="152"/>
      <c r="T198" s="149"/>
      <c r="U198" s="149"/>
      <c r="V198" s="152"/>
      <c r="W198" s="149"/>
      <c r="X198" s="149"/>
      <c r="Y198" s="149"/>
      <c r="Z198" s="149"/>
    </row>
    <row r="199" spans="1:26" ht="24.9" customHeight="1" x14ac:dyDescent="0.3">
      <c r="A199" s="173">
        <v>144</v>
      </c>
      <c r="B199" s="168" t="s">
        <v>430</v>
      </c>
      <c r="C199" s="174" t="s">
        <v>431</v>
      </c>
      <c r="D199" s="168" t="s">
        <v>432</v>
      </c>
      <c r="E199" s="168" t="s">
        <v>154</v>
      </c>
      <c r="F199" s="169">
        <v>225.24</v>
      </c>
      <c r="G199" s="175"/>
      <c r="H199" s="175"/>
      <c r="I199" s="170">
        <f t="shared" ref="I199:I209" si="60">ROUND(F199*(G199+H199),2)</f>
        <v>0</v>
      </c>
      <c r="J199" s="168">
        <f t="shared" ref="J199:J209" si="61">ROUND(F199*(N199),2)</f>
        <v>0</v>
      </c>
      <c r="K199" s="171">
        <f t="shared" ref="K199:K209" si="62">ROUND(F199*(O199),2)</f>
        <v>0</v>
      </c>
      <c r="L199" s="171">
        <f t="shared" ref="L199:L209" si="63">ROUND(F199*(G199),2)</f>
        <v>0</v>
      </c>
      <c r="M199" s="171">
        <f t="shared" ref="M199:M209" si="64">ROUND(F199*(H199),2)</f>
        <v>0</v>
      </c>
      <c r="N199" s="171">
        <v>0</v>
      </c>
      <c r="O199" s="171"/>
      <c r="P199" s="176"/>
      <c r="Q199" s="176"/>
      <c r="R199" s="176"/>
      <c r="S199" s="171">
        <f t="shared" ref="S199:S209" si="65">ROUND(F199*(P199),3)</f>
        <v>0</v>
      </c>
      <c r="T199" s="172"/>
      <c r="U199" s="172"/>
      <c r="V199" s="176"/>
      <c r="Z199">
        <v>0</v>
      </c>
    </row>
    <row r="200" spans="1:26" ht="24.9" customHeight="1" x14ac:dyDescent="0.3">
      <c r="A200" s="182">
        <v>145</v>
      </c>
      <c r="B200" s="177" t="s">
        <v>280</v>
      </c>
      <c r="C200" s="183" t="s">
        <v>433</v>
      </c>
      <c r="D200" s="177" t="s">
        <v>434</v>
      </c>
      <c r="E200" s="177" t="s">
        <v>415</v>
      </c>
      <c r="F200" s="178">
        <v>24</v>
      </c>
      <c r="G200" s="184"/>
      <c r="H200" s="184"/>
      <c r="I200" s="179">
        <f t="shared" si="60"/>
        <v>0</v>
      </c>
      <c r="J200" s="177">
        <f t="shared" si="61"/>
        <v>0</v>
      </c>
      <c r="K200" s="180">
        <f t="shared" si="62"/>
        <v>0</v>
      </c>
      <c r="L200" s="180">
        <f t="shared" si="63"/>
        <v>0</v>
      </c>
      <c r="M200" s="180">
        <f t="shared" si="64"/>
        <v>0</v>
      </c>
      <c r="N200" s="180">
        <v>0</v>
      </c>
      <c r="O200" s="180"/>
      <c r="P200" s="185">
        <v>4.5109999999999997E-2</v>
      </c>
      <c r="Q200" s="185"/>
      <c r="R200" s="185">
        <v>4.5109999999999997E-2</v>
      </c>
      <c r="S200" s="180">
        <f t="shared" si="65"/>
        <v>1.083</v>
      </c>
      <c r="T200" s="181"/>
      <c r="U200" s="181"/>
      <c r="V200" s="185"/>
      <c r="Z200">
        <v>0</v>
      </c>
    </row>
    <row r="201" spans="1:26" ht="24.9" customHeight="1" x14ac:dyDescent="0.3">
      <c r="A201" s="182">
        <v>146</v>
      </c>
      <c r="B201" s="177" t="s">
        <v>280</v>
      </c>
      <c r="C201" s="183" t="s">
        <v>435</v>
      </c>
      <c r="D201" s="177" t="s">
        <v>436</v>
      </c>
      <c r="E201" s="177" t="s">
        <v>157</v>
      </c>
      <c r="F201" s="178">
        <v>2</v>
      </c>
      <c r="G201" s="184"/>
      <c r="H201" s="184"/>
      <c r="I201" s="179">
        <f t="shared" si="60"/>
        <v>0</v>
      </c>
      <c r="J201" s="177">
        <f t="shared" si="61"/>
        <v>0</v>
      </c>
      <c r="K201" s="180">
        <f t="shared" si="62"/>
        <v>0</v>
      </c>
      <c r="L201" s="180">
        <f t="shared" si="63"/>
        <v>0</v>
      </c>
      <c r="M201" s="180">
        <f t="shared" si="64"/>
        <v>0</v>
      </c>
      <c r="N201" s="180">
        <v>0</v>
      </c>
      <c r="O201" s="180"/>
      <c r="P201" s="185">
        <v>4.0849999999999997E-2</v>
      </c>
      <c r="Q201" s="185"/>
      <c r="R201" s="185">
        <v>4.0849999999999997E-2</v>
      </c>
      <c r="S201" s="180">
        <f t="shared" si="65"/>
        <v>8.2000000000000003E-2</v>
      </c>
      <c r="T201" s="181"/>
      <c r="U201" s="181"/>
      <c r="V201" s="185"/>
      <c r="Z201">
        <v>0</v>
      </c>
    </row>
    <row r="202" spans="1:26" ht="24.9" customHeight="1" x14ac:dyDescent="0.3">
      <c r="A202" s="182">
        <v>147</v>
      </c>
      <c r="B202" s="177" t="s">
        <v>280</v>
      </c>
      <c r="C202" s="183" t="s">
        <v>437</v>
      </c>
      <c r="D202" s="177" t="s">
        <v>438</v>
      </c>
      <c r="E202" s="177" t="s">
        <v>157</v>
      </c>
      <c r="F202" s="178">
        <v>6</v>
      </c>
      <c r="G202" s="184"/>
      <c r="H202" s="184"/>
      <c r="I202" s="179">
        <f t="shared" si="60"/>
        <v>0</v>
      </c>
      <c r="J202" s="177">
        <f t="shared" si="61"/>
        <v>0</v>
      </c>
      <c r="K202" s="180">
        <f t="shared" si="62"/>
        <v>0</v>
      </c>
      <c r="L202" s="180">
        <f t="shared" si="63"/>
        <v>0</v>
      </c>
      <c r="M202" s="180">
        <f t="shared" si="64"/>
        <v>0</v>
      </c>
      <c r="N202" s="180">
        <v>0</v>
      </c>
      <c r="O202" s="180"/>
      <c r="P202" s="185">
        <v>4.6019999999999998E-2</v>
      </c>
      <c r="Q202" s="185"/>
      <c r="R202" s="185">
        <v>4.6019999999999998E-2</v>
      </c>
      <c r="S202" s="180">
        <f t="shared" si="65"/>
        <v>0.27600000000000002</v>
      </c>
      <c r="T202" s="181"/>
      <c r="U202" s="181"/>
      <c r="V202" s="185"/>
      <c r="Z202">
        <v>0</v>
      </c>
    </row>
    <row r="203" spans="1:26" ht="35.1" customHeight="1" x14ac:dyDescent="0.3">
      <c r="A203" s="182">
        <v>148</v>
      </c>
      <c r="B203" s="177" t="s">
        <v>280</v>
      </c>
      <c r="C203" s="183" t="s">
        <v>439</v>
      </c>
      <c r="D203" s="177" t="s">
        <v>440</v>
      </c>
      <c r="E203" s="177" t="s">
        <v>157</v>
      </c>
      <c r="F203" s="178">
        <v>1</v>
      </c>
      <c r="G203" s="184"/>
      <c r="H203" s="184"/>
      <c r="I203" s="179">
        <f t="shared" si="60"/>
        <v>0</v>
      </c>
      <c r="J203" s="177">
        <f t="shared" si="61"/>
        <v>0</v>
      </c>
      <c r="K203" s="180">
        <f t="shared" si="62"/>
        <v>0</v>
      </c>
      <c r="L203" s="180">
        <f t="shared" si="63"/>
        <v>0</v>
      </c>
      <c r="M203" s="180">
        <f t="shared" si="64"/>
        <v>0</v>
      </c>
      <c r="N203" s="180">
        <v>0</v>
      </c>
      <c r="O203" s="180"/>
      <c r="P203" s="185">
        <v>5.731E-2</v>
      </c>
      <c r="Q203" s="185"/>
      <c r="R203" s="185">
        <v>5.731E-2</v>
      </c>
      <c r="S203" s="180">
        <f t="shared" si="65"/>
        <v>5.7000000000000002E-2</v>
      </c>
      <c r="T203" s="181"/>
      <c r="U203" s="181"/>
      <c r="V203" s="185"/>
      <c r="Z203">
        <v>0</v>
      </c>
    </row>
    <row r="204" spans="1:26" ht="24.9" customHeight="1" x14ac:dyDescent="0.3">
      <c r="A204" s="182">
        <v>149</v>
      </c>
      <c r="B204" s="177" t="s">
        <v>280</v>
      </c>
      <c r="C204" s="183" t="s">
        <v>441</v>
      </c>
      <c r="D204" s="177" t="s">
        <v>442</v>
      </c>
      <c r="E204" s="177" t="s">
        <v>157</v>
      </c>
      <c r="F204" s="178">
        <v>6</v>
      </c>
      <c r="G204" s="184"/>
      <c r="H204" s="184"/>
      <c r="I204" s="179">
        <f t="shared" si="60"/>
        <v>0</v>
      </c>
      <c r="J204" s="177">
        <f t="shared" si="61"/>
        <v>0</v>
      </c>
      <c r="K204" s="180">
        <f t="shared" si="62"/>
        <v>0</v>
      </c>
      <c r="L204" s="180">
        <f t="shared" si="63"/>
        <v>0</v>
      </c>
      <c r="M204" s="180">
        <f t="shared" si="64"/>
        <v>0</v>
      </c>
      <c r="N204" s="180">
        <v>0</v>
      </c>
      <c r="O204" s="180"/>
      <c r="P204" s="185">
        <v>2.2749999999999999E-2</v>
      </c>
      <c r="Q204" s="185"/>
      <c r="R204" s="185">
        <v>2.2749999999999999E-2</v>
      </c>
      <c r="S204" s="180">
        <f t="shared" si="65"/>
        <v>0.13700000000000001</v>
      </c>
      <c r="T204" s="181"/>
      <c r="U204" s="181"/>
      <c r="V204" s="185"/>
      <c r="Z204">
        <v>0</v>
      </c>
    </row>
    <row r="205" spans="1:26" ht="24.9" customHeight="1" x14ac:dyDescent="0.3">
      <c r="A205" s="173">
        <v>150</v>
      </c>
      <c r="B205" s="168" t="s">
        <v>443</v>
      </c>
      <c r="C205" s="174" t="s">
        <v>444</v>
      </c>
      <c r="D205" s="168" t="s">
        <v>445</v>
      </c>
      <c r="E205" s="168" t="s">
        <v>154</v>
      </c>
      <c r="F205" s="169">
        <v>13.44</v>
      </c>
      <c r="G205" s="175"/>
      <c r="H205" s="175"/>
      <c r="I205" s="170">
        <f t="shared" si="60"/>
        <v>0</v>
      </c>
      <c r="J205" s="168">
        <f t="shared" si="61"/>
        <v>0</v>
      </c>
      <c r="K205" s="171">
        <f t="shared" si="62"/>
        <v>0</v>
      </c>
      <c r="L205" s="171">
        <f t="shared" si="63"/>
        <v>0</v>
      </c>
      <c r="M205" s="171">
        <f t="shared" si="64"/>
        <v>0</v>
      </c>
      <c r="N205" s="171">
        <v>0</v>
      </c>
      <c r="O205" s="171"/>
      <c r="P205" s="176">
        <v>6.0000000000000002E-5</v>
      </c>
      <c r="Q205" s="176"/>
      <c r="R205" s="176">
        <v>6.0000000000000002E-5</v>
      </c>
      <c r="S205" s="171">
        <f t="shared" si="65"/>
        <v>1E-3</v>
      </c>
      <c r="T205" s="172"/>
      <c r="U205" s="172"/>
      <c r="V205" s="176"/>
      <c r="Z205">
        <v>0</v>
      </c>
    </row>
    <row r="206" spans="1:26" ht="24.9" customHeight="1" x14ac:dyDescent="0.3">
      <c r="A206" s="173">
        <v>151</v>
      </c>
      <c r="B206" s="168" t="s">
        <v>443</v>
      </c>
      <c r="C206" s="174" t="s">
        <v>446</v>
      </c>
      <c r="D206" s="168" t="s">
        <v>447</v>
      </c>
      <c r="E206" s="168" t="s">
        <v>154</v>
      </c>
      <c r="F206" s="169">
        <v>16.222000000000001</v>
      </c>
      <c r="G206" s="175"/>
      <c r="H206" s="175"/>
      <c r="I206" s="170">
        <f t="shared" si="60"/>
        <v>0</v>
      </c>
      <c r="J206" s="168">
        <f t="shared" si="61"/>
        <v>0</v>
      </c>
      <c r="K206" s="171">
        <f t="shared" si="62"/>
        <v>0</v>
      </c>
      <c r="L206" s="171">
        <f t="shared" si="63"/>
        <v>0</v>
      </c>
      <c r="M206" s="171">
        <f t="shared" si="64"/>
        <v>0</v>
      </c>
      <c r="N206" s="171">
        <v>0</v>
      </c>
      <c r="O206" s="171"/>
      <c r="P206" s="176">
        <v>6.0000000000000002E-5</v>
      </c>
      <c r="Q206" s="176"/>
      <c r="R206" s="176">
        <v>6.0000000000000002E-5</v>
      </c>
      <c r="S206" s="171">
        <f t="shared" si="65"/>
        <v>1E-3</v>
      </c>
      <c r="T206" s="172"/>
      <c r="U206" s="172"/>
      <c r="V206" s="176"/>
      <c r="Z206">
        <v>0</v>
      </c>
    </row>
    <row r="207" spans="1:26" ht="24.9" customHeight="1" x14ac:dyDescent="0.3">
      <c r="A207" s="182">
        <v>152</v>
      </c>
      <c r="B207" s="177" t="s">
        <v>239</v>
      </c>
      <c r="C207" s="183" t="s">
        <v>448</v>
      </c>
      <c r="D207" s="177" t="s">
        <v>449</v>
      </c>
      <c r="E207" s="177" t="s">
        <v>154</v>
      </c>
      <c r="F207" s="178">
        <v>13.44</v>
      </c>
      <c r="G207" s="184"/>
      <c r="H207" s="184"/>
      <c r="I207" s="179">
        <f t="shared" si="60"/>
        <v>0</v>
      </c>
      <c r="J207" s="177">
        <f t="shared" si="61"/>
        <v>0</v>
      </c>
      <c r="K207" s="180">
        <f t="shared" si="62"/>
        <v>0</v>
      </c>
      <c r="L207" s="180">
        <f t="shared" si="63"/>
        <v>0</v>
      </c>
      <c r="M207" s="180">
        <f t="shared" si="64"/>
        <v>0</v>
      </c>
      <c r="N207" s="180">
        <v>0</v>
      </c>
      <c r="O207" s="180"/>
      <c r="P207" s="185">
        <v>1.6299999999999999E-2</v>
      </c>
      <c r="Q207" s="185"/>
      <c r="R207" s="185">
        <v>1.6299999999999999E-2</v>
      </c>
      <c r="S207" s="180">
        <f t="shared" si="65"/>
        <v>0.219</v>
      </c>
      <c r="T207" s="181"/>
      <c r="U207" s="181"/>
      <c r="V207" s="185"/>
      <c r="Z207">
        <v>0</v>
      </c>
    </row>
    <row r="208" spans="1:26" ht="24.9" customHeight="1" x14ac:dyDescent="0.3">
      <c r="A208" s="182">
        <v>153</v>
      </c>
      <c r="B208" s="177" t="s">
        <v>239</v>
      </c>
      <c r="C208" s="183" t="s">
        <v>450</v>
      </c>
      <c r="D208" s="177" t="s">
        <v>451</v>
      </c>
      <c r="E208" s="177" t="s">
        <v>154</v>
      </c>
      <c r="F208" s="178">
        <v>16.222000000000001</v>
      </c>
      <c r="G208" s="184"/>
      <c r="H208" s="184"/>
      <c r="I208" s="179">
        <f t="shared" si="60"/>
        <v>0</v>
      </c>
      <c r="J208" s="177">
        <f t="shared" si="61"/>
        <v>0</v>
      </c>
      <c r="K208" s="180">
        <f t="shared" si="62"/>
        <v>0</v>
      </c>
      <c r="L208" s="180">
        <f t="shared" si="63"/>
        <v>0</v>
      </c>
      <c r="M208" s="180">
        <f t="shared" si="64"/>
        <v>0</v>
      </c>
      <c r="N208" s="180">
        <v>0</v>
      </c>
      <c r="O208" s="180"/>
      <c r="P208" s="185">
        <v>1.9099999999999999E-2</v>
      </c>
      <c r="Q208" s="185"/>
      <c r="R208" s="185">
        <v>1.9099999999999999E-2</v>
      </c>
      <c r="S208" s="180">
        <f t="shared" si="65"/>
        <v>0.31</v>
      </c>
      <c r="T208" s="181"/>
      <c r="U208" s="181"/>
      <c r="V208" s="185"/>
      <c r="Z208">
        <v>0</v>
      </c>
    </row>
    <row r="209" spans="1:26" ht="24.9" customHeight="1" x14ac:dyDescent="0.3">
      <c r="A209" s="173">
        <v>154</v>
      </c>
      <c r="B209" s="168" t="s">
        <v>443</v>
      </c>
      <c r="C209" s="174" t="s">
        <v>452</v>
      </c>
      <c r="D209" s="168" t="s">
        <v>453</v>
      </c>
      <c r="E209" s="168" t="s">
        <v>294</v>
      </c>
      <c r="F209" s="169">
        <v>1.2100331981601196</v>
      </c>
      <c r="G209" s="175"/>
      <c r="H209" s="175"/>
      <c r="I209" s="170">
        <f t="shared" si="60"/>
        <v>0</v>
      </c>
      <c r="J209" s="168">
        <f t="shared" si="61"/>
        <v>0</v>
      </c>
      <c r="K209" s="171">
        <f t="shared" si="62"/>
        <v>0</v>
      </c>
      <c r="L209" s="171">
        <f t="shared" si="63"/>
        <v>0</v>
      </c>
      <c r="M209" s="171">
        <f t="shared" si="64"/>
        <v>0</v>
      </c>
      <c r="N209" s="171">
        <v>0</v>
      </c>
      <c r="O209" s="171"/>
      <c r="P209" s="176"/>
      <c r="Q209" s="176"/>
      <c r="R209" s="176"/>
      <c r="S209" s="171">
        <f t="shared" si="65"/>
        <v>0</v>
      </c>
      <c r="T209" s="172"/>
      <c r="U209" s="172"/>
      <c r="V209" s="176"/>
      <c r="Z209">
        <v>0</v>
      </c>
    </row>
    <row r="210" spans="1:26" x14ac:dyDescent="0.3">
      <c r="A210" s="152"/>
      <c r="B210" s="152"/>
      <c r="C210" s="167">
        <v>767</v>
      </c>
      <c r="D210" s="167" t="s">
        <v>91</v>
      </c>
      <c r="E210" s="152"/>
      <c r="F210" s="166"/>
      <c r="G210" s="155">
        <f>ROUND((SUM(L198:L209))/1,2)</f>
        <v>0</v>
      </c>
      <c r="H210" s="155">
        <f>ROUND((SUM(M198:M209))/1,2)</f>
        <v>0</v>
      </c>
      <c r="I210" s="155">
        <f>ROUND((SUM(I198:I209))/1,2)</f>
        <v>0</v>
      </c>
      <c r="J210" s="152"/>
      <c r="K210" s="152"/>
      <c r="L210" s="152">
        <f>ROUND((SUM(L198:L209))/1,2)</f>
        <v>0</v>
      </c>
      <c r="M210" s="152">
        <f>ROUND((SUM(M198:M209))/1,2)</f>
        <v>0</v>
      </c>
      <c r="N210" s="152"/>
      <c r="O210" s="152"/>
      <c r="P210" s="186"/>
      <c r="Q210" s="152"/>
      <c r="R210" s="152"/>
      <c r="S210" s="186">
        <f>ROUND((SUM(S198:S209))/1,2)</f>
        <v>2.17</v>
      </c>
      <c r="T210" s="149"/>
      <c r="U210" s="149"/>
      <c r="V210" s="2">
        <f>ROUND((SUM(V198:V209))/1,2)</f>
        <v>0</v>
      </c>
      <c r="W210" s="149"/>
      <c r="X210" s="149"/>
      <c r="Y210" s="149"/>
      <c r="Z210" s="149"/>
    </row>
    <row r="211" spans="1:26" x14ac:dyDescent="0.3">
      <c r="A211" s="1"/>
      <c r="B211" s="1"/>
      <c r="C211" s="1"/>
      <c r="D211" s="1"/>
      <c r="E211" s="1"/>
      <c r="F211" s="162"/>
      <c r="G211" s="145"/>
      <c r="H211" s="145"/>
      <c r="I211" s="145"/>
      <c r="J211" s="1"/>
      <c r="K211" s="1"/>
      <c r="L211" s="1"/>
      <c r="M211" s="1"/>
      <c r="N211" s="1"/>
      <c r="O211" s="1"/>
      <c r="P211" s="1"/>
      <c r="Q211" s="1"/>
      <c r="R211" s="1"/>
      <c r="S211" s="1"/>
      <c r="V211" s="1"/>
    </row>
    <row r="212" spans="1:26" x14ac:dyDescent="0.3">
      <c r="A212" s="152"/>
      <c r="B212" s="152"/>
      <c r="C212" s="167">
        <v>771</v>
      </c>
      <c r="D212" s="167" t="s">
        <v>92</v>
      </c>
      <c r="E212" s="152"/>
      <c r="F212" s="166"/>
      <c r="G212" s="153"/>
      <c r="H212" s="153"/>
      <c r="I212" s="153"/>
      <c r="J212" s="152"/>
      <c r="K212" s="152"/>
      <c r="L212" s="152"/>
      <c r="M212" s="152"/>
      <c r="N212" s="152"/>
      <c r="O212" s="152"/>
      <c r="P212" s="152"/>
      <c r="Q212" s="152"/>
      <c r="R212" s="152"/>
      <c r="S212" s="152"/>
      <c r="T212" s="149"/>
      <c r="U212" s="149"/>
      <c r="V212" s="152"/>
      <c r="W212" s="149"/>
      <c r="X212" s="149"/>
      <c r="Y212" s="149"/>
      <c r="Z212" s="149"/>
    </row>
    <row r="213" spans="1:26" ht="24.9" customHeight="1" x14ac:dyDescent="0.3">
      <c r="A213" s="173">
        <v>155</v>
      </c>
      <c r="B213" s="168" t="s">
        <v>454</v>
      </c>
      <c r="C213" s="174" t="s">
        <v>455</v>
      </c>
      <c r="D213" s="168" t="s">
        <v>456</v>
      </c>
      <c r="E213" s="168" t="s">
        <v>131</v>
      </c>
      <c r="F213" s="169">
        <v>19.5</v>
      </c>
      <c r="G213" s="175"/>
      <c r="H213" s="175"/>
      <c r="I213" s="170">
        <f t="shared" ref="I213:I221" si="66">ROUND(F213*(G213+H213),2)</f>
        <v>0</v>
      </c>
      <c r="J213" s="168">
        <f t="shared" ref="J213:J221" si="67">ROUND(F213*(N213),2)</f>
        <v>0</v>
      </c>
      <c r="K213" s="171">
        <f t="shared" ref="K213:K221" si="68">ROUND(F213*(O213),2)</f>
        <v>0</v>
      </c>
      <c r="L213" s="171">
        <f t="shared" ref="L213:L221" si="69">ROUND(F213*(G213),2)</f>
        <v>0</v>
      </c>
      <c r="M213" s="171">
        <f t="shared" ref="M213:M221" si="70">ROUND(F213*(H213),2)</f>
        <v>0</v>
      </c>
      <c r="N213" s="171">
        <v>0</v>
      </c>
      <c r="O213" s="171"/>
      <c r="P213" s="176">
        <v>4.4580000000000002E-2</v>
      </c>
      <c r="Q213" s="176"/>
      <c r="R213" s="176">
        <v>4.4580000000000002E-2</v>
      </c>
      <c r="S213" s="171">
        <f t="shared" ref="S213:S221" si="71">ROUND(F213*(P213),3)</f>
        <v>0.86899999999999999</v>
      </c>
      <c r="T213" s="172"/>
      <c r="U213" s="172"/>
      <c r="V213" s="176"/>
      <c r="Z213">
        <v>0</v>
      </c>
    </row>
    <row r="214" spans="1:26" ht="24.9" customHeight="1" x14ac:dyDescent="0.3">
      <c r="A214" s="173">
        <v>156</v>
      </c>
      <c r="B214" s="168" t="s">
        <v>454</v>
      </c>
      <c r="C214" s="174" t="s">
        <v>457</v>
      </c>
      <c r="D214" s="168" t="s">
        <v>458</v>
      </c>
      <c r="E214" s="168" t="s">
        <v>154</v>
      </c>
      <c r="F214" s="169">
        <v>122.3</v>
      </c>
      <c r="G214" s="175"/>
      <c r="H214" s="175"/>
      <c r="I214" s="170">
        <f t="shared" si="66"/>
        <v>0</v>
      </c>
      <c r="J214" s="168">
        <f t="shared" si="67"/>
        <v>0</v>
      </c>
      <c r="K214" s="171">
        <f t="shared" si="68"/>
        <v>0</v>
      </c>
      <c r="L214" s="171">
        <f t="shared" si="69"/>
        <v>0</v>
      </c>
      <c r="M214" s="171">
        <f t="shared" si="70"/>
        <v>0</v>
      </c>
      <c r="N214" s="171">
        <v>0</v>
      </c>
      <c r="O214" s="171"/>
      <c r="P214" s="176">
        <v>5.9999999999999995E-4</v>
      </c>
      <c r="Q214" s="176"/>
      <c r="R214" s="176">
        <v>5.9999999999999995E-4</v>
      </c>
      <c r="S214" s="171">
        <f t="shared" si="71"/>
        <v>7.2999999999999995E-2</v>
      </c>
      <c r="T214" s="172"/>
      <c r="U214" s="172"/>
      <c r="V214" s="176"/>
      <c r="Z214">
        <v>0</v>
      </c>
    </row>
    <row r="215" spans="1:26" ht="35.1" customHeight="1" x14ac:dyDescent="0.3">
      <c r="A215" s="173">
        <v>157</v>
      </c>
      <c r="B215" s="168" t="s">
        <v>454</v>
      </c>
      <c r="C215" s="174" t="s">
        <v>459</v>
      </c>
      <c r="D215" s="168" t="s">
        <v>460</v>
      </c>
      <c r="E215" s="168" t="s">
        <v>131</v>
      </c>
      <c r="F215" s="169">
        <v>120.04000000000002</v>
      </c>
      <c r="G215" s="175"/>
      <c r="H215" s="175"/>
      <c r="I215" s="170">
        <f t="shared" si="66"/>
        <v>0</v>
      </c>
      <c r="J215" s="168">
        <f t="shared" si="67"/>
        <v>0</v>
      </c>
      <c r="K215" s="171">
        <f t="shared" si="68"/>
        <v>0</v>
      </c>
      <c r="L215" s="171">
        <f t="shared" si="69"/>
        <v>0</v>
      </c>
      <c r="M215" s="171">
        <f t="shared" si="70"/>
        <v>0</v>
      </c>
      <c r="N215" s="171">
        <v>0</v>
      </c>
      <c r="O215" s="171"/>
      <c r="P215" s="176">
        <v>4.2970000000000001E-2</v>
      </c>
      <c r="Q215" s="176"/>
      <c r="R215" s="176">
        <v>4.2970000000000001E-2</v>
      </c>
      <c r="S215" s="171">
        <f t="shared" si="71"/>
        <v>5.1580000000000004</v>
      </c>
      <c r="T215" s="172"/>
      <c r="U215" s="172"/>
      <c r="V215" s="176"/>
      <c r="Z215">
        <v>0</v>
      </c>
    </row>
    <row r="216" spans="1:26" ht="24.9" customHeight="1" x14ac:dyDescent="0.3">
      <c r="A216" s="182">
        <v>158</v>
      </c>
      <c r="B216" s="177" t="s">
        <v>461</v>
      </c>
      <c r="C216" s="183" t="s">
        <v>462</v>
      </c>
      <c r="D216" s="177" t="s">
        <v>463</v>
      </c>
      <c r="E216" s="177" t="s">
        <v>291</v>
      </c>
      <c r="F216" s="178">
        <v>66.504599999999996</v>
      </c>
      <c r="G216" s="184"/>
      <c r="H216" s="184"/>
      <c r="I216" s="179">
        <f t="shared" si="66"/>
        <v>0</v>
      </c>
      <c r="J216" s="177">
        <f t="shared" si="67"/>
        <v>0</v>
      </c>
      <c r="K216" s="180">
        <f t="shared" si="68"/>
        <v>0</v>
      </c>
      <c r="L216" s="180">
        <f t="shared" si="69"/>
        <v>0</v>
      </c>
      <c r="M216" s="180">
        <f t="shared" si="70"/>
        <v>0</v>
      </c>
      <c r="N216" s="180">
        <v>0</v>
      </c>
      <c r="O216" s="180"/>
      <c r="P216" s="185">
        <v>1.7000000000000001E-2</v>
      </c>
      <c r="Q216" s="185"/>
      <c r="R216" s="185">
        <v>1.7000000000000001E-2</v>
      </c>
      <c r="S216" s="180">
        <f t="shared" si="71"/>
        <v>1.131</v>
      </c>
      <c r="T216" s="181"/>
      <c r="U216" s="181"/>
      <c r="V216" s="185"/>
      <c r="Z216">
        <v>0</v>
      </c>
    </row>
    <row r="217" spans="1:26" ht="24.9" customHeight="1" x14ac:dyDescent="0.3">
      <c r="A217" s="182">
        <v>159</v>
      </c>
      <c r="B217" s="177" t="s">
        <v>461</v>
      </c>
      <c r="C217" s="183" t="s">
        <v>464</v>
      </c>
      <c r="D217" s="177" t="s">
        <v>465</v>
      </c>
      <c r="E217" s="177" t="s">
        <v>291</v>
      </c>
      <c r="F217" s="178">
        <v>110.8128</v>
      </c>
      <c r="G217" s="184"/>
      <c r="H217" s="184"/>
      <c r="I217" s="179">
        <f t="shared" si="66"/>
        <v>0</v>
      </c>
      <c r="J217" s="177">
        <f t="shared" si="67"/>
        <v>0</v>
      </c>
      <c r="K217" s="180">
        <f t="shared" si="68"/>
        <v>0</v>
      </c>
      <c r="L217" s="180">
        <f t="shared" si="69"/>
        <v>0</v>
      </c>
      <c r="M217" s="180">
        <f t="shared" si="70"/>
        <v>0</v>
      </c>
      <c r="N217" s="180">
        <v>0</v>
      </c>
      <c r="O217" s="180"/>
      <c r="P217" s="185">
        <v>2.4E-2</v>
      </c>
      <c r="Q217" s="185"/>
      <c r="R217" s="185">
        <v>2.4E-2</v>
      </c>
      <c r="S217" s="180">
        <f t="shared" si="71"/>
        <v>2.66</v>
      </c>
      <c r="T217" s="181"/>
      <c r="U217" s="181"/>
      <c r="V217" s="185"/>
      <c r="Z217">
        <v>0</v>
      </c>
    </row>
    <row r="218" spans="1:26" ht="24.9" customHeight="1" x14ac:dyDescent="0.3">
      <c r="A218" s="182">
        <v>160</v>
      </c>
      <c r="B218" s="177" t="s">
        <v>461</v>
      </c>
      <c r="C218" s="183" t="s">
        <v>466</v>
      </c>
      <c r="D218" s="177" t="s">
        <v>467</v>
      </c>
      <c r="E218" s="177" t="s">
        <v>291</v>
      </c>
      <c r="F218" s="178">
        <v>11.4</v>
      </c>
      <c r="G218" s="184"/>
      <c r="H218" s="184"/>
      <c r="I218" s="179">
        <f t="shared" si="66"/>
        <v>0</v>
      </c>
      <c r="J218" s="177">
        <f t="shared" si="67"/>
        <v>0</v>
      </c>
      <c r="K218" s="180">
        <f t="shared" si="68"/>
        <v>0</v>
      </c>
      <c r="L218" s="180">
        <f t="shared" si="69"/>
        <v>0</v>
      </c>
      <c r="M218" s="180">
        <f t="shared" si="70"/>
        <v>0</v>
      </c>
      <c r="N218" s="180">
        <v>0</v>
      </c>
      <c r="O218" s="180"/>
      <c r="P218" s="185">
        <v>2.4E-2</v>
      </c>
      <c r="Q218" s="185"/>
      <c r="R218" s="185">
        <v>2.4E-2</v>
      </c>
      <c r="S218" s="180">
        <f t="shared" si="71"/>
        <v>0.27400000000000002</v>
      </c>
      <c r="T218" s="181"/>
      <c r="U218" s="181"/>
      <c r="V218" s="185"/>
      <c r="Z218">
        <v>0</v>
      </c>
    </row>
    <row r="219" spans="1:26" ht="24.9" customHeight="1" x14ac:dyDescent="0.3">
      <c r="A219" s="182">
        <v>161</v>
      </c>
      <c r="B219" s="177" t="s">
        <v>126</v>
      </c>
      <c r="C219" s="183" t="s">
        <v>468</v>
      </c>
      <c r="D219" s="177" t="s">
        <v>469</v>
      </c>
      <c r="E219" s="177" t="s">
        <v>131</v>
      </c>
      <c r="F219" s="178">
        <v>142.78</v>
      </c>
      <c r="G219" s="184"/>
      <c r="H219" s="184"/>
      <c r="I219" s="179">
        <f t="shared" si="66"/>
        <v>0</v>
      </c>
      <c r="J219" s="177">
        <f t="shared" si="67"/>
        <v>0</v>
      </c>
      <c r="K219" s="180">
        <f t="shared" si="68"/>
        <v>0</v>
      </c>
      <c r="L219" s="180">
        <f t="shared" si="69"/>
        <v>0</v>
      </c>
      <c r="M219" s="180">
        <f t="shared" si="70"/>
        <v>0</v>
      </c>
      <c r="N219" s="180">
        <v>0</v>
      </c>
      <c r="O219" s="180"/>
      <c r="P219" s="185"/>
      <c r="Q219" s="185"/>
      <c r="R219" s="185"/>
      <c r="S219" s="180">
        <f t="shared" si="71"/>
        <v>0</v>
      </c>
      <c r="T219" s="181"/>
      <c r="U219" s="181"/>
      <c r="V219" s="185"/>
      <c r="Z219">
        <v>0</v>
      </c>
    </row>
    <row r="220" spans="1:26" ht="24.9" customHeight="1" x14ac:dyDescent="0.3">
      <c r="A220" s="173">
        <v>162</v>
      </c>
      <c r="B220" s="168" t="s">
        <v>454</v>
      </c>
      <c r="C220" s="174" t="s">
        <v>470</v>
      </c>
      <c r="D220" s="168" t="s">
        <v>471</v>
      </c>
      <c r="E220" s="168" t="s">
        <v>131</v>
      </c>
      <c r="F220" s="169">
        <v>142.78</v>
      </c>
      <c r="G220" s="175"/>
      <c r="H220" s="175"/>
      <c r="I220" s="170">
        <f t="shared" si="66"/>
        <v>0</v>
      </c>
      <c r="J220" s="168">
        <f t="shared" si="67"/>
        <v>0</v>
      </c>
      <c r="K220" s="171">
        <f t="shared" si="68"/>
        <v>0</v>
      </c>
      <c r="L220" s="171">
        <f t="shared" si="69"/>
        <v>0</v>
      </c>
      <c r="M220" s="171">
        <f t="shared" si="70"/>
        <v>0</v>
      </c>
      <c r="N220" s="171">
        <v>0</v>
      </c>
      <c r="O220" s="171"/>
      <c r="P220" s="176">
        <v>5.3E-3</v>
      </c>
      <c r="Q220" s="176"/>
      <c r="R220" s="176">
        <v>5.3E-3</v>
      </c>
      <c r="S220" s="171">
        <f t="shared" si="71"/>
        <v>0.75700000000000001</v>
      </c>
      <c r="T220" s="172"/>
      <c r="U220" s="172"/>
      <c r="V220" s="176"/>
      <c r="Z220">
        <v>0</v>
      </c>
    </row>
    <row r="221" spans="1:26" ht="24.9" customHeight="1" x14ac:dyDescent="0.3">
      <c r="A221" s="173">
        <v>163</v>
      </c>
      <c r="B221" s="168" t="s">
        <v>454</v>
      </c>
      <c r="C221" s="174" t="s">
        <v>472</v>
      </c>
      <c r="D221" s="168" t="s">
        <v>473</v>
      </c>
      <c r="E221" s="168" t="s">
        <v>294</v>
      </c>
      <c r="F221" s="169">
        <v>4.2901177025676969</v>
      </c>
      <c r="G221" s="175"/>
      <c r="H221" s="175"/>
      <c r="I221" s="170">
        <f t="shared" si="66"/>
        <v>0</v>
      </c>
      <c r="J221" s="168">
        <f t="shared" si="67"/>
        <v>0</v>
      </c>
      <c r="K221" s="171">
        <f t="shared" si="68"/>
        <v>0</v>
      </c>
      <c r="L221" s="171">
        <f t="shared" si="69"/>
        <v>0</v>
      </c>
      <c r="M221" s="171">
        <f t="shared" si="70"/>
        <v>0</v>
      </c>
      <c r="N221" s="171">
        <v>0</v>
      </c>
      <c r="O221" s="171"/>
      <c r="P221" s="176"/>
      <c r="Q221" s="176"/>
      <c r="R221" s="176"/>
      <c r="S221" s="171">
        <f t="shared" si="71"/>
        <v>0</v>
      </c>
      <c r="T221" s="172"/>
      <c r="U221" s="172"/>
      <c r="V221" s="176"/>
      <c r="Z221">
        <v>0</v>
      </c>
    </row>
    <row r="222" spans="1:26" x14ac:dyDescent="0.3">
      <c r="A222" s="152"/>
      <c r="B222" s="152"/>
      <c r="C222" s="167">
        <v>771</v>
      </c>
      <c r="D222" s="167" t="s">
        <v>92</v>
      </c>
      <c r="E222" s="152"/>
      <c r="F222" s="166"/>
      <c r="G222" s="155">
        <f>ROUND((SUM(L212:L221))/1,2)</f>
        <v>0</v>
      </c>
      <c r="H222" s="155">
        <f>ROUND((SUM(M212:M221))/1,2)</f>
        <v>0</v>
      </c>
      <c r="I222" s="155">
        <f>ROUND((SUM(I212:I221))/1,2)</f>
        <v>0</v>
      </c>
      <c r="J222" s="152"/>
      <c r="K222" s="152"/>
      <c r="L222" s="152">
        <f>ROUND((SUM(L212:L221))/1,2)</f>
        <v>0</v>
      </c>
      <c r="M222" s="152">
        <f>ROUND((SUM(M212:M221))/1,2)</f>
        <v>0</v>
      </c>
      <c r="N222" s="152"/>
      <c r="O222" s="152"/>
      <c r="P222" s="186"/>
      <c r="Q222" s="152"/>
      <c r="R222" s="152"/>
      <c r="S222" s="186">
        <f>ROUND((SUM(S212:S221))/1,2)</f>
        <v>10.92</v>
      </c>
      <c r="T222" s="149"/>
      <c r="U222" s="149"/>
      <c r="V222" s="2">
        <f>ROUND((SUM(V212:V221))/1,2)</f>
        <v>0</v>
      </c>
      <c r="W222" s="149"/>
      <c r="X222" s="149"/>
      <c r="Y222" s="149"/>
      <c r="Z222" s="149"/>
    </row>
    <row r="223" spans="1:26" x14ac:dyDescent="0.3">
      <c r="A223" s="1"/>
      <c r="B223" s="1"/>
      <c r="C223" s="1"/>
      <c r="D223" s="1"/>
      <c r="E223" s="1"/>
      <c r="F223" s="162"/>
      <c r="G223" s="145"/>
      <c r="H223" s="145"/>
      <c r="I223" s="145"/>
      <c r="J223" s="1"/>
      <c r="K223" s="1"/>
      <c r="L223" s="1"/>
      <c r="M223" s="1"/>
      <c r="N223" s="1"/>
      <c r="O223" s="1"/>
      <c r="P223" s="1"/>
      <c r="Q223" s="1"/>
      <c r="R223" s="1"/>
      <c r="S223" s="1"/>
      <c r="V223" s="1"/>
    </row>
    <row r="224" spans="1:26" x14ac:dyDescent="0.3">
      <c r="A224" s="152"/>
      <c r="B224" s="152"/>
      <c r="C224" s="167">
        <v>775</v>
      </c>
      <c r="D224" s="167" t="s">
        <v>93</v>
      </c>
      <c r="E224" s="152"/>
      <c r="F224" s="166"/>
      <c r="G224" s="153"/>
      <c r="H224" s="153"/>
      <c r="I224" s="153"/>
      <c r="J224" s="152"/>
      <c r="K224" s="152"/>
      <c r="L224" s="152"/>
      <c r="M224" s="152"/>
      <c r="N224" s="152"/>
      <c r="O224" s="152"/>
      <c r="P224" s="152"/>
      <c r="Q224" s="152"/>
      <c r="R224" s="152"/>
      <c r="S224" s="152"/>
      <c r="T224" s="149"/>
      <c r="U224" s="149"/>
      <c r="V224" s="152"/>
      <c r="W224" s="149"/>
      <c r="X224" s="149"/>
      <c r="Y224" s="149"/>
      <c r="Z224" s="149"/>
    </row>
    <row r="225" spans="1:26" ht="24.9" customHeight="1" x14ac:dyDescent="0.3">
      <c r="A225" s="182">
        <v>164</v>
      </c>
      <c r="B225" s="177" t="s">
        <v>280</v>
      </c>
      <c r="C225" s="183" t="s">
        <v>474</v>
      </c>
      <c r="D225" s="177" t="s">
        <v>475</v>
      </c>
      <c r="E225" s="177" t="s">
        <v>131</v>
      </c>
      <c r="F225" s="178">
        <v>273.15600000000001</v>
      </c>
      <c r="G225" s="184"/>
      <c r="H225" s="184"/>
      <c r="I225" s="179">
        <f>ROUND(F225*(G225+H225),2)</f>
        <v>0</v>
      </c>
      <c r="J225" s="177">
        <f>ROUND(F225*(N225),2)</f>
        <v>0</v>
      </c>
      <c r="K225" s="180">
        <f>ROUND(F225*(O225),2)</f>
        <v>0</v>
      </c>
      <c r="L225" s="180">
        <f>ROUND(F225*(G225),2)</f>
        <v>0</v>
      </c>
      <c r="M225" s="180">
        <f>ROUND(F225*(H225),2)</f>
        <v>0</v>
      </c>
      <c r="N225" s="180">
        <v>0</v>
      </c>
      <c r="O225" s="180"/>
      <c r="P225" s="185">
        <v>8.0999999999999996E-3</v>
      </c>
      <c r="Q225" s="185"/>
      <c r="R225" s="185">
        <v>8.0999999999999996E-3</v>
      </c>
      <c r="S225" s="180">
        <f>ROUND(F225*(P225),3)</f>
        <v>2.2130000000000001</v>
      </c>
      <c r="T225" s="181"/>
      <c r="U225" s="181"/>
      <c r="V225" s="185"/>
      <c r="Z225">
        <v>0</v>
      </c>
    </row>
    <row r="226" spans="1:26" ht="24.9" customHeight="1" x14ac:dyDescent="0.3">
      <c r="A226" s="173">
        <v>165</v>
      </c>
      <c r="B226" s="168" t="s">
        <v>476</v>
      </c>
      <c r="C226" s="174" t="s">
        <v>477</v>
      </c>
      <c r="D226" s="168" t="s">
        <v>478</v>
      </c>
      <c r="E226" s="168" t="s">
        <v>131</v>
      </c>
      <c r="F226" s="169">
        <v>267.8</v>
      </c>
      <c r="G226" s="175"/>
      <c r="H226" s="175"/>
      <c r="I226" s="170">
        <f>ROUND(F226*(G226+H226),2)</f>
        <v>0</v>
      </c>
      <c r="J226" s="168">
        <f>ROUND(F226*(N226),2)</f>
        <v>0</v>
      </c>
      <c r="K226" s="171">
        <f>ROUND(F226*(O226),2)</f>
        <v>0</v>
      </c>
      <c r="L226" s="171">
        <f>ROUND(F226*(G226),2)</f>
        <v>0</v>
      </c>
      <c r="M226" s="171">
        <f>ROUND(F226*(H226),2)</f>
        <v>0</v>
      </c>
      <c r="N226" s="171">
        <v>0</v>
      </c>
      <c r="O226" s="171"/>
      <c r="P226" s="176">
        <v>1E-3</v>
      </c>
      <c r="Q226" s="176"/>
      <c r="R226" s="176">
        <v>1E-3</v>
      </c>
      <c r="S226" s="171">
        <f>ROUND(F226*(P226),3)</f>
        <v>0.26800000000000002</v>
      </c>
      <c r="T226" s="172"/>
      <c r="U226" s="172"/>
      <c r="V226" s="176"/>
      <c r="Z226">
        <v>0</v>
      </c>
    </row>
    <row r="227" spans="1:26" ht="24.9" customHeight="1" x14ac:dyDescent="0.3">
      <c r="A227" s="173">
        <v>166</v>
      </c>
      <c r="B227" s="168" t="s">
        <v>476</v>
      </c>
      <c r="C227" s="174" t="s">
        <v>479</v>
      </c>
      <c r="D227" s="168" t="s">
        <v>480</v>
      </c>
      <c r="E227" s="168" t="s">
        <v>294</v>
      </c>
      <c r="F227" s="169">
        <v>1.1550316891528416</v>
      </c>
      <c r="G227" s="175"/>
      <c r="H227" s="175"/>
      <c r="I227" s="170">
        <f>ROUND(F227*(G227+H227),2)</f>
        <v>0</v>
      </c>
      <c r="J227" s="168">
        <f>ROUND(F227*(N227),2)</f>
        <v>0</v>
      </c>
      <c r="K227" s="171">
        <f>ROUND(F227*(O227),2)</f>
        <v>0</v>
      </c>
      <c r="L227" s="171">
        <f>ROUND(F227*(G227),2)</f>
        <v>0</v>
      </c>
      <c r="M227" s="171">
        <f>ROUND(F227*(H227),2)</f>
        <v>0</v>
      </c>
      <c r="N227" s="171">
        <v>0</v>
      </c>
      <c r="O227" s="171"/>
      <c r="P227" s="176"/>
      <c r="Q227" s="176"/>
      <c r="R227" s="176"/>
      <c r="S227" s="171">
        <f>ROUND(F227*(P227),3)</f>
        <v>0</v>
      </c>
      <c r="T227" s="172"/>
      <c r="U227" s="172"/>
      <c r="V227" s="176"/>
      <c r="Z227">
        <v>0</v>
      </c>
    </row>
    <row r="228" spans="1:26" x14ac:dyDescent="0.3">
      <c r="A228" s="152"/>
      <c r="B228" s="152"/>
      <c r="C228" s="167">
        <v>775</v>
      </c>
      <c r="D228" s="167" t="s">
        <v>93</v>
      </c>
      <c r="E228" s="152"/>
      <c r="F228" s="166"/>
      <c r="G228" s="155">
        <f>ROUND((SUM(L224:L227))/1,2)</f>
        <v>0</v>
      </c>
      <c r="H228" s="155">
        <f>ROUND((SUM(M224:M227))/1,2)</f>
        <v>0</v>
      </c>
      <c r="I228" s="155">
        <f>ROUND((SUM(I224:I227))/1,2)</f>
        <v>0</v>
      </c>
      <c r="J228" s="152"/>
      <c r="K228" s="152"/>
      <c r="L228" s="152">
        <f>ROUND((SUM(L224:L227))/1,2)</f>
        <v>0</v>
      </c>
      <c r="M228" s="152">
        <f>ROUND((SUM(M224:M227))/1,2)</f>
        <v>0</v>
      </c>
      <c r="N228" s="152"/>
      <c r="O228" s="152"/>
      <c r="P228" s="186"/>
      <c r="Q228" s="152"/>
      <c r="R228" s="152"/>
      <c r="S228" s="186">
        <f>ROUND((SUM(S224:S227))/1,2)</f>
        <v>2.48</v>
      </c>
      <c r="T228" s="149"/>
      <c r="U228" s="149"/>
      <c r="V228" s="2">
        <f>ROUND((SUM(V224:V227))/1,2)</f>
        <v>0</v>
      </c>
      <c r="W228" s="149"/>
      <c r="X228" s="149"/>
      <c r="Y228" s="149"/>
      <c r="Z228" s="149"/>
    </row>
    <row r="229" spans="1:26" x14ac:dyDescent="0.3">
      <c r="A229" s="1"/>
      <c r="B229" s="1"/>
      <c r="C229" s="1"/>
      <c r="D229" s="1"/>
      <c r="E229" s="1"/>
      <c r="F229" s="162"/>
      <c r="G229" s="145"/>
      <c r="H229" s="145"/>
      <c r="I229" s="145"/>
      <c r="J229" s="1"/>
      <c r="K229" s="1"/>
      <c r="L229" s="1"/>
      <c r="M229" s="1"/>
      <c r="N229" s="1"/>
      <c r="O229" s="1"/>
      <c r="P229" s="1"/>
      <c r="Q229" s="1"/>
      <c r="R229" s="1"/>
      <c r="S229" s="1"/>
      <c r="V229" s="1"/>
    </row>
    <row r="230" spans="1:26" x14ac:dyDescent="0.3">
      <c r="A230" s="152"/>
      <c r="B230" s="152"/>
      <c r="C230" s="167">
        <v>781</v>
      </c>
      <c r="D230" s="167" t="s">
        <v>94</v>
      </c>
      <c r="E230" s="152"/>
      <c r="F230" s="166"/>
      <c r="G230" s="153"/>
      <c r="H230" s="153"/>
      <c r="I230" s="153"/>
      <c r="J230" s="152"/>
      <c r="K230" s="152"/>
      <c r="L230" s="152"/>
      <c r="M230" s="152"/>
      <c r="N230" s="152"/>
      <c r="O230" s="152"/>
      <c r="P230" s="152"/>
      <c r="Q230" s="152"/>
      <c r="R230" s="152"/>
      <c r="S230" s="152"/>
      <c r="T230" s="149"/>
      <c r="U230" s="149"/>
      <c r="V230" s="152"/>
      <c r="W230" s="149"/>
      <c r="X230" s="149"/>
      <c r="Y230" s="149"/>
      <c r="Z230" s="149"/>
    </row>
    <row r="231" spans="1:26" ht="24.9" customHeight="1" x14ac:dyDescent="0.3">
      <c r="A231" s="173">
        <v>167</v>
      </c>
      <c r="B231" s="168" t="s">
        <v>481</v>
      </c>
      <c r="C231" s="174" t="s">
        <v>482</v>
      </c>
      <c r="D231" s="168" t="s">
        <v>483</v>
      </c>
      <c r="E231" s="168" t="s">
        <v>131</v>
      </c>
      <c r="F231" s="169">
        <v>139.33500000000001</v>
      </c>
      <c r="G231" s="175"/>
      <c r="H231" s="175"/>
      <c r="I231" s="170">
        <f>ROUND(F231*(G231+H231),2)</f>
        <v>0</v>
      </c>
      <c r="J231" s="168">
        <f>ROUND(F231*(N231),2)</f>
        <v>0</v>
      </c>
      <c r="K231" s="171">
        <f>ROUND(F231*(O231),2)</f>
        <v>0</v>
      </c>
      <c r="L231" s="171">
        <f>ROUND(F231*(G231),2)</f>
        <v>0</v>
      </c>
      <c r="M231" s="171">
        <f>ROUND(F231*(H231),2)</f>
        <v>0</v>
      </c>
      <c r="N231" s="171">
        <v>0</v>
      </c>
      <c r="O231" s="171"/>
      <c r="P231" s="176">
        <v>2.9458560000000002E-3</v>
      </c>
      <c r="Q231" s="176"/>
      <c r="R231" s="176">
        <v>2.9458560000000002E-3</v>
      </c>
      <c r="S231" s="171">
        <f>ROUND(F231*(P231),3)</f>
        <v>0.41</v>
      </c>
      <c r="T231" s="172"/>
      <c r="U231" s="172"/>
      <c r="V231" s="176"/>
      <c r="Z231">
        <v>0</v>
      </c>
    </row>
    <row r="232" spans="1:26" ht="24.9" customHeight="1" x14ac:dyDescent="0.3">
      <c r="A232" s="182">
        <v>168</v>
      </c>
      <c r="B232" s="177" t="s">
        <v>461</v>
      </c>
      <c r="C232" s="183" t="s">
        <v>484</v>
      </c>
      <c r="D232" s="177" t="s">
        <v>485</v>
      </c>
      <c r="E232" s="177" t="s">
        <v>131</v>
      </c>
      <c r="F232" s="178">
        <v>160.23500000000001</v>
      </c>
      <c r="G232" s="184"/>
      <c r="H232" s="184"/>
      <c r="I232" s="179">
        <f>ROUND(F232*(G232+H232),2)</f>
        <v>0</v>
      </c>
      <c r="J232" s="177">
        <f>ROUND(F232*(N232),2)</f>
        <v>0</v>
      </c>
      <c r="K232" s="180">
        <f>ROUND(F232*(O232),2)</f>
        <v>0</v>
      </c>
      <c r="L232" s="180">
        <f>ROUND(F232*(G232),2)</f>
        <v>0</v>
      </c>
      <c r="M232" s="180">
        <f>ROUND(F232*(H232),2)</f>
        <v>0</v>
      </c>
      <c r="N232" s="180">
        <v>0</v>
      </c>
      <c r="O232" s="180"/>
      <c r="P232" s="185">
        <v>1.0500000000000001E-2</v>
      </c>
      <c r="Q232" s="185"/>
      <c r="R232" s="185">
        <v>1.0500000000000001E-2</v>
      </c>
      <c r="S232" s="180">
        <f>ROUND(F232*(P232),3)</f>
        <v>1.6819999999999999</v>
      </c>
      <c r="T232" s="181"/>
      <c r="U232" s="181"/>
      <c r="V232" s="185"/>
      <c r="Z232">
        <v>0</v>
      </c>
    </row>
    <row r="233" spans="1:26" ht="24.9" customHeight="1" x14ac:dyDescent="0.3">
      <c r="A233" s="173">
        <v>169</v>
      </c>
      <c r="B233" s="168" t="s">
        <v>481</v>
      </c>
      <c r="C233" s="174" t="s">
        <v>486</v>
      </c>
      <c r="D233" s="168" t="s">
        <v>487</v>
      </c>
      <c r="E233" s="168" t="s">
        <v>291</v>
      </c>
      <c r="F233" s="169">
        <v>139.33500000000001</v>
      </c>
      <c r="G233" s="175"/>
      <c r="H233" s="175"/>
      <c r="I233" s="170">
        <f>ROUND(F233*(G233+H233),2)</f>
        <v>0</v>
      </c>
      <c r="J233" s="168">
        <f>ROUND(F233*(N233),2)</f>
        <v>0</v>
      </c>
      <c r="K233" s="171">
        <f>ROUND(F233*(O233),2)</f>
        <v>0</v>
      </c>
      <c r="L233" s="171">
        <f>ROUND(F233*(G233),2)</f>
        <v>0</v>
      </c>
      <c r="M233" s="171">
        <f>ROUND(F233*(H233),2)</f>
        <v>0</v>
      </c>
      <c r="N233" s="171">
        <v>0</v>
      </c>
      <c r="O233" s="171"/>
      <c r="P233" s="176">
        <v>9.3000000000000005E-4</v>
      </c>
      <c r="Q233" s="176"/>
      <c r="R233" s="176">
        <v>9.3000000000000005E-4</v>
      </c>
      <c r="S233" s="171">
        <f>ROUND(F233*(P233),3)</f>
        <v>0.13</v>
      </c>
      <c r="T233" s="172"/>
      <c r="U233" s="172"/>
      <c r="V233" s="176"/>
      <c r="Z233">
        <v>0</v>
      </c>
    </row>
    <row r="234" spans="1:26" ht="24.9" customHeight="1" x14ac:dyDescent="0.3">
      <c r="A234" s="182">
        <v>170</v>
      </c>
      <c r="B234" s="177" t="s">
        <v>126</v>
      </c>
      <c r="C234" s="183" t="s">
        <v>468</v>
      </c>
      <c r="D234" s="177" t="s">
        <v>469</v>
      </c>
      <c r="E234" s="177" t="s">
        <v>131</v>
      </c>
      <c r="F234" s="178">
        <v>139.33500000000001</v>
      </c>
      <c r="G234" s="184"/>
      <c r="H234" s="184"/>
      <c r="I234" s="179">
        <f>ROUND(F234*(G234+H234),2)</f>
        <v>0</v>
      </c>
      <c r="J234" s="177">
        <f>ROUND(F234*(N234),2)</f>
        <v>0</v>
      </c>
      <c r="K234" s="180">
        <f>ROUND(F234*(O234),2)</f>
        <v>0</v>
      </c>
      <c r="L234" s="180">
        <f>ROUND(F234*(G234),2)</f>
        <v>0</v>
      </c>
      <c r="M234" s="180">
        <f>ROUND(F234*(H234),2)</f>
        <v>0</v>
      </c>
      <c r="N234" s="180">
        <v>0</v>
      </c>
      <c r="O234" s="180"/>
      <c r="P234" s="185"/>
      <c r="Q234" s="185"/>
      <c r="R234" s="185"/>
      <c r="S234" s="180">
        <f>ROUND(F234*(P234),3)</f>
        <v>0</v>
      </c>
      <c r="T234" s="181"/>
      <c r="U234" s="181"/>
      <c r="V234" s="185"/>
      <c r="Z234">
        <v>0</v>
      </c>
    </row>
    <row r="235" spans="1:26" ht="24.9" customHeight="1" x14ac:dyDescent="0.3">
      <c r="A235" s="173">
        <v>171</v>
      </c>
      <c r="B235" s="168" t="s">
        <v>481</v>
      </c>
      <c r="C235" s="174" t="s">
        <v>488</v>
      </c>
      <c r="D235" s="168" t="s">
        <v>489</v>
      </c>
      <c r="E235" s="168" t="s">
        <v>294</v>
      </c>
      <c r="F235" s="169">
        <v>2.4200663963202396</v>
      </c>
      <c r="G235" s="175"/>
      <c r="H235" s="175"/>
      <c r="I235" s="170">
        <f>ROUND(F235*(G235+H235),2)</f>
        <v>0</v>
      </c>
      <c r="J235" s="168">
        <f>ROUND(F235*(N235),2)</f>
        <v>0</v>
      </c>
      <c r="K235" s="171">
        <f>ROUND(F235*(O235),2)</f>
        <v>0</v>
      </c>
      <c r="L235" s="171">
        <f>ROUND(F235*(G235),2)</f>
        <v>0</v>
      </c>
      <c r="M235" s="171">
        <f>ROUND(F235*(H235),2)</f>
        <v>0</v>
      </c>
      <c r="N235" s="171">
        <v>0</v>
      </c>
      <c r="O235" s="171"/>
      <c r="P235" s="176"/>
      <c r="Q235" s="176"/>
      <c r="R235" s="176"/>
      <c r="S235" s="171">
        <f>ROUND(F235*(P235),3)</f>
        <v>0</v>
      </c>
      <c r="T235" s="172"/>
      <c r="U235" s="172"/>
      <c r="V235" s="176"/>
      <c r="Z235">
        <v>0</v>
      </c>
    </row>
    <row r="236" spans="1:26" x14ac:dyDescent="0.3">
      <c r="A236" s="152"/>
      <c r="B236" s="152"/>
      <c r="C236" s="167">
        <v>781</v>
      </c>
      <c r="D236" s="167" t="s">
        <v>94</v>
      </c>
      <c r="E236" s="152"/>
      <c r="F236" s="166"/>
      <c r="G236" s="155">
        <f>ROUND((SUM(L230:L235))/1,2)</f>
        <v>0</v>
      </c>
      <c r="H236" s="155">
        <f>ROUND((SUM(M230:M235))/1,2)</f>
        <v>0</v>
      </c>
      <c r="I236" s="155">
        <f>ROUND((SUM(I230:I235))/1,2)</f>
        <v>0</v>
      </c>
      <c r="J236" s="152"/>
      <c r="K236" s="152"/>
      <c r="L236" s="152">
        <f>ROUND((SUM(L230:L235))/1,2)</f>
        <v>0</v>
      </c>
      <c r="M236" s="152">
        <f>ROUND((SUM(M230:M235))/1,2)</f>
        <v>0</v>
      </c>
      <c r="N236" s="152"/>
      <c r="O236" s="152"/>
      <c r="P236" s="186"/>
      <c r="Q236" s="152"/>
      <c r="R236" s="152"/>
      <c r="S236" s="186">
        <f>ROUND((SUM(S230:S235))/1,2)</f>
        <v>2.2200000000000002</v>
      </c>
      <c r="T236" s="149"/>
      <c r="U236" s="149"/>
      <c r="V236" s="2">
        <f>ROUND((SUM(V230:V235))/1,2)</f>
        <v>0</v>
      </c>
      <c r="W236" s="149"/>
      <c r="X236" s="149"/>
      <c r="Y236" s="149"/>
      <c r="Z236" s="149"/>
    </row>
    <row r="237" spans="1:26" x14ac:dyDescent="0.3">
      <c r="A237" s="1"/>
      <c r="B237" s="1"/>
      <c r="C237" s="1"/>
      <c r="D237" s="1"/>
      <c r="E237" s="1"/>
      <c r="F237" s="162"/>
      <c r="G237" s="145"/>
      <c r="H237" s="145"/>
      <c r="I237" s="145"/>
      <c r="J237" s="1"/>
      <c r="K237" s="1"/>
      <c r="L237" s="1"/>
      <c r="M237" s="1"/>
      <c r="N237" s="1"/>
      <c r="O237" s="1"/>
      <c r="P237" s="1"/>
      <c r="Q237" s="1"/>
      <c r="R237" s="1"/>
      <c r="S237" s="1"/>
      <c r="V237" s="1"/>
    </row>
    <row r="238" spans="1:26" x14ac:dyDescent="0.3">
      <c r="A238" s="152"/>
      <c r="B238" s="152"/>
      <c r="C238" s="167">
        <v>783</v>
      </c>
      <c r="D238" s="167" t="s">
        <v>95</v>
      </c>
      <c r="E238" s="152"/>
      <c r="F238" s="166"/>
      <c r="G238" s="153"/>
      <c r="H238" s="153"/>
      <c r="I238" s="153"/>
      <c r="J238" s="152"/>
      <c r="K238" s="152"/>
      <c r="L238" s="152"/>
      <c r="M238" s="152"/>
      <c r="N238" s="152"/>
      <c r="O238" s="152"/>
      <c r="P238" s="152"/>
      <c r="Q238" s="152"/>
      <c r="R238" s="152"/>
      <c r="S238" s="152"/>
      <c r="T238" s="149"/>
      <c r="U238" s="149"/>
      <c r="V238" s="152"/>
      <c r="W238" s="149"/>
      <c r="X238" s="149"/>
      <c r="Y238" s="149"/>
      <c r="Z238" s="149"/>
    </row>
    <row r="239" spans="1:26" ht="24.9" customHeight="1" x14ac:dyDescent="0.3">
      <c r="A239" s="173">
        <v>172</v>
      </c>
      <c r="B239" s="168" t="s">
        <v>490</v>
      </c>
      <c r="C239" s="174" t="s">
        <v>491</v>
      </c>
      <c r="D239" s="168" t="s">
        <v>492</v>
      </c>
      <c r="E239" s="168" t="s">
        <v>131</v>
      </c>
      <c r="F239" s="169">
        <v>20.7334</v>
      </c>
      <c r="G239" s="175"/>
      <c r="H239" s="175"/>
      <c r="I239" s="170">
        <f>ROUND(F239*(G239+H239),2)</f>
        <v>0</v>
      </c>
      <c r="J239" s="168">
        <f>ROUND(F239*(N239),2)</f>
        <v>0</v>
      </c>
      <c r="K239" s="171">
        <f>ROUND(F239*(O239),2)</f>
        <v>0</v>
      </c>
      <c r="L239" s="171">
        <f>ROUND(F239*(G239),2)</f>
        <v>0</v>
      </c>
      <c r="M239" s="171">
        <f>ROUND(F239*(H239),2)</f>
        <v>0</v>
      </c>
      <c r="N239" s="171">
        <v>0</v>
      </c>
      <c r="O239" s="171"/>
      <c r="P239" s="176">
        <v>2.4000000000000001E-4</v>
      </c>
      <c r="Q239" s="176"/>
      <c r="R239" s="176">
        <v>2.4000000000000001E-4</v>
      </c>
      <c r="S239" s="171">
        <f>ROUND(F239*(P239),3)</f>
        <v>5.0000000000000001E-3</v>
      </c>
      <c r="T239" s="172"/>
      <c r="U239" s="172"/>
      <c r="V239" s="176"/>
      <c r="Z239">
        <v>0</v>
      </c>
    </row>
    <row r="240" spans="1:26" ht="24.9" customHeight="1" x14ac:dyDescent="0.3">
      <c r="A240" s="173">
        <v>173</v>
      </c>
      <c r="B240" s="168" t="s">
        <v>490</v>
      </c>
      <c r="C240" s="174" t="s">
        <v>493</v>
      </c>
      <c r="D240" s="168" t="s">
        <v>494</v>
      </c>
      <c r="E240" s="168" t="s">
        <v>131</v>
      </c>
      <c r="F240" s="169">
        <v>20.733000000000001</v>
      </c>
      <c r="G240" s="175"/>
      <c r="H240" s="175"/>
      <c r="I240" s="170">
        <f>ROUND(F240*(G240+H240),2)</f>
        <v>0</v>
      </c>
      <c r="J240" s="168">
        <f>ROUND(F240*(N240),2)</f>
        <v>0</v>
      </c>
      <c r="K240" s="171">
        <f>ROUND(F240*(O240),2)</f>
        <v>0</v>
      </c>
      <c r="L240" s="171">
        <f>ROUND(F240*(G240),2)</f>
        <v>0</v>
      </c>
      <c r="M240" s="171">
        <f>ROUND(F240*(H240),2)</f>
        <v>0</v>
      </c>
      <c r="N240" s="171">
        <v>0</v>
      </c>
      <c r="O240" s="171"/>
      <c r="P240" s="176">
        <v>8.0000000000000007E-5</v>
      </c>
      <c r="Q240" s="176"/>
      <c r="R240" s="176">
        <v>8.0000000000000007E-5</v>
      </c>
      <c r="S240" s="171">
        <f>ROUND(F240*(P240),3)</f>
        <v>2E-3</v>
      </c>
      <c r="T240" s="172"/>
      <c r="U240" s="172"/>
      <c r="V240" s="176"/>
      <c r="Z240">
        <v>0</v>
      </c>
    </row>
    <row r="241" spans="1:26" ht="24.9" customHeight="1" x14ac:dyDescent="0.3">
      <c r="A241" s="173">
        <v>174</v>
      </c>
      <c r="B241" s="168" t="s">
        <v>490</v>
      </c>
      <c r="C241" s="174" t="s">
        <v>495</v>
      </c>
      <c r="D241" s="168" t="s">
        <v>496</v>
      </c>
      <c r="E241" s="168" t="s">
        <v>131</v>
      </c>
      <c r="F241" s="169">
        <v>135.76</v>
      </c>
      <c r="G241" s="175"/>
      <c r="H241" s="175"/>
      <c r="I241" s="170">
        <f>ROUND(F241*(G241+H241),2)</f>
        <v>0</v>
      </c>
      <c r="J241" s="168">
        <f>ROUND(F241*(N241),2)</f>
        <v>0</v>
      </c>
      <c r="K241" s="171">
        <f>ROUND(F241*(O241),2)</f>
        <v>0</v>
      </c>
      <c r="L241" s="171">
        <f>ROUND(F241*(G241),2)</f>
        <v>0</v>
      </c>
      <c r="M241" s="171">
        <f>ROUND(F241*(H241),2)</f>
        <v>0</v>
      </c>
      <c r="N241" s="171">
        <v>0</v>
      </c>
      <c r="O241" s="171"/>
      <c r="P241" s="176">
        <v>3.3E-4</v>
      </c>
      <c r="Q241" s="176"/>
      <c r="R241" s="176">
        <v>3.3E-4</v>
      </c>
      <c r="S241" s="171">
        <f>ROUND(F241*(P241),3)</f>
        <v>4.4999999999999998E-2</v>
      </c>
      <c r="T241" s="172"/>
      <c r="U241" s="172"/>
      <c r="V241" s="176"/>
      <c r="Z241">
        <v>0</v>
      </c>
    </row>
    <row r="242" spans="1:26" x14ac:dyDescent="0.3">
      <c r="A242" s="152"/>
      <c r="B242" s="152"/>
      <c r="C242" s="167">
        <v>783</v>
      </c>
      <c r="D242" s="167" t="s">
        <v>95</v>
      </c>
      <c r="E242" s="152"/>
      <c r="F242" s="166"/>
      <c r="G242" s="155">
        <f>ROUND((SUM(L238:L241))/1,2)</f>
        <v>0</v>
      </c>
      <c r="H242" s="155">
        <f>ROUND((SUM(M238:M241))/1,2)</f>
        <v>0</v>
      </c>
      <c r="I242" s="155">
        <f>ROUND((SUM(I238:I241))/1,2)</f>
        <v>0</v>
      </c>
      <c r="J242" s="152"/>
      <c r="K242" s="152"/>
      <c r="L242" s="152">
        <f>ROUND((SUM(L238:L241))/1,2)</f>
        <v>0</v>
      </c>
      <c r="M242" s="152">
        <f>ROUND((SUM(M238:M241))/1,2)</f>
        <v>0</v>
      </c>
      <c r="N242" s="152"/>
      <c r="O242" s="152"/>
      <c r="P242" s="186"/>
      <c r="Q242" s="152"/>
      <c r="R242" s="152"/>
      <c r="S242" s="186">
        <f>ROUND((SUM(S238:S241))/1,2)</f>
        <v>0.05</v>
      </c>
      <c r="T242" s="149"/>
      <c r="U242" s="149"/>
      <c r="V242" s="2">
        <f>ROUND((SUM(V238:V241))/1,2)</f>
        <v>0</v>
      </c>
      <c r="W242" s="149"/>
      <c r="X242" s="149"/>
      <c r="Y242" s="149"/>
      <c r="Z242" s="149"/>
    </row>
    <row r="243" spans="1:26" x14ac:dyDescent="0.3">
      <c r="A243" s="1"/>
      <c r="B243" s="1"/>
      <c r="C243" s="1"/>
      <c r="D243" s="1"/>
      <c r="E243" s="1"/>
      <c r="F243" s="162"/>
      <c r="G243" s="145"/>
      <c r="H243" s="145"/>
      <c r="I243" s="145"/>
      <c r="J243" s="1"/>
      <c r="K243" s="1"/>
      <c r="L243" s="1"/>
      <c r="M243" s="1"/>
      <c r="N243" s="1"/>
      <c r="O243" s="1"/>
      <c r="P243" s="1"/>
      <c r="Q243" s="1"/>
      <c r="R243" s="1"/>
      <c r="S243" s="1"/>
      <c r="V243" s="1"/>
    </row>
    <row r="244" spans="1:26" x14ac:dyDescent="0.3">
      <c r="A244" s="152"/>
      <c r="B244" s="152"/>
      <c r="C244" s="167">
        <v>784</v>
      </c>
      <c r="D244" s="167" t="s">
        <v>96</v>
      </c>
      <c r="E244" s="152"/>
      <c r="F244" s="166"/>
      <c r="G244" s="153"/>
      <c r="H244" s="153"/>
      <c r="I244" s="153"/>
      <c r="J244" s="152"/>
      <c r="K244" s="152"/>
      <c r="L244" s="152"/>
      <c r="M244" s="152"/>
      <c r="N244" s="152"/>
      <c r="O244" s="152"/>
      <c r="P244" s="152"/>
      <c r="Q244" s="152"/>
      <c r="R244" s="152"/>
      <c r="S244" s="152"/>
      <c r="T244" s="149"/>
      <c r="U244" s="149"/>
      <c r="V244" s="152"/>
      <c r="W244" s="149"/>
      <c r="X244" s="149"/>
      <c r="Y244" s="149"/>
      <c r="Z244" s="149"/>
    </row>
    <row r="245" spans="1:26" ht="24.9" customHeight="1" x14ac:dyDescent="0.3">
      <c r="A245" s="173">
        <v>175</v>
      </c>
      <c r="B245" s="168" t="s">
        <v>497</v>
      </c>
      <c r="C245" s="174" t="s">
        <v>498</v>
      </c>
      <c r="D245" s="168" t="s">
        <v>499</v>
      </c>
      <c r="E245" s="168" t="s">
        <v>131</v>
      </c>
      <c r="F245" s="169">
        <v>2347.67</v>
      </c>
      <c r="G245" s="175"/>
      <c r="H245" s="175"/>
      <c r="I245" s="170">
        <f>ROUND(F245*(G245+H245),2)</f>
        <v>0</v>
      </c>
      <c r="J245" s="168">
        <f>ROUND(F245*(N245),2)</f>
        <v>0</v>
      </c>
      <c r="K245" s="171">
        <f>ROUND(F245*(O245),2)</f>
        <v>0</v>
      </c>
      <c r="L245" s="171">
        <f>ROUND(F245*(G245),2)</f>
        <v>0</v>
      </c>
      <c r="M245" s="171">
        <f>ROUND(F245*(H245),2)</f>
        <v>0</v>
      </c>
      <c r="N245" s="171">
        <v>0</v>
      </c>
      <c r="O245" s="171"/>
      <c r="P245" s="176">
        <v>1.8000000000000001E-4</v>
      </c>
      <c r="Q245" s="176"/>
      <c r="R245" s="176">
        <v>1.8000000000000001E-4</v>
      </c>
      <c r="S245" s="171">
        <f>ROUND(F245*(P245),3)</f>
        <v>0.42299999999999999</v>
      </c>
      <c r="T245" s="172"/>
      <c r="U245" s="172"/>
      <c r="V245" s="176"/>
      <c r="Z245">
        <v>0</v>
      </c>
    </row>
    <row r="246" spans="1:26" ht="24.9" customHeight="1" x14ac:dyDescent="0.3">
      <c r="A246" s="173">
        <v>176</v>
      </c>
      <c r="B246" s="168" t="s">
        <v>497</v>
      </c>
      <c r="C246" s="174" t="s">
        <v>500</v>
      </c>
      <c r="D246" s="168" t="s">
        <v>501</v>
      </c>
      <c r="E246" s="168" t="s">
        <v>131</v>
      </c>
      <c r="F246" s="169">
        <v>497.61399999999998</v>
      </c>
      <c r="G246" s="175"/>
      <c r="H246" s="175"/>
      <c r="I246" s="170">
        <f>ROUND(F246*(G246+H246),2)</f>
        <v>0</v>
      </c>
      <c r="J246" s="168">
        <f>ROUND(F246*(N246),2)</f>
        <v>0</v>
      </c>
      <c r="K246" s="171">
        <f>ROUND(F246*(O246),2)</f>
        <v>0</v>
      </c>
      <c r="L246" s="171">
        <f>ROUND(F246*(G246),2)</f>
        <v>0</v>
      </c>
      <c r="M246" s="171">
        <f>ROUND(F246*(H246),2)</f>
        <v>0</v>
      </c>
      <c r="N246" s="171">
        <v>0</v>
      </c>
      <c r="O246" s="171"/>
      <c r="P246" s="176">
        <v>1.4999999999999999E-4</v>
      </c>
      <c r="Q246" s="176"/>
      <c r="R246" s="176">
        <v>1.4999999999999999E-4</v>
      </c>
      <c r="S246" s="171">
        <f>ROUND(F246*(P246),3)</f>
        <v>7.4999999999999997E-2</v>
      </c>
      <c r="T246" s="172"/>
      <c r="U246" s="172"/>
      <c r="V246" s="176"/>
      <c r="Z246">
        <v>0</v>
      </c>
    </row>
    <row r="247" spans="1:26" ht="24.9" customHeight="1" x14ac:dyDescent="0.3">
      <c r="A247" s="173">
        <v>177</v>
      </c>
      <c r="B247" s="168" t="s">
        <v>497</v>
      </c>
      <c r="C247" s="174" t="s">
        <v>502</v>
      </c>
      <c r="D247" s="168" t="s">
        <v>503</v>
      </c>
      <c r="E247" s="168" t="s">
        <v>131</v>
      </c>
      <c r="F247" s="169">
        <v>2347.67</v>
      </c>
      <c r="G247" s="175"/>
      <c r="H247" s="175"/>
      <c r="I247" s="170">
        <f>ROUND(F247*(G247+H247),2)</f>
        <v>0</v>
      </c>
      <c r="J247" s="168">
        <f>ROUND(F247*(N247),2)</f>
        <v>0</v>
      </c>
      <c r="K247" s="171">
        <f>ROUND(F247*(O247),2)</f>
        <v>0</v>
      </c>
      <c r="L247" s="171">
        <f>ROUND(F247*(G247),2)</f>
        <v>0</v>
      </c>
      <c r="M247" s="171">
        <f>ROUND(F247*(H247),2)</f>
        <v>0</v>
      </c>
      <c r="N247" s="171">
        <v>0</v>
      </c>
      <c r="O247" s="171"/>
      <c r="P247" s="176">
        <v>1E-4</v>
      </c>
      <c r="Q247" s="176"/>
      <c r="R247" s="176">
        <v>1E-4</v>
      </c>
      <c r="S247" s="171">
        <f>ROUND(F247*(P247),3)</f>
        <v>0.23499999999999999</v>
      </c>
      <c r="T247" s="172"/>
      <c r="U247" s="172"/>
      <c r="V247" s="176"/>
      <c r="Z247">
        <v>0</v>
      </c>
    </row>
    <row r="248" spans="1:26" x14ac:dyDescent="0.3">
      <c r="A248" s="152"/>
      <c r="B248" s="152"/>
      <c r="C248" s="167">
        <v>784</v>
      </c>
      <c r="D248" s="167" t="s">
        <v>96</v>
      </c>
      <c r="E248" s="152"/>
      <c r="F248" s="166"/>
      <c r="G248" s="155">
        <f>ROUND((SUM(L244:L247))/1,2)</f>
        <v>0</v>
      </c>
      <c r="H248" s="155">
        <f>ROUND((SUM(M244:M247))/1,2)</f>
        <v>0</v>
      </c>
      <c r="I248" s="155">
        <f>ROUND((SUM(I244:I247))/1,2)</f>
        <v>0</v>
      </c>
      <c r="J248" s="152"/>
      <c r="K248" s="152"/>
      <c r="L248" s="152">
        <f>ROUND((SUM(L244:L247))/1,2)</f>
        <v>0</v>
      </c>
      <c r="M248" s="152">
        <f>ROUND((SUM(M244:M247))/1,2)</f>
        <v>0</v>
      </c>
      <c r="N248" s="152"/>
      <c r="O248" s="152"/>
      <c r="P248" s="186"/>
      <c r="Q248" s="1"/>
      <c r="R248" s="1"/>
      <c r="S248" s="186">
        <f>ROUND((SUM(S244:S247))/1,2)</f>
        <v>0.73</v>
      </c>
      <c r="T248" s="187"/>
      <c r="U248" s="187"/>
      <c r="V248" s="2">
        <f>ROUND((SUM(V244:V247))/1,2)</f>
        <v>0</v>
      </c>
    </row>
    <row r="249" spans="1:26" x14ac:dyDescent="0.3">
      <c r="A249" s="1"/>
      <c r="B249" s="1"/>
      <c r="C249" s="1"/>
      <c r="D249" s="1"/>
      <c r="E249" s="1"/>
      <c r="F249" s="162"/>
      <c r="G249" s="145"/>
      <c r="H249" s="145"/>
      <c r="I249" s="145"/>
      <c r="J249" s="1"/>
      <c r="K249" s="1"/>
      <c r="L249" s="1"/>
      <c r="M249" s="1"/>
      <c r="N249" s="1"/>
      <c r="O249" s="1"/>
      <c r="P249" s="1"/>
      <c r="Q249" s="1"/>
      <c r="R249" s="1"/>
      <c r="S249" s="1"/>
      <c r="V249" s="1"/>
    </row>
    <row r="250" spans="1:26" x14ac:dyDescent="0.3">
      <c r="A250" s="152"/>
      <c r="B250" s="152"/>
      <c r="C250" s="152"/>
      <c r="D250" s="2" t="s">
        <v>83</v>
      </c>
      <c r="E250" s="152"/>
      <c r="F250" s="166"/>
      <c r="G250" s="155">
        <f>ROUND((SUM(L108:L249))/2,2)</f>
        <v>0</v>
      </c>
      <c r="H250" s="155">
        <f>ROUND((SUM(M108:M249))/2,2)</f>
        <v>0</v>
      </c>
      <c r="I250" s="155">
        <f>ROUND((SUM(I108:I249))/2,2)</f>
        <v>0</v>
      </c>
      <c r="J250" s="152"/>
      <c r="K250" s="152"/>
      <c r="L250" s="152">
        <f>ROUND((SUM(L108:L249))/2,2)</f>
        <v>0</v>
      </c>
      <c r="M250" s="152">
        <f>ROUND((SUM(M108:M249))/2,2)</f>
        <v>0</v>
      </c>
      <c r="N250" s="152"/>
      <c r="O250" s="152"/>
      <c r="P250" s="186"/>
      <c r="Q250" s="1"/>
      <c r="R250" s="1"/>
      <c r="S250" s="186">
        <f>ROUND((SUM(S108:S249))/2,2)</f>
        <v>140.91999999999999</v>
      </c>
      <c r="V250" s="2">
        <f>ROUND((SUM(V108:V249))/2,2)</f>
        <v>0</v>
      </c>
    </row>
    <row r="251" spans="1:26" x14ac:dyDescent="0.3">
      <c r="A251" s="188"/>
      <c r="B251" s="188"/>
      <c r="C251" s="188"/>
      <c r="D251" s="188" t="s">
        <v>97</v>
      </c>
      <c r="E251" s="188"/>
      <c r="F251" s="189"/>
      <c r="G251" s="190">
        <f>ROUND((SUM(L9:L250))/3,2)</f>
        <v>0</v>
      </c>
      <c r="H251" s="190">
        <f>ROUND((SUM(M9:M250))/3,2)</f>
        <v>0</v>
      </c>
      <c r="I251" s="190">
        <f>ROUND((SUM(I9:I250))/3,2)</f>
        <v>0</v>
      </c>
      <c r="J251" s="188"/>
      <c r="K251" s="188">
        <f>ROUND((SUM(K9:K250))/3,2)</f>
        <v>0</v>
      </c>
      <c r="L251" s="188">
        <f>ROUND((SUM(L9:L250))/3,2)</f>
        <v>0</v>
      </c>
      <c r="M251" s="188">
        <f>ROUND((SUM(M9:M250))/3,2)</f>
        <v>0</v>
      </c>
      <c r="N251" s="188"/>
      <c r="O251" s="188"/>
      <c r="P251" s="189"/>
      <c r="Q251" s="188"/>
      <c r="R251" s="188"/>
      <c r="S251" s="189">
        <f>ROUND((SUM(S9:S250))/3,2)</f>
        <v>1155.4000000000001</v>
      </c>
      <c r="T251" s="191"/>
      <c r="U251" s="191"/>
      <c r="V251" s="188">
        <f>ROUND((SUM(V9:V250))/3,2)</f>
        <v>0</v>
      </c>
      <c r="Z251">
        <f>(SUM(Z9:Z250))</f>
        <v>0</v>
      </c>
    </row>
    <row r="254" spans="1:26" ht="61.8" customHeight="1" x14ac:dyDescent="0.3">
      <c r="A254" s="219" t="s">
        <v>1283</v>
      </c>
      <c r="B254" s="219"/>
      <c r="C254" s="219"/>
      <c r="D254" s="219"/>
      <c r="E254" s="219"/>
      <c r="F254" s="219"/>
      <c r="G254" s="219"/>
      <c r="H254" s="219"/>
      <c r="I254" s="219"/>
      <c r="J254" s="219"/>
      <c r="K254" s="219"/>
      <c r="L254" s="219"/>
      <c r="M254" s="219"/>
      <c r="N254" s="219"/>
      <c r="O254" s="219"/>
      <c r="P254" s="219"/>
      <c r="Q254" s="219"/>
      <c r="R254" s="219"/>
      <c r="S254" s="219"/>
      <c r="T254" s="219"/>
      <c r="U254" s="219"/>
      <c r="V254" s="219"/>
    </row>
    <row r="256" spans="1:26" ht="42.6" customHeight="1" x14ac:dyDescent="0.3">
      <c r="A256" s="219" t="s">
        <v>1284</v>
      </c>
      <c r="B256" s="219"/>
      <c r="C256" s="219"/>
      <c r="D256" s="219"/>
      <c r="E256" s="219"/>
      <c r="F256" s="219"/>
      <c r="G256" s="219"/>
      <c r="H256" s="219"/>
      <c r="I256" s="219"/>
      <c r="J256" s="219"/>
      <c r="K256" s="219"/>
      <c r="L256" s="219"/>
      <c r="M256" s="219"/>
      <c r="N256" s="219"/>
      <c r="O256" s="219"/>
      <c r="P256" s="219"/>
      <c r="Q256" s="219"/>
      <c r="R256" s="219"/>
      <c r="S256" s="219"/>
      <c r="T256" s="219"/>
      <c r="U256" s="219"/>
      <c r="V256" s="219"/>
    </row>
    <row r="258" spans="1:22" ht="44.4" customHeight="1" x14ac:dyDescent="0.3">
      <c r="A258" s="219" t="s">
        <v>1285</v>
      </c>
      <c r="B258" s="219"/>
      <c r="C258" s="219"/>
      <c r="D258" s="219"/>
      <c r="E258" s="219"/>
      <c r="F258" s="219"/>
      <c r="G258" s="219"/>
      <c r="H258" s="219"/>
      <c r="I258" s="219"/>
      <c r="J258" s="219"/>
      <c r="K258" s="219"/>
      <c r="L258" s="219"/>
      <c r="M258" s="219"/>
      <c r="N258" s="219"/>
      <c r="O258" s="219"/>
      <c r="P258" s="219"/>
      <c r="Q258" s="219"/>
      <c r="R258" s="219"/>
      <c r="S258" s="219"/>
      <c r="T258" s="219"/>
      <c r="U258" s="219"/>
      <c r="V258" s="219"/>
    </row>
    <row r="261" spans="1:22" x14ac:dyDescent="0.3">
      <c r="A261" s="219" t="s">
        <v>1286</v>
      </c>
      <c r="B261" s="219"/>
      <c r="C261" s="219"/>
      <c r="D261" s="219"/>
      <c r="E261" s="219"/>
      <c r="F261" s="219"/>
      <c r="G261" s="219"/>
      <c r="H261" s="219"/>
      <c r="I261" s="219"/>
      <c r="J261" s="219"/>
      <c r="K261" s="219"/>
      <c r="L261" s="219"/>
      <c r="M261" s="219"/>
      <c r="N261" s="219"/>
      <c r="O261" s="219"/>
      <c r="P261" s="219"/>
      <c r="Q261" s="219"/>
      <c r="R261" s="219"/>
      <c r="S261" s="219"/>
      <c r="T261" s="219"/>
      <c r="U261" s="219"/>
      <c r="V261" s="219"/>
    </row>
    <row r="263" spans="1:22" x14ac:dyDescent="0.3">
      <c r="A263" s="220" t="s">
        <v>1287</v>
      </c>
      <c r="B263" s="220"/>
      <c r="C263" s="220"/>
      <c r="D263" s="220"/>
    </row>
    <row r="267" spans="1:22" x14ac:dyDescent="0.3">
      <c r="A267" s="220" t="s">
        <v>1288</v>
      </c>
      <c r="B267" s="220"/>
      <c r="C267" s="220"/>
      <c r="D267" s="220"/>
    </row>
  </sheetData>
  <mergeCells count="9">
    <mergeCell ref="A258:V258"/>
    <mergeCell ref="A261:V261"/>
    <mergeCell ref="A263:D263"/>
    <mergeCell ref="A267:D267"/>
    <mergeCell ref="B1:H1"/>
    <mergeCell ref="B2:H2"/>
    <mergeCell ref="B3:H3"/>
    <mergeCell ref="A254:V254"/>
    <mergeCell ref="A256:V256"/>
  </mergeCells>
  <printOptions horizontalCentered="1" gridLines="1"/>
  <pageMargins left="0.7" right="6.9444444444444441E-3" top="0.75" bottom="0.75" header="0.3" footer="0.3"/>
  <pageSetup paperSize="9" scale="90" orientation="landscape" r:id="rId1"/>
  <headerFooter>
    <oddHeader>&amp;C&amp;B&amp; Rozpočet NÁJOMNÝ BYTOVÝ DOM  A  6.bytových jednotiek OĽKA                výkaz výmer / SO 01.1   BYTOVÝ DOM - A  - stavebná časť</oddHeader>
    <oddFooter>&amp;RStrana &amp;P z &amp;N    &amp;L&amp;7Spracované systémom Systematic® Kalkulus, tel.: 051 77 10 585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799B-950A-4D19-ABE5-0B71D05E9C47}">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504</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c r="E16" s="92"/>
      <c r="F16" s="103"/>
      <c r="G16" s="55">
        <v>6</v>
      </c>
      <c r="H16" s="112" t="s">
        <v>44</v>
      </c>
      <c r="I16" s="123"/>
      <c r="J16" s="115">
        <v>0</v>
      </c>
    </row>
    <row r="17" spans="1:26" ht="18" customHeight="1" x14ac:dyDescent="0.3">
      <c r="A17" s="16"/>
      <c r="B17" s="62">
        <v>2</v>
      </c>
      <c r="C17" s="66" t="s">
        <v>38</v>
      </c>
      <c r="D17" s="72">
        <f>'Rekap 7908'!B14</f>
        <v>0</v>
      </c>
      <c r="E17" s="70">
        <f>'Rekap 7908'!C14</f>
        <v>0</v>
      </c>
      <c r="F17" s="75">
        <f>'Rekap 7908'!D14</f>
        <v>0</v>
      </c>
      <c r="G17" s="56">
        <v>7</v>
      </c>
      <c r="H17" s="113" t="s">
        <v>45</v>
      </c>
      <c r="I17" s="123"/>
      <c r="J17" s="116">
        <f>'SO 7908'!Z103</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7908'!K9:'SO 7908'!K102)</f>
        <v>0</v>
      </c>
      <c r="J29" s="115">
        <f>ROUND(((ROUND(I29,2)*20)*1/100),2)</f>
        <v>0</v>
      </c>
    </row>
    <row r="30" spans="1:26" ht="18" customHeight="1" x14ac:dyDescent="0.3">
      <c r="A30" s="16"/>
      <c r="B30" s="26"/>
      <c r="C30" s="121"/>
      <c r="D30" s="123"/>
      <c r="E30" s="25"/>
      <c r="F30" s="16"/>
      <c r="G30" s="56">
        <v>23</v>
      </c>
      <c r="H30" s="113" t="s">
        <v>51</v>
      </c>
      <c r="I30" s="84">
        <f>SUM('SO 7908'!K9:'SO 7908'!K102)</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210EA-57CA-4904-98D4-E981926E0BFE}">
  <dimension ref="A1:Z500"/>
  <sheetViews>
    <sheetView workbookViewId="0">
      <selection activeCell="E3" sqref="E3"/>
    </sheetView>
  </sheetViews>
  <sheetFormatPr defaultColWidth="0" defaultRowHeight="14.4" x14ac:dyDescent="0.3"/>
  <cols>
    <col min="1" max="1" width="40.6640625" customWidth="1"/>
    <col min="2" max="4" width="12.6640625" customWidth="1"/>
    <col min="5" max="6" width="15.6640625" customWidth="1"/>
    <col min="7" max="7" width="3.6640625" customWidth="1"/>
    <col min="8" max="9" width="9.109375" hidden="1" customWidth="1"/>
    <col min="10" max="26" width="0" hidden="1" customWidth="1"/>
    <col min="27" max="16384" width="9.109375" hidden="1"/>
  </cols>
  <sheetData>
    <row r="1" spans="1:26" ht="20.100000000000001" customHeight="1" x14ac:dyDescent="0.3">
      <c r="A1" s="216" t="s">
        <v>31</v>
      </c>
      <c r="B1" s="217"/>
      <c r="C1" s="217"/>
      <c r="D1" s="218"/>
      <c r="E1" s="140" t="s">
        <v>29</v>
      </c>
      <c r="F1" s="139"/>
      <c r="W1">
        <v>30.126000000000001</v>
      </c>
    </row>
    <row r="2" spans="1:26" ht="20.100000000000001" customHeight="1" x14ac:dyDescent="0.3">
      <c r="A2" s="216" t="s">
        <v>32</v>
      </c>
      <c r="B2" s="217"/>
      <c r="C2" s="217"/>
      <c r="D2" s="218"/>
      <c r="E2" s="140" t="s">
        <v>27</v>
      </c>
      <c r="F2" s="139"/>
    </row>
    <row r="3" spans="1:26" ht="20.100000000000001" customHeight="1" x14ac:dyDescent="0.3">
      <c r="A3" s="216" t="s">
        <v>33</v>
      </c>
      <c r="B3" s="217"/>
      <c r="C3" s="217"/>
      <c r="D3" s="218"/>
      <c r="E3" s="140" t="s">
        <v>108</v>
      </c>
      <c r="F3" s="139"/>
    </row>
    <row r="4" spans="1:26" x14ac:dyDescent="0.3">
      <c r="A4" s="141" t="s">
        <v>1280</v>
      </c>
      <c r="B4" s="138"/>
      <c r="C4" s="138"/>
      <c r="D4" s="138"/>
      <c r="E4" s="138"/>
      <c r="F4" s="138"/>
    </row>
    <row r="5" spans="1:26" x14ac:dyDescent="0.3">
      <c r="A5" s="141" t="s">
        <v>25</v>
      </c>
      <c r="B5" s="138"/>
      <c r="C5" s="138"/>
      <c r="D5" s="138"/>
      <c r="E5" s="138"/>
      <c r="F5" s="138"/>
    </row>
    <row r="6" spans="1:26" x14ac:dyDescent="0.3">
      <c r="A6" s="141" t="s">
        <v>504</v>
      </c>
      <c r="B6" s="138"/>
      <c r="C6" s="138"/>
      <c r="D6" s="138"/>
      <c r="E6" s="138"/>
      <c r="F6" s="138"/>
    </row>
    <row r="7" spans="1:26" x14ac:dyDescent="0.3">
      <c r="A7" s="138"/>
      <c r="B7" s="138"/>
      <c r="C7" s="138"/>
      <c r="D7" s="138"/>
      <c r="E7" s="138"/>
      <c r="F7" s="138"/>
    </row>
    <row r="8" spans="1:26" x14ac:dyDescent="0.3">
      <c r="A8" s="142" t="s">
        <v>74</v>
      </c>
      <c r="B8" s="138"/>
      <c r="C8" s="138"/>
      <c r="D8" s="138"/>
      <c r="E8" s="138"/>
      <c r="F8" s="138"/>
    </row>
    <row r="9" spans="1:26" x14ac:dyDescent="0.3">
      <c r="A9" s="143" t="s">
        <v>71</v>
      </c>
      <c r="B9" s="143" t="s">
        <v>65</v>
      </c>
      <c r="C9" s="143" t="s">
        <v>66</v>
      </c>
      <c r="D9" s="143" t="s">
        <v>41</v>
      </c>
      <c r="E9" s="143" t="s">
        <v>72</v>
      </c>
      <c r="F9" s="143" t="s">
        <v>73</v>
      </c>
    </row>
    <row r="10" spans="1:26" x14ac:dyDescent="0.3">
      <c r="A10" s="150" t="s">
        <v>83</v>
      </c>
      <c r="B10" s="151"/>
      <c r="C10" s="147"/>
      <c r="D10" s="147"/>
      <c r="E10" s="148"/>
      <c r="F10" s="148"/>
      <c r="G10" s="149"/>
      <c r="H10" s="149"/>
      <c r="I10" s="149"/>
      <c r="J10" s="149"/>
      <c r="K10" s="149"/>
      <c r="L10" s="149"/>
      <c r="M10" s="149"/>
      <c r="N10" s="149"/>
      <c r="O10" s="149"/>
      <c r="P10" s="149"/>
      <c r="Q10" s="149"/>
      <c r="R10" s="149"/>
      <c r="S10" s="149"/>
      <c r="T10" s="149"/>
      <c r="U10" s="149"/>
      <c r="V10" s="149"/>
      <c r="W10" s="149"/>
      <c r="X10" s="149"/>
      <c r="Y10" s="149"/>
      <c r="Z10" s="149"/>
    </row>
    <row r="11" spans="1:26" x14ac:dyDescent="0.3">
      <c r="A11" s="152" t="s">
        <v>505</v>
      </c>
      <c r="B11" s="153">
        <f>'SO 7908'!L41</f>
        <v>0</v>
      </c>
      <c r="C11" s="153">
        <f>'SO 7908'!M41</f>
        <v>0</v>
      </c>
      <c r="D11" s="153">
        <f>'SO 7908'!I41</f>
        <v>0</v>
      </c>
      <c r="E11" s="154">
        <f>'SO 7908'!S41</f>
        <v>0</v>
      </c>
      <c r="F11" s="154">
        <f>'SO 7908'!V41</f>
        <v>0</v>
      </c>
      <c r="G11" s="149"/>
      <c r="H11" s="149"/>
      <c r="I11" s="149"/>
      <c r="J11" s="149"/>
      <c r="K11" s="149"/>
      <c r="L11" s="149"/>
      <c r="M11" s="149"/>
      <c r="N11" s="149"/>
      <c r="O11" s="149"/>
      <c r="P11" s="149"/>
      <c r="Q11" s="149"/>
      <c r="R11" s="149"/>
      <c r="S11" s="149"/>
      <c r="T11" s="149"/>
      <c r="U11" s="149"/>
      <c r="V11" s="149"/>
      <c r="W11" s="149"/>
      <c r="X11" s="149"/>
      <c r="Y11" s="149"/>
      <c r="Z11" s="149"/>
    </row>
    <row r="12" spans="1:26" x14ac:dyDescent="0.3">
      <c r="A12" s="152" t="s">
        <v>506</v>
      </c>
      <c r="B12" s="153">
        <f>'SO 7908'!L75</f>
        <v>0</v>
      </c>
      <c r="C12" s="153">
        <f>'SO 7908'!M75</f>
        <v>0</v>
      </c>
      <c r="D12" s="153">
        <f>'SO 7908'!I75</f>
        <v>0</v>
      </c>
      <c r="E12" s="154">
        <f>'SO 7908'!S75</f>
        <v>0</v>
      </c>
      <c r="F12" s="154">
        <f>'SO 7908'!V75</f>
        <v>0</v>
      </c>
      <c r="G12" s="149"/>
      <c r="H12" s="149"/>
      <c r="I12" s="149"/>
      <c r="J12" s="149"/>
      <c r="K12" s="149"/>
      <c r="L12" s="149"/>
      <c r="M12" s="149"/>
      <c r="N12" s="149"/>
      <c r="O12" s="149"/>
      <c r="P12" s="149"/>
      <c r="Q12" s="149"/>
      <c r="R12" s="149"/>
      <c r="S12" s="149"/>
      <c r="T12" s="149"/>
      <c r="U12" s="149"/>
      <c r="V12" s="149"/>
      <c r="W12" s="149"/>
      <c r="X12" s="149"/>
      <c r="Y12" s="149"/>
      <c r="Z12" s="149"/>
    </row>
    <row r="13" spans="1:26" x14ac:dyDescent="0.3">
      <c r="A13" s="152" t="s">
        <v>507</v>
      </c>
      <c r="B13" s="153">
        <f>'SO 7908'!L100</f>
        <v>0</v>
      </c>
      <c r="C13" s="153">
        <f>'SO 7908'!M100</f>
        <v>0</v>
      </c>
      <c r="D13" s="153">
        <f>'SO 7908'!I100</f>
        <v>0</v>
      </c>
      <c r="E13" s="154">
        <f>'SO 7908'!S100</f>
        <v>0</v>
      </c>
      <c r="F13" s="154">
        <f>'SO 7908'!V100</f>
        <v>0</v>
      </c>
      <c r="G13" s="149"/>
      <c r="H13" s="149"/>
      <c r="I13" s="149"/>
      <c r="J13" s="149"/>
      <c r="K13" s="149"/>
      <c r="L13" s="149"/>
      <c r="M13" s="149"/>
      <c r="N13" s="149"/>
      <c r="O13" s="149"/>
      <c r="P13" s="149"/>
      <c r="Q13" s="149"/>
      <c r="R13" s="149"/>
      <c r="S13" s="149"/>
      <c r="T13" s="149"/>
      <c r="U13" s="149"/>
      <c r="V13" s="149"/>
      <c r="W13" s="149"/>
      <c r="X13" s="149"/>
      <c r="Y13" s="149"/>
      <c r="Z13" s="149"/>
    </row>
    <row r="14" spans="1:26" x14ac:dyDescent="0.3">
      <c r="A14" s="2" t="s">
        <v>83</v>
      </c>
      <c r="B14" s="155">
        <f>'SO 7908'!L102</f>
        <v>0</v>
      </c>
      <c r="C14" s="155">
        <f>'SO 7908'!M102</f>
        <v>0</v>
      </c>
      <c r="D14" s="155">
        <f>'SO 7908'!I102</f>
        <v>0</v>
      </c>
      <c r="E14" s="156">
        <f>'SO 7908'!S102</f>
        <v>0</v>
      </c>
      <c r="F14" s="156">
        <f>'SO 7908'!V102</f>
        <v>0</v>
      </c>
      <c r="G14" s="149"/>
      <c r="H14" s="149"/>
      <c r="I14" s="149"/>
      <c r="J14" s="149"/>
      <c r="K14" s="149"/>
      <c r="L14" s="149"/>
      <c r="M14" s="149"/>
      <c r="N14" s="149"/>
      <c r="O14" s="149"/>
      <c r="P14" s="149"/>
      <c r="Q14" s="149"/>
      <c r="R14" s="149"/>
      <c r="S14" s="149"/>
      <c r="T14" s="149"/>
      <c r="U14" s="149"/>
      <c r="V14" s="149"/>
      <c r="W14" s="149"/>
      <c r="X14" s="149"/>
      <c r="Y14" s="149"/>
      <c r="Z14" s="149"/>
    </row>
    <row r="15" spans="1:26" x14ac:dyDescent="0.3">
      <c r="A15" s="1"/>
      <c r="B15" s="145"/>
      <c r="C15" s="145"/>
      <c r="D15" s="145"/>
      <c r="E15" s="144"/>
      <c r="F15" s="144"/>
    </row>
    <row r="16" spans="1:26" x14ac:dyDescent="0.3">
      <c r="A16" s="2" t="s">
        <v>97</v>
      </c>
      <c r="B16" s="155">
        <f>'SO 7908'!L103</f>
        <v>0</v>
      </c>
      <c r="C16" s="155">
        <f>'SO 7908'!M103</f>
        <v>0</v>
      </c>
      <c r="D16" s="155">
        <f>'SO 7908'!I103</f>
        <v>0</v>
      </c>
      <c r="E16" s="156">
        <f>'SO 7908'!S103</f>
        <v>0</v>
      </c>
      <c r="F16" s="156">
        <f>'SO 7908'!V103</f>
        <v>0</v>
      </c>
      <c r="G16" s="149"/>
      <c r="H16" s="149"/>
      <c r="I16" s="149"/>
      <c r="J16" s="149"/>
      <c r="K16" s="149"/>
      <c r="L16" s="149"/>
      <c r="M16" s="149"/>
      <c r="N16" s="149"/>
      <c r="O16" s="149"/>
      <c r="P16" s="149"/>
      <c r="Q16" s="149"/>
      <c r="R16" s="149"/>
      <c r="S16" s="149"/>
      <c r="T16" s="149"/>
      <c r="U16" s="149"/>
      <c r="V16" s="149"/>
      <c r="W16" s="149"/>
      <c r="X16" s="149"/>
      <c r="Y16" s="149"/>
      <c r="Z16" s="149"/>
    </row>
    <row r="17" spans="1:6" x14ac:dyDescent="0.3">
      <c r="A17" s="1"/>
      <c r="B17" s="145"/>
      <c r="C17" s="145"/>
      <c r="D17" s="145"/>
      <c r="E17" s="144"/>
      <c r="F17" s="144"/>
    </row>
    <row r="18" spans="1:6" x14ac:dyDescent="0.3">
      <c r="A18" s="1"/>
      <c r="B18" s="145"/>
      <c r="C18" s="145"/>
      <c r="D18" s="145"/>
      <c r="E18" s="144"/>
      <c r="F18" s="144"/>
    </row>
    <row r="19" spans="1:6" x14ac:dyDescent="0.3">
      <c r="A19" s="1"/>
      <c r="B19" s="145"/>
      <c r="C19" s="145"/>
      <c r="D19" s="145"/>
      <c r="E19" s="144"/>
      <c r="F19" s="144"/>
    </row>
    <row r="20" spans="1:6" x14ac:dyDescent="0.3">
      <c r="A20" s="1"/>
      <c r="B20" s="145"/>
      <c r="C20" s="145"/>
      <c r="D20" s="145"/>
      <c r="E20" s="144"/>
      <c r="F20" s="144"/>
    </row>
    <row r="21" spans="1:6" x14ac:dyDescent="0.3">
      <c r="A21" s="1"/>
      <c r="B21" s="145"/>
      <c r="C21" s="145"/>
      <c r="D21" s="145"/>
      <c r="E21" s="144"/>
      <c r="F21" s="144"/>
    </row>
    <row r="22" spans="1:6" x14ac:dyDescent="0.3">
      <c r="A22" s="1"/>
      <c r="B22" s="145"/>
      <c r="C22" s="145"/>
      <c r="D22" s="145"/>
      <c r="E22" s="144"/>
      <c r="F22" s="144"/>
    </row>
    <row r="23" spans="1:6" x14ac:dyDescent="0.3">
      <c r="A23" s="1"/>
      <c r="B23" s="145"/>
      <c r="C23" s="145"/>
      <c r="D23" s="145"/>
      <c r="E23" s="144"/>
      <c r="F23" s="144"/>
    </row>
    <row r="24" spans="1:6" x14ac:dyDescent="0.3">
      <c r="A24" s="1"/>
      <c r="B24" s="145"/>
      <c r="C24" s="145"/>
      <c r="D24" s="145"/>
      <c r="E24" s="144"/>
      <c r="F24" s="144"/>
    </row>
    <row r="25" spans="1:6" x14ac:dyDescent="0.3">
      <c r="A25" s="1"/>
      <c r="B25" s="145"/>
      <c r="C25" s="145"/>
      <c r="D25" s="145"/>
      <c r="E25" s="144"/>
      <c r="F25" s="144"/>
    </row>
    <row r="26" spans="1:6" x14ac:dyDescent="0.3">
      <c r="A26" s="1"/>
      <c r="B26" s="145"/>
      <c r="C26" s="145"/>
      <c r="D26" s="145"/>
      <c r="E26" s="144"/>
      <c r="F26" s="144"/>
    </row>
    <row r="27" spans="1:6" x14ac:dyDescent="0.3">
      <c r="A27" s="1"/>
      <c r="B27" s="145"/>
      <c r="C27" s="145"/>
      <c r="D27" s="145"/>
      <c r="E27" s="144"/>
      <c r="F27" s="144"/>
    </row>
    <row r="28" spans="1:6" x14ac:dyDescent="0.3">
      <c r="A28" s="1"/>
      <c r="B28" s="145"/>
      <c r="C28" s="145"/>
      <c r="D28" s="145"/>
      <c r="E28" s="144"/>
      <c r="F28" s="144"/>
    </row>
    <row r="29" spans="1:6" x14ac:dyDescent="0.3">
      <c r="A29" s="1"/>
      <c r="B29" s="145"/>
      <c r="C29" s="145"/>
      <c r="D29" s="145"/>
      <c r="E29" s="144"/>
      <c r="F29" s="144"/>
    </row>
    <row r="30" spans="1:6" x14ac:dyDescent="0.3">
      <c r="A30" s="1"/>
      <c r="B30" s="145"/>
      <c r="C30" s="145"/>
      <c r="D30" s="145"/>
      <c r="E30" s="144"/>
      <c r="F30" s="144"/>
    </row>
    <row r="31" spans="1:6" x14ac:dyDescent="0.3">
      <c r="A31" s="1"/>
      <c r="B31" s="145"/>
      <c r="C31" s="145"/>
      <c r="D31" s="145"/>
      <c r="E31" s="144"/>
      <c r="F31" s="144"/>
    </row>
    <row r="32" spans="1:6" x14ac:dyDescent="0.3">
      <c r="A32" s="1"/>
      <c r="B32" s="145"/>
      <c r="C32" s="145"/>
      <c r="D32" s="145"/>
      <c r="E32" s="144"/>
      <c r="F32" s="144"/>
    </row>
    <row r="33" spans="1:6" x14ac:dyDescent="0.3">
      <c r="A33" s="1"/>
      <c r="B33" s="145"/>
      <c r="C33" s="145"/>
      <c r="D33" s="145"/>
      <c r="E33" s="144"/>
      <c r="F33" s="144"/>
    </row>
    <row r="34" spans="1:6" x14ac:dyDescent="0.3">
      <c r="A34" s="1"/>
      <c r="B34" s="145"/>
      <c r="C34" s="145"/>
      <c r="D34" s="145"/>
      <c r="E34" s="144"/>
      <c r="F34" s="144"/>
    </row>
    <row r="35" spans="1:6" x14ac:dyDescent="0.3">
      <c r="A35" s="1"/>
      <c r="B35" s="145"/>
      <c r="C35" s="145"/>
      <c r="D35" s="145"/>
      <c r="E35" s="144"/>
      <c r="F35" s="144"/>
    </row>
    <row r="36" spans="1:6" x14ac:dyDescent="0.3">
      <c r="A36" s="1"/>
      <c r="B36" s="145"/>
      <c r="C36" s="145"/>
      <c r="D36" s="145"/>
      <c r="E36" s="144"/>
      <c r="F36" s="144"/>
    </row>
    <row r="37" spans="1:6" x14ac:dyDescent="0.3">
      <c r="A37" s="1"/>
      <c r="B37" s="145"/>
      <c r="C37" s="145"/>
      <c r="D37" s="145"/>
      <c r="E37" s="144"/>
      <c r="F37" s="144"/>
    </row>
    <row r="38" spans="1:6" x14ac:dyDescent="0.3">
      <c r="A38" s="1"/>
      <c r="B38" s="145"/>
      <c r="C38" s="145"/>
      <c r="D38" s="145"/>
      <c r="E38" s="144"/>
      <c r="F38" s="144"/>
    </row>
    <row r="39" spans="1:6" x14ac:dyDescent="0.3">
      <c r="A39" s="1"/>
      <c r="B39" s="145"/>
      <c r="C39" s="145"/>
      <c r="D39" s="145"/>
      <c r="E39" s="144"/>
      <c r="F39" s="144"/>
    </row>
    <row r="40" spans="1:6" x14ac:dyDescent="0.3">
      <c r="A40" s="1"/>
      <c r="B40" s="145"/>
      <c r="C40" s="145"/>
      <c r="D40" s="145"/>
      <c r="E40" s="144"/>
      <c r="F40" s="144"/>
    </row>
    <row r="41" spans="1:6" x14ac:dyDescent="0.3">
      <c r="A41" s="1"/>
      <c r="B41" s="145"/>
      <c r="C41" s="145"/>
      <c r="D41" s="145"/>
      <c r="E41" s="144"/>
      <c r="F41" s="144"/>
    </row>
    <row r="42" spans="1:6" x14ac:dyDescent="0.3">
      <c r="A42" s="1"/>
      <c r="B42" s="145"/>
      <c r="C42" s="145"/>
      <c r="D42" s="145"/>
      <c r="E42" s="144"/>
      <c r="F42" s="144"/>
    </row>
    <row r="43" spans="1:6" x14ac:dyDescent="0.3">
      <c r="A43" s="1"/>
      <c r="B43" s="145"/>
      <c r="C43" s="145"/>
      <c r="D43" s="145"/>
      <c r="E43" s="144"/>
      <c r="F43" s="144"/>
    </row>
    <row r="44" spans="1:6" x14ac:dyDescent="0.3">
      <c r="A44" s="1"/>
      <c r="B44" s="145"/>
      <c r="C44" s="145"/>
      <c r="D44" s="145"/>
      <c r="E44" s="144"/>
      <c r="F44" s="144"/>
    </row>
    <row r="45" spans="1:6" x14ac:dyDescent="0.3">
      <c r="A45" s="1"/>
      <c r="B45" s="145"/>
      <c r="C45" s="145"/>
      <c r="D45" s="145"/>
      <c r="E45" s="144"/>
      <c r="F45" s="144"/>
    </row>
    <row r="46" spans="1:6" x14ac:dyDescent="0.3">
      <c r="A46" s="1"/>
      <c r="B46" s="145"/>
      <c r="C46" s="145"/>
      <c r="D46" s="145"/>
      <c r="E46" s="144"/>
      <c r="F46" s="144"/>
    </row>
    <row r="47" spans="1:6" x14ac:dyDescent="0.3">
      <c r="A47" s="1"/>
      <c r="B47" s="145"/>
      <c r="C47" s="145"/>
      <c r="D47" s="145"/>
      <c r="E47" s="144"/>
      <c r="F47" s="144"/>
    </row>
    <row r="48" spans="1:6" x14ac:dyDescent="0.3">
      <c r="A48" s="1"/>
      <c r="B48" s="145"/>
      <c r="C48" s="145"/>
      <c r="D48" s="145"/>
      <c r="E48" s="144"/>
      <c r="F48" s="144"/>
    </row>
    <row r="49" spans="1:6" x14ac:dyDescent="0.3">
      <c r="A49" s="1"/>
      <c r="B49" s="145"/>
      <c r="C49" s="145"/>
      <c r="D49" s="145"/>
      <c r="E49" s="144"/>
      <c r="F49" s="144"/>
    </row>
    <row r="50" spans="1:6" x14ac:dyDescent="0.3">
      <c r="A50" s="1"/>
      <c r="B50" s="145"/>
      <c r="C50" s="145"/>
      <c r="D50" s="145"/>
      <c r="E50" s="144"/>
      <c r="F50" s="144"/>
    </row>
    <row r="51" spans="1:6" x14ac:dyDescent="0.3">
      <c r="A51" s="1"/>
      <c r="B51" s="145"/>
      <c r="C51" s="145"/>
      <c r="D51" s="145"/>
      <c r="E51" s="144"/>
      <c r="F51" s="144"/>
    </row>
    <row r="52" spans="1:6" x14ac:dyDescent="0.3">
      <c r="A52" s="1"/>
      <c r="B52" s="145"/>
      <c r="C52" s="145"/>
      <c r="D52" s="145"/>
      <c r="E52" s="144"/>
      <c r="F52" s="144"/>
    </row>
    <row r="53" spans="1:6" x14ac:dyDescent="0.3">
      <c r="A53" s="1"/>
      <c r="B53" s="145"/>
      <c r="C53" s="145"/>
      <c r="D53" s="145"/>
      <c r="E53" s="144"/>
      <c r="F53" s="144"/>
    </row>
    <row r="54" spans="1:6" x14ac:dyDescent="0.3">
      <c r="A54" s="1"/>
      <c r="B54" s="145"/>
      <c r="C54" s="145"/>
      <c r="D54" s="145"/>
      <c r="E54" s="144"/>
      <c r="F54" s="144"/>
    </row>
    <row r="55" spans="1:6" x14ac:dyDescent="0.3">
      <c r="A55" s="1"/>
      <c r="B55" s="145"/>
      <c r="C55" s="145"/>
      <c r="D55" s="145"/>
      <c r="E55" s="144"/>
      <c r="F55" s="144"/>
    </row>
    <row r="56" spans="1:6" x14ac:dyDescent="0.3">
      <c r="A56" s="1"/>
      <c r="B56" s="145"/>
      <c r="C56" s="145"/>
      <c r="D56" s="145"/>
      <c r="E56" s="144"/>
      <c r="F56" s="144"/>
    </row>
    <row r="57" spans="1:6" x14ac:dyDescent="0.3">
      <c r="A57" s="1"/>
      <c r="B57" s="145"/>
      <c r="C57" s="145"/>
      <c r="D57" s="145"/>
      <c r="E57" s="144"/>
      <c r="F57" s="144"/>
    </row>
    <row r="58" spans="1:6" x14ac:dyDescent="0.3">
      <c r="A58" s="1"/>
      <c r="B58" s="145"/>
      <c r="C58" s="145"/>
      <c r="D58" s="145"/>
      <c r="E58" s="144"/>
      <c r="F58" s="144"/>
    </row>
    <row r="59" spans="1:6" x14ac:dyDescent="0.3">
      <c r="A59" s="1"/>
      <c r="B59" s="145"/>
      <c r="C59" s="145"/>
      <c r="D59" s="145"/>
      <c r="E59" s="144"/>
      <c r="F59" s="144"/>
    </row>
    <row r="60" spans="1:6" x14ac:dyDescent="0.3">
      <c r="A60" s="1"/>
      <c r="B60" s="145"/>
      <c r="C60" s="145"/>
      <c r="D60" s="145"/>
      <c r="E60" s="144"/>
      <c r="F60" s="144"/>
    </row>
    <row r="61" spans="1:6" x14ac:dyDescent="0.3">
      <c r="A61" s="1"/>
      <c r="B61" s="145"/>
      <c r="C61" s="145"/>
      <c r="D61" s="145"/>
      <c r="E61" s="144"/>
      <c r="F61" s="144"/>
    </row>
    <row r="62" spans="1:6" x14ac:dyDescent="0.3">
      <c r="A62" s="1"/>
      <c r="B62" s="145"/>
      <c r="C62" s="145"/>
      <c r="D62" s="145"/>
      <c r="E62" s="144"/>
      <c r="F62" s="144"/>
    </row>
    <row r="63" spans="1:6" x14ac:dyDescent="0.3">
      <c r="A63" s="1"/>
      <c r="B63" s="145"/>
      <c r="C63" s="145"/>
      <c r="D63" s="145"/>
      <c r="E63" s="144"/>
      <c r="F63" s="144"/>
    </row>
    <row r="64" spans="1:6" x14ac:dyDescent="0.3">
      <c r="A64" s="1"/>
      <c r="B64" s="145"/>
      <c r="C64" s="145"/>
      <c r="D64" s="145"/>
      <c r="E64" s="144"/>
      <c r="F64" s="144"/>
    </row>
    <row r="65" spans="1:6" x14ac:dyDescent="0.3">
      <c r="A65" s="1"/>
      <c r="B65" s="145"/>
      <c r="C65" s="145"/>
      <c r="D65" s="145"/>
      <c r="E65" s="144"/>
      <c r="F65" s="144"/>
    </row>
    <row r="66" spans="1:6" x14ac:dyDescent="0.3">
      <c r="A66" s="1"/>
      <c r="B66" s="145"/>
      <c r="C66" s="145"/>
      <c r="D66" s="145"/>
      <c r="E66" s="144"/>
      <c r="F66" s="144"/>
    </row>
    <row r="67" spans="1:6" x14ac:dyDescent="0.3">
      <c r="A67" s="1"/>
      <c r="B67" s="145"/>
      <c r="C67" s="145"/>
      <c r="D67" s="145"/>
      <c r="E67" s="144"/>
      <c r="F67" s="144"/>
    </row>
    <row r="68" spans="1:6" x14ac:dyDescent="0.3">
      <c r="A68" s="1"/>
      <c r="B68" s="145"/>
      <c r="C68" s="145"/>
      <c r="D68" s="145"/>
      <c r="E68" s="144"/>
      <c r="F68" s="144"/>
    </row>
    <row r="69" spans="1:6" x14ac:dyDescent="0.3">
      <c r="A69" s="1"/>
      <c r="B69" s="145"/>
      <c r="C69" s="145"/>
      <c r="D69" s="145"/>
      <c r="E69" s="144"/>
      <c r="F69" s="144"/>
    </row>
    <row r="70" spans="1:6" x14ac:dyDescent="0.3">
      <c r="A70" s="1"/>
      <c r="B70" s="145"/>
      <c r="C70" s="145"/>
      <c r="D70" s="145"/>
      <c r="E70" s="144"/>
      <c r="F70" s="144"/>
    </row>
    <row r="71" spans="1:6" x14ac:dyDescent="0.3">
      <c r="A71" s="1"/>
      <c r="B71" s="145"/>
      <c r="C71" s="145"/>
      <c r="D71" s="145"/>
      <c r="E71" s="144"/>
      <c r="F71" s="144"/>
    </row>
    <row r="72" spans="1:6" x14ac:dyDescent="0.3">
      <c r="A72" s="1"/>
      <c r="B72" s="145"/>
      <c r="C72" s="145"/>
      <c r="D72" s="145"/>
      <c r="E72" s="144"/>
      <c r="F72" s="144"/>
    </row>
    <row r="73" spans="1:6" x14ac:dyDescent="0.3">
      <c r="A73" s="1"/>
      <c r="B73" s="145"/>
      <c r="C73" s="145"/>
      <c r="D73" s="145"/>
      <c r="E73" s="144"/>
      <c r="F73" s="144"/>
    </row>
    <row r="74" spans="1:6" x14ac:dyDescent="0.3">
      <c r="A74" s="1"/>
      <c r="B74" s="145"/>
      <c r="C74" s="145"/>
      <c r="D74" s="145"/>
      <c r="E74" s="144"/>
      <c r="F74" s="144"/>
    </row>
    <row r="75" spans="1:6" x14ac:dyDescent="0.3">
      <c r="A75" s="1"/>
      <c r="B75" s="145"/>
      <c r="C75" s="145"/>
      <c r="D75" s="145"/>
      <c r="E75" s="144"/>
      <c r="F75" s="144"/>
    </row>
    <row r="76" spans="1:6" x14ac:dyDescent="0.3">
      <c r="A76" s="1"/>
      <c r="B76" s="145"/>
      <c r="C76" s="145"/>
      <c r="D76" s="145"/>
      <c r="E76" s="144"/>
      <c r="F76" s="144"/>
    </row>
    <row r="77" spans="1:6" x14ac:dyDescent="0.3">
      <c r="A77" s="1"/>
      <c r="B77" s="145"/>
      <c r="C77" s="145"/>
      <c r="D77" s="145"/>
      <c r="E77" s="144"/>
      <c r="F77" s="144"/>
    </row>
    <row r="78" spans="1:6" x14ac:dyDescent="0.3">
      <c r="A78" s="1"/>
      <c r="B78" s="145"/>
      <c r="C78" s="145"/>
      <c r="D78" s="145"/>
      <c r="E78" s="144"/>
      <c r="F78" s="144"/>
    </row>
    <row r="79" spans="1:6" x14ac:dyDescent="0.3">
      <c r="A79" s="1"/>
      <c r="B79" s="145"/>
      <c r="C79" s="145"/>
      <c r="D79" s="145"/>
      <c r="E79" s="144"/>
      <c r="F79" s="144"/>
    </row>
    <row r="80" spans="1:6" x14ac:dyDescent="0.3">
      <c r="A80" s="1"/>
      <c r="B80" s="145"/>
      <c r="C80" s="145"/>
      <c r="D80" s="145"/>
      <c r="E80" s="144"/>
      <c r="F80" s="144"/>
    </row>
    <row r="81" spans="1:6" x14ac:dyDescent="0.3">
      <c r="A81" s="1"/>
      <c r="B81" s="145"/>
      <c r="C81" s="145"/>
      <c r="D81" s="145"/>
      <c r="E81" s="144"/>
      <c r="F81" s="144"/>
    </row>
    <row r="82" spans="1:6" x14ac:dyDescent="0.3">
      <c r="A82" s="1"/>
      <c r="B82" s="145"/>
      <c r="C82" s="145"/>
      <c r="D82" s="145"/>
      <c r="E82" s="144"/>
      <c r="F82" s="144"/>
    </row>
    <row r="83" spans="1:6" x14ac:dyDescent="0.3">
      <c r="A83" s="1"/>
      <c r="B83" s="145"/>
      <c r="C83" s="145"/>
      <c r="D83" s="145"/>
      <c r="E83" s="144"/>
      <c r="F83" s="144"/>
    </row>
    <row r="84" spans="1:6" x14ac:dyDescent="0.3">
      <c r="A84" s="1"/>
      <c r="B84" s="145"/>
      <c r="C84" s="145"/>
      <c r="D84" s="145"/>
      <c r="E84" s="144"/>
      <c r="F84" s="144"/>
    </row>
    <row r="85" spans="1:6" x14ac:dyDescent="0.3">
      <c r="A85" s="1"/>
      <c r="B85" s="145"/>
      <c r="C85" s="145"/>
      <c r="D85" s="145"/>
      <c r="E85" s="144"/>
      <c r="F85" s="144"/>
    </row>
    <row r="86" spans="1:6" x14ac:dyDescent="0.3">
      <c r="A86" s="1"/>
      <c r="B86" s="145"/>
      <c r="C86" s="145"/>
      <c r="D86" s="145"/>
      <c r="E86" s="144"/>
      <c r="F86" s="144"/>
    </row>
    <row r="87" spans="1:6" x14ac:dyDescent="0.3">
      <c r="A87" s="1"/>
      <c r="B87" s="145"/>
      <c r="C87" s="145"/>
      <c r="D87" s="145"/>
      <c r="E87" s="144"/>
      <c r="F87" s="144"/>
    </row>
    <row r="88" spans="1:6" x14ac:dyDescent="0.3">
      <c r="A88" s="1"/>
      <c r="B88" s="145"/>
      <c r="C88" s="145"/>
      <c r="D88" s="145"/>
      <c r="E88" s="144"/>
      <c r="F88" s="144"/>
    </row>
    <row r="89" spans="1:6" x14ac:dyDescent="0.3">
      <c r="A89" s="1"/>
      <c r="B89" s="145"/>
      <c r="C89" s="145"/>
      <c r="D89" s="145"/>
      <c r="E89" s="144"/>
      <c r="F89" s="144"/>
    </row>
    <row r="90" spans="1:6" x14ac:dyDescent="0.3">
      <c r="A90" s="1"/>
      <c r="B90" s="145"/>
      <c r="C90" s="145"/>
      <c r="D90" s="145"/>
      <c r="E90" s="144"/>
      <c r="F90" s="144"/>
    </row>
    <row r="91" spans="1:6" x14ac:dyDescent="0.3">
      <c r="A91" s="1"/>
      <c r="B91" s="145"/>
      <c r="C91" s="145"/>
      <c r="D91" s="145"/>
      <c r="E91" s="144"/>
      <c r="F91" s="144"/>
    </row>
    <row r="92" spans="1:6" x14ac:dyDescent="0.3">
      <c r="A92" s="1"/>
      <c r="B92" s="145"/>
      <c r="C92" s="145"/>
      <c r="D92" s="145"/>
      <c r="E92" s="144"/>
      <c r="F92" s="144"/>
    </row>
    <row r="93" spans="1:6" x14ac:dyDescent="0.3">
      <c r="A93" s="1"/>
      <c r="B93" s="145"/>
      <c r="C93" s="145"/>
      <c r="D93" s="145"/>
      <c r="E93" s="144"/>
      <c r="F93" s="144"/>
    </row>
    <row r="94" spans="1:6" x14ac:dyDescent="0.3">
      <c r="A94" s="1"/>
      <c r="B94" s="145"/>
      <c r="C94" s="145"/>
      <c r="D94" s="145"/>
      <c r="E94" s="144"/>
      <c r="F94" s="144"/>
    </row>
    <row r="95" spans="1:6" x14ac:dyDescent="0.3">
      <c r="A95" s="1"/>
      <c r="B95" s="145"/>
      <c r="C95" s="145"/>
      <c r="D95" s="145"/>
      <c r="E95" s="144"/>
      <c r="F95" s="144"/>
    </row>
    <row r="96" spans="1:6" x14ac:dyDescent="0.3">
      <c r="A96" s="1"/>
      <c r="B96" s="145"/>
      <c r="C96" s="145"/>
      <c r="D96" s="145"/>
      <c r="E96" s="144"/>
      <c r="F96" s="144"/>
    </row>
    <row r="97" spans="1:6" x14ac:dyDescent="0.3">
      <c r="A97" s="1"/>
      <c r="B97" s="145"/>
      <c r="C97" s="145"/>
      <c r="D97" s="145"/>
      <c r="E97" s="144"/>
      <c r="F97" s="144"/>
    </row>
    <row r="98" spans="1:6" x14ac:dyDescent="0.3">
      <c r="A98" s="1"/>
      <c r="B98" s="145"/>
      <c r="C98" s="145"/>
      <c r="D98" s="145"/>
      <c r="E98" s="144"/>
      <c r="F98" s="144"/>
    </row>
    <row r="99" spans="1:6" x14ac:dyDescent="0.3">
      <c r="A99" s="1"/>
      <c r="B99" s="1"/>
      <c r="C99" s="1"/>
      <c r="D99" s="1"/>
      <c r="E99" s="1"/>
      <c r="F99" s="1"/>
    </row>
    <row r="100" spans="1:6" x14ac:dyDescent="0.3">
      <c r="A100" s="1"/>
      <c r="B100" s="1"/>
      <c r="C100" s="1"/>
      <c r="D100" s="1"/>
      <c r="E100" s="1"/>
      <c r="F100" s="1"/>
    </row>
    <row r="101" spans="1:6" x14ac:dyDescent="0.3">
      <c r="A101" s="1"/>
      <c r="B101" s="1"/>
      <c r="C101" s="1"/>
      <c r="D101" s="1"/>
      <c r="E101" s="1"/>
      <c r="F101" s="1"/>
    </row>
    <row r="102" spans="1:6" x14ac:dyDescent="0.3">
      <c r="A102" s="1"/>
      <c r="B102" s="1"/>
      <c r="C102" s="1"/>
      <c r="D102" s="1"/>
      <c r="E102" s="1"/>
      <c r="F102" s="1"/>
    </row>
    <row r="103" spans="1:6" x14ac:dyDescent="0.3">
      <c r="A103" s="1"/>
      <c r="B103" s="1"/>
      <c r="C103" s="1"/>
      <c r="D103" s="1"/>
      <c r="E103" s="1"/>
      <c r="F103" s="1"/>
    </row>
    <row r="104" spans="1:6" x14ac:dyDescent="0.3">
      <c r="A104" s="1"/>
      <c r="B104" s="1"/>
      <c r="C104" s="1"/>
      <c r="D104" s="1"/>
      <c r="E104" s="1"/>
      <c r="F104" s="1"/>
    </row>
    <row r="105" spans="1:6" x14ac:dyDescent="0.3">
      <c r="A105" s="1"/>
      <c r="B105" s="1"/>
      <c r="C105" s="1"/>
      <c r="D105" s="1"/>
      <c r="E105" s="1"/>
      <c r="F105" s="1"/>
    </row>
    <row r="106" spans="1:6" x14ac:dyDescent="0.3">
      <c r="A106" s="1"/>
      <c r="B106" s="1"/>
      <c r="C106" s="1"/>
      <c r="D106" s="1"/>
      <c r="E106" s="1"/>
      <c r="F106" s="1"/>
    </row>
    <row r="107" spans="1:6" x14ac:dyDescent="0.3">
      <c r="A107" s="1"/>
      <c r="B107" s="1"/>
      <c r="C107" s="1"/>
      <c r="D107" s="1"/>
      <c r="E107" s="1"/>
      <c r="F107" s="1"/>
    </row>
    <row r="108" spans="1:6" x14ac:dyDescent="0.3">
      <c r="A108" s="1"/>
      <c r="B108" s="1"/>
      <c r="C108" s="1"/>
      <c r="D108" s="1"/>
      <c r="E108" s="1"/>
      <c r="F108" s="1"/>
    </row>
    <row r="109" spans="1:6" x14ac:dyDescent="0.3">
      <c r="A109" s="1"/>
      <c r="B109" s="1"/>
      <c r="C109" s="1"/>
      <c r="D109" s="1"/>
      <c r="E109" s="1"/>
      <c r="F109" s="1"/>
    </row>
    <row r="110" spans="1:6" x14ac:dyDescent="0.3">
      <c r="A110" s="1"/>
      <c r="B110" s="1"/>
      <c r="C110" s="1"/>
      <c r="D110" s="1"/>
      <c r="E110" s="1"/>
      <c r="F110" s="1"/>
    </row>
    <row r="111" spans="1:6" x14ac:dyDescent="0.3">
      <c r="A111" s="1"/>
      <c r="B111" s="1"/>
      <c r="C111" s="1"/>
      <c r="D111" s="1"/>
      <c r="E111" s="1"/>
      <c r="F111" s="1"/>
    </row>
    <row r="112" spans="1:6" x14ac:dyDescent="0.3">
      <c r="A112" s="1"/>
      <c r="B112" s="1"/>
      <c r="C112" s="1"/>
      <c r="D112" s="1"/>
      <c r="E112" s="1"/>
      <c r="F112" s="1"/>
    </row>
    <row r="113" spans="1:6" x14ac:dyDescent="0.3">
      <c r="A113" s="1"/>
      <c r="B113" s="1"/>
      <c r="C113" s="1"/>
      <c r="D113" s="1"/>
      <c r="E113" s="1"/>
      <c r="F113" s="1"/>
    </row>
    <row r="114" spans="1:6" x14ac:dyDescent="0.3">
      <c r="A114" s="1"/>
      <c r="B114" s="1"/>
      <c r="C114" s="1"/>
      <c r="D114" s="1"/>
      <c r="E114" s="1"/>
      <c r="F114" s="1"/>
    </row>
    <row r="115" spans="1:6" x14ac:dyDescent="0.3">
      <c r="A115" s="1"/>
      <c r="B115" s="1"/>
      <c r="C115" s="1"/>
      <c r="D115" s="1"/>
      <c r="E115" s="1"/>
      <c r="F115" s="1"/>
    </row>
    <row r="116" spans="1:6" x14ac:dyDescent="0.3">
      <c r="A116" s="1"/>
      <c r="B116" s="1"/>
      <c r="C116" s="1"/>
      <c r="D116" s="1"/>
      <c r="E116" s="1"/>
      <c r="F116" s="1"/>
    </row>
    <row r="117" spans="1:6" x14ac:dyDescent="0.3">
      <c r="A117" s="1"/>
      <c r="B117" s="1"/>
      <c r="C117" s="1"/>
      <c r="D117" s="1"/>
      <c r="E117" s="1"/>
      <c r="F117" s="1"/>
    </row>
    <row r="118" spans="1:6" x14ac:dyDescent="0.3">
      <c r="A118" s="1"/>
      <c r="B118" s="1"/>
      <c r="C118" s="1"/>
      <c r="D118" s="1"/>
      <c r="E118" s="1"/>
      <c r="F118" s="1"/>
    </row>
    <row r="119" spans="1:6" x14ac:dyDescent="0.3">
      <c r="A119" s="1"/>
      <c r="B119" s="1"/>
      <c r="C119" s="1"/>
      <c r="D119" s="1"/>
      <c r="E119" s="1"/>
      <c r="F119" s="1"/>
    </row>
    <row r="120" spans="1:6" x14ac:dyDescent="0.3">
      <c r="A120" s="1"/>
      <c r="B120" s="1"/>
      <c r="C120" s="1"/>
      <c r="D120" s="1"/>
      <c r="E120" s="1"/>
      <c r="F120" s="1"/>
    </row>
    <row r="121" spans="1:6" x14ac:dyDescent="0.3">
      <c r="A121" s="1"/>
      <c r="B121" s="1"/>
      <c r="C121" s="1"/>
      <c r="D121" s="1"/>
      <c r="E121" s="1"/>
      <c r="F121" s="1"/>
    </row>
    <row r="122" spans="1:6" x14ac:dyDescent="0.3">
      <c r="A122" s="1"/>
      <c r="B122" s="1"/>
      <c r="C122" s="1"/>
      <c r="D122" s="1"/>
      <c r="E122" s="1"/>
      <c r="F122" s="1"/>
    </row>
    <row r="123" spans="1:6" x14ac:dyDescent="0.3">
      <c r="A123" s="1"/>
      <c r="B123" s="1"/>
      <c r="C123" s="1"/>
      <c r="D123" s="1"/>
      <c r="E123" s="1"/>
      <c r="F123" s="1"/>
    </row>
    <row r="124" spans="1:6" x14ac:dyDescent="0.3">
      <c r="A124" s="1"/>
      <c r="B124" s="1"/>
      <c r="C124" s="1"/>
      <c r="D124" s="1"/>
      <c r="E124" s="1"/>
      <c r="F124" s="1"/>
    </row>
    <row r="125" spans="1:6" x14ac:dyDescent="0.3">
      <c r="A125" s="1"/>
      <c r="B125" s="1"/>
      <c r="C125" s="1"/>
      <c r="D125" s="1"/>
      <c r="E125" s="1"/>
      <c r="F125" s="1"/>
    </row>
    <row r="126" spans="1:6" x14ac:dyDescent="0.3">
      <c r="A126" s="1"/>
      <c r="B126" s="1"/>
      <c r="C126" s="1"/>
      <c r="D126" s="1"/>
      <c r="E126" s="1"/>
      <c r="F126" s="1"/>
    </row>
    <row r="127" spans="1:6" x14ac:dyDescent="0.3">
      <c r="A127" s="1"/>
      <c r="B127" s="1"/>
      <c r="C127" s="1"/>
      <c r="D127" s="1"/>
      <c r="E127" s="1"/>
      <c r="F127" s="1"/>
    </row>
    <row r="128" spans="1:6" x14ac:dyDescent="0.3">
      <c r="A128" s="1"/>
      <c r="B128" s="1"/>
      <c r="C128" s="1"/>
      <c r="D128" s="1"/>
      <c r="E128" s="1"/>
      <c r="F128" s="1"/>
    </row>
    <row r="129" spans="1:6" x14ac:dyDescent="0.3">
      <c r="A129" s="1"/>
      <c r="B129" s="1"/>
      <c r="C129" s="1"/>
      <c r="D129" s="1"/>
      <c r="E129" s="1"/>
      <c r="F129" s="1"/>
    </row>
    <row r="130" spans="1:6" x14ac:dyDescent="0.3">
      <c r="A130" s="1"/>
      <c r="B130" s="1"/>
      <c r="C130" s="1"/>
      <c r="D130" s="1"/>
      <c r="E130" s="1"/>
      <c r="F130" s="1"/>
    </row>
    <row r="131" spans="1:6" x14ac:dyDescent="0.3">
      <c r="A131" s="1"/>
      <c r="B131" s="1"/>
      <c r="C131" s="1"/>
      <c r="D131" s="1"/>
      <c r="E131" s="1"/>
      <c r="F131" s="1"/>
    </row>
    <row r="132" spans="1:6" x14ac:dyDescent="0.3">
      <c r="A132" s="1"/>
      <c r="B132" s="1"/>
      <c r="C132" s="1"/>
      <c r="D132" s="1"/>
      <c r="E132" s="1"/>
      <c r="F132" s="1"/>
    </row>
    <row r="133" spans="1:6" x14ac:dyDescent="0.3">
      <c r="A133" s="1"/>
      <c r="B133" s="1"/>
      <c r="C133" s="1"/>
      <c r="D133" s="1"/>
      <c r="E133" s="1"/>
      <c r="F133" s="1"/>
    </row>
    <row r="134" spans="1:6" x14ac:dyDescent="0.3">
      <c r="A134" s="1"/>
      <c r="B134" s="1"/>
      <c r="C134" s="1"/>
      <c r="D134" s="1"/>
      <c r="E134" s="1"/>
      <c r="F134" s="1"/>
    </row>
    <row r="135" spans="1:6" x14ac:dyDescent="0.3">
      <c r="A135" s="1"/>
      <c r="B135" s="1"/>
      <c r="C135" s="1"/>
      <c r="D135" s="1"/>
      <c r="E135" s="1"/>
      <c r="F135" s="1"/>
    </row>
    <row r="136" spans="1:6" x14ac:dyDescent="0.3">
      <c r="A136" s="1"/>
      <c r="B136" s="1"/>
      <c r="C136" s="1"/>
      <c r="D136" s="1"/>
      <c r="E136" s="1"/>
      <c r="F136" s="1"/>
    </row>
    <row r="137" spans="1:6" x14ac:dyDescent="0.3">
      <c r="A137" s="1"/>
      <c r="B137" s="1"/>
      <c r="C137" s="1"/>
      <c r="D137" s="1"/>
      <c r="E137" s="1"/>
      <c r="F137" s="1"/>
    </row>
    <row r="138" spans="1:6" x14ac:dyDescent="0.3">
      <c r="A138" s="1"/>
      <c r="B138" s="1"/>
      <c r="C138" s="1"/>
      <c r="D138" s="1"/>
      <c r="E138" s="1"/>
      <c r="F138" s="1"/>
    </row>
    <row r="139" spans="1:6" x14ac:dyDescent="0.3">
      <c r="A139" s="1"/>
      <c r="B139" s="1"/>
      <c r="C139" s="1"/>
      <c r="D139" s="1"/>
      <c r="E139" s="1"/>
      <c r="F139" s="1"/>
    </row>
    <row r="140" spans="1:6" x14ac:dyDescent="0.3">
      <c r="A140" s="1"/>
      <c r="B140" s="1"/>
      <c r="C140" s="1"/>
      <c r="D140" s="1"/>
      <c r="E140" s="1"/>
      <c r="F140" s="1"/>
    </row>
    <row r="141" spans="1:6" x14ac:dyDescent="0.3">
      <c r="A141" s="1"/>
      <c r="B141" s="1"/>
      <c r="C141" s="1"/>
      <c r="D141" s="1"/>
      <c r="E141" s="1"/>
      <c r="F141" s="1"/>
    </row>
    <row r="142" spans="1:6" x14ac:dyDescent="0.3">
      <c r="A142" s="1"/>
      <c r="B142" s="1"/>
      <c r="C142" s="1"/>
      <c r="D142" s="1"/>
      <c r="E142" s="1"/>
      <c r="F142" s="1"/>
    </row>
    <row r="143" spans="1:6" x14ac:dyDescent="0.3">
      <c r="A143" s="1"/>
      <c r="B143" s="1"/>
      <c r="C143" s="1"/>
      <c r="D143" s="1"/>
      <c r="E143" s="1"/>
      <c r="F143" s="1"/>
    </row>
    <row r="144" spans="1:6" x14ac:dyDescent="0.3">
      <c r="A144" s="1"/>
      <c r="B144" s="1"/>
      <c r="C144" s="1"/>
      <c r="D144" s="1"/>
      <c r="E144" s="1"/>
      <c r="F144" s="1"/>
    </row>
    <row r="145" spans="1:6" x14ac:dyDescent="0.3">
      <c r="A145" s="1"/>
      <c r="B145" s="1"/>
      <c r="C145" s="1"/>
      <c r="D145" s="1"/>
      <c r="E145" s="1"/>
      <c r="F145" s="1"/>
    </row>
    <row r="146" spans="1:6" x14ac:dyDescent="0.3">
      <c r="A146" s="1"/>
      <c r="B146" s="1"/>
      <c r="C146" s="1"/>
      <c r="D146" s="1"/>
      <c r="E146" s="1"/>
      <c r="F146" s="1"/>
    </row>
    <row r="147" spans="1:6" x14ac:dyDescent="0.3">
      <c r="A147" s="1"/>
      <c r="B147" s="1"/>
      <c r="C147" s="1"/>
      <c r="D147" s="1"/>
      <c r="E147" s="1"/>
      <c r="F147" s="1"/>
    </row>
    <row r="148" spans="1:6" x14ac:dyDescent="0.3">
      <c r="A148" s="1"/>
      <c r="B148" s="1"/>
      <c r="C148" s="1"/>
      <c r="D148" s="1"/>
      <c r="E148" s="1"/>
      <c r="F148" s="1"/>
    </row>
    <row r="149" spans="1:6" x14ac:dyDescent="0.3">
      <c r="A149" s="1"/>
      <c r="B149" s="1"/>
      <c r="C149" s="1"/>
      <c r="D149" s="1"/>
      <c r="E149" s="1"/>
      <c r="F149" s="1"/>
    </row>
    <row r="150" spans="1:6" x14ac:dyDescent="0.3">
      <c r="A150" s="1"/>
      <c r="B150" s="1"/>
      <c r="C150" s="1"/>
      <c r="D150" s="1"/>
      <c r="E150" s="1"/>
      <c r="F150" s="1"/>
    </row>
    <row r="151" spans="1:6" x14ac:dyDescent="0.3">
      <c r="A151" s="1"/>
      <c r="B151" s="1"/>
      <c r="C151" s="1"/>
      <c r="D151" s="1"/>
      <c r="E151" s="1"/>
      <c r="F151" s="1"/>
    </row>
    <row r="152" spans="1:6" x14ac:dyDescent="0.3">
      <c r="A152" s="1"/>
      <c r="B152" s="1"/>
      <c r="C152" s="1"/>
      <c r="D152" s="1"/>
      <c r="E152" s="1"/>
      <c r="F152" s="1"/>
    </row>
    <row r="153" spans="1:6" x14ac:dyDescent="0.3">
      <c r="A153" s="1"/>
      <c r="B153" s="1"/>
      <c r="C153" s="1"/>
      <c r="D153" s="1"/>
      <c r="E153" s="1"/>
      <c r="F153" s="1"/>
    </row>
    <row r="154" spans="1:6" x14ac:dyDescent="0.3">
      <c r="A154" s="1"/>
      <c r="B154" s="1"/>
      <c r="C154" s="1"/>
      <c r="D154" s="1"/>
      <c r="E154" s="1"/>
      <c r="F154" s="1"/>
    </row>
    <row r="155" spans="1:6" x14ac:dyDescent="0.3">
      <c r="A155" s="1"/>
      <c r="B155" s="1"/>
      <c r="C155" s="1"/>
      <c r="D155" s="1"/>
      <c r="E155" s="1"/>
      <c r="F155" s="1"/>
    </row>
    <row r="156" spans="1:6" x14ac:dyDescent="0.3">
      <c r="A156" s="1"/>
      <c r="B156" s="1"/>
      <c r="C156" s="1"/>
      <c r="D156" s="1"/>
      <c r="E156" s="1"/>
      <c r="F156" s="1"/>
    </row>
    <row r="157" spans="1:6" x14ac:dyDescent="0.3">
      <c r="A157" s="1"/>
      <c r="B157" s="1"/>
      <c r="C157" s="1"/>
      <c r="D157" s="1"/>
      <c r="E157" s="1"/>
      <c r="F157" s="1"/>
    </row>
    <row r="158" spans="1:6" x14ac:dyDescent="0.3">
      <c r="A158" s="1"/>
      <c r="B158" s="1"/>
      <c r="C158" s="1"/>
      <c r="D158" s="1"/>
      <c r="E158" s="1"/>
      <c r="F158" s="1"/>
    </row>
    <row r="159" spans="1:6" x14ac:dyDescent="0.3">
      <c r="A159" s="1"/>
      <c r="B159" s="1"/>
      <c r="C159" s="1"/>
      <c r="D159" s="1"/>
      <c r="E159" s="1"/>
      <c r="F159" s="1"/>
    </row>
    <row r="160" spans="1:6" x14ac:dyDescent="0.3">
      <c r="A160" s="1"/>
      <c r="B160" s="1"/>
      <c r="C160" s="1"/>
      <c r="D160" s="1"/>
      <c r="E160" s="1"/>
      <c r="F160" s="1"/>
    </row>
    <row r="161" spans="1:6" x14ac:dyDescent="0.3">
      <c r="A161" s="1"/>
      <c r="B161" s="1"/>
      <c r="C161" s="1"/>
      <c r="D161" s="1"/>
      <c r="E161" s="1"/>
      <c r="F161" s="1"/>
    </row>
    <row r="162" spans="1:6" x14ac:dyDescent="0.3">
      <c r="A162" s="1"/>
      <c r="B162" s="1"/>
      <c r="C162" s="1"/>
      <c r="D162" s="1"/>
      <c r="E162" s="1"/>
      <c r="F162" s="1"/>
    </row>
    <row r="163" spans="1:6" x14ac:dyDescent="0.3">
      <c r="A163" s="1"/>
      <c r="B163" s="1"/>
      <c r="C163" s="1"/>
      <c r="D163" s="1"/>
      <c r="E163" s="1"/>
      <c r="F163" s="1"/>
    </row>
    <row r="164" spans="1:6" x14ac:dyDescent="0.3">
      <c r="A164" s="1"/>
      <c r="B164" s="1"/>
      <c r="C164" s="1"/>
      <c r="D164" s="1"/>
      <c r="E164" s="1"/>
      <c r="F164" s="1"/>
    </row>
    <row r="165" spans="1:6" x14ac:dyDescent="0.3">
      <c r="A165" s="1"/>
      <c r="B165" s="1"/>
      <c r="C165" s="1"/>
      <c r="D165" s="1"/>
      <c r="E165" s="1"/>
      <c r="F165" s="1"/>
    </row>
    <row r="166" spans="1:6" x14ac:dyDescent="0.3">
      <c r="A166" s="1"/>
      <c r="B166" s="1"/>
      <c r="C166" s="1"/>
      <c r="D166" s="1"/>
      <c r="E166" s="1"/>
      <c r="F166" s="1"/>
    </row>
    <row r="167" spans="1:6" x14ac:dyDescent="0.3">
      <c r="A167" s="1"/>
      <c r="B167" s="1"/>
      <c r="C167" s="1"/>
      <c r="D167" s="1"/>
      <c r="E167" s="1"/>
      <c r="F167" s="1"/>
    </row>
    <row r="168" spans="1:6" x14ac:dyDescent="0.3">
      <c r="A168" s="1"/>
      <c r="B168" s="1"/>
      <c r="C168" s="1"/>
      <c r="D168" s="1"/>
      <c r="E168" s="1"/>
      <c r="F168" s="1"/>
    </row>
    <row r="169" spans="1:6" x14ac:dyDescent="0.3">
      <c r="A169" s="1"/>
      <c r="B169" s="1"/>
      <c r="C169" s="1"/>
      <c r="D169" s="1"/>
      <c r="E169" s="1"/>
      <c r="F169" s="1"/>
    </row>
    <row r="170" spans="1:6" x14ac:dyDescent="0.3">
      <c r="A170" s="1"/>
      <c r="B170" s="1"/>
      <c r="C170" s="1"/>
      <c r="D170" s="1"/>
      <c r="E170" s="1"/>
      <c r="F170" s="1"/>
    </row>
    <row r="171" spans="1:6" x14ac:dyDescent="0.3">
      <c r="A171" s="1"/>
      <c r="B171" s="1"/>
      <c r="C171" s="1"/>
      <c r="D171" s="1"/>
      <c r="E171" s="1"/>
      <c r="F171" s="1"/>
    </row>
    <row r="172" spans="1:6" x14ac:dyDescent="0.3">
      <c r="A172" s="1"/>
      <c r="B172" s="1"/>
      <c r="C172" s="1"/>
      <c r="D172" s="1"/>
      <c r="E172" s="1"/>
      <c r="F172" s="1"/>
    </row>
    <row r="173" spans="1:6" x14ac:dyDescent="0.3">
      <c r="A173" s="1"/>
      <c r="B173" s="1"/>
      <c r="C173" s="1"/>
      <c r="D173" s="1"/>
      <c r="E173" s="1"/>
      <c r="F173" s="1"/>
    </row>
    <row r="174" spans="1:6" x14ac:dyDescent="0.3">
      <c r="A174" s="1"/>
      <c r="B174" s="1"/>
      <c r="C174" s="1"/>
      <c r="D174" s="1"/>
      <c r="E174" s="1"/>
      <c r="F174" s="1"/>
    </row>
    <row r="175" spans="1:6" x14ac:dyDescent="0.3">
      <c r="A175" s="1"/>
      <c r="B175" s="1"/>
      <c r="C175" s="1"/>
      <c r="D175" s="1"/>
      <c r="E175" s="1"/>
      <c r="F175" s="1"/>
    </row>
    <row r="176" spans="1:6" x14ac:dyDescent="0.3">
      <c r="A176" s="1"/>
      <c r="B176" s="1"/>
      <c r="C176" s="1"/>
      <c r="D176" s="1"/>
      <c r="E176" s="1"/>
      <c r="F176" s="1"/>
    </row>
    <row r="177" spans="1:6" x14ac:dyDescent="0.3">
      <c r="A177" s="1"/>
      <c r="B177" s="1"/>
      <c r="C177" s="1"/>
      <c r="D177" s="1"/>
      <c r="E177" s="1"/>
      <c r="F177" s="1"/>
    </row>
    <row r="178" spans="1:6" x14ac:dyDescent="0.3">
      <c r="A178" s="1"/>
      <c r="B178" s="1"/>
      <c r="C178" s="1"/>
      <c r="D178" s="1"/>
      <c r="E178" s="1"/>
      <c r="F178" s="1"/>
    </row>
    <row r="179" spans="1:6" x14ac:dyDescent="0.3">
      <c r="A179" s="1"/>
      <c r="B179" s="1"/>
      <c r="C179" s="1"/>
      <c r="D179" s="1"/>
      <c r="E179" s="1"/>
      <c r="F179" s="1"/>
    </row>
    <row r="180" spans="1:6" x14ac:dyDescent="0.3">
      <c r="A180" s="1"/>
      <c r="B180" s="1"/>
      <c r="C180" s="1"/>
      <c r="D180" s="1"/>
      <c r="E180" s="1"/>
      <c r="F180" s="1"/>
    </row>
    <row r="181" spans="1:6" x14ac:dyDescent="0.3">
      <c r="A181" s="1"/>
      <c r="B181" s="1"/>
      <c r="C181" s="1"/>
      <c r="D181" s="1"/>
      <c r="E181" s="1"/>
      <c r="F181" s="1"/>
    </row>
    <row r="182" spans="1:6" x14ac:dyDescent="0.3">
      <c r="A182" s="1"/>
      <c r="B182" s="1"/>
      <c r="C182" s="1"/>
      <c r="D182" s="1"/>
      <c r="E182" s="1"/>
      <c r="F182" s="1"/>
    </row>
    <row r="183" spans="1:6" x14ac:dyDescent="0.3">
      <c r="A183" s="1"/>
      <c r="B183" s="1"/>
      <c r="C183" s="1"/>
      <c r="D183" s="1"/>
      <c r="E183" s="1"/>
      <c r="F183" s="1"/>
    </row>
    <row r="184" spans="1:6" x14ac:dyDescent="0.3">
      <c r="A184" s="1"/>
      <c r="B184" s="1"/>
      <c r="C184" s="1"/>
      <c r="D184" s="1"/>
      <c r="E184" s="1"/>
      <c r="F184" s="1"/>
    </row>
    <row r="185" spans="1:6" x14ac:dyDescent="0.3">
      <c r="A185" s="1"/>
      <c r="B185" s="1"/>
      <c r="C185" s="1"/>
      <c r="D185" s="1"/>
      <c r="E185" s="1"/>
      <c r="F185" s="1"/>
    </row>
    <row r="186" spans="1:6" x14ac:dyDescent="0.3">
      <c r="A186" s="1"/>
      <c r="B186" s="1"/>
      <c r="C186" s="1"/>
      <c r="D186" s="1"/>
      <c r="E186" s="1"/>
      <c r="F186" s="1"/>
    </row>
    <row r="187" spans="1:6" x14ac:dyDescent="0.3">
      <c r="A187" s="1"/>
      <c r="B187" s="1"/>
      <c r="C187" s="1"/>
      <c r="D187" s="1"/>
      <c r="E187" s="1"/>
      <c r="F187" s="1"/>
    </row>
    <row r="188" spans="1:6" x14ac:dyDescent="0.3">
      <c r="A188" s="1"/>
      <c r="B188" s="1"/>
      <c r="C188" s="1"/>
      <c r="D188" s="1"/>
      <c r="E188" s="1"/>
      <c r="F188" s="1"/>
    </row>
    <row r="189" spans="1:6" x14ac:dyDescent="0.3">
      <c r="A189" s="1"/>
      <c r="B189" s="1"/>
      <c r="C189" s="1"/>
      <c r="D189" s="1"/>
      <c r="E189" s="1"/>
      <c r="F189" s="1"/>
    </row>
    <row r="190" spans="1:6" x14ac:dyDescent="0.3">
      <c r="A190" s="1"/>
      <c r="B190" s="1"/>
      <c r="C190" s="1"/>
      <c r="D190" s="1"/>
      <c r="E190" s="1"/>
      <c r="F190" s="1"/>
    </row>
    <row r="191" spans="1:6" x14ac:dyDescent="0.3">
      <c r="A191" s="1"/>
      <c r="B191" s="1"/>
      <c r="C191" s="1"/>
      <c r="D191" s="1"/>
      <c r="E191" s="1"/>
      <c r="F191" s="1"/>
    </row>
    <row r="192" spans="1:6" x14ac:dyDescent="0.3">
      <c r="A192" s="1"/>
      <c r="B192" s="1"/>
      <c r="C192" s="1"/>
      <c r="D192" s="1"/>
      <c r="E192" s="1"/>
      <c r="F192" s="1"/>
    </row>
    <row r="193" spans="1:6" x14ac:dyDescent="0.3">
      <c r="A193" s="1"/>
      <c r="B193" s="1"/>
      <c r="C193" s="1"/>
      <c r="D193" s="1"/>
      <c r="E193" s="1"/>
      <c r="F193" s="1"/>
    </row>
    <row r="194" spans="1:6" x14ac:dyDescent="0.3">
      <c r="A194" s="1"/>
      <c r="B194" s="1"/>
      <c r="C194" s="1"/>
      <c r="D194" s="1"/>
      <c r="E194" s="1"/>
      <c r="F194" s="1"/>
    </row>
    <row r="195" spans="1:6" x14ac:dyDescent="0.3">
      <c r="A195" s="1"/>
      <c r="B195" s="1"/>
      <c r="C195" s="1"/>
      <c r="D195" s="1"/>
      <c r="E195" s="1"/>
      <c r="F195" s="1"/>
    </row>
    <row r="196" spans="1:6" x14ac:dyDescent="0.3">
      <c r="A196" s="1"/>
      <c r="B196" s="1"/>
      <c r="C196" s="1"/>
      <c r="D196" s="1"/>
      <c r="E196" s="1"/>
      <c r="F196" s="1"/>
    </row>
    <row r="197" spans="1:6" x14ac:dyDescent="0.3">
      <c r="A197" s="1"/>
      <c r="B197" s="1"/>
      <c r="C197" s="1"/>
      <c r="D197" s="1"/>
      <c r="E197" s="1"/>
      <c r="F197" s="1"/>
    </row>
    <row r="198" spans="1:6" x14ac:dyDescent="0.3">
      <c r="A198" s="1"/>
      <c r="B198" s="1"/>
      <c r="C198" s="1"/>
      <c r="D198" s="1"/>
      <c r="E198" s="1"/>
      <c r="F198" s="1"/>
    </row>
    <row r="199" spans="1:6" x14ac:dyDescent="0.3">
      <c r="A199" s="1"/>
      <c r="B199" s="1"/>
      <c r="C199" s="1"/>
      <c r="D199" s="1"/>
      <c r="E199" s="1"/>
      <c r="F199" s="1"/>
    </row>
    <row r="200" spans="1:6" x14ac:dyDescent="0.3">
      <c r="A200" s="1"/>
      <c r="B200" s="1"/>
      <c r="C200" s="1"/>
      <c r="D200" s="1"/>
      <c r="E200" s="1"/>
      <c r="F200" s="1"/>
    </row>
    <row r="201" spans="1:6" x14ac:dyDescent="0.3">
      <c r="A201" s="1"/>
      <c r="B201" s="1"/>
      <c r="C201" s="1"/>
      <c r="D201" s="1"/>
      <c r="E201" s="1"/>
      <c r="F201" s="1"/>
    </row>
    <row r="202" spans="1:6" x14ac:dyDescent="0.3">
      <c r="A202" s="1"/>
      <c r="B202" s="1"/>
      <c r="C202" s="1"/>
      <c r="D202" s="1"/>
      <c r="E202" s="1"/>
      <c r="F202" s="1"/>
    </row>
    <row r="203" spans="1:6" x14ac:dyDescent="0.3">
      <c r="A203" s="1"/>
      <c r="B203" s="1"/>
      <c r="C203" s="1"/>
      <c r="D203" s="1"/>
      <c r="E203" s="1"/>
      <c r="F203" s="1"/>
    </row>
    <row r="204" spans="1:6" x14ac:dyDescent="0.3">
      <c r="A204" s="1"/>
      <c r="B204" s="1"/>
      <c r="C204" s="1"/>
      <c r="D204" s="1"/>
      <c r="E204" s="1"/>
      <c r="F204" s="1"/>
    </row>
    <row r="205" spans="1:6" x14ac:dyDescent="0.3">
      <c r="A205" s="1"/>
      <c r="B205" s="1"/>
      <c r="C205" s="1"/>
      <c r="D205" s="1"/>
      <c r="E205" s="1"/>
      <c r="F205" s="1"/>
    </row>
    <row r="206" spans="1:6" x14ac:dyDescent="0.3">
      <c r="A206" s="1"/>
      <c r="B206" s="1"/>
      <c r="C206" s="1"/>
      <c r="D206" s="1"/>
      <c r="E206" s="1"/>
      <c r="F206" s="1"/>
    </row>
    <row r="207" spans="1:6" x14ac:dyDescent="0.3">
      <c r="A207" s="1"/>
      <c r="B207" s="1"/>
      <c r="C207" s="1"/>
      <c r="D207" s="1"/>
      <c r="E207" s="1"/>
      <c r="F207" s="1"/>
    </row>
    <row r="208" spans="1:6" x14ac:dyDescent="0.3">
      <c r="A208" s="1"/>
      <c r="B208" s="1"/>
      <c r="C208" s="1"/>
      <c r="D208" s="1"/>
      <c r="E208" s="1"/>
      <c r="F208" s="1"/>
    </row>
    <row r="209" spans="1:6" x14ac:dyDescent="0.3">
      <c r="A209" s="1"/>
      <c r="B209" s="1"/>
      <c r="C209" s="1"/>
      <c r="D209" s="1"/>
      <c r="E209" s="1"/>
      <c r="F209" s="1"/>
    </row>
    <row r="210" spans="1:6" x14ac:dyDescent="0.3">
      <c r="A210" s="1"/>
      <c r="B210" s="1"/>
      <c r="C210" s="1"/>
      <c r="D210" s="1"/>
      <c r="E210" s="1"/>
      <c r="F210" s="1"/>
    </row>
    <row r="211" spans="1:6" x14ac:dyDescent="0.3">
      <c r="A211" s="1"/>
      <c r="B211" s="1"/>
      <c r="C211" s="1"/>
      <c r="D211" s="1"/>
      <c r="E211" s="1"/>
      <c r="F211" s="1"/>
    </row>
    <row r="212" spans="1:6" x14ac:dyDescent="0.3">
      <c r="A212" s="1"/>
      <c r="B212" s="1"/>
      <c r="C212" s="1"/>
      <c r="D212" s="1"/>
      <c r="E212" s="1"/>
      <c r="F212" s="1"/>
    </row>
    <row r="213" spans="1:6" x14ac:dyDescent="0.3">
      <c r="A213" s="1"/>
      <c r="B213" s="1"/>
      <c r="C213" s="1"/>
      <c r="D213" s="1"/>
      <c r="E213" s="1"/>
      <c r="F213" s="1"/>
    </row>
    <row r="214" spans="1:6" x14ac:dyDescent="0.3">
      <c r="A214" s="1"/>
      <c r="B214" s="1"/>
      <c r="C214" s="1"/>
      <c r="D214" s="1"/>
      <c r="E214" s="1"/>
      <c r="F214" s="1"/>
    </row>
    <row r="215" spans="1:6" x14ac:dyDescent="0.3">
      <c r="A215" s="1"/>
      <c r="B215" s="1"/>
      <c r="C215" s="1"/>
      <c r="D215" s="1"/>
      <c r="E215" s="1"/>
      <c r="F215" s="1"/>
    </row>
    <row r="216" spans="1:6" x14ac:dyDescent="0.3">
      <c r="A216" s="1"/>
      <c r="B216" s="1"/>
      <c r="C216" s="1"/>
      <c r="D216" s="1"/>
      <c r="E216" s="1"/>
      <c r="F216" s="1"/>
    </row>
    <row r="217" spans="1:6" x14ac:dyDescent="0.3">
      <c r="A217" s="1"/>
      <c r="B217" s="1"/>
      <c r="C217" s="1"/>
      <c r="D217" s="1"/>
      <c r="E217" s="1"/>
      <c r="F217" s="1"/>
    </row>
    <row r="218" spans="1:6" x14ac:dyDescent="0.3">
      <c r="A218" s="1"/>
      <c r="B218" s="1"/>
      <c r="C218" s="1"/>
      <c r="D218" s="1"/>
      <c r="E218" s="1"/>
      <c r="F218" s="1"/>
    </row>
    <row r="219" spans="1:6" x14ac:dyDescent="0.3">
      <c r="A219" s="1"/>
      <c r="B219" s="1"/>
      <c r="C219" s="1"/>
      <c r="D219" s="1"/>
      <c r="E219" s="1"/>
      <c r="F219" s="1"/>
    </row>
    <row r="220" spans="1:6" x14ac:dyDescent="0.3">
      <c r="A220" s="1"/>
      <c r="B220" s="1"/>
      <c r="C220" s="1"/>
      <c r="D220" s="1"/>
      <c r="E220" s="1"/>
      <c r="F220" s="1"/>
    </row>
    <row r="221" spans="1:6" x14ac:dyDescent="0.3">
      <c r="A221" s="1"/>
      <c r="B221" s="1"/>
      <c r="C221" s="1"/>
      <c r="D221" s="1"/>
      <c r="E221" s="1"/>
      <c r="F221" s="1"/>
    </row>
    <row r="222" spans="1:6" x14ac:dyDescent="0.3">
      <c r="A222" s="1"/>
      <c r="B222" s="1"/>
      <c r="C222" s="1"/>
      <c r="D222" s="1"/>
      <c r="E222" s="1"/>
      <c r="F222" s="1"/>
    </row>
    <row r="223" spans="1:6" x14ac:dyDescent="0.3">
      <c r="A223" s="1"/>
      <c r="B223" s="1"/>
      <c r="C223" s="1"/>
      <c r="D223" s="1"/>
      <c r="E223" s="1"/>
      <c r="F223" s="1"/>
    </row>
    <row r="224" spans="1:6" x14ac:dyDescent="0.3">
      <c r="A224" s="1"/>
      <c r="B224" s="1"/>
      <c r="C224" s="1"/>
      <c r="D224" s="1"/>
      <c r="E224" s="1"/>
      <c r="F224" s="1"/>
    </row>
    <row r="225" spans="1:6" x14ac:dyDescent="0.3">
      <c r="A225" s="1"/>
      <c r="B225" s="1"/>
      <c r="C225" s="1"/>
      <c r="D225" s="1"/>
      <c r="E225" s="1"/>
      <c r="F225" s="1"/>
    </row>
    <row r="226" spans="1:6" x14ac:dyDescent="0.3">
      <c r="A226" s="1"/>
      <c r="B226" s="1"/>
      <c r="C226" s="1"/>
      <c r="D226" s="1"/>
      <c r="E226" s="1"/>
      <c r="F226" s="1"/>
    </row>
    <row r="227" spans="1:6" x14ac:dyDescent="0.3">
      <c r="A227" s="1"/>
      <c r="B227" s="1"/>
      <c r="C227" s="1"/>
      <c r="D227" s="1"/>
      <c r="E227" s="1"/>
      <c r="F227" s="1"/>
    </row>
    <row r="228" spans="1:6" x14ac:dyDescent="0.3">
      <c r="A228" s="1"/>
      <c r="B228" s="1"/>
      <c r="C228" s="1"/>
      <c r="D228" s="1"/>
      <c r="E228" s="1"/>
      <c r="F228" s="1"/>
    </row>
    <row r="229" spans="1:6" x14ac:dyDescent="0.3">
      <c r="A229" s="1"/>
      <c r="B229" s="1"/>
      <c r="C229" s="1"/>
      <c r="D229" s="1"/>
      <c r="E229" s="1"/>
      <c r="F229" s="1"/>
    </row>
    <row r="230" spans="1:6" x14ac:dyDescent="0.3">
      <c r="A230" s="1"/>
      <c r="B230" s="1"/>
      <c r="C230" s="1"/>
      <c r="D230" s="1"/>
      <c r="E230" s="1"/>
      <c r="F230" s="1"/>
    </row>
    <row r="231" spans="1:6" x14ac:dyDescent="0.3">
      <c r="A231" s="1"/>
      <c r="B231" s="1"/>
      <c r="C231" s="1"/>
      <c r="D231" s="1"/>
      <c r="E231" s="1"/>
      <c r="F231" s="1"/>
    </row>
    <row r="232" spans="1:6" x14ac:dyDescent="0.3">
      <c r="A232" s="1"/>
      <c r="B232" s="1"/>
      <c r="C232" s="1"/>
      <c r="D232" s="1"/>
      <c r="E232" s="1"/>
      <c r="F232" s="1"/>
    </row>
    <row r="233" spans="1:6" x14ac:dyDescent="0.3">
      <c r="A233" s="1"/>
      <c r="B233" s="1"/>
      <c r="C233" s="1"/>
      <c r="D233" s="1"/>
      <c r="E233" s="1"/>
      <c r="F233" s="1"/>
    </row>
    <row r="234" spans="1:6" x14ac:dyDescent="0.3">
      <c r="A234" s="1"/>
      <c r="B234" s="1"/>
      <c r="C234" s="1"/>
      <c r="D234" s="1"/>
      <c r="E234" s="1"/>
      <c r="F234" s="1"/>
    </row>
    <row r="235" spans="1:6" x14ac:dyDescent="0.3">
      <c r="A235" s="1"/>
      <c r="B235" s="1"/>
      <c r="C235" s="1"/>
      <c r="D235" s="1"/>
      <c r="E235" s="1"/>
      <c r="F235" s="1"/>
    </row>
    <row r="236" spans="1:6" x14ac:dyDescent="0.3">
      <c r="A236" s="1"/>
      <c r="B236" s="1"/>
      <c r="C236" s="1"/>
      <c r="D236" s="1"/>
      <c r="E236" s="1"/>
      <c r="F236" s="1"/>
    </row>
    <row r="237" spans="1:6" x14ac:dyDescent="0.3">
      <c r="A237" s="1"/>
      <c r="B237" s="1"/>
      <c r="C237" s="1"/>
      <c r="D237" s="1"/>
      <c r="E237" s="1"/>
      <c r="F237" s="1"/>
    </row>
    <row r="238" spans="1:6" x14ac:dyDescent="0.3">
      <c r="A238" s="1"/>
      <c r="B238" s="1"/>
      <c r="C238" s="1"/>
      <c r="D238" s="1"/>
      <c r="E238" s="1"/>
      <c r="F238" s="1"/>
    </row>
    <row r="239" spans="1:6" x14ac:dyDescent="0.3">
      <c r="A239" s="1"/>
      <c r="B239" s="1"/>
      <c r="C239" s="1"/>
      <c r="D239" s="1"/>
      <c r="E239" s="1"/>
      <c r="F239" s="1"/>
    </row>
    <row r="240" spans="1:6" x14ac:dyDescent="0.3">
      <c r="A240" s="1"/>
      <c r="B240" s="1"/>
      <c r="C240" s="1"/>
      <c r="D240" s="1"/>
      <c r="E240" s="1"/>
      <c r="F240" s="1"/>
    </row>
    <row r="241" spans="1:6" x14ac:dyDescent="0.3">
      <c r="A241" s="1"/>
      <c r="B241" s="1"/>
      <c r="C241" s="1"/>
      <c r="D241" s="1"/>
      <c r="E241" s="1"/>
      <c r="F241" s="1"/>
    </row>
    <row r="242" spans="1:6" x14ac:dyDescent="0.3">
      <c r="A242" s="1"/>
      <c r="B242" s="1"/>
      <c r="C242" s="1"/>
      <c r="D242" s="1"/>
      <c r="E242" s="1"/>
      <c r="F242" s="1"/>
    </row>
    <row r="243" spans="1:6" x14ac:dyDescent="0.3">
      <c r="A243" s="1"/>
      <c r="B243" s="1"/>
      <c r="C243" s="1"/>
      <c r="D243" s="1"/>
      <c r="E243" s="1"/>
      <c r="F243" s="1"/>
    </row>
    <row r="244" spans="1:6" x14ac:dyDescent="0.3">
      <c r="A244" s="1"/>
      <c r="B244" s="1"/>
      <c r="C244" s="1"/>
      <c r="D244" s="1"/>
      <c r="E244" s="1"/>
      <c r="F244" s="1"/>
    </row>
    <row r="245" spans="1:6" x14ac:dyDescent="0.3">
      <c r="A245" s="1"/>
      <c r="B245" s="1"/>
      <c r="C245" s="1"/>
      <c r="D245" s="1"/>
      <c r="E245" s="1"/>
      <c r="F245" s="1"/>
    </row>
    <row r="246" spans="1:6" x14ac:dyDescent="0.3">
      <c r="A246" s="1"/>
      <c r="B246" s="1"/>
      <c r="C246" s="1"/>
      <c r="D246" s="1"/>
      <c r="E246" s="1"/>
      <c r="F246" s="1"/>
    </row>
    <row r="247" spans="1:6" x14ac:dyDescent="0.3">
      <c r="A247" s="1"/>
      <c r="B247" s="1"/>
      <c r="C247" s="1"/>
      <c r="D247" s="1"/>
      <c r="E247" s="1"/>
      <c r="F247" s="1"/>
    </row>
    <row r="248" spans="1:6" x14ac:dyDescent="0.3">
      <c r="A248" s="1"/>
      <c r="B248" s="1"/>
      <c r="C248" s="1"/>
      <c r="D248" s="1"/>
      <c r="E248" s="1"/>
      <c r="F248" s="1"/>
    </row>
    <row r="249" spans="1:6" x14ac:dyDescent="0.3">
      <c r="A249" s="1"/>
      <c r="B249" s="1"/>
      <c r="C249" s="1"/>
      <c r="D249" s="1"/>
      <c r="E249" s="1"/>
      <c r="F249" s="1"/>
    </row>
    <row r="250" spans="1:6" x14ac:dyDescent="0.3">
      <c r="A250" s="1"/>
      <c r="B250" s="1"/>
      <c r="C250" s="1"/>
      <c r="D250" s="1"/>
      <c r="E250" s="1"/>
      <c r="F250" s="1"/>
    </row>
    <row r="251" spans="1:6" x14ac:dyDescent="0.3">
      <c r="A251" s="1"/>
      <c r="B251" s="1"/>
      <c r="C251" s="1"/>
      <c r="D251" s="1"/>
      <c r="E251" s="1"/>
      <c r="F251" s="1"/>
    </row>
    <row r="252" spans="1:6" x14ac:dyDescent="0.3">
      <c r="A252" s="1"/>
      <c r="B252" s="1"/>
      <c r="C252" s="1"/>
      <c r="D252" s="1"/>
      <c r="E252" s="1"/>
      <c r="F252" s="1"/>
    </row>
    <row r="253" spans="1:6" x14ac:dyDescent="0.3">
      <c r="A253" s="1"/>
      <c r="B253" s="1"/>
      <c r="C253" s="1"/>
      <c r="D253" s="1"/>
      <c r="E253" s="1"/>
      <c r="F253" s="1"/>
    </row>
    <row r="254" spans="1:6" x14ac:dyDescent="0.3">
      <c r="A254" s="1"/>
      <c r="B254" s="1"/>
      <c r="C254" s="1"/>
      <c r="D254" s="1"/>
      <c r="E254" s="1"/>
      <c r="F254" s="1"/>
    </row>
    <row r="255" spans="1:6" x14ac:dyDescent="0.3">
      <c r="A255" s="1"/>
      <c r="B255" s="1"/>
      <c r="C255" s="1"/>
      <c r="D255" s="1"/>
      <c r="E255" s="1"/>
      <c r="F255" s="1"/>
    </row>
    <row r="256" spans="1:6" x14ac:dyDescent="0.3">
      <c r="A256" s="1"/>
      <c r="B256" s="1"/>
      <c r="C256" s="1"/>
      <c r="D256" s="1"/>
      <c r="E256" s="1"/>
      <c r="F256" s="1"/>
    </row>
    <row r="257" spans="1:6" x14ac:dyDescent="0.3">
      <c r="A257" s="1"/>
      <c r="B257" s="1"/>
      <c r="C257" s="1"/>
      <c r="D257" s="1"/>
      <c r="E257" s="1"/>
      <c r="F257" s="1"/>
    </row>
    <row r="258" spans="1:6" x14ac:dyDescent="0.3">
      <c r="A258" s="1"/>
      <c r="B258" s="1"/>
      <c r="C258" s="1"/>
      <c r="D258" s="1"/>
      <c r="E258" s="1"/>
      <c r="F258" s="1"/>
    </row>
    <row r="259" spans="1:6" x14ac:dyDescent="0.3">
      <c r="A259" s="1"/>
      <c r="B259" s="1"/>
      <c r="C259" s="1"/>
      <c r="D259" s="1"/>
      <c r="E259" s="1"/>
      <c r="F259" s="1"/>
    </row>
    <row r="260" spans="1:6" x14ac:dyDescent="0.3">
      <c r="A260" s="1"/>
      <c r="B260" s="1"/>
      <c r="C260" s="1"/>
      <c r="D260" s="1"/>
      <c r="E260" s="1"/>
      <c r="F260" s="1"/>
    </row>
    <row r="261" spans="1:6" x14ac:dyDescent="0.3">
      <c r="A261" s="1"/>
      <c r="B261" s="1"/>
      <c r="C261" s="1"/>
      <c r="D261" s="1"/>
      <c r="E261" s="1"/>
      <c r="F261" s="1"/>
    </row>
    <row r="262" spans="1:6" x14ac:dyDescent="0.3">
      <c r="A262" s="1"/>
      <c r="B262" s="1"/>
      <c r="C262" s="1"/>
      <c r="D262" s="1"/>
      <c r="E262" s="1"/>
      <c r="F262" s="1"/>
    </row>
    <row r="263" spans="1:6" x14ac:dyDescent="0.3">
      <c r="A263" s="1"/>
      <c r="B263" s="1"/>
      <c r="C263" s="1"/>
      <c r="D263" s="1"/>
      <c r="E263" s="1"/>
      <c r="F263" s="1"/>
    </row>
    <row r="264" spans="1:6" x14ac:dyDescent="0.3">
      <c r="A264" s="1"/>
      <c r="B264" s="1"/>
      <c r="C264" s="1"/>
      <c r="D264" s="1"/>
      <c r="E264" s="1"/>
      <c r="F264" s="1"/>
    </row>
    <row r="265" spans="1:6" x14ac:dyDescent="0.3">
      <c r="A265" s="1"/>
      <c r="B265" s="1"/>
      <c r="C265" s="1"/>
      <c r="D265" s="1"/>
      <c r="E265" s="1"/>
      <c r="F265" s="1"/>
    </row>
    <row r="266" spans="1:6" x14ac:dyDescent="0.3">
      <c r="A266" s="1"/>
      <c r="B266" s="1"/>
      <c r="C266" s="1"/>
      <c r="D266" s="1"/>
      <c r="E266" s="1"/>
      <c r="F266" s="1"/>
    </row>
    <row r="267" spans="1:6" x14ac:dyDescent="0.3">
      <c r="A267" s="1"/>
      <c r="B267" s="1"/>
      <c r="C267" s="1"/>
      <c r="D267" s="1"/>
      <c r="E267" s="1"/>
      <c r="F267" s="1"/>
    </row>
    <row r="268" spans="1:6" x14ac:dyDescent="0.3">
      <c r="A268" s="1"/>
      <c r="B268" s="1"/>
      <c r="C268" s="1"/>
      <c r="D268" s="1"/>
      <c r="E268" s="1"/>
      <c r="F268" s="1"/>
    </row>
    <row r="269" spans="1:6" x14ac:dyDescent="0.3">
      <c r="A269" s="1"/>
      <c r="B269" s="1"/>
      <c r="C269" s="1"/>
      <c r="D269" s="1"/>
      <c r="E269" s="1"/>
      <c r="F269" s="1"/>
    </row>
    <row r="270" spans="1:6" x14ac:dyDescent="0.3">
      <c r="A270" s="1"/>
      <c r="B270" s="1"/>
      <c r="C270" s="1"/>
      <c r="D270" s="1"/>
      <c r="E270" s="1"/>
      <c r="F270" s="1"/>
    </row>
    <row r="271" spans="1:6" x14ac:dyDescent="0.3">
      <c r="A271" s="1"/>
      <c r="B271" s="1"/>
      <c r="C271" s="1"/>
      <c r="D271" s="1"/>
      <c r="E271" s="1"/>
      <c r="F271" s="1"/>
    </row>
    <row r="272" spans="1:6" x14ac:dyDescent="0.3">
      <c r="A272" s="1"/>
      <c r="B272" s="1"/>
      <c r="C272" s="1"/>
      <c r="D272" s="1"/>
      <c r="E272" s="1"/>
      <c r="F272" s="1"/>
    </row>
    <row r="273" spans="1:6" x14ac:dyDescent="0.3">
      <c r="A273" s="1"/>
      <c r="B273" s="1"/>
      <c r="C273" s="1"/>
      <c r="D273" s="1"/>
      <c r="E273" s="1"/>
      <c r="F273" s="1"/>
    </row>
    <row r="274" spans="1:6" x14ac:dyDescent="0.3">
      <c r="A274" s="1"/>
      <c r="B274" s="1"/>
      <c r="C274" s="1"/>
      <c r="D274" s="1"/>
      <c r="E274" s="1"/>
      <c r="F274" s="1"/>
    </row>
    <row r="275" spans="1:6" x14ac:dyDescent="0.3">
      <c r="A275" s="1"/>
      <c r="B275" s="1"/>
      <c r="C275" s="1"/>
      <c r="D275" s="1"/>
      <c r="E275" s="1"/>
      <c r="F275" s="1"/>
    </row>
    <row r="276" spans="1:6" x14ac:dyDescent="0.3">
      <c r="A276" s="1"/>
      <c r="B276" s="1"/>
      <c r="C276" s="1"/>
      <c r="D276" s="1"/>
      <c r="E276" s="1"/>
      <c r="F276" s="1"/>
    </row>
    <row r="277" spans="1:6" x14ac:dyDescent="0.3">
      <c r="A277" s="1"/>
      <c r="B277" s="1"/>
      <c r="C277" s="1"/>
      <c r="D277" s="1"/>
      <c r="E277" s="1"/>
      <c r="F277" s="1"/>
    </row>
    <row r="278" spans="1:6" x14ac:dyDescent="0.3">
      <c r="A278" s="1"/>
      <c r="B278" s="1"/>
      <c r="C278" s="1"/>
      <c r="D278" s="1"/>
      <c r="E278" s="1"/>
      <c r="F278" s="1"/>
    </row>
    <row r="279" spans="1:6" x14ac:dyDescent="0.3">
      <c r="A279" s="1"/>
      <c r="B279" s="1"/>
      <c r="C279" s="1"/>
      <c r="D279" s="1"/>
      <c r="E279" s="1"/>
      <c r="F279" s="1"/>
    </row>
    <row r="280" spans="1:6" x14ac:dyDescent="0.3">
      <c r="A280" s="1"/>
      <c r="B280" s="1"/>
      <c r="C280" s="1"/>
      <c r="D280" s="1"/>
      <c r="E280" s="1"/>
      <c r="F280" s="1"/>
    </row>
    <row r="281" spans="1:6" x14ac:dyDescent="0.3">
      <c r="A281" s="1"/>
      <c r="B281" s="1"/>
      <c r="C281" s="1"/>
      <c r="D281" s="1"/>
      <c r="E281" s="1"/>
      <c r="F281" s="1"/>
    </row>
    <row r="282" spans="1:6" x14ac:dyDescent="0.3">
      <c r="A282" s="1"/>
      <c r="B282" s="1"/>
      <c r="C282" s="1"/>
      <c r="D282" s="1"/>
      <c r="E282" s="1"/>
      <c r="F282" s="1"/>
    </row>
    <row r="283" spans="1:6" x14ac:dyDescent="0.3">
      <c r="A283" s="1"/>
      <c r="B283" s="1"/>
      <c r="C283" s="1"/>
      <c r="D283" s="1"/>
      <c r="E283" s="1"/>
      <c r="F283" s="1"/>
    </row>
    <row r="284" spans="1:6" x14ac:dyDescent="0.3">
      <c r="A284" s="1"/>
      <c r="B284" s="1"/>
      <c r="C284" s="1"/>
      <c r="D284" s="1"/>
      <c r="E284" s="1"/>
      <c r="F284" s="1"/>
    </row>
    <row r="285" spans="1:6" x14ac:dyDescent="0.3">
      <c r="A285" s="1"/>
      <c r="B285" s="1"/>
      <c r="C285" s="1"/>
      <c r="D285" s="1"/>
      <c r="E285" s="1"/>
      <c r="F285" s="1"/>
    </row>
    <row r="286" spans="1:6" x14ac:dyDescent="0.3">
      <c r="A286" s="1"/>
      <c r="B286" s="1"/>
      <c r="C286" s="1"/>
      <c r="D286" s="1"/>
      <c r="E286" s="1"/>
      <c r="F286" s="1"/>
    </row>
    <row r="287" spans="1:6" x14ac:dyDescent="0.3">
      <c r="A287" s="1"/>
      <c r="B287" s="1"/>
      <c r="C287" s="1"/>
      <c r="D287" s="1"/>
      <c r="E287" s="1"/>
      <c r="F287" s="1"/>
    </row>
    <row r="288" spans="1:6" x14ac:dyDescent="0.3">
      <c r="A288" s="1"/>
      <c r="B288" s="1"/>
      <c r="C288" s="1"/>
      <c r="D288" s="1"/>
      <c r="E288" s="1"/>
      <c r="F288" s="1"/>
    </row>
    <row r="289" spans="1:6" x14ac:dyDescent="0.3">
      <c r="A289" s="1"/>
      <c r="B289" s="1"/>
      <c r="C289" s="1"/>
      <c r="D289" s="1"/>
      <c r="E289" s="1"/>
      <c r="F289" s="1"/>
    </row>
    <row r="290" spans="1:6" x14ac:dyDescent="0.3">
      <c r="A290" s="1"/>
      <c r="B290" s="1"/>
      <c r="C290" s="1"/>
      <c r="D290" s="1"/>
      <c r="E290" s="1"/>
      <c r="F290" s="1"/>
    </row>
    <row r="291" spans="1:6" x14ac:dyDescent="0.3">
      <c r="A291" s="1"/>
      <c r="B291" s="1"/>
      <c r="C291" s="1"/>
      <c r="D291" s="1"/>
      <c r="E291" s="1"/>
      <c r="F291" s="1"/>
    </row>
    <row r="292" spans="1:6" x14ac:dyDescent="0.3">
      <c r="A292" s="1"/>
      <c r="B292" s="1"/>
      <c r="C292" s="1"/>
      <c r="D292" s="1"/>
      <c r="E292" s="1"/>
      <c r="F292" s="1"/>
    </row>
    <row r="293" spans="1:6" x14ac:dyDescent="0.3">
      <c r="A293" s="1"/>
      <c r="B293" s="1"/>
      <c r="C293" s="1"/>
      <c r="D293" s="1"/>
      <c r="E293" s="1"/>
      <c r="F293" s="1"/>
    </row>
    <row r="294" spans="1:6" x14ac:dyDescent="0.3">
      <c r="A294" s="1"/>
      <c r="B294" s="1"/>
      <c r="C294" s="1"/>
      <c r="D294" s="1"/>
      <c r="E294" s="1"/>
      <c r="F294" s="1"/>
    </row>
    <row r="295" spans="1:6" x14ac:dyDescent="0.3">
      <c r="A295" s="1"/>
      <c r="B295" s="1"/>
      <c r="C295" s="1"/>
      <c r="D295" s="1"/>
      <c r="E295" s="1"/>
      <c r="F295" s="1"/>
    </row>
    <row r="296" spans="1:6" x14ac:dyDescent="0.3">
      <c r="A296" s="1"/>
      <c r="B296" s="1"/>
      <c r="C296" s="1"/>
      <c r="D296" s="1"/>
      <c r="E296" s="1"/>
      <c r="F296" s="1"/>
    </row>
    <row r="297" spans="1:6" x14ac:dyDescent="0.3">
      <c r="A297" s="1"/>
      <c r="B297" s="1"/>
      <c r="C297" s="1"/>
      <c r="D297" s="1"/>
      <c r="E297" s="1"/>
      <c r="F297" s="1"/>
    </row>
    <row r="298" spans="1:6" x14ac:dyDescent="0.3">
      <c r="A298" s="1"/>
      <c r="B298" s="1"/>
      <c r="C298" s="1"/>
      <c r="D298" s="1"/>
      <c r="E298" s="1"/>
      <c r="F298" s="1"/>
    </row>
    <row r="299" spans="1:6" x14ac:dyDescent="0.3">
      <c r="A299" s="1"/>
      <c r="B299" s="1"/>
      <c r="C299" s="1"/>
      <c r="D299" s="1"/>
      <c r="E299" s="1"/>
      <c r="F299" s="1"/>
    </row>
    <row r="300" spans="1:6" x14ac:dyDescent="0.3">
      <c r="A300" s="1"/>
      <c r="B300" s="1"/>
      <c r="C300" s="1"/>
      <c r="D300" s="1"/>
      <c r="E300" s="1"/>
      <c r="F300" s="1"/>
    </row>
    <row r="301" spans="1:6" x14ac:dyDescent="0.3">
      <c r="A301" s="1"/>
      <c r="B301" s="1"/>
      <c r="C301" s="1"/>
      <c r="D301" s="1"/>
      <c r="E301" s="1"/>
      <c r="F301" s="1"/>
    </row>
    <row r="302" spans="1:6" x14ac:dyDescent="0.3">
      <c r="A302" s="1"/>
      <c r="B302" s="1"/>
      <c r="C302" s="1"/>
      <c r="D302" s="1"/>
      <c r="E302" s="1"/>
      <c r="F302" s="1"/>
    </row>
    <row r="303" spans="1:6" x14ac:dyDescent="0.3">
      <c r="A303" s="1"/>
      <c r="B303" s="1"/>
      <c r="C303" s="1"/>
      <c r="D303" s="1"/>
      <c r="E303" s="1"/>
      <c r="F303" s="1"/>
    </row>
    <row r="304" spans="1:6" x14ac:dyDescent="0.3">
      <c r="A304" s="1"/>
      <c r="B304" s="1"/>
      <c r="C304" s="1"/>
      <c r="D304" s="1"/>
      <c r="E304" s="1"/>
      <c r="F304" s="1"/>
    </row>
    <row r="305" spans="1:6" x14ac:dyDescent="0.3">
      <c r="A305" s="1"/>
      <c r="B305" s="1"/>
      <c r="C305" s="1"/>
      <c r="D305" s="1"/>
      <c r="E305" s="1"/>
      <c r="F305" s="1"/>
    </row>
    <row r="306" spans="1:6" x14ac:dyDescent="0.3">
      <c r="A306" s="1"/>
      <c r="B306" s="1"/>
      <c r="C306" s="1"/>
      <c r="D306" s="1"/>
      <c r="E306" s="1"/>
      <c r="F306" s="1"/>
    </row>
    <row r="307" spans="1:6" x14ac:dyDescent="0.3">
      <c r="A307" s="1"/>
      <c r="B307" s="1"/>
      <c r="C307" s="1"/>
      <c r="D307" s="1"/>
      <c r="E307" s="1"/>
      <c r="F307" s="1"/>
    </row>
    <row r="308" spans="1:6" x14ac:dyDescent="0.3">
      <c r="A308" s="1"/>
      <c r="B308" s="1"/>
      <c r="C308" s="1"/>
      <c r="D308" s="1"/>
      <c r="E308" s="1"/>
      <c r="F308" s="1"/>
    </row>
    <row r="309" spans="1:6" x14ac:dyDescent="0.3">
      <c r="A309" s="1"/>
      <c r="B309" s="1"/>
      <c r="C309" s="1"/>
      <c r="D309" s="1"/>
      <c r="E309" s="1"/>
      <c r="F309" s="1"/>
    </row>
    <row r="310" spans="1:6" x14ac:dyDescent="0.3">
      <c r="A310" s="1"/>
      <c r="B310" s="1"/>
      <c r="C310" s="1"/>
      <c r="D310" s="1"/>
      <c r="E310" s="1"/>
      <c r="F310" s="1"/>
    </row>
    <row r="311" spans="1:6" x14ac:dyDescent="0.3">
      <c r="A311" s="1"/>
      <c r="B311" s="1"/>
      <c r="C311" s="1"/>
      <c r="D311" s="1"/>
      <c r="E311" s="1"/>
      <c r="F311" s="1"/>
    </row>
    <row r="312" spans="1:6" x14ac:dyDescent="0.3">
      <c r="A312" s="1"/>
      <c r="B312" s="1"/>
      <c r="C312" s="1"/>
      <c r="D312" s="1"/>
      <c r="E312" s="1"/>
      <c r="F312" s="1"/>
    </row>
    <row r="313" spans="1:6" x14ac:dyDescent="0.3">
      <c r="A313" s="1"/>
      <c r="B313" s="1"/>
      <c r="C313" s="1"/>
      <c r="D313" s="1"/>
      <c r="E313" s="1"/>
      <c r="F313" s="1"/>
    </row>
    <row r="314" spans="1:6" x14ac:dyDescent="0.3">
      <c r="A314" s="1"/>
      <c r="B314" s="1"/>
      <c r="C314" s="1"/>
      <c r="D314" s="1"/>
      <c r="E314" s="1"/>
      <c r="F314" s="1"/>
    </row>
    <row r="315" spans="1:6" x14ac:dyDescent="0.3">
      <c r="A315" s="1"/>
      <c r="B315" s="1"/>
      <c r="C315" s="1"/>
      <c r="D315" s="1"/>
      <c r="E315" s="1"/>
      <c r="F315" s="1"/>
    </row>
    <row r="316" spans="1:6" x14ac:dyDescent="0.3">
      <c r="A316" s="1"/>
      <c r="B316" s="1"/>
      <c r="C316" s="1"/>
      <c r="D316" s="1"/>
      <c r="E316" s="1"/>
      <c r="F316" s="1"/>
    </row>
    <row r="317" spans="1:6" x14ac:dyDescent="0.3">
      <c r="A317" s="1"/>
      <c r="B317" s="1"/>
      <c r="C317" s="1"/>
      <c r="D317" s="1"/>
      <c r="E317" s="1"/>
      <c r="F317" s="1"/>
    </row>
    <row r="318" spans="1:6" x14ac:dyDescent="0.3">
      <c r="A318" s="1"/>
      <c r="B318" s="1"/>
      <c r="C318" s="1"/>
      <c r="D318" s="1"/>
      <c r="E318" s="1"/>
      <c r="F318" s="1"/>
    </row>
    <row r="319" spans="1:6" x14ac:dyDescent="0.3">
      <c r="A319" s="1"/>
      <c r="B319" s="1"/>
      <c r="C319" s="1"/>
      <c r="D319" s="1"/>
      <c r="E319" s="1"/>
      <c r="F319" s="1"/>
    </row>
    <row r="320" spans="1:6" x14ac:dyDescent="0.3">
      <c r="A320" s="1"/>
      <c r="B320" s="1"/>
      <c r="C320" s="1"/>
      <c r="D320" s="1"/>
      <c r="E320" s="1"/>
      <c r="F320" s="1"/>
    </row>
    <row r="321" spans="1:6" x14ac:dyDescent="0.3">
      <c r="A321" s="1"/>
      <c r="B321" s="1"/>
      <c r="C321" s="1"/>
      <c r="D321" s="1"/>
      <c r="E321" s="1"/>
      <c r="F321" s="1"/>
    </row>
    <row r="322" spans="1:6" x14ac:dyDescent="0.3">
      <c r="A322" s="1"/>
      <c r="B322" s="1"/>
      <c r="C322" s="1"/>
      <c r="D322" s="1"/>
      <c r="E322" s="1"/>
      <c r="F322" s="1"/>
    </row>
    <row r="323" spans="1:6" x14ac:dyDescent="0.3">
      <c r="A323" s="1"/>
      <c r="B323" s="1"/>
      <c r="C323" s="1"/>
      <c r="D323" s="1"/>
      <c r="E323" s="1"/>
      <c r="F323" s="1"/>
    </row>
    <row r="324" spans="1:6" x14ac:dyDescent="0.3">
      <c r="A324" s="1"/>
      <c r="B324" s="1"/>
      <c r="C324" s="1"/>
      <c r="D324" s="1"/>
      <c r="E324" s="1"/>
      <c r="F324" s="1"/>
    </row>
    <row r="325" spans="1:6" x14ac:dyDescent="0.3">
      <c r="A325" s="1"/>
      <c r="B325" s="1"/>
      <c r="C325" s="1"/>
      <c r="D325" s="1"/>
      <c r="E325" s="1"/>
      <c r="F325" s="1"/>
    </row>
    <row r="326" spans="1:6" x14ac:dyDescent="0.3">
      <c r="A326" s="1"/>
      <c r="B326" s="1"/>
      <c r="C326" s="1"/>
      <c r="D326" s="1"/>
      <c r="E326" s="1"/>
      <c r="F326" s="1"/>
    </row>
    <row r="327" spans="1:6" x14ac:dyDescent="0.3">
      <c r="A327" s="1"/>
      <c r="B327" s="1"/>
      <c r="C327" s="1"/>
      <c r="D327" s="1"/>
      <c r="E327" s="1"/>
      <c r="F327" s="1"/>
    </row>
    <row r="328" spans="1:6" x14ac:dyDescent="0.3">
      <c r="A328" s="1"/>
      <c r="B328" s="1"/>
      <c r="C328" s="1"/>
      <c r="D328" s="1"/>
      <c r="E328" s="1"/>
      <c r="F328" s="1"/>
    </row>
    <row r="329" spans="1:6" x14ac:dyDescent="0.3">
      <c r="A329" s="1"/>
      <c r="B329" s="1"/>
      <c r="C329" s="1"/>
      <c r="D329" s="1"/>
      <c r="E329" s="1"/>
      <c r="F329" s="1"/>
    </row>
    <row r="330" spans="1:6" x14ac:dyDescent="0.3">
      <c r="A330" s="1"/>
      <c r="B330" s="1"/>
      <c r="C330" s="1"/>
      <c r="D330" s="1"/>
      <c r="E330" s="1"/>
      <c r="F330" s="1"/>
    </row>
    <row r="331" spans="1:6" x14ac:dyDescent="0.3">
      <c r="A331" s="1"/>
      <c r="B331" s="1"/>
      <c r="C331" s="1"/>
      <c r="D331" s="1"/>
      <c r="E331" s="1"/>
      <c r="F331" s="1"/>
    </row>
    <row r="332" spans="1:6" x14ac:dyDescent="0.3">
      <c r="A332" s="1"/>
      <c r="B332" s="1"/>
      <c r="C332" s="1"/>
      <c r="D332" s="1"/>
      <c r="E332" s="1"/>
      <c r="F332" s="1"/>
    </row>
    <row r="333" spans="1:6" x14ac:dyDescent="0.3">
      <c r="A333" s="1"/>
      <c r="B333" s="1"/>
      <c r="C333" s="1"/>
      <c r="D333" s="1"/>
      <c r="E333" s="1"/>
      <c r="F333" s="1"/>
    </row>
    <row r="334" spans="1:6" x14ac:dyDescent="0.3">
      <c r="A334" s="1"/>
      <c r="B334" s="1"/>
      <c r="C334" s="1"/>
      <c r="D334" s="1"/>
      <c r="E334" s="1"/>
      <c r="F334" s="1"/>
    </row>
    <row r="335" spans="1:6" x14ac:dyDescent="0.3">
      <c r="A335" s="1"/>
      <c r="B335" s="1"/>
      <c r="C335" s="1"/>
      <c r="D335" s="1"/>
      <c r="E335" s="1"/>
      <c r="F335" s="1"/>
    </row>
    <row r="336" spans="1:6" x14ac:dyDescent="0.3">
      <c r="A336" s="1"/>
      <c r="B336" s="1"/>
      <c r="C336" s="1"/>
      <c r="D336" s="1"/>
      <c r="E336" s="1"/>
      <c r="F336" s="1"/>
    </row>
    <row r="337" spans="1:6" x14ac:dyDescent="0.3">
      <c r="A337" s="1"/>
      <c r="B337" s="1"/>
      <c r="C337" s="1"/>
      <c r="D337" s="1"/>
      <c r="E337" s="1"/>
      <c r="F337" s="1"/>
    </row>
    <row r="338" spans="1:6" x14ac:dyDescent="0.3">
      <c r="A338" s="1"/>
      <c r="B338" s="1"/>
      <c r="C338" s="1"/>
      <c r="D338" s="1"/>
      <c r="E338" s="1"/>
      <c r="F338" s="1"/>
    </row>
    <row r="339" spans="1:6" x14ac:dyDescent="0.3">
      <c r="A339" s="1"/>
      <c r="B339" s="1"/>
      <c r="C339" s="1"/>
      <c r="D339" s="1"/>
      <c r="E339" s="1"/>
      <c r="F339" s="1"/>
    </row>
    <row r="340" spans="1:6" x14ac:dyDescent="0.3">
      <c r="A340" s="1"/>
      <c r="B340" s="1"/>
      <c r="C340" s="1"/>
      <c r="D340" s="1"/>
      <c r="E340" s="1"/>
      <c r="F340" s="1"/>
    </row>
    <row r="341" spans="1:6" x14ac:dyDescent="0.3">
      <c r="A341" s="1"/>
      <c r="B341" s="1"/>
      <c r="C341" s="1"/>
      <c r="D341" s="1"/>
      <c r="E341" s="1"/>
      <c r="F341" s="1"/>
    </row>
    <row r="342" spans="1:6" x14ac:dyDescent="0.3">
      <c r="A342" s="1"/>
      <c r="B342" s="1"/>
      <c r="C342" s="1"/>
      <c r="D342" s="1"/>
      <c r="E342" s="1"/>
      <c r="F342" s="1"/>
    </row>
    <row r="343" spans="1:6" x14ac:dyDescent="0.3">
      <c r="A343" s="1"/>
      <c r="B343" s="1"/>
      <c r="C343" s="1"/>
      <c r="D343" s="1"/>
      <c r="E343" s="1"/>
      <c r="F343" s="1"/>
    </row>
    <row r="344" spans="1:6" x14ac:dyDescent="0.3">
      <c r="A344" s="1"/>
      <c r="B344" s="1"/>
      <c r="C344" s="1"/>
      <c r="D344" s="1"/>
      <c r="E344" s="1"/>
      <c r="F344" s="1"/>
    </row>
    <row r="345" spans="1:6" x14ac:dyDescent="0.3">
      <c r="A345" s="1"/>
      <c r="B345" s="1"/>
      <c r="C345" s="1"/>
      <c r="D345" s="1"/>
      <c r="E345" s="1"/>
      <c r="F345" s="1"/>
    </row>
    <row r="346" spans="1:6" x14ac:dyDescent="0.3">
      <c r="A346" s="1"/>
      <c r="B346" s="1"/>
      <c r="C346" s="1"/>
      <c r="D346" s="1"/>
      <c r="E346" s="1"/>
      <c r="F346" s="1"/>
    </row>
    <row r="347" spans="1:6" x14ac:dyDescent="0.3">
      <c r="A347" s="1"/>
      <c r="B347" s="1"/>
      <c r="C347" s="1"/>
      <c r="D347" s="1"/>
      <c r="E347" s="1"/>
      <c r="F347" s="1"/>
    </row>
    <row r="348" spans="1:6" x14ac:dyDescent="0.3">
      <c r="A348" s="1"/>
      <c r="B348" s="1"/>
      <c r="C348" s="1"/>
      <c r="D348" s="1"/>
      <c r="E348" s="1"/>
      <c r="F348" s="1"/>
    </row>
    <row r="349" spans="1:6" x14ac:dyDescent="0.3">
      <c r="A349" s="1"/>
      <c r="B349" s="1"/>
      <c r="C349" s="1"/>
      <c r="D349" s="1"/>
      <c r="E349" s="1"/>
      <c r="F349" s="1"/>
    </row>
    <row r="350" spans="1:6" x14ac:dyDescent="0.3">
      <c r="A350" s="1"/>
      <c r="B350" s="1"/>
      <c r="C350" s="1"/>
      <c r="D350" s="1"/>
      <c r="E350" s="1"/>
      <c r="F350" s="1"/>
    </row>
    <row r="351" spans="1:6" x14ac:dyDescent="0.3">
      <c r="A351" s="1"/>
      <c r="B351" s="1"/>
      <c r="C351" s="1"/>
      <c r="D351" s="1"/>
      <c r="E351" s="1"/>
      <c r="F351" s="1"/>
    </row>
    <row r="352" spans="1:6" x14ac:dyDescent="0.3">
      <c r="A352" s="1"/>
      <c r="B352" s="1"/>
      <c r="C352" s="1"/>
      <c r="D352" s="1"/>
      <c r="E352" s="1"/>
      <c r="F352" s="1"/>
    </row>
    <row r="353" spans="1:6" x14ac:dyDescent="0.3">
      <c r="A353" s="1"/>
      <c r="B353" s="1"/>
      <c r="C353" s="1"/>
      <c r="D353" s="1"/>
      <c r="E353" s="1"/>
      <c r="F353" s="1"/>
    </row>
    <row r="354" spans="1:6" x14ac:dyDescent="0.3">
      <c r="A354" s="1"/>
      <c r="B354" s="1"/>
      <c r="C354" s="1"/>
      <c r="D354" s="1"/>
      <c r="E354" s="1"/>
      <c r="F354" s="1"/>
    </row>
    <row r="355" spans="1:6" x14ac:dyDescent="0.3">
      <c r="A355" s="1"/>
      <c r="B355" s="1"/>
      <c r="C355" s="1"/>
      <c r="D355" s="1"/>
      <c r="E355" s="1"/>
      <c r="F355" s="1"/>
    </row>
    <row r="356" spans="1:6" x14ac:dyDescent="0.3">
      <c r="A356" s="1"/>
      <c r="B356" s="1"/>
      <c r="C356" s="1"/>
      <c r="D356" s="1"/>
      <c r="E356" s="1"/>
      <c r="F356" s="1"/>
    </row>
    <row r="357" spans="1:6" x14ac:dyDescent="0.3">
      <c r="A357" s="1"/>
      <c r="B357" s="1"/>
      <c r="C357" s="1"/>
      <c r="D357" s="1"/>
      <c r="E357" s="1"/>
      <c r="F357" s="1"/>
    </row>
    <row r="358" spans="1:6" x14ac:dyDescent="0.3">
      <c r="A358" s="1"/>
      <c r="B358" s="1"/>
      <c r="C358" s="1"/>
      <c r="D358" s="1"/>
      <c r="E358" s="1"/>
      <c r="F358" s="1"/>
    </row>
    <row r="359" spans="1:6" x14ac:dyDescent="0.3">
      <c r="A359" s="1"/>
      <c r="B359" s="1"/>
      <c r="C359" s="1"/>
      <c r="D359" s="1"/>
      <c r="E359" s="1"/>
      <c r="F359" s="1"/>
    </row>
    <row r="360" spans="1:6" x14ac:dyDescent="0.3">
      <c r="A360" s="1"/>
      <c r="B360" s="1"/>
      <c r="C360" s="1"/>
      <c r="D360" s="1"/>
      <c r="E360" s="1"/>
      <c r="F360" s="1"/>
    </row>
    <row r="361" spans="1:6" x14ac:dyDescent="0.3">
      <c r="A361" s="1"/>
      <c r="B361" s="1"/>
      <c r="C361" s="1"/>
      <c r="D361" s="1"/>
      <c r="E361" s="1"/>
      <c r="F361" s="1"/>
    </row>
    <row r="362" spans="1:6" x14ac:dyDescent="0.3">
      <c r="A362" s="1"/>
      <c r="B362" s="1"/>
      <c r="C362" s="1"/>
      <c r="D362" s="1"/>
      <c r="E362" s="1"/>
      <c r="F362" s="1"/>
    </row>
    <row r="363" spans="1:6" x14ac:dyDescent="0.3">
      <c r="A363" s="1"/>
      <c r="B363" s="1"/>
      <c r="C363" s="1"/>
      <c r="D363" s="1"/>
      <c r="E363" s="1"/>
      <c r="F363" s="1"/>
    </row>
    <row r="364" spans="1:6" x14ac:dyDescent="0.3">
      <c r="A364" s="1"/>
      <c r="B364" s="1"/>
      <c r="C364" s="1"/>
      <c r="D364" s="1"/>
      <c r="E364" s="1"/>
      <c r="F364" s="1"/>
    </row>
    <row r="365" spans="1:6" x14ac:dyDescent="0.3">
      <c r="A365" s="1"/>
      <c r="B365" s="1"/>
      <c r="C365" s="1"/>
      <c r="D365" s="1"/>
      <c r="E365" s="1"/>
      <c r="F365" s="1"/>
    </row>
    <row r="366" spans="1:6" x14ac:dyDescent="0.3">
      <c r="A366" s="1"/>
      <c r="B366" s="1"/>
      <c r="C366" s="1"/>
      <c r="D366" s="1"/>
      <c r="E366" s="1"/>
      <c r="F366" s="1"/>
    </row>
    <row r="367" spans="1:6" x14ac:dyDescent="0.3">
      <c r="A367" s="1"/>
      <c r="B367" s="1"/>
      <c r="C367" s="1"/>
      <c r="D367" s="1"/>
      <c r="E367" s="1"/>
      <c r="F367" s="1"/>
    </row>
    <row r="368" spans="1:6" x14ac:dyDescent="0.3">
      <c r="A368" s="1"/>
      <c r="B368" s="1"/>
      <c r="C368" s="1"/>
      <c r="D368" s="1"/>
      <c r="E368" s="1"/>
      <c r="F368" s="1"/>
    </row>
    <row r="369" spans="1:6" x14ac:dyDescent="0.3">
      <c r="A369" s="1"/>
      <c r="B369" s="1"/>
      <c r="C369" s="1"/>
      <c r="D369" s="1"/>
      <c r="E369" s="1"/>
      <c r="F369" s="1"/>
    </row>
    <row r="370" spans="1:6" x14ac:dyDescent="0.3">
      <c r="A370" s="1"/>
      <c r="B370" s="1"/>
      <c r="C370" s="1"/>
      <c r="D370" s="1"/>
      <c r="E370" s="1"/>
      <c r="F370" s="1"/>
    </row>
    <row r="371" spans="1:6" x14ac:dyDescent="0.3">
      <c r="A371" s="1"/>
      <c r="B371" s="1"/>
      <c r="C371" s="1"/>
      <c r="D371" s="1"/>
      <c r="E371" s="1"/>
      <c r="F371" s="1"/>
    </row>
    <row r="372" spans="1:6" x14ac:dyDescent="0.3">
      <c r="A372" s="1"/>
      <c r="B372" s="1"/>
      <c r="C372" s="1"/>
      <c r="D372" s="1"/>
      <c r="E372" s="1"/>
      <c r="F372" s="1"/>
    </row>
    <row r="373" spans="1:6" x14ac:dyDescent="0.3">
      <c r="A373" s="1"/>
      <c r="B373" s="1"/>
      <c r="C373" s="1"/>
      <c r="D373" s="1"/>
      <c r="E373" s="1"/>
      <c r="F373" s="1"/>
    </row>
    <row r="374" spans="1:6" x14ac:dyDescent="0.3">
      <c r="A374" s="1"/>
      <c r="B374" s="1"/>
      <c r="C374" s="1"/>
      <c r="D374" s="1"/>
      <c r="E374" s="1"/>
      <c r="F374" s="1"/>
    </row>
    <row r="375" spans="1:6" x14ac:dyDescent="0.3">
      <c r="A375" s="1"/>
      <c r="B375" s="1"/>
      <c r="C375" s="1"/>
      <c r="D375" s="1"/>
      <c r="E375" s="1"/>
      <c r="F375" s="1"/>
    </row>
    <row r="376" spans="1:6" x14ac:dyDescent="0.3">
      <c r="A376" s="1"/>
      <c r="B376" s="1"/>
      <c r="C376" s="1"/>
      <c r="D376" s="1"/>
      <c r="E376" s="1"/>
      <c r="F376" s="1"/>
    </row>
    <row r="377" spans="1:6" x14ac:dyDescent="0.3">
      <c r="A377" s="1"/>
      <c r="B377" s="1"/>
      <c r="C377" s="1"/>
      <c r="D377" s="1"/>
      <c r="E377" s="1"/>
      <c r="F377" s="1"/>
    </row>
    <row r="378" spans="1:6" x14ac:dyDescent="0.3">
      <c r="A378" s="1"/>
      <c r="B378" s="1"/>
      <c r="C378" s="1"/>
      <c r="D378" s="1"/>
      <c r="E378" s="1"/>
      <c r="F378" s="1"/>
    </row>
    <row r="379" spans="1:6" x14ac:dyDescent="0.3">
      <c r="A379" s="1"/>
      <c r="B379" s="1"/>
      <c r="C379" s="1"/>
      <c r="D379" s="1"/>
      <c r="E379" s="1"/>
      <c r="F379" s="1"/>
    </row>
    <row r="380" spans="1:6" x14ac:dyDescent="0.3">
      <c r="A380" s="1"/>
      <c r="B380" s="1"/>
      <c r="C380" s="1"/>
      <c r="D380" s="1"/>
      <c r="E380" s="1"/>
      <c r="F380" s="1"/>
    </row>
    <row r="381" spans="1:6" x14ac:dyDescent="0.3">
      <c r="A381" s="1"/>
      <c r="B381" s="1"/>
      <c r="C381" s="1"/>
      <c r="D381" s="1"/>
      <c r="E381" s="1"/>
      <c r="F381" s="1"/>
    </row>
    <row r="382" spans="1:6" x14ac:dyDescent="0.3">
      <c r="A382" s="1"/>
      <c r="B382" s="1"/>
      <c r="C382" s="1"/>
      <c r="D382" s="1"/>
      <c r="E382" s="1"/>
      <c r="F382" s="1"/>
    </row>
    <row r="383" spans="1:6" x14ac:dyDescent="0.3">
      <c r="A383" s="1"/>
      <c r="B383" s="1"/>
      <c r="C383" s="1"/>
      <c r="D383" s="1"/>
      <c r="E383" s="1"/>
      <c r="F383" s="1"/>
    </row>
    <row r="384" spans="1:6" x14ac:dyDescent="0.3">
      <c r="A384" s="1"/>
      <c r="B384" s="1"/>
      <c r="C384" s="1"/>
      <c r="D384" s="1"/>
      <c r="E384" s="1"/>
      <c r="F384" s="1"/>
    </row>
    <row r="385" spans="1:6" x14ac:dyDescent="0.3">
      <c r="A385" s="1"/>
      <c r="B385" s="1"/>
      <c r="C385" s="1"/>
      <c r="D385" s="1"/>
      <c r="E385" s="1"/>
      <c r="F385" s="1"/>
    </row>
    <row r="386" spans="1:6" x14ac:dyDescent="0.3">
      <c r="A386" s="1"/>
      <c r="B386" s="1"/>
      <c r="C386" s="1"/>
      <c r="D386" s="1"/>
      <c r="E386" s="1"/>
      <c r="F386" s="1"/>
    </row>
    <row r="387" spans="1:6" x14ac:dyDescent="0.3">
      <c r="A387" s="1"/>
      <c r="B387" s="1"/>
      <c r="C387" s="1"/>
      <c r="D387" s="1"/>
      <c r="E387" s="1"/>
      <c r="F387" s="1"/>
    </row>
    <row r="388" spans="1:6" x14ac:dyDescent="0.3">
      <c r="A388" s="1"/>
      <c r="B388" s="1"/>
      <c r="C388" s="1"/>
      <c r="D388" s="1"/>
      <c r="E388" s="1"/>
      <c r="F388" s="1"/>
    </row>
    <row r="389" spans="1:6" x14ac:dyDescent="0.3">
      <c r="A389" s="1"/>
      <c r="B389" s="1"/>
      <c r="C389" s="1"/>
      <c r="D389" s="1"/>
      <c r="E389" s="1"/>
      <c r="F389" s="1"/>
    </row>
    <row r="390" spans="1:6" x14ac:dyDescent="0.3">
      <c r="A390" s="1"/>
      <c r="B390" s="1"/>
      <c r="C390" s="1"/>
      <c r="D390" s="1"/>
      <c r="E390" s="1"/>
      <c r="F390" s="1"/>
    </row>
    <row r="391" spans="1:6" x14ac:dyDescent="0.3">
      <c r="A391" s="1"/>
      <c r="B391" s="1"/>
      <c r="C391" s="1"/>
      <c r="D391" s="1"/>
      <c r="E391" s="1"/>
      <c r="F391" s="1"/>
    </row>
    <row r="392" spans="1:6" x14ac:dyDescent="0.3">
      <c r="A392" s="1"/>
      <c r="B392" s="1"/>
      <c r="C392" s="1"/>
      <c r="D392" s="1"/>
      <c r="E392" s="1"/>
      <c r="F392" s="1"/>
    </row>
    <row r="393" spans="1:6" x14ac:dyDescent="0.3">
      <c r="A393" s="1"/>
      <c r="B393" s="1"/>
      <c r="C393" s="1"/>
      <c r="D393" s="1"/>
      <c r="E393" s="1"/>
      <c r="F393" s="1"/>
    </row>
    <row r="394" spans="1:6" x14ac:dyDescent="0.3">
      <c r="A394" s="1"/>
      <c r="B394" s="1"/>
      <c r="C394" s="1"/>
      <c r="D394" s="1"/>
      <c r="E394" s="1"/>
      <c r="F394" s="1"/>
    </row>
    <row r="395" spans="1:6" x14ac:dyDescent="0.3">
      <c r="A395" s="1"/>
      <c r="B395" s="1"/>
      <c r="C395" s="1"/>
      <c r="D395" s="1"/>
      <c r="E395" s="1"/>
      <c r="F395" s="1"/>
    </row>
    <row r="396" spans="1:6" x14ac:dyDescent="0.3">
      <c r="A396" s="1"/>
      <c r="B396" s="1"/>
      <c r="C396" s="1"/>
      <c r="D396" s="1"/>
      <c r="E396" s="1"/>
      <c r="F396" s="1"/>
    </row>
    <row r="397" spans="1:6" x14ac:dyDescent="0.3">
      <c r="A397" s="1"/>
      <c r="B397" s="1"/>
      <c r="C397" s="1"/>
      <c r="D397" s="1"/>
      <c r="E397" s="1"/>
      <c r="F397" s="1"/>
    </row>
    <row r="398" spans="1:6" x14ac:dyDescent="0.3">
      <c r="A398" s="1"/>
      <c r="B398" s="1"/>
      <c r="C398" s="1"/>
      <c r="D398" s="1"/>
      <c r="E398" s="1"/>
      <c r="F398" s="1"/>
    </row>
    <row r="399" spans="1:6" x14ac:dyDescent="0.3">
      <c r="A399" s="1"/>
      <c r="B399" s="1"/>
      <c r="C399" s="1"/>
      <c r="D399" s="1"/>
      <c r="E399" s="1"/>
      <c r="F399" s="1"/>
    </row>
    <row r="400" spans="1:6" x14ac:dyDescent="0.3">
      <c r="A400" s="1"/>
      <c r="B400" s="1"/>
      <c r="C400" s="1"/>
      <c r="D400" s="1"/>
      <c r="E400" s="1"/>
      <c r="F400" s="1"/>
    </row>
    <row r="401" spans="1:6" x14ac:dyDescent="0.3">
      <c r="A401" s="1"/>
      <c r="B401" s="1"/>
      <c r="C401" s="1"/>
      <c r="D401" s="1"/>
      <c r="E401" s="1"/>
      <c r="F401" s="1"/>
    </row>
    <row r="402" spans="1:6" x14ac:dyDescent="0.3">
      <c r="A402" s="1"/>
      <c r="B402" s="1"/>
      <c r="C402" s="1"/>
      <c r="D402" s="1"/>
      <c r="E402" s="1"/>
      <c r="F402" s="1"/>
    </row>
    <row r="403" spans="1:6" x14ac:dyDescent="0.3">
      <c r="A403" s="1"/>
      <c r="B403" s="1"/>
      <c r="C403" s="1"/>
      <c r="D403" s="1"/>
      <c r="E403" s="1"/>
      <c r="F403" s="1"/>
    </row>
    <row r="404" spans="1:6" x14ac:dyDescent="0.3">
      <c r="A404" s="1"/>
      <c r="B404" s="1"/>
      <c r="C404" s="1"/>
      <c r="D404" s="1"/>
      <c r="E404" s="1"/>
      <c r="F404" s="1"/>
    </row>
    <row r="405" spans="1:6" x14ac:dyDescent="0.3">
      <c r="A405" s="1"/>
      <c r="B405" s="1"/>
      <c r="C405" s="1"/>
      <c r="D405" s="1"/>
      <c r="E405" s="1"/>
      <c r="F405" s="1"/>
    </row>
    <row r="406" spans="1:6" x14ac:dyDescent="0.3">
      <c r="A406" s="1"/>
      <c r="B406" s="1"/>
      <c r="C406" s="1"/>
      <c r="D406" s="1"/>
      <c r="E406" s="1"/>
      <c r="F406" s="1"/>
    </row>
    <row r="407" spans="1:6" x14ac:dyDescent="0.3">
      <c r="A407" s="1"/>
      <c r="B407" s="1"/>
      <c r="C407" s="1"/>
      <c r="D407" s="1"/>
      <c r="E407" s="1"/>
      <c r="F407" s="1"/>
    </row>
    <row r="408" spans="1:6" x14ac:dyDescent="0.3">
      <c r="A408" s="1"/>
      <c r="B408" s="1"/>
      <c r="C408" s="1"/>
      <c r="D408" s="1"/>
      <c r="E408" s="1"/>
      <c r="F408" s="1"/>
    </row>
    <row r="409" spans="1:6" x14ac:dyDescent="0.3">
      <c r="A409" s="1"/>
      <c r="B409" s="1"/>
      <c r="C409" s="1"/>
      <c r="D409" s="1"/>
      <c r="E409" s="1"/>
      <c r="F409" s="1"/>
    </row>
    <row r="410" spans="1:6" x14ac:dyDescent="0.3">
      <c r="A410" s="1"/>
      <c r="B410" s="1"/>
      <c r="C410" s="1"/>
      <c r="D410" s="1"/>
      <c r="E410" s="1"/>
      <c r="F410" s="1"/>
    </row>
    <row r="411" spans="1:6" x14ac:dyDescent="0.3">
      <c r="A411" s="1"/>
      <c r="B411" s="1"/>
      <c r="C411" s="1"/>
      <c r="D411" s="1"/>
      <c r="E411" s="1"/>
      <c r="F411" s="1"/>
    </row>
    <row r="412" spans="1:6" x14ac:dyDescent="0.3">
      <c r="A412" s="1"/>
      <c r="B412" s="1"/>
      <c r="C412" s="1"/>
      <c r="D412" s="1"/>
      <c r="E412" s="1"/>
      <c r="F412" s="1"/>
    </row>
    <row r="413" spans="1:6" x14ac:dyDescent="0.3">
      <c r="A413" s="1"/>
      <c r="B413" s="1"/>
      <c r="C413" s="1"/>
      <c r="D413" s="1"/>
      <c r="E413" s="1"/>
      <c r="F413" s="1"/>
    </row>
    <row r="414" spans="1:6" x14ac:dyDescent="0.3">
      <c r="A414" s="1"/>
      <c r="B414" s="1"/>
      <c r="C414" s="1"/>
      <c r="D414" s="1"/>
      <c r="E414" s="1"/>
      <c r="F414" s="1"/>
    </row>
    <row r="415" spans="1:6" x14ac:dyDescent="0.3">
      <c r="A415" s="1"/>
      <c r="B415" s="1"/>
      <c r="C415" s="1"/>
      <c r="D415" s="1"/>
      <c r="E415" s="1"/>
      <c r="F415" s="1"/>
    </row>
    <row r="416" spans="1:6" x14ac:dyDescent="0.3">
      <c r="A416" s="1"/>
      <c r="B416" s="1"/>
      <c r="C416" s="1"/>
      <c r="D416" s="1"/>
      <c r="E416" s="1"/>
      <c r="F416" s="1"/>
    </row>
    <row r="417" spans="1:6" x14ac:dyDescent="0.3">
      <c r="A417" s="1"/>
      <c r="B417" s="1"/>
      <c r="C417" s="1"/>
      <c r="D417" s="1"/>
      <c r="E417" s="1"/>
      <c r="F417" s="1"/>
    </row>
    <row r="418" spans="1:6" x14ac:dyDescent="0.3">
      <c r="A418" s="1"/>
      <c r="B418" s="1"/>
      <c r="C418" s="1"/>
      <c r="D418" s="1"/>
      <c r="E418" s="1"/>
      <c r="F418" s="1"/>
    </row>
    <row r="419" spans="1:6" x14ac:dyDescent="0.3">
      <c r="A419" s="1"/>
      <c r="B419" s="1"/>
      <c r="C419" s="1"/>
      <c r="D419" s="1"/>
      <c r="E419" s="1"/>
      <c r="F419" s="1"/>
    </row>
    <row r="420" spans="1:6" x14ac:dyDescent="0.3">
      <c r="A420" s="1"/>
      <c r="B420" s="1"/>
      <c r="C420" s="1"/>
      <c r="D420" s="1"/>
      <c r="E420" s="1"/>
      <c r="F420" s="1"/>
    </row>
    <row r="421" spans="1:6" x14ac:dyDescent="0.3">
      <c r="A421" s="1"/>
      <c r="B421" s="1"/>
      <c r="C421" s="1"/>
      <c r="D421" s="1"/>
      <c r="E421" s="1"/>
      <c r="F421" s="1"/>
    </row>
    <row r="422" spans="1:6" x14ac:dyDescent="0.3">
      <c r="A422" s="1"/>
      <c r="B422" s="1"/>
      <c r="C422" s="1"/>
      <c r="D422" s="1"/>
      <c r="E422" s="1"/>
      <c r="F422" s="1"/>
    </row>
    <row r="423" spans="1:6" x14ac:dyDescent="0.3">
      <c r="A423" s="1"/>
      <c r="B423" s="1"/>
      <c r="C423" s="1"/>
      <c r="D423" s="1"/>
      <c r="E423" s="1"/>
      <c r="F423" s="1"/>
    </row>
    <row r="424" spans="1:6" x14ac:dyDescent="0.3">
      <c r="A424" s="1"/>
      <c r="B424" s="1"/>
      <c r="C424" s="1"/>
      <c r="D424" s="1"/>
      <c r="E424" s="1"/>
      <c r="F424" s="1"/>
    </row>
    <row r="425" spans="1:6" x14ac:dyDescent="0.3">
      <c r="A425" s="1"/>
      <c r="B425" s="1"/>
      <c r="C425" s="1"/>
      <c r="D425" s="1"/>
      <c r="E425" s="1"/>
      <c r="F425" s="1"/>
    </row>
    <row r="426" spans="1:6" x14ac:dyDescent="0.3">
      <c r="A426" s="1"/>
      <c r="B426" s="1"/>
      <c r="C426" s="1"/>
      <c r="D426" s="1"/>
      <c r="E426" s="1"/>
      <c r="F426" s="1"/>
    </row>
    <row r="427" spans="1:6" x14ac:dyDescent="0.3">
      <c r="A427" s="1"/>
      <c r="B427" s="1"/>
      <c r="C427" s="1"/>
      <c r="D427" s="1"/>
      <c r="E427" s="1"/>
      <c r="F427" s="1"/>
    </row>
    <row r="428" spans="1:6" x14ac:dyDescent="0.3">
      <c r="A428" s="1"/>
      <c r="B428" s="1"/>
      <c r="C428" s="1"/>
      <c r="D428" s="1"/>
      <c r="E428" s="1"/>
      <c r="F428" s="1"/>
    </row>
    <row r="429" spans="1:6" x14ac:dyDescent="0.3">
      <c r="A429" s="1"/>
      <c r="B429" s="1"/>
      <c r="C429" s="1"/>
      <c r="D429" s="1"/>
      <c r="E429" s="1"/>
      <c r="F429" s="1"/>
    </row>
    <row r="430" spans="1:6" x14ac:dyDescent="0.3">
      <c r="A430" s="1"/>
      <c r="B430" s="1"/>
      <c r="C430" s="1"/>
      <c r="D430" s="1"/>
      <c r="E430" s="1"/>
      <c r="F430" s="1"/>
    </row>
    <row r="431" spans="1:6" x14ac:dyDescent="0.3">
      <c r="A431" s="1"/>
      <c r="B431" s="1"/>
      <c r="C431" s="1"/>
      <c r="D431" s="1"/>
      <c r="E431" s="1"/>
      <c r="F431" s="1"/>
    </row>
    <row r="432" spans="1:6" x14ac:dyDescent="0.3">
      <c r="A432" s="1"/>
      <c r="B432" s="1"/>
      <c r="C432" s="1"/>
      <c r="D432" s="1"/>
      <c r="E432" s="1"/>
      <c r="F432" s="1"/>
    </row>
    <row r="433" spans="1:6" x14ac:dyDescent="0.3">
      <c r="A433" s="1"/>
      <c r="B433" s="1"/>
      <c r="C433" s="1"/>
      <c r="D433" s="1"/>
      <c r="E433" s="1"/>
      <c r="F433" s="1"/>
    </row>
    <row r="434" spans="1:6" x14ac:dyDescent="0.3">
      <c r="A434" s="1"/>
      <c r="B434" s="1"/>
      <c r="C434" s="1"/>
      <c r="D434" s="1"/>
      <c r="E434" s="1"/>
      <c r="F434" s="1"/>
    </row>
    <row r="435" spans="1:6" x14ac:dyDescent="0.3">
      <c r="A435" s="1"/>
      <c r="B435" s="1"/>
      <c r="C435" s="1"/>
      <c r="D435" s="1"/>
      <c r="E435" s="1"/>
      <c r="F435" s="1"/>
    </row>
    <row r="436" spans="1:6" x14ac:dyDescent="0.3">
      <c r="A436" s="1"/>
      <c r="B436" s="1"/>
      <c r="C436" s="1"/>
      <c r="D436" s="1"/>
      <c r="E436" s="1"/>
      <c r="F436" s="1"/>
    </row>
    <row r="437" spans="1:6" x14ac:dyDescent="0.3">
      <c r="A437" s="1"/>
      <c r="B437" s="1"/>
      <c r="C437" s="1"/>
      <c r="D437" s="1"/>
      <c r="E437" s="1"/>
      <c r="F437" s="1"/>
    </row>
    <row r="438" spans="1:6" x14ac:dyDescent="0.3">
      <c r="A438" s="1"/>
      <c r="B438" s="1"/>
      <c r="C438" s="1"/>
      <c r="D438" s="1"/>
      <c r="E438" s="1"/>
      <c r="F438" s="1"/>
    </row>
    <row r="439" spans="1:6" x14ac:dyDescent="0.3">
      <c r="A439" s="1"/>
      <c r="B439" s="1"/>
      <c r="C439" s="1"/>
      <c r="D439" s="1"/>
      <c r="E439" s="1"/>
      <c r="F439" s="1"/>
    </row>
    <row r="440" spans="1:6" x14ac:dyDescent="0.3">
      <c r="A440" s="1"/>
      <c r="B440" s="1"/>
      <c r="C440" s="1"/>
      <c r="D440" s="1"/>
      <c r="E440" s="1"/>
      <c r="F440" s="1"/>
    </row>
    <row r="441" spans="1:6" x14ac:dyDescent="0.3">
      <c r="A441" s="1"/>
      <c r="B441" s="1"/>
      <c r="C441" s="1"/>
      <c r="D441" s="1"/>
      <c r="E441" s="1"/>
      <c r="F441" s="1"/>
    </row>
    <row r="442" spans="1:6" x14ac:dyDescent="0.3">
      <c r="A442" s="1"/>
      <c r="B442" s="1"/>
      <c r="C442" s="1"/>
      <c r="D442" s="1"/>
      <c r="E442" s="1"/>
      <c r="F442" s="1"/>
    </row>
    <row r="443" spans="1:6" x14ac:dyDescent="0.3">
      <c r="A443" s="1"/>
      <c r="B443" s="1"/>
      <c r="C443" s="1"/>
      <c r="D443" s="1"/>
      <c r="E443" s="1"/>
      <c r="F443" s="1"/>
    </row>
    <row r="444" spans="1:6" x14ac:dyDescent="0.3">
      <c r="A444" s="1"/>
      <c r="B444" s="1"/>
      <c r="C444" s="1"/>
      <c r="D444" s="1"/>
      <c r="E444" s="1"/>
      <c r="F444" s="1"/>
    </row>
    <row r="445" spans="1:6" x14ac:dyDescent="0.3">
      <c r="A445" s="1"/>
      <c r="B445" s="1"/>
      <c r="C445" s="1"/>
      <c r="D445" s="1"/>
      <c r="E445" s="1"/>
      <c r="F445" s="1"/>
    </row>
    <row r="446" spans="1:6" x14ac:dyDescent="0.3">
      <c r="A446" s="1"/>
      <c r="B446" s="1"/>
      <c r="C446" s="1"/>
      <c r="D446" s="1"/>
      <c r="E446" s="1"/>
      <c r="F446" s="1"/>
    </row>
    <row r="447" spans="1:6" x14ac:dyDescent="0.3">
      <c r="A447" s="1"/>
      <c r="B447" s="1"/>
      <c r="C447" s="1"/>
      <c r="D447" s="1"/>
      <c r="E447" s="1"/>
      <c r="F447" s="1"/>
    </row>
    <row r="448" spans="1:6" x14ac:dyDescent="0.3">
      <c r="A448" s="1"/>
      <c r="B448" s="1"/>
      <c r="C448" s="1"/>
      <c r="D448" s="1"/>
      <c r="E448" s="1"/>
      <c r="F448" s="1"/>
    </row>
    <row r="449" spans="1:6" x14ac:dyDescent="0.3">
      <c r="A449" s="1"/>
      <c r="B449" s="1"/>
      <c r="C449" s="1"/>
      <c r="D449" s="1"/>
      <c r="E449" s="1"/>
      <c r="F449" s="1"/>
    </row>
    <row r="450" spans="1:6" x14ac:dyDescent="0.3">
      <c r="A450" s="1"/>
      <c r="B450" s="1"/>
      <c r="C450" s="1"/>
      <c r="D450" s="1"/>
      <c r="E450" s="1"/>
      <c r="F450" s="1"/>
    </row>
    <row r="451" spans="1:6" x14ac:dyDescent="0.3">
      <c r="A451" s="1"/>
      <c r="B451" s="1"/>
      <c r="C451" s="1"/>
      <c r="D451" s="1"/>
      <c r="E451" s="1"/>
      <c r="F451" s="1"/>
    </row>
    <row r="452" spans="1:6" x14ac:dyDescent="0.3">
      <c r="A452" s="1"/>
      <c r="B452" s="1"/>
      <c r="C452" s="1"/>
      <c r="D452" s="1"/>
      <c r="E452" s="1"/>
      <c r="F452" s="1"/>
    </row>
    <row r="453" spans="1:6" x14ac:dyDescent="0.3">
      <c r="A453" s="1"/>
      <c r="B453" s="1"/>
      <c r="C453" s="1"/>
      <c r="D453" s="1"/>
      <c r="E453" s="1"/>
      <c r="F453" s="1"/>
    </row>
    <row r="454" spans="1:6" x14ac:dyDescent="0.3">
      <c r="A454" s="1"/>
      <c r="B454" s="1"/>
      <c r="C454" s="1"/>
      <c r="D454" s="1"/>
      <c r="E454" s="1"/>
      <c r="F454" s="1"/>
    </row>
    <row r="455" spans="1:6" x14ac:dyDescent="0.3">
      <c r="A455" s="1"/>
      <c r="B455" s="1"/>
      <c r="C455" s="1"/>
      <c r="D455" s="1"/>
      <c r="E455" s="1"/>
      <c r="F455" s="1"/>
    </row>
    <row r="456" spans="1:6" x14ac:dyDescent="0.3">
      <c r="A456" s="1"/>
      <c r="B456" s="1"/>
      <c r="C456" s="1"/>
      <c r="D456" s="1"/>
      <c r="E456" s="1"/>
      <c r="F456" s="1"/>
    </row>
    <row r="457" spans="1:6" x14ac:dyDescent="0.3">
      <c r="A457" s="1"/>
      <c r="B457" s="1"/>
      <c r="C457" s="1"/>
      <c r="D457" s="1"/>
      <c r="E457" s="1"/>
      <c r="F457" s="1"/>
    </row>
    <row r="458" spans="1:6" x14ac:dyDescent="0.3">
      <c r="A458" s="1"/>
      <c r="B458" s="1"/>
      <c r="C458" s="1"/>
      <c r="D458" s="1"/>
      <c r="E458" s="1"/>
      <c r="F458" s="1"/>
    </row>
    <row r="459" spans="1:6" x14ac:dyDescent="0.3">
      <c r="A459" s="1"/>
      <c r="B459" s="1"/>
      <c r="C459" s="1"/>
      <c r="D459" s="1"/>
      <c r="E459" s="1"/>
      <c r="F459" s="1"/>
    </row>
    <row r="460" spans="1:6" x14ac:dyDescent="0.3">
      <c r="A460" s="1"/>
      <c r="B460" s="1"/>
      <c r="C460" s="1"/>
      <c r="D460" s="1"/>
      <c r="E460" s="1"/>
      <c r="F460" s="1"/>
    </row>
    <row r="461" spans="1:6" x14ac:dyDescent="0.3">
      <c r="A461" s="1"/>
      <c r="B461" s="1"/>
      <c r="C461" s="1"/>
      <c r="D461" s="1"/>
      <c r="E461" s="1"/>
      <c r="F461" s="1"/>
    </row>
    <row r="462" spans="1:6" x14ac:dyDescent="0.3">
      <c r="A462" s="1"/>
      <c r="B462" s="1"/>
      <c r="C462" s="1"/>
      <c r="D462" s="1"/>
      <c r="E462" s="1"/>
      <c r="F462" s="1"/>
    </row>
    <row r="463" spans="1:6" x14ac:dyDescent="0.3">
      <c r="A463" s="1"/>
      <c r="B463" s="1"/>
      <c r="C463" s="1"/>
      <c r="D463" s="1"/>
      <c r="E463" s="1"/>
      <c r="F463" s="1"/>
    </row>
    <row r="464" spans="1:6" x14ac:dyDescent="0.3">
      <c r="A464" s="1"/>
      <c r="B464" s="1"/>
      <c r="C464" s="1"/>
      <c r="D464" s="1"/>
      <c r="E464" s="1"/>
      <c r="F464" s="1"/>
    </row>
    <row r="465" spans="1:6" x14ac:dyDescent="0.3">
      <c r="A465" s="1"/>
      <c r="B465" s="1"/>
      <c r="C465" s="1"/>
      <c r="D465" s="1"/>
      <c r="E465" s="1"/>
      <c r="F465" s="1"/>
    </row>
    <row r="466" spans="1:6" x14ac:dyDescent="0.3">
      <c r="A466" s="1"/>
      <c r="B466" s="1"/>
      <c r="C466" s="1"/>
      <c r="D466" s="1"/>
      <c r="E466" s="1"/>
      <c r="F466" s="1"/>
    </row>
    <row r="467" spans="1:6" x14ac:dyDescent="0.3">
      <c r="A467" s="1"/>
      <c r="B467" s="1"/>
      <c r="C467" s="1"/>
      <c r="D467" s="1"/>
      <c r="E467" s="1"/>
      <c r="F467" s="1"/>
    </row>
    <row r="468" spans="1:6" x14ac:dyDescent="0.3">
      <c r="A468" s="1"/>
      <c r="B468" s="1"/>
      <c r="C468" s="1"/>
      <c r="D468" s="1"/>
      <c r="E468" s="1"/>
      <c r="F468" s="1"/>
    </row>
    <row r="469" spans="1:6" x14ac:dyDescent="0.3">
      <c r="A469" s="1"/>
      <c r="B469" s="1"/>
      <c r="C469" s="1"/>
      <c r="D469" s="1"/>
      <c r="E469" s="1"/>
      <c r="F469" s="1"/>
    </row>
    <row r="470" spans="1:6" x14ac:dyDescent="0.3">
      <c r="A470" s="1"/>
      <c r="B470" s="1"/>
      <c r="C470" s="1"/>
      <c r="D470" s="1"/>
      <c r="E470" s="1"/>
      <c r="F470" s="1"/>
    </row>
    <row r="471" spans="1:6" x14ac:dyDescent="0.3">
      <c r="A471" s="1"/>
      <c r="B471" s="1"/>
      <c r="C471" s="1"/>
      <c r="D471" s="1"/>
      <c r="E471" s="1"/>
      <c r="F471" s="1"/>
    </row>
    <row r="472" spans="1:6" x14ac:dyDescent="0.3">
      <c r="A472" s="1"/>
      <c r="B472" s="1"/>
      <c r="C472" s="1"/>
      <c r="D472" s="1"/>
      <c r="E472" s="1"/>
      <c r="F472" s="1"/>
    </row>
    <row r="473" spans="1:6" x14ac:dyDescent="0.3">
      <c r="A473" s="1"/>
      <c r="B473" s="1"/>
      <c r="C473" s="1"/>
      <c r="D473" s="1"/>
      <c r="E473" s="1"/>
      <c r="F473" s="1"/>
    </row>
    <row r="474" spans="1:6" x14ac:dyDescent="0.3">
      <c r="A474" s="1"/>
      <c r="B474" s="1"/>
      <c r="C474" s="1"/>
      <c r="D474" s="1"/>
      <c r="E474" s="1"/>
      <c r="F474" s="1"/>
    </row>
    <row r="475" spans="1:6" x14ac:dyDescent="0.3">
      <c r="A475" s="1"/>
      <c r="B475" s="1"/>
      <c r="C475" s="1"/>
      <c r="D475" s="1"/>
      <c r="E475" s="1"/>
      <c r="F475" s="1"/>
    </row>
    <row r="476" spans="1:6" x14ac:dyDescent="0.3">
      <c r="A476" s="1"/>
      <c r="B476" s="1"/>
      <c r="C476" s="1"/>
      <c r="D476" s="1"/>
      <c r="E476" s="1"/>
      <c r="F476" s="1"/>
    </row>
    <row r="477" spans="1:6" x14ac:dyDescent="0.3">
      <c r="A477" s="1"/>
      <c r="B477" s="1"/>
      <c r="C477" s="1"/>
      <c r="D477" s="1"/>
      <c r="E477" s="1"/>
      <c r="F477" s="1"/>
    </row>
    <row r="478" spans="1:6" x14ac:dyDescent="0.3">
      <c r="A478" s="1"/>
      <c r="B478" s="1"/>
      <c r="C478" s="1"/>
      <c r="D478" s="1"/>
      <c r="E478" s="1"/>
      <c r="F478" s="1"/>
    </row>
    <row r="479" spans="1:6" x14ac:dyDescent="0.3">
      <c r="A479" s="1"/>
      <c r="B479" s="1"/>
      <c r="C479" s="1"/>
      <c r="D479" s="1"/>
      <c r="E479" s="1"/>
      <c r="F479" s="1"/>
    </row>
    <row r="480" spans="1:6" x14ac:dyDescent="0.3">
      <c r="A480" s="1"/>
      <c r="B480" s="1"/>
      <c r="C480" s="1"/>
      <c r="D480" s="1"/>
      <c r="E480" s="1"/>
      <c r="F480" s="1"/>
    </row>
    <row r="481" spans="1:6" x14ac:dyDescent="0.3">
      <c r="A481" s="1"/>
      <c r="B481" s="1"/>
      <c r="C481" s="1"/>
      <c r="D481" s="1"/>
      <c r="E481" s="1"/>
      <c r="F481" s="1"/>
    </row>
    <row r="482" spans="1:6" x14ac:dyDescent="0.3">
      <c r="A482" s="1"/>
      <c r="B482" s="1"/>
      <c r="C482" s="1"/>
      <c r="D482" s="1"/>
      <c r="E482" s="1"/>
      <c r="F482" s="1"/>
    </row>
    <row r="483" spans="1:6" x14ac:dyDescent="0.3">
      <c r="A483" s="1"/>
      <c r="B483" s="1"/>
      <c r="C483" s="1"/>
      <c r="D483" s="1"/>
      <c r="E483" s="1"/>
      <c r="F483" s="1"/>
    </row>
    <row r="484" spans="1:6" x14ac:dyDescent="0.3">
      <c r="A484" s="1"/>
      <c r="B484" s="1"/>
      <c r="C484" s="1"/>
      <c r="D484" s="1"/>
      <c r="E484" s="1"/>
      <c r="F484" s="1"/>
    </row>
    <row r="485" spans="1:6" x14ac:dyDescent="0.3">
      <c r="A485" s="1"/>
      <c r="B485" s="1"/>
      <c r="C485" s="1"/>
      <c r="D485" s="1"/>
      <c r="E485" s="1"/>
      <c r="F485" s="1"/>
    </row>
    <row r="486" spans="1:6" x14ac:dyDescent="0.3">
      <c r="A486" s="1"/>
      <c r="B486" s="1"/>
      <c r="C486" s="1"/>
      <c r="D486" s="1"/>
      <c r="E486" s="1"/>
      <c r="F486" s="1"/>
    </row>
    <row r="487" spans="1:6" x14ac:dyDescent="0.3">
      <c r="A487" s="1"/>
      <c r="B487" s="1"/>
      <c r="C487" s="1"/>
      <c r="D487" s="1"/>
      <c r="E487" s="1"/>
      <c r="F487" s="1"/>
    </row>
    <row r="488" spans="1:6" x14ac:dyDescent="0.3">
      <c r="A488" s="1"/>
      <c r="B488" s="1"/>
      <c r="C488" s="1"/>
      <c r="D488" s="1"/>
      <c r="E488" s="1"/>
      <c r="F488" s="1"/>
    </row>
    <row r="489" spans="1:6" x14ac:dyDescent="0.3">
      <c r="A489" s="1"/>
      <c r="B489" s="1"/>
      <c r="C489" s="1"/>
      <c r="D489" s="1"/>
      <c r="E489" s="1"/>
      <c r="F489" s="1"/>
    </row>
    <row r="490" spans="1:6" x14ac:dyDescent="0.3">
      <c r="A490" s="1"/>
      <c r="B490" s="1"/>
      <c r="C490" s="1"/>
      <c r="D490" s="1"/>
      <c r="E490" s="1"/>
      <c r="F490" s="1"/>
    </row>
    <row r="491" spans="1:6" x14ac:dyDescent="0.3">
      <c r="A491" s="1"/>
      <c r="B491" s="1"/>
      <c r="C491" s="1"/>
      <c r="D491" s="1"/>
      <c r="E491" s="1"/>
      <c r="F491" s="1"/>
    </row>
    <row r="492" spans="1:6" x14ac:dyDescent="0.3">
      <c r="A492" s="1"/>
      <c r="B492" s="1"/>
      <c r="C492" s="1"/>
      <c r="D492" s="1"/>
      <c r="E492" s="1"/>
      <c r="F492" s="1"/>
    </row>
    <row r="493" spans="1:6" x14ac:dyDescent="0.3">
      <c r="A493" s="1"/>
      <c r="B493" s="1"/>
      <c r="C493" s="1"/>
      <c r="D493" s="1"/>
      <c r="E493" s="1"/>
      <c r="F493" s="1"/>
    </row>
    <row r="494" spans="1:6" x14ac:dyDescent="0.3">
      <c r="A494" s="1"/>
      <c r="B494" s="1"/>
      <c r="C494" s="1"/>
      <c r="D494" s="1"/>
      <c r="E494" s="1"/>
      <c r="F494" s="1"/>
    </row>
    <row r="495" spans="1:6" x14ac:dyDescent="0.3">
      <c r="A495" s="1"/>
      <c r="B495" s="1"/>
      <c r="C495" s="1"/>
      <c r="D495" s="1"/>
      <c r="E495" s="1"/>
      <c r="F495" s="1"/>
    </row>
    <row r="496" spans="1:6" x14ac:dyDescent="0.3">
      <c r="A496" s="1"/>
      <c r="B496" s="1"/>
      <c r="C496" s="1"/>
      <c r="D496" s="1"/>
      <c r="E496" s="1"/>
      <c r="F496" s="1"/>
    </row>
    <row r="497" spans="1:6" x14ac:dyDescent="0.3">
      <c r="A497" s="1"/>
      <c r="B497" s="1"/>
      <c r="C497" s="1"/>
      <c r="D497" s="1"/>
      <c r="E497" s="1"/>
      <c r="F497" s="1"/>
    </row>
    <row r="498" spans="1:6" x14ac:dyDescent="0.3">
      <c r="A498" s="1"/>
      <c r="B498" s="1"/>
      <c r="C498" s="1"/>
      <c r="D498" s="1"/>
      <c r="E498" s="1"/>
      <c r="F498" s="1"/>
    </row>
    <row r="499" spans="1:6" x14ac:dyDescent="0.3">
      <c r="A499" s="1"/>
      <c r="B499" s="1"/>
      <c r="C499" s="1"/>
      <c r="D499" s="1"/>
      <c r="E499" s="1"/>
      <c r="F499" s="1"/>
    </row>
    <row r="500" spans="1:6" x14ac:dyDescent="0.3">
      <c r="A500" s="1"/>
      <c r="B500" s="1"/>
      <c r="C500" s="1"/>
      <c r="D500" s="1"/>
      <c r="E500" s="1"/>
      <c r="F500" s="1"/>
    </row>
  </sheetData>
  <mergeCells count="3">
    <mergeCell ref="A1:D1"/>
    <mergeCell ref="A2:D2"/>
    <mergeCell ref="A3:D3"/>
  </mergeCells>
  <printOptions horizontalCentered="1"/>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867F6-D027-4A84-8243-61D32CDB921D}">
  <dimension ref="A1:AA118"/>
  <sheetViews>
    <sheetView workbookViewId="0">
      <pane ySplit="8" topLeftCell="A107" activePane="bottomLeft" state="frozen"/>
      <selection pane="bottomLeft" activeCell="A118" sqref="A118:D118"/>
    </sheetView>
  </sheetViews>
  <sheetFormatPr defaultColWidth="0" defaultRowHeight="14.4" x14ac:dyDescent="0.3"/>
  <cols>
    <col min="1" max="1" width="4.6640625" customWidth="1"/>
    <col min="2" max="2" width="5.6640625" customWidth="1"/>
    <col min="3" max="3" width="12.6640625" customWidth="1"/>
    <col min="4" max="4" width="44.6640625" customWidth="1"/>
    <col min="5" max="5" width="5.6640625" customWidth="1"/>
    <col min="6" max="8" width="9.6640625" customWidth="1"/>
    <col min="9" max="9" width="10.6640625" customWidth="1"/>
    <col min="10" max="15" width="0" hidden="1" customWidth="1"/>
    <col min="16" max="16" width="9.6640625" customWidth="1"/>
    <col min="17" max="18" width="0" hidden="1" customWidth="1"/>
    <col min="19" max="19" width="7.6640625" customWidth="1"/>
    <col min="20" max="21" width="0" hidden="1" customWidth="1"/>
    <col min="22" max="22" width="7.6640625" customWidth="1"/>
    <col min="23" max="26" width="0" hidden="1" customWidth="1"/>
    <col min="27" max="27" width="9.109375" customWidth="1"/>
    <col min="28" max="16384" width="9.109375" hidden="1"/>
  </cols>
  <sheetData>
    <row r="1" spans="1:26" ht="20.100000000000001" customHeight="1" x14ac:dyDescent="0.3">
      <c r="A1" s="15"/>
      <c r="B1" s="221" t="s">
        <v>31</v>
      </c>
      <c r="C1" s="222"/>
      <c r="D1" s="222"/>
      <c r="E1" s="222"/>
      <c r="F1" s="222"/>
      <c r="G1" s="222"/>
      <c r="H1" s="223"/>
      <c r="I1" s="160" t="s">
        <v>29</v>
      </c>
      <c r="J1" s="15"/>
      <c r="K1" s="3"/>
      <c r="L1" s="3"/>
      <c r="M1" s="3"/>
      <c r="N1" s="3"/>
      <c r="O1" s="3"/>
      <c r="P1" s="5"/>
      <c r="Q1" s="1"/>
      <c r="R1" s="1"/>
      <c r="S1" s="3"/>
      <c r="V1" s="3"/>
      <c r="W1">
        <v>30.126000000000001</v>
      </c>
    </row>
    <row r="2" spans="1:26" ht="20.100000000000001" customHeight="1" x14ac:dyDescent="0.3">
      <c r="A2" s="15"/>
      <c r="B2" s="221" t="s">
        <v>32</v>
      </c>
      <c r="C2" s="222"/>
      <c r="D2" s="222"/>
      <c r="E2" s="222"/>
      <c r="F2" s="222"/>
      <c r="G2" s="222"/>
      <c r="H2" s="223"/>
      <c r="I2" s="160" t="s">
        <v>27</v>
      </c>
      <c r="J2" s="15"/>
      <c r="K2" s="3"/>
      <c r="L2" s="3"/>
      <c r="M2" s="3"/>
      <c r="N2" s="3"/>
      <c r="O2" s="3"/>
      <c r="P2" s="5"/>
      <c r="Q2" s="1"/>
      <c r="R2" s="1"/>
      <c r="S2" s="3"/>
      <c r="V2" s="3"/>
    </row>
    <row r="3" spans="1:26" ht="20.100000000000001" customHeight="1" x14ac:dyDescent="0.3">
      <c r="A3" s="15"/>
      <c r="B3" s="221" t="s">
        <v>33</v>
      </c>
      <c r="C3" s="222"/>
      <c r="D3" s="222"/>
      <c r="E3" s="222"/>
      <c r="F3" s="222"/>
      <c r="G3" s="222"/>
      <c r="H3" s="223"/>
      <c r="I3" s="160" t="s">
        <v>108</v>
      </c>
      <c r="J3" s="15"/>
      <c r="K3" s="3"/>
      <c r="L3" s="3"/>
      <c r="M3" s="3"/>
      <c r="N3" s="3"/>
      <c r="O3" s="3"/>
      <c r="P3" s="5"/>
      <c r="Q3" s="1"/>
      <c r="R3" s="1"/>
      <c r="S3" s="3"/>
      <c r="V3" s="3"/>
    </row>
    <row r="4" spans="1:26" x14ac:dyDescent="0.3">
      <c r="A4" s="3"/>
      <c r="B4" s="5" t="s">
        <v>1281</v>
      </c>
      <c r="C4" s="3"/>
      <c r="D4" s="3"/>
      <c r="E4" s="3"/>
      <c r="F4" s="3"/>
      <c r="G4" s="3"/>
      <c r="H4" s="3"/>
      <c r="I4" s="3"/>
      <c r="J4" s="3"/>
      <c r="K4" s="3"/>
      <c r="L4" s="3"/>
      <c r="M4" s="3"/>
      <c r="N4" s="3"/>
      <c r="O4" s="3"/>
      <c r="P4" s="3"/>
      <c r="Q4" s="1"/>
      <c r="R4" s="1"/>
      <c r="S4" s="3"/>
      <c r="V4" s="3"/>
    </row>
    <row r="5" spans="1:26" x14ac:dyDescent="0.3">
      <c r="A5" s="3"/>
      <c r="B5" s="161" t="s">
        <v>25</v>
      </c>
      <c r="C5" s="3"/>
      <c r="D5" s="3"/>
      <c r="E5" s="3"/>
      <c r="F5" s="3"/>
      <c r="G5" s="3"/>
      <c r="H5" s="3"/>
      <c r="I5" s="3"/>
      <c r="J5" s="3"/>
      <c r="K5" s="3"/>
      <c r="L5" s="3"/>
      <c r="M5" s="3"/>
      <c r="N5" s="3"/>
      <c r="O5" s="3"/>
      <c r="P5" s="3"/>
      <c r="Q5" s="1"/>
      <c r="R5" s="1"/>
      <c r="S5" s="3"/>
      <c r="V5" s="3"/>
    </row>
    <row r="6" spans="1:26" x14ac:dyDescent="0.3">
      <c r="A6" s="3"/>
      <c r="B6" s="6" t="s">
        <v>508</v>
      </c>
      <c r="C6" s="3"/>
      <c r="D6" s="3"/>
      <c r="E6" s="3"/>
      <c r="F6" s="3"/>
      <c r="G6" s="3"/>
      <c r="H6" s="3"/>
      <c r="I6" s="3"/>
      <c r="J6" s="3"/>
      <c r="K6" s="3"/>
      <c r="L6" s="3"/>
      <c r="M6" s="3"/>
      <c r="N6" s="3"/>
      <c r="O6" s="3"/>
      <c r="P6" s="3"/>
      <c r="Q6" s="1"/>
      <c r="R6" s="1"/>
      <c r="S6" s="3"/>
      <c r="V6" s="3"/>
    </row>
    <row r="7" spans="1:26" x14ac:dyDescent="0.3">
      <c r="A7" s="17"/>
      <c r="B7" s="18" t="s">
        <v>74</v>
      </c>
      <c r="C7" s="17"/>
      <c r="D7" s="17"/>
      <c r="E7" s="17"/>
      <c r="F7" s="17"/>
      <c r="G7" s="17"/>
      <c r="H7" s="17"/>
      <c r="I7" s="17"/>
      <c r="J7" s="17"/>
      <c r="K7" s="17"/>
      <c r="L7" s="17"/>
      <c r="M7" s="17"/>
      <c r="N7" s="17"/>
      <c r="O7" s="17"/>
      <c r="P7" s="17"/>
      <c r="Q7" s="1"/>
      <c r="R7" s="1"/>
      <c r="S7" s="17"/>
      <c r="V7" s="17"/>
    </row>
    <row r="8" spans="1:26" ht="15.6" x14ac:dyDescent="0.3">
      <c r="A8" s="163" t="s">
        <v>98</v>
      </c>
      <c r="B8" s="163" t="s">
        <v>99</v>
      </c>
      <c r="C8" s="163" t="s">
        <v>100</v>
      </c>
      <c r="D8" s="163" t="s">
        <v>101</v>
      </c>
      <c r="E8" s="163" t="s">
        <v>102</v>
      </c>
      <c r="F8" s="163" t="s">
        <v>103</v>
      </c>
      <c r="G8" s="163" t="s">
        <v>65</v>
      </c>
      <c r="H8" s="163" t="s">
        <v>66</v>
      </c>
      <c r="I8" s="163" t="s">
        <v>104</v>
      </c>
      <c r="J8" s="163"/>
      <c r="K8" s="163"/>
      <c r="L8" s="163"/>
      <c r="M8" s="163"/>
      <c r="N8" s="163"/>
      <c r="O8" s="163"/>
      <c r="P8" s="163" t="s">
        <v>105</v>
      </c>
      <c r="Q8" s="158"/>
      <c r="R8" s="158"/>
      <c r="S8" s="163" t="s">
        <v>106</v>
      </c>
      <c r="T8" s="159"/>
      <c r="U8" s="159"/>
      <c r="V8" s="163" t="s">
        <v>107</v>
      </c>
      <c r="W8" s="157"/>
      <c r="X8" s="157"/>
      <c r="Y8" s="157"/>
      <c r="Z8" s="157"/>
    </row>
    <row r="9" spans="1:26" x14ac:dyDescent="0.3">
      <c r="A9" s="146"/>
      <c r="B9" s="146"/>
      <c r="C9" s="164"/>
      <c r="D9" s="150" t="s">
        <v>83</v>
      </c>
      <c r="E9" s="146"/>
      <c r="F9" s="165"/>
      <c r="G9" s="147"/>
      <c r="H9" s="147"/>
      <c r="I9" s="147"/>
      <c r="J9" s="146"/>
      <c r="K9" s="146"/>
      <c r="L9" s="146"/>
      <c r="M9" s="146"/>
      <c r="N9" s="146"/>
      <c r="O9" s="146"/>
      <c r="P9" s="146"/>
      <c r="Q9" s="152"/>
      <c r="R9" s="152"/>
      <c r="S9" s="146"/>
      <c r="T9" s="149"/>
      <c r="U9" s="149"/>
      <c r="V9" s="146"/>
      <c r="W9" s="149"/>
      <c r="X9" s="149"/>
      <c r="Y9" s="149"/>
      <c r="Z9" s="149"/>
    </row>
    <row r="10" spans="1:26" x14ac:dyDescent="0.3">
      <c r="A10" s="152"/>
      <c r="B10" s="152"/>
      <c r="C10" s="167">
        <v>721</v>
      </c>
      <c r="D10" s="167" t="s">
        <v>505</v>
      </c>
      <c r="E10" s="152"/>
      <c r="F10" s="166"/>
      <c r="G10" s="153"/>
      <c r="H10" s="153"/>
      <c r="I10" s="153"/>
      <c r="J10" s="152"/>
      <c r="K10" s="152"/>
      <c r="L10" s="152"/>
      <c r="M10" s="152"/>
      <c r="N10" s="152"/>
      <c r="O10" s="152"/>
      <c r="P10" s="152"/>
      <c r="Q10" s="152"/>
      <c r="R10" s="152"/>
      <c r="S10" s="152"/>
      <c r="T10" s="149"/>
      <c r="U10" s="149"/>
      <c r="V10" s="152"/>
      <c r="W10" s="149"/>
      <c r="X10" s="149"/>
      <c r="Y10" s="149"/>
      <c r="Z10" s="149"/>
    </row>
    <row r="11" spans="1:26" ht="24.9" customHeight="1" x14ac:dyDescent="0.3">
      <c r="A11" s="173">
        <v>1</v>
      </c>
      <c r="B11" s="168" t="s">
        <v>509</v>
      </c>
      <c r="C11" s="174" t="s">
        <v>510</v>
      </c>
      <c r="D11" s="168" t="s">
        <v>511</v>
      </c>
      <c r="E11" s="168" t="s">
        <v>154</v>
      </c>
      <c r="F11" s="169">
        <v>5</v>
      </c>
      <c r="G11" s="175"/>
      <c r="H11" s="175"/>
      <c r="I11" s="170">
        <f t="shared" ref="I11:I40" si="0">ROUND(F11*(G11+H11),2)</f>
        <v>0</v>
      </c>
      <c r="J11" s="168">
        <f t="shared" ref="J11:J40" si="1">ROUND(F11*(N11),2)</f>
        <v>0</v>
      </c>
      <c r="K11" s="171">
        <f t="shared" ref="K11:K40" si="2">ROUND(F11*(O11),2)</f>
        <v>0</v>
      </c>
      <c r="L11" s="171">
        <f t="shared" ref="L11:L40" si="3">ROUND(F11*(G11),2)</f>
        <v>0</v>
      </c>
      <c r="M11" s="171">
        <f t="shared" ref="M11:M40" si="4">ROUND(F11*(H11),2)</f>
        <v>0</v>
      </c>
      <c r="N11" s="171">
        <v>0</v>
      </c>
      <c r="O11" s="171"/>
      <c r="P11" s="176"/>
      <c r="Q11" s="176"/>
      <c r="R11" s="176"/>
      <c r="S11" s="171">
        <f t="shared" ref="S11:S40" si="5">ROUND(F11*(P11),3)</f>
        <v>0</v>
      </c>
      <c r="T11" s="172"/>
      <c r="U11" s="172"/>
      <c r="V11" s="176"/>
      <c r="Z11">
        <v>0</v>
      </c>
    </row>
    <row r="12" spans="1:26" ht="24.9" customHeight="1" x14ac:dyDescent="0.3">
      <c r="A12" s="173">
        <v>2</v>
      </c>
      <c r="B12" s="168" t="s">
        <v>509</v>
      </c>
      <c r="C12" s="174" t="s">
        <v>512</v>
      </c>
      <c r="D12" s="168" t="s">
        <v>513</v>
      </c>
      <c r="E12" s="168" t="s">
        <v>154</v>
      </c>
      <c r="F12" s="169">
        <v>16</v>
      </c>
      <c r="G12" s="175"/>
      <c r="H12" s="175"/>
      <c r="I12" s="170">
        <f t="shared" si="0"/>
        <v>0</v>
      </c>
      <c r="J12" s="168">
        <f t="shared" si="1"/>
        <v>0</v>
      </c>
      <c r="K12" s="171">
        <f t="shared" si="2"/>
        <v>0</v>
      </c>
      <c r="L12" s="171">
        <f t="shared" si="3"/>
        <v>0</v>
      </c>
      <c r="M12" s="171">
        <f t="shared" si="4"/>
        <v>0</v>
      </c>
      <c r="N12" s="171">
        <v>0</v>
      </c>
      <c r="O12" s="171"/>
      <c r="P12" s="176"/>
      <c r="Q12" s="176"/>
      <c r="R12" s="176"/>
      <c r="S12" s="171">
        <f t="shared" si="5"/>
        <v>0</v>
      </c>
      <c r="T12" s="172"/>
      <c r="U12" s="172"/>
      <c r="V12" s="176"/>
      <c r="Z12">
        <v>0</v>
      </c>
    </row>
    <row r="13" spans="1:26" ht="24.9" customHeight="1" x14ac:dyDescent="0.3">
      <c r="A13" s="173">
        <v>3</v>
      </c>
      <c r="B13" s="168" t="s">
        <v>509</v>
      </c>
      <c r="C13" s="174" t="s">
        <v>514</v>
      </c>
      <c r="D13" s="168" t="s">
        <v>515</v>
      </c>
      <c r="E13" s="168" t="s">
        <v>154</v>
      </c>
      <c r="F13" s="169">
        <v>6</v>
      </c>
      <c r="G13" s="175"/>
      <c r="H13" s="175"/>
      <c r="I13" s="170">
        <f t="shared" si="0"/>
        <v>0</v>
      </c>
      <c r="J13" s="168">
        <f t="shared" si="1"/>
        <v>0</v>
      </c>
      <c r="K13" s="171">
        <f t="shared" si="2"/>
        <v>0</v>
      </c>
      <c r="L13" s="171">
        <f t="shared" si="3"/>
        <v>0</v>
      </c>
      <c r="M13" s="171">
        <f t="shared" si="4"/>
        <v>0</v>
      </c>
      <c r="N13" s="171">
        <v>0</v>
      </c>
      <c r="O13" s="171"/>
      <c r="P13" s="176"/>
      <c r="Q13" s="176"/>
      <c r="R13" s="176"/>
      <c r="S13" s="171">
        <f t="shared" si="5"/>
        <v>0</v>
      </c>
      <c r="T13" s="172"/>
      <c r="U13" s="172"/>
      <c r="V13" s="176"/>
      <c r="Z13">
        <v>0</v>
      </c>
    </row>
    <row r="14" spans="1:26" ht="24.9" customHeight="1" x14ac:dyDescent="0.3">
      <c r="A14" s="173">
        <v>4</v>
      </c>
      <c r="B14" s="168" t="s">
        <v>509</v>
      </c>
      <c r="C14" s="174" t="s">
        <v>516</v>
      </c>
      <c r="D14" s="168" t="s">
        <v>517</v>
      </c>
      <c r="E14" s="168" t="s">
        <v>154</v>
      </c>
      <c r="F14" s="169">
        <v>15</v>
      </c>
      <c r="G14" s="175"/>
      <c r="H14" s="175"/>
      <c r="I14" s="170">
        <f t="shared" si="0"/>
        <v>0</v>
      </c>
      <c r="J14" s="168">
        <f t="shared" si="1"/>
        <v>0</v>
      </c>
      <c r="K14" s="171">
        <f t="shared" si="2"/>
        <v>0</v>
      </c>
      <c r="L14" s="171">
        <f t="shared" si="3"/>
        <v>0</v>
      </c>
      <c r="M14" s="171">
        <f t="shared" si="4"/>
        <v>0</v>
      </c>
      <c r="N14" s="171">
        <v>0</v>
      </c>
      <c r="O14" s="171"/>
      <c r="P14" s="176"/>
      <c r="Q14" s="176"/>
      <c r="R14" s="176"/>
      <c r="S14" s="171">
        <f t="shared" si="5"/>
        <v>0</v>
      </c>
      <c r="T14" s="172"/>
      <c r="U14" s="172"/>
      <c r="V14" s="176"/>
      <c r="Z14">
        <v>0</v>
      </c>
    </row>
    <row r="15" spans="1:26" ht="24.9" customHeight="1" x14ac:dyDescent="0.3">
      <c r="A15" s="173">
        <v>5</v>
      </c>
      <c r="B15" s="168" t="s">
        <v>509</v>
      </c>
      <c r="C15" s="174" t="s">
        <v>518</v>
      </c>
      <c r="D15" s="168" t="s">
        <v>519</v>
      </c>
      <c r="E15" s="168" t="s">
        <v>154</v>
      </c>
      <c r="F15" s="169">
        <v>6</v>
      </c>
      <c r="G15" s="175"/>
      <c r="H15" s="175"/>
      <c r="I15" s="170">
        <f t="shared" si="0"/>
        <v>0</v>
      </c>
      <c r="J15" s="168">
        <f t="shared" si="1"/>
        <v>0</v>
      </c>
      <c r="K15" s="171">
        <f t="shared" si="2"/>
        <v>0</v>
      </c>
      <c r="L15" s="171">
        <f t="shared" si="3"/>
        <v>0</v>
      </c>
      <c r="M15" s="171">
        <f t="shared" si="4"/>
        <v>0</v>
      </c>
      <c r="N15" s="171">
        <v>0</v>
      </c>
      <c r="O15" s="171"/>
      <c r="P15" s="176"/>
      <c r="Q15" s="176"/>
      <c r="R15" s="176"/>
      <c r="S15" s="171">
        <f t="shared" si="5"/>
        <v>0</v>
      </c>
      <c r="T15" s="172"/>
      <c r="U15" s="172"/>
      <c r="V15" s="176"/>
      <c r="Z15">
        <v>0</v>
      </c>
    </row>
    <row r="16" spans="1:26" ht="24.9" customHeight="1" x14ac:dyDescent="0.3">
      <c r="A16" s="173">
        <v>6</v>
      </c>
      <c r="B16" s="168" t="s">
        <v>509</v>
      </c>
      <c r="C16" s="174" t="s">
        <v>520</v>
      </c>
      <c r="D16" s="168" t="s">
        <v>521</v>
      </c>
      <c r="E16" s="168" t="s">
        <v>154</v>
      </c>
      <c r="F16" s="169">
        <v>3</v>
      </c>
      <c r="G16" s="175"/>
      <c r="H16" s="175"/>
      <c r="I16" s="170">
        <f t="shared" si="0"/>
        <v>0</v>
      </c>
      <c r="J16" s="168">
        <f t="shared" si="1"/>
        <v>0</v>
      </c>
      <c r="K16" s="171">
        <f t="shared" si="2"/>
        <v>0</v>
      </c>
      <c r="L16" s="171">
        <f t="shared" si="3"/>
        <v>0</v>
      </c>
      <c r="M16" s="171">
        <f t="shared" si="4"/>
        <v>0</v>
      </c>
      <c r="N16" s="171">
        <v>0</v>
      </c>
      <c r="O16" s="171"/>
      <c r="P16" s="176"/>
      <c r="Q16" s="176"/>
      <c r="R16" s="176"/>
      <c r="S16" s="171">
        <f t="shared" si="5"/>
        <v>0</v>
      </c>
      <c r="T16" s="172"/>
      <c r="U16" s="172"/>
      <c r="V16" s="176"/>
      <c r="Z16">
        <v>0</v>
      </c>
    </row>
    <row r="17" spans="1:26" ht="24.9" customHeight="1" x14ac:dyDescent="0.3">
      <c r="A17" s="173">
        <v>7</v>
      </c>
      <c r="B17" s="168" t="s">
        <v>509</v>
      </c>
      <c r="C17" s="174" t="s">
        <v>522</v>
      </c>
      <c r="D17" s="168" t="s">
        <v>523</v>
      </c>
      <c r="E17" s="168" t="s">
        <v>154</v>
      </c>
      <c r="F17" s="169">
        <v>16</v>
      </c>
      <c r="G17" s="175"/>
      <c r="H17" s="175"/>
      <c r="I17" s="170">
        <f t="shared" si="0"/>
        <v>0</v>
      </c>
      <c r="J17" s="168">
        <f t="shared" si="1"/>
        <v>0</v>
      </c>
      <c r="K17" s="171">
        <f t="shared" si="2"/>
        <v>0</v>
      </c>
      <c r="L17" s="171">
        <f t="shared" si="3"/>
        <v>0</v>
      </c>
      <c r="M17" s="171">
        <f t="shared" si="4"/>
        <v>0</v>
      </c>
      <c r="N17" s="171">
        <v>0</v>
      </c>
      <c r="O17" s="171"/>
      <c r="P17" s="176"/>
      <c r="Q17" s="176"/>
      <c r="R17" s="176"/>
      <c r="S17" s="171">
        <f t="shared" si="5"/>
        <v>0</v>
      </c>
      <c r="T17" s="172"/>
      <c r="U17" s="172"/>
      <c r="V17" s="176"/>
      <c r="Z17">
        <v>0</v>
      </c>
    </row>
    <row r="18" spans="1:26" ht="24.9" customHeight="1" x14ac:dyDescent="0.3">
      <c r="A18" s="173">
        <v>8</v>
      </c>
      <c r="B18" s="168" t="s">
        <v>509</v>
      </c>
      <c r="C18" s="174" t="s">
        <v>524</v>
      </c>
      <c r="D18" s="168" t="s">
        <v>525</v>
      </c>
      <c r="E18" s="168" t="s">
        <v>154</v>
      </c>
      <c r="F18" s="169">
        <v>18</v>
      </c>
      <c r="G18" s="175"/>
      <c r="H18" s="175"/>
      <c r="I18" s="170">
        <f t="shared" si="0"/>
        <v>0</v>
      </c>
      <c r="J18" s="168">
        <f t="shared" si="1"/>
        <v>0</v>
      </c>
      <c r="K18" s="171">
        <f t="shared" si="2"/>
        <v>0</v>
      </c>
      <c r="L18" s="171">
        <f t="shared" si="3"/>
        <v>0</v>
      </c>
      <c r="M18" s="171">
        <f t="shared" si="4"/>
        <v>0</v>
      </c>
      <c r="N18" s="171">
        <v>0</v>
      </c>
      <c r="O18" s="171"/>
      <c r="P18" s="176"/>
      <c r="Q18" s="176"/>
      <c r="R18" s="176"/>
      <c r="S18" s="171">
        <f t="shared" si="5"/>
        <v>0</v>
      </c>
      <c r="T18" s="172"/>
      <c r="U18" s="172"/>
      <c r="V18" s="176"/>
      <c r="Z18">
        <v>0</v>
      </c>
    </row>
    <row r="19" spans="1:26" ht="24.9" customHeight="1" x14ac:dyDescent="0.3">
      <c r="A19" s="173">
        <v>9</v>
      </c>
      <c r="B19" s="168" t="s">
        <v>509</v>
      </c>
      <c r="C19" s="174" t="s">
        <v>526</v>
      </c>
      <c r="D19" s="168" t="s">
        <v>527</v>
      </c>
      <c r="E19" s="168" t="s">
        <v>154</v>
      </c>
      <c r="F19" s="169">
        <v>10</v>
      </c>
      <c r="G19" s="175"/>
      <c r="H19" s="175"/>
      <c r="I19" s="170">
        <f t="shared" si="0"/>
        <v>0</v>
      </c>
      <c r="J19" s="168">
        <f t="shared" si="1"/>
        <v>0</v>
      </c>
      <c r="K19" s="171">
        <f t="shared" si="2"/>
        <v>0</v>
      </c>
      <c r="L19" s="171">
        <f t="shared" si="3"/>
        <v>0</v>
      </c>
      <c r="M19" s="171">
        <f t="shared" si="4"/>
        <v>0</v>
      </c>
      <c r="N19" s="171">
        <v>0</v>
      </c>
      <c r="O19" s="171"/>
      <c r="P19" s="176"/>
      <c r="Q19" s="176"/>
      <c r="R19" s="176"/>
      <c r="S19" s="171">
        <f t="shared" si="5"/>
        <v>0</v>
      </c>
      <c r="T19" s="172"/>
      <c r="U19" s="172"/>
      <c r="V19" s="176"/>
      <c r="Z19">
        <v>0</v>
      </c>
    </row>
    <row r="20" spans="1:26" ht="24.9" customHeight="1" x14ac:dyDescent="0.3">
      <c r="A20" s="173">
        <v>10</v>
      </c>
      <c r="B20" s="168" t="s">
        <v>509</v>
      </c>
      <c r="C20" s="174" t="s">
        <v>528</v>
      </c>
      <c r="D20" s="168" t="s">
        <v>529</v>
      </c>
      <c r="E20" s="168" t="s">
        <v>154</v>
      </c>
      <c r="F20" s="169">
        <v>6</v>
      </c>
      <c r="G20" s="175"/>
      <c r="H20" s="175"/>
      <c r="I20" s="170">
        <f t="shared" si="0"/>
        <v>0</v>
      </c>
      <c r="J20" s="168">
        <f t="shared" si="1"/>
        <v>0</v>
      </c>
      <c r="K20" s="171">
        <f t="shared" si="2"/>
        <v>0</v>
      </c>
      <c r="L20" s="171">
        <f t="shared" si="3"/>
        <v>0</v>
      </c>
      <c r="M20" s="171">
        <f t="shared" si="4"/>
        <v>0</v>
      </c>
      <c r="N20" s="171">
        <v>0</v>
      </c>
      <c r="O20" s="171"/>
      <c r="P20" s="176"/>
      <c r="Q20" s="176"/>
      <c r="R20" s="176"/>
      <c r="S20" s="171">
        <f t="shared" si="5"/>
        <v>0</v>
      </c>
      <c r="T20" s="172"/>
      <c r="U20" s="172"/>
      <c r="V20" s="176"/>
      <c r="Z20">
        <v>0</v>
      </c>
    </row>
    <row r="21" spans="1:26" ht="24.9" customHeight="1" x14ac:dyDescent="0.3">
      <c r="A21" s="173">
        <v>11</v>
      </c>
      <c r="B21" s="168" t="s">
        <v>509</v>
      </c>
      <c r="C21" s="174" t="s">
        <v>530</v>
      </c>
      <c r="D21" s="168" t="s">
        <v>531</v>
      </c>
      <c r="E21" s="168" t="s">
        <v>154</v>
      </c>
      <c r="F21" s="169">
        <v>45</v>
      </c>
      <c r="G21" s="175"/>
      <c r="H21" s="175"/>
      <c r="I21" s="170">
        <f t="shared" si="0"/>
        <v>0</v>
      </c>
      <c r="J21" s="168">
        <f t="shared" si="1"/>
        <v>0</v>
      </c>
      <c r="K21" s="171">
        <f t="shared" si="2"/>
        <v>0</v>
      </c>
      <c r="L21" s="171">
        <f t="shared" si="3"/>
        <v>0</v>
      </c>
      <c r="M21" s="171">
        <f t="shared" si="4"/>
        <v>0</v>
      </c>
      <c r="N21" s="171">
        <v>0</v>
      </c>
      <c r="O21" s="171"/>
      <c r="P21" s="176"/>
      <c r="Q21" s="176"/>
      <c r="R21" s="176"/>
      <c r="S21" s="171">
        <f t="shared" si="5"/>
        <v>0</v>
      </c>
      <c r="T21" s="172"/>
      <c r="U21" s="172"/>
      <c r="V21" s="176"/>
      <c r="Z21">
        <v>0</v>
      </c>
    </row>
    <row r="22" spans="1:26" ht="24.9" customHeight="1" x14ac:dyDescent="0.3">
      <c r="A22" s="173">
        <v>12</v>
      </c>
      <c r="B22" s="168" t="s">
        <v>509</v>
      </c>
      <c r="C22" s="174" t="s">
        <v>532</v>
      </c>
      <c r="D22" s="168" t="s">
        <v>533</v>
      </c>
      <c r="E22" s="168" t="s">
        <v>154</v>
      </c>
      <c r="F22" s="169">
        <v>9</v>
      </c>
      <c r="G22" s="175"/>
      <c r="H22" s="175"/>
      <c r="I22" s="170">
        <f t="shared" si="0"/>
        <v>0</v>
      </c>
      <c r="J22" s="168">
        <f t="shared" si="1"/>
        <v>0</v>
      </c>
      <c r="K22" s="171">
        <f t="shared" si="2"/>
        <v>0</v>
      </c>
      <c r="L22" s="171">
        <f t="shared" si="3"/>
        <v>0</v>
      </c>
      <c r="M22" s="171">
        <f t="shared" si="4"/>
        <v>0</v>
      </c>
      <c r="N22" s="171">
        <v>0</v>
      </c>
      <c r="O22" s="171"/>
      <c r="P22" s="176"/>
      <c r="Q22" s="176"/>
      <c r="R22" s="176"/>
      <c r="S22" s="171">
        <f t="shared" si="5"/>
        <v>0</v>
      </c>
      <c r="T22" s="172"/>
      <c r="U22" s="172"/>
      <c r="V22" s="176"/>
      <c r="Z22">
        <v>0</v>
      </c>
    </row>
    <row r="23" spans="1:26" ht="24.9" customHeight="1" x14ac:dyDescent="0.3">
      <c r="A23" s="173">
        <v>13</v>
      </c>
      <c r="B23" s="168" t="s">
        <v>509</v>
      </c>
      <c r="C23" s="174" t="s">
        <v>534</v>
      </c>
      <c r="D23" s="168" t="s">
        <v>535</v>
      </c>
      <c r="E23" s="168" t="s">
        <v>154</v>
      </c>
      <c r="F23" s="169">
        <v>3</v>
      </c>
      <c r="G23" s="175"/>
      <c r="H23" s="175"/>
      <c r="I23" s="170">
        <f t="shared" si="0"/>
        <v>0</v>
      </c>
      <c r="J23" s="168">
        <f t="shared" si="1"/>
        <v>0</v>
      </c>
      <c r="K23" s="171">
        <f t="shared" si="2"/>
        <v>0</v>
      </c>
      <c r="L23" s="171">
        <f t="shared" si="3"/>
        <v>0</v>
      </c>
      <c r="M23" s="171">
        <f t="shared" si="4"/>
        <v>0</v>
      </c>
      <c r="N23" s="171">
        <v>0</v>
      </c>
      <c r="O23" s="171"/>
      <c r="P23" s="176"/>
      <c r="Q23" s="176"/>
      <c r="R23" s="176"/>
      <c r="S23" s="171">
        <f t="shared" si="5"/>
        <v>0</v>
      </c>
      <c r="T23" s="172"/>
      <c r="U23" s="172"/>
      <c r="V23" s="176"/>
      <c r="Z23">
        <v>0</v>
      </c>
    </row>
    <row r="24" spans="1:26" ht="24.9" customHeight="1" x14ac:dyDescent="0.3">
      <c r="A24" s="173">
        <v>14</v>
      </c>
      <c r="B24" s="168" t="s">
        <v>509</v>
      </c>
      <c r="C24" s="174" t="s">
        <v>536</v>
      </c>
      <c r="D24" s="168" t="s">
        <v>537</v>
      </c>
      <c r="E24" s="168" t="s">
        <v>415</v>
      </c>
      <c r="F24" s="169">
        <v>6</v>
      </c>
      <c r="G24" s="175"/>
      <c r="H24" s="175"/>
      <c r="I24" s="170">
        <f t="shared" si="0"/>
        <v>0</v>
      </c>
      <c r="J24" s="168">
        <f t="shared" si="1"/>
        <v>0</v>
      </c>
      <c r="K24" s="171">
        <f t="shared" si="2"/>
        <v>0</v>
      </c>
      <c r="L24" s="171">
        <f t="shared" si="3"/>
        <v>0</v>
      </c>
      <c r="M24" s="171">
        <f t="shared" si="4"/>
        <v>0</v>
      </c>
      <c r="N24" s="171">
        <v>0</v>
      </c>
      <c r="O24" s="171"/>
      <c r="P24" s="176"/>
      <c r="Q24" s="176"/>
      <c r="R24" s="176"/>
      <c r="S24" s="171">
        <f t="shared" si="5"/>
        <v>0</v>
      </c>
      <c r="T24" s="172"/>
      <c r="U24" s="172"/>
      <c r="V24" s="176"/>
      <c r="Z24">
        <v>0</v>
      </c>
    </row>
    <row r="25" spans="1:26" ht="24.9" customHeight="1" x14ac:dyDescent="0.3">
      <c r="A25" s="173">
        <v>15</v>
      </c>
      <c r="B25" s="168" t="s">
        <v>509</v>
      </c>
      <c r="C25" s="174" t="s">
        <v>538</v>
      </c>
      <c r="D25" s="168" t="s">
        <v>539</v>
      </c>
      <c r="E25" s="168" t="s">
        <v>415</v>
      </c>
      <c r="F25" s="169">
        <v>6</v>
      </c>
      <c r="G25" s="175"/>
      <c r="H25" s="175"/>
      <c r="I25" s="170">
        <f t="shared" si="0"/>
        <v>0</v>
      </c>
      <c r="J25" s="168">
        <f t="shared" si="1"/>
        <v>0</v>
      </c>
      <c r="K25" s="171">
        <f t="shared" si="2"/>
        <v>0</v>
      </c>
      <c r="L25" s="171">
        <f t="shared" si="3"/>
        <v>0</v>
      </c>
      <c r="M25" s="171">
        <f t="shared" si="4"/>
        <v>0</v>
      </c>
      <c r="N25" s="171">
        <v>0</v>
      </c>
      <c r="O25" s="171"/>
      <c r="P25" s="176"/>
      <c r="Q25" s="176"/>
      <c r="R25" s="176"/>
      <c r="S25" s="171">
        <f t="shared" si="5"/>
        <v>0</v>
      </c>
      <c r="T25" s="172"/>
      <c r="U25" s="172"/>
      <c r="V25" s="176"/>
      <c r="Z25">
        <v>0</v>
      </c>
    </row>
    <row r="26" spans="1:26" ht="24.9" customHeight="1" x14ac:dyDescent="0.3">
      <c r="A26" s="173">
        <v>16</v>
      </c>
      <c r="B26" s="168" t="s">
        <v>509</v>
      </c>
      <c r="C26" s="174" t="s">
        <v>540</v>
      </c>
      <c r="D26" s="168" t="s">
        <v>541</v>
      </c>
      <c r="E26" s="168" t="s">
        <v>415</v>
      </c>
      <c r="F26" s="169">
        <v>6</v>
      </c>
      <c r="G26" s="175"/>
      <c r="H26" s="175"/>
      <c r="I26" s="170">
        <f t="shared" si="0"/>
        <v>0</v>
      </c>
      <c r="J26" s="168">
        <f t="shared" si="1"/>
        <v>0</v>
      </c>
      <c r="K26" s="171">
        <f t="shared" si="2"/>
        <v>0</v>
      </c>
      <c r="L26" s="171">
        <f t="shared" si="3"/>
        <v>0</v>
      </c>
      <c r="M26" s="171">
        <f t="shared" si="4"/>
        <v>0</v>
      </c>
      <c r="N26" s="171">
        <v>0</v>
      </c>
      <c r="O26" s="171"/>
      <c r="P26" s="176"/>
      <c r="Q26" s="176"/>
      <c r="R26" s="176"/>
      <c r="S26" s="171">
        <f t="shared" si="5"/>
        <v>0</v>
      </c>
      <c r="T26" s="172"/>
      <c r="U26" s="172"/>
      <c r="V26" s="176"/>
      <c r="Z26">
        <v>0</v>
      </c>
    </row>
    <row r="27" spans="1:26" ht="24.9" customHeight="1" x14ac:dyDescent="0.3">
      <c r="A27" s="173">
        <v>17</v>
      </c>
      <c r="B27" s="168" t="s">
        <v>509</v>
      </c>
      <c r="C27" s="174" t="s">
        <v>542</v>
      </c>
      <c r="D27" s="168" t="s">
        <v>543</v>
      </c>
      <c r="E27" s="168" t="s">
        <v>415</v>
      </c>
      <c r="F27" s="169">
        <v>6</v>
      </c>
      <c r="G27" s="175"/>
      <c r="H27" s="175"/>
      <c r="I27" s="170">
        <f t="shared" si="0"/>
        <v>0</v>
      </c>
      <c r="J27" s="168">
        <f t="shared" si="1"/>
        <v>0</v>
      </c>
      <c r="K27" s="171">
        <f t="shared" si="2"/>
        <v>0</v>
      </c>
      <c r="L27" s="171">
        <f t="shared" si="3"/>
        <v>0</v>
      </c>
      <c r="M27" s="171">
        <f t="shared" si="4"/>
        <v>0</v>
      </c>
      <c r="N27" s="171">
        <v>0</v>
      </c>
      <c r="O27" s="171"/>
      <c r="P27" s="176"/>
      <c r="Q27" s="176"/>
      <c r="R27" s="176"/>
      <c r="S27" s="171">
        <f t="shared" si="5"/>
        <v>0</v>
      </c>
      <c r="T27" s="172"/>
      <c r="U27" s="172"/>
      <c r="V27" s="176"/>
      <c r="Z27">
        <v>0</v>
      </c>
    </row>
    <row r="28" spans="1:26" ht="24.9" customHeight="1" x14ac:dyDescent="0.3">
      <c r="A28" s="173">
        <v>18</v>
      </c>
      <c r="B28" s="168" t="s">
        <v>509</v>
      </c>
      <c r="C28" s="174" t="s">
        <v>544</v>
      </c>
      <c r="D28" s="168" t="s">
        <v>545</v>
      </c>
      <c r="E28" s="168" t="s">
        <v>415</v>
      </c>
      <c r="F28" s="169">
        <v>2</v>
      </c>
      <c r="G28" s="175"/>
      <c r="H28" s="175"/>
      <c r="I28" s="170">
        <f t="shared" si="0"/>
        <v>0</v>
      </c>
      <c r="J28" s="168">
        <f t="shared" si="1"/>
        <v>0</v>
      </c>
      <c r="K28" s="171">
        <f t="shared" si="2"/>
        <v>0</v>
      </c>
      <c r="L28" s="171">
        <f t="shared" si="3"/>
        <v>0</v>
      </c>
      <c r="M28" s="171">
        <f t="shared" si="4"/>
        <v>0</v>
      </c>
      <c r="N28" s="171">
        <v>0</v>
      </c>
      <c r="O28" s="171"/>
      <c r="P28" s="176"/>
      <c r="Q28" s="176"/>
      <c r="R28" s="176"/>
      <c r="S28" s="171">
        <f t="shared" si="5"/>
        <v>0</v>
      </c>
      <c r="T28" s="172"/>
      <c r="U28" s="172"/>
      <c r="V28" s="176"/>
      <c r="Z28">
        <v>0</v>
      </c>
    </row>
    <row r="29" spans="1:26" ht="24.9" customHeight="1" x14ac:dyDescent="0.3">
      <c r="A29" s="173">
        <v>19</v>
      </c>
      <c r="B29" s="168" t="s">
        <v>509</v>
      </c>
      <c r="C29" s="174" t="s">
        <v>546</v>
      </c>
      <c r="D29" s="168" t="s">
        <v>547</v>
      </c>
      <c r="E29" s="168" t="s">
        <v>415</v>
      </c>
      <c r="F29" s="169">
        <v>2</v>
      </c>
      <c r="G29" s="175"/>
      <c r="H29" s="175"/>
      <c r="I29" s="170">
        <f t="shared" si="0"/>
        <v>0</v>
      </c>
      <c r="J29" s="168">
        <f t="shared" si="1"/>
        <v>0</v>
      </c>
      <c r="K29" s="171">
        <f t="shared" si="2"/>
        <v>0</v>
      </c>
      <c r="L29" s="171">
        <f t="shared" si="3"/>
        <v>0</v>
      </c>
      <c r="M29" s="171">
        <f t="shared" si="4"/>
        <v>0</v>
      </c>
      <c r="N29" s="171">
        <v>0</v>
      </c>
      <c r="O29" s="171"/>
      <c r="P29" s="176"/>
      <c r="Q29" s="176"/>
      <c r="R29" s="176"/>
      <c r="S29" s="171">
        <f t="shared" si="5"/>
        <v>0</v>
      </c>
      <c r="T29" s="172"/>
      <c r="U29" s="172"/>
      <c r="V29" s="176"/>
      <c r="Z29">
        <v>0</v>
      </c>
    </row>
    <row r="30" spans="1:26" ht="24.9" customHeight="1" x14ac:dyDescent="0.3">
      <c r="A30" s="173">
        <v>20</v>
      </c>
      <c r="B30" s="168" t="s">
        <v>509</v>
      </c>
      <c r="C30" s="174" t="s">
        <v>548</v>
      </c>
      <c r="D30" s="168" t="s">
        <v>549</v>
      </c>
      <c r="E30" s="168" t="s">
        <v>154</v>
      </c>
      <c r="F30" s="169">
        <v>137</v>
      </c>
      <c r="G30" s="175"/>
      <c r="H30" s="175"/>
      <c r="I30" s="170">
        <f t="shared" si="0"/>
        <v>0</v>
      </c>
      <c r="J30" s="168">
        <f t="shared" si="1"/>
        <v>0</v>
      </c>
      <c r="K30" s="171">
        <f t="shared" si="2"/>
        <v>0</v>
      </c>
      <c r="L30" s="171">
        <f t="shared" si="3"/>
        <v>0</v>
      </c>
      <c r="M30" s="171">
        <f t="shared" si="4"/>
        <v>0</v>
      </c>
      <c r="N30" s="171">
        <v>0</v>
      </c>
      <c r="O30" s="171"/>
      <c r="P30" s="176"/>
      <c r="Q30" s="176"/>
      <c r="R30" s="176"/>
      <c r="S30" s="171">
        <f t="shared" si="5"/>
        <v>0</v>
      </c>
      <c r="T30" s="172"/>
      <c r="U30" s="172"/>
      <c r="V30" s="176"/>
      <c r="Z30">
        <v>0</v>
      </c>
    </row>
    <row r="31" spans="1:26" ht="24.9" customHeight="1" x14ac:dyDescent="0.3">
      <c r="A31" s="173">
        <v>21</v>
      </c>
      <c r="B31" s="168" t="s">
        <v>509</v>
      </c>
      <c r="C31" s="174" t="s">
        <v>550</v>
      </c>
      <c r="D31" s="168" t="s">
        <v>551</v>
      </c>
      <c r="E31" s="168" t="s">
        <v>141</v>
      </c>
      <c r="F31" s="169">
        <v>0.41399999999999998</v>
      </c>
      <c r="G31" s="175"/>
      <c r="H31" s="175"/>
      <c r="I31" s="170">
        <f t="shared" si="0"/>
        <v>0</v>
      </c>
      <c r="J31" s="168">
        <f t="shared" si="1"/>
        <v>0</v>
      </c>
      <c r="K31" s="171">
        <f t="shared" si="2"/>
        <v>0</v>
      </c>
      <c r="L31" s="171">
        <f t="shared" si="3"/>
        <v>0</v>
      </c>
      <c r="M31" s="171">
        <f t="shared" si="4"/>
        <v>0</v>
      </c>
      <c r="N31" s="171">
        <v>0</v>
      </c>
      <c r="O31" s="171"/>
      <c r="P31" s="176"/>
      <c r="Q31" s="176"/>
      <c r="R31" s="176"/>
      <c r="S31" s="171">
        <f t="shared" si="5"/>
        <v>0</v>
      </c>
      <c r="T31" s="172"/>
      <c r="U31" s="172"/>
      <c r="V31" s="176"/>
      <c r="Z31">
        <v>0</v>
      </c>
    </row>
    <row r="32" spans="1:26" ht="24.9" customHeight="1" x14ac:dyDescent="0.3">
      <c r="A32" s="182">
        <v>22</v>
      </c>
      <c r="B32" s="177" t="s">
        <v>552</v>
      </c>
      <c r="C32" s="183" t="s">
        <v>553</v>
      </c>
      <c r="D32" s="177" t="s">
        <v>554</v>
      </c>
      <c r="E32" s="177" t="s">
        <v>415</v>
      </c>
      <c r="F32" s="178">
        <v>6</v>
      </c>
      <c r="G32" s="184"/>
      <c r="H32" s="184"/>
      <c r="I32" s="179">
        <f t="shared" si="0"/>
        <v>0</v>
      </c>
      <c r="J32" s="177">
        <f t="shared" si="1"/>
        <v>0</v>
      </c>
      <c r="K32" s="180">
        <f t="shared" si="2"/>
        <v>0</v>
      </c>
      <c r="L32" s="180">
        <f t="shared" si="3"/>
        <v>0</v>
      </c>
      <c r="M32" s="180">
        <f t="shared" si="4"/>
        <v>0</v>
      </c>
      <c r="N32" s="180">
        <v>0</v>
      </c>
      <c r="O32" s="180"/>
      <c r="P32" s="185"/>
      <c r="Q32" s="185"/>
      <c r="R32" s="185"/>
      <c r="S32" s="180">
        <f t="shared" si="5"/>
        <v>0</v>
      </c>
      <c r="T32" s="181"/>
      <c r="U32" s="181"/>
      <c r="V32" s="185"/>
      <c r="Z32">
        <v>0</v>
      </c>
    </row>
    <row r="33" spans="1:26" ht="24.9" customHeight="1" x14ac:dyDescent="0.3">
      <c r="A33" s="182">
        <v>23</v>
      </c>
      <c r="B33" s="177" t="s">
        <v>552</v>
      </c>
      <c r="C33" s="183" t="s">
        <v>555</v>
      </c>
      <c r="D33" s="177" t="s">
        <v>556</v>
      </c>
      <c r="E33" s="177" t="s">
        <v>415</v>
      </c>
      <c r="F33" s="178">
        <v>6</v>
      </c>
      <c r="G33" s="184"/>
      <c r="H33" s="184"/>
      <c r="I33" s="179">
        <f t="shared" si="0"/>
        <v>0</v>
      </c>
      <c r="J33" s="177">
        <f t="shared" si="1"/>
        <v>0</v>
      </c>
      <c r="K33" s="180">
        <f t="shared" si="2"/>
        <v>0</v>
      </c>
      <c r="L33" s="180">
        <f t="shared" si="3"/>
        <v>0</v>
      </c>
      <c r="M33" s="180">
        <f t="shared" si="4"/>
        <v>0</v>
      </c>
      <c r="N33" s="180">
        <v>0</v>
      </c>
      <c r="O33" s="180"/>
      <c r="P33" s="185"/>
      <c r="Q33" s="185"/>
      <c r="R33" s="185"/>
      <c r="S33" s="180">
        <f t="shared" si="5"/>
        <v>0</v>
      </c>
      <c r="T33" s="181"/>
      <c r="U33" s="181"/>
      <c r="V33" s="185"/>
      <c r="Z33">
        <v>0</v>
      </c>
    </row>
    <row r="34" spans="1:26" ht="24.9" customHeight="1" x14ac:dyDescent="0.3">
      <c r="A34" s="182">
        <v>24</v>
      </c>
      <c r="B34" s="177" t="s">
        <v>552</v>
      </c>
      <c r="C34" s="183" t="s">
        <v>557</v>
      </c>
      <c r="D34" s="177" t="s">
        <v>558</v>
      </c>
      <c r="E34" s="177" t="s">
        <v>415</v>
      </c>
      <c r="F34" s="178">
        <v>6</v>
      </c>
      <c r="G34" s="184"/>
      <c r="H34" s="184"/>
      <c r="I34" s="179">
        <f t="shared" si="0"/>
        <v>0</v>
      </c>
      <c r="J34" s="177">
        <f t="shared" si="1"/>
        <v>0</v>
      </c>
      <c r="K34" s="180">
        <f t="shared" si="2"/>
        <v>0</v>
      </c>
      <c r="L34" s="180">
        <f t="shared" si="3"/>
        <v>0</v>
      </c>
      <c r="M34" s="180">
        <f t="shared" si="4"/>
        <v>0</v>
      </c>
      <c r="N34" s="180">
        <v>0</v>
      </c>
      <c r="O34" s="180"/>
      <c r="P34" s="185"/>
      <c r="Q34" s="185"/>
      <c r="R34" s="185"/>
      <c r="S34" s="180">
        <f t="shared" si="5"/>
        <v>0</v>
      </c>
      <c r="T34" s="181"/>
      <c r="U34" s="181"/>
      <c r="V34" s="185"/>
      <c r="Z34">
        <v>0</v>
      </c>
    </row>
    <row r="35" spans="1:26" ht="24.9" customHeight="1" x14ac:dyDescent="0.3">
      <c r="A35" s="182">
        <v>25</v>
      </c>
      <c r="B35" s="177" t="s">
        <v>552</v>
      </c>
      <c r="C35" s="183" t="s">
        <v>559</v>
      </c>
      <c r="D35" s="177" t="s">
        <v>560</v>
      </c>
      <c r="E35" s="177" t="s">
        <v>415</v>
      </c>
      <c r="F35" s="178">
        <v>3</v>
      </c>
      <c r="G35" s="184"/>
      <c r="H35" s="184"/>
      <c r="I35" s="179">
        <f t="shared" si="0"/>
        <v>0</v>
      </c>
      <c r="J35" s="177">
        <f t="shared" si="1"/>
        <v>0</v>
      </c>
      <c r="K35" s="180">
        <f t="shared" si="2"/>
        <v>0</v>
      </c>
      <c r="L35" s="180">
        <f t="shared" si="3"/>
        <v>0</v>
      </c>
      <c r="M35" s="180">
        <f t="shared" si="4"/>
        <v>0</v>
      </c>
      <c r="N35" s="180">
        <v>0</v>
      </c>
      <c r="O35" s="180"/>
      <c r="P35" s="185"/>
      <c r="Q35" s="185"/>
      <c r="R35" s="185"/>
      <c r="S35" s="180">
        <f t="shared" si="5"/>
        <v>0</v>
      </c>
      <c r="T35" s="181"/>
      <c r="U35" s="181"/>
      <c r="V35" s="185"/>
      <c r="Z35">
        <v>0</v>
      </c>
    </row>
    <row r="36" spans="1:26" ht="24.9" customHeight="1" x14ac:dyDescent="0.3">
      <c r="A36" s="182">
        <v>26</v>
      </c>
      <c r="B36" s="177" t="s">
        <v>552</v>
      </c>
      <c r="C36" s="183" t="s">
        <v>561</v>
      </c>
      <c r="D36" s="177" t="s">
        <v>562</v>
      </c>
      <c r="E36" s="177" t="s">
        <v>415</v>
      </c>
      <c r="F36" s="178">
        <v>16</v>
      </c>
      <c r="G36" s="184"/>
      <c r="H36" s="184"/>
      <c r="I36" s="179">
        <f t="shared" si="0"/>
        <v>0</v>
      </c>
      <c r="J36" s="177">
        <f t="shared" si="1"/>
        <v>0</v>
      </c>
      <c r="K36" s="180">
        <f t="shared" si="2"/>
        <v>0</v>
      </c>
      <c r="L36" s="180">
        <f t="shared" si="3"/>
        <v>0</v>
      </c>
      <c r="M36" s="180">
        <f t="shared" si="4"/>
        <v>0</v>
      </c>
      <c r="N36" s="180">
        <v>0</v>
      </c>
      <c r="O36" s="180"/>
      <c r="P36" s="185"/>
      <c r="Q36" s="185"/>
      <c r="R36" s="185"/>
      <c r="S36" s="180">
        <f t="shared" si="5"/>
        <v>0</v>
      </c>
      <c r="T36" s="181"/>
      <c r="U36" s="181"/>
      <c r="V36" s="185"/>
      <c r="Z36">
        <v>0</v>
      </c>
    </row>
    <row r="37" spans="1:26" ht="24.9" customHeight="1" x14ac:dyDescent="0.3">
      <c r="A37" s="182">
        <v>27</v>
      </c>
      <c r="B37" s="177" t="s">
        <v>552</v>
      </c>
      <c r="C37" s="183" t="s">
        <v>563</v>
      </c>
      <c r="D37" s="177" t="s">
        <v>564</v>
      </c>
      <c r="E37" s="177" t="s">
        <v>154</v>
      </c>
      <c r="F37" s="178">
        <v>6</v>
      </c>
      <c r="G37" s="184"/>
      <c r="H37" s="184"/>
      <c r="I37" s="179">
        <f t="shared" si="0"/>
        <v>0</v>
      </c>
      <c r="J37" s="177">
        <f t="shared" si="1"/>
        <v>0</v>
      </c>
      <c r="K37" s="180">
        <f t="shared" si="2"/>
        <v>0</v>
      </c>
      <c r="L37" s="180">
        <f t="shared" si="3"/>
        <v>0</v>
      </c>
      <c r="M37" s="180">
        <f t="shared" si="4"/>
        <v>0</v>
      </c>
      <c r="N37" s="180">
        <v>0</v>
      </c>
      <c r="O37" s="180"/>
      <c r="P37" s="185"/>
      <c r="Q37" s="185"/>
      <c r="R37" s="185"/>
      <c r="S37" s="180">
        <f t="shared" si="5"/>
        <v>0</v>
      </c>
      <c r="T37" s="181"/>
      <c r="U37" s="181"/>
      <c r="V37" s="185"/>
      <c r="Z37">
        <v>0</v>
      </c>
    </row>
    <row r="38" spans="1:26" ht="24.9" customHeight="1" x14ac:dyDescent="0.3">
      <c r="A38" s="182">
        <v>28</v>
      </c>
      <c r="B38" s="177" t="s">
        <v>552</v>
      </c>
      <c r="C38" s="183" t="s">
        <v>565</v>
      </c>
      <c r="D38" s="177" t="s">
        <v>566</v>
      </c>
      <c r="E38" s="177" t="s">
        <v>415</v>
      </c>
      <c r="F38" s="178">
        <v>4</v>
      </c>
      <c r="G38" s="184"/>
      <c r="H38" s="184"/>
      <c r="I38" s="179">
        <f t="shared" si="0"/>
        <v>0</v>
      </c>
      <c r="J38" s="177">
        <f t="shared" si="1"/>
        <v>0</v>
      </c>
      <c r="K38" s="180">
        <f t="shared" si="2"/>
        <v>0</v>
      </c>
      <c r="L38" s="180">
        <f t="shared" si="3"/>
        <v>0</v>
      </c>
      <c r="M38" s="180">
        <f t="shared" si="4"/>
        <v>0</v>
      </c>
      <c r="N38" s="180">
        <v>0</v>
      </c>
      <c r="O38" s="180"/>
      <c r="P38" s="185"/>
      <c r="Q38" s="185"/>
      <c r="R38" s="185"/>
      <c r="S38" s="180">
        <f t="shared" si="5"/>
        <v>0</v>
      </c>
      <c r="T38" s="181"/>
      <c r="U38" s="181"/>
      <c r="V38" s="185"/>
      <c r="Z38">
        <v>0</v>
      </c>
    </row>
    <row r="39" spans="1:26" ht="24.9" customHeight="1" x14ac:dyDescent="0.3">
      <c r="A39" s="182">
        <v>29</v>
      </c>
      <c r="B39" s="177" t="s">
        <v>552</v>
      </c>
      <c r="C39" s="183" t="s">
        <v>567</v>
      </c>
      <c r="D39" s="177" t="s">
        <v>568</v>
      </c>
      <c r="E39" s="177" t="s">
        <v>415</v>
      </c>
      <c r="F39" s="178">
        <v>2</v>
      </c>
      <c r="G39" s="184"/>
      <c r="H39" s="184"/>
      <c r="I39" s="179">
        <f t="shared" si="0"/>
        <v>0</v>
      </c>
      <c r="J39" s="177">
        <f t="shared" si="1"/>
        <v>0</v>
      </c>
      <c r="K39" s="180">
        <f t="shared" si="2"/>
        <v>0</v>
      </c>
      <c r="L39" s="180">
        <f t="shared" si="3"/>
        <v>0</v>
      </c>
      <c r="M39" s="180">
        <f t="shared" si="4"/>
        <v>0</v>
      </c>
      <c r="N39" s="180">
        <v>0</v>
      </c>
      <c r="O39" s="180"/>
      <c r="P39" s="185"/>
      <c r="Q39" s="185"/>
      <c r="R39" s="185"/>
      <c r="S39" s="180">
        <f t="shared" si="5"/>
        <v>0</v>
      </c>
      <c r="T39" s="181"/>
      <c r="U39" s="181"/>
      <c r="V39" s="185"/>
      <c r="Z39">
        <v>0</v>
      </c>
    </row>
    <row r="40" spans="1:26" ht="24.9" customHeight="1" x14ac:dyDescent="0.3">
      <c r="A40" s="182">
        <v>30</v>
      </c>
      <c r="B40" s="177" t="s">
        <v>552</v>
      </c>
      <c r="C40" s="183" t="s">
        <v>569</v>
      </c>
      <c r="D40" s="177" t="s">
        <v>570</v>
      </c>
      <c r="E40" s="177" t="s">
        <v>415</v>
      </c>
      <c r="F40" s="178">
        <v>1</v>
      </c>
      <c r="G40" s="184"/>
      <c r="H40" s="184"/>
      <c r="I40" s="179">
        <f t="shared" si="0"/>
        <v>0</v>
      </c>
      <c r="J40" s="177">
        <f t="shared" si="1"/>
        <v>0</v>
      </c>
      <c r="K40" s="180">
        <f t="shared" si="2"/>
        <v>0</v>
      </c>
      <c r="L40" s="180">
        <f t="shared" si="3"/>
        <v>0</v>
      </c>
      <c r="M40" s="180">
        <f t="shared" si="4"/>
        <v>0</v>
      </c>
      <c r="N40" s="180">
        <v>0</v>
      </c>
      <c r="O40" s="180"/>
      <c r="P40" s="185"/>
      <c r="Q40" s="185"/>
      <c r="R40" s="185"/>
      <c r="S40" s="180">
        <f t="shared" si="5"/>
        <v>0</v>
      </c>
      <c r="T40" s="181"/>
      <c r="U40" s="181"/>
      <c r="V40" s="185"/>
      <c r="Z40">
        <v>0</v>
      </c>
    </row>
    <row r="41" spans="1:26" x14ac:dyDescent="0.3">
      <c r="A41" s="152"/>
      <c r="B41" s="152"/>
      <c r="C41" s="167">
        <v>721</v>
      </c>
      <c r="D41" s="167" t="s">
        <v>505</v>
      </c>
      <c r="E41" s="152"/>
      <c r="F41" s="166"/>
      <c r="G41" s="155">
        <f>ROUND((SUM(L10:L40))/1,2)</f>
        <v>0</v>
      </c>
      <c r="H41" s="155">
        <f>ROUND((SUM(M10:M40))/1,2)</f>
        <v>0</v>
      </c>
      <c r="I41" s="155">
        <f>ROUND((SUM(I10:I40))/1,2)</f>
        <v>0</v>
      </c>
      <c r="J41" s="152"/>
      <c r="K41" s="152"/>
      <c r="L41" s="152">
        <f>ROUND((SUM(L10:L40))/1,2)</f>
        <v>0</v>
      </c>
      <c r="M41" s="152">
        <f>ROUND((SUM(M10:M40))/1,2)</f>
        <v>0</v>
      </c>
      <c r="N41" s="152"/>
      <c r="O41" s="152"/>
      <c r="P41" s="186"/>
      <c r="Q41" s="152"/>
      <c r="R41" s="152"/>
      <c r="S41" s="186">
        <f>ROUND((SUM(S10:S40))/1,2)</f>
        <v>0</v>
      </c>
      <c r="T41" s="149"/>
      <c r="U41" s="149"/>
      <c r="V41" s="2">
        <f>ROUND((SUM(V10:V40))/1,2)</f>
        <v>0</v>
      </c>
      <c r="W41" s="149"/>
      <c r="X41" s="149"/>
      <c r="Y41" s="149"/>
      <c r="Z41" s="149"/>
    </row>
    <row r="42" spans="1:26" x14ac:dyDescent="0.3">
      <c r="A42" s="1"/>
      <c r="B42" s="1"/>
      <c r="C42" s="1"/>
      <c r="D42" s="1"/>
      <c r="E42" s="1"/>
      <c r="F42" s="162"/>
      <c r="G42" s="145"/>
      <c r="H42" s="145"/>
      <c r="I42" s="145"/>
      <c r="J42" s="1"/>
      <c r="K42" s="1"/>
      <c r="L42" s="1"/>
      <c r="M42" s="1"/>
      <c r="N42" s="1"/>
      <c r="O42" s="1"/>
      <c r="P42" s="1"/>
      <c r="Q42" s="1"/>
      <c r="R42" s="1"/>
      <c r="S42" s="1"/>
      <c r="V42" s="1"/>
    </row>
    <row r="43" spans="1:26" x14ac:dyDescent="0.3">
      <c r="A43" s="152"/>
      <c r="B43" s="152"/>
      <c r="C43" s="167">
        <v>722</v>
      </c>
      <c r="D43" s="167" t="s">
        <v>506</v>
      </c>
      <c r="E43" s="152"/>
      <c r="F43" s="166"/>
      <c r="G43" s="153"/>
      <c r="H43" s="153"/>
      <c r="I43" s="153"/>
      <c r="J43" s="152"/>
      <c r="K43" s="152"/>
      <c r="L43" s="152"/>
      <c r="M43" s="152"/>
      <c r="N43" s="152"/>
      <c r="O43" s="152"/>
      <c r="P43" s="152"/>
      <c r="Q43" s="152"/>
      <c r="R43" s="152"/>
      <c r="S43" s="152"/>
      <c r="T43" s="149"/>
      <c r="U43" s="149"/>
      <c r="V43" s="152"/>
      <c r="W43" s="149"/>
      <c r="X43" s="149"/>
      <c r="Y43" s="149"/>
      <c r="Z43" s="149"/>
    </row>
    <row r="44" spans="1:26" ht="24.9" customHeight="1" x14ac:dyDescent="0.3">
      <c r="A44" s="173">
        <v>31</v>
      </c>
      <c r="B44" s="168" t="s">
        <v>571</v>
      </c>
      <c r="C44" s="174" t="s">
        <v>572</v>
      </c>
      <c r="D44" s="168" t="s">
        <v>573</v>
      </c>
      <c r="E44" s="168" t="s">
        <v>154</v>
      </c>
      <c r="F44" s="169">
        <v>12</v>
      </c>
      <c r="G44" s="175"/>
      <c r="H44" s="175"/>
      <c r="I44" s="170">
        <f t="shared" ref="I44:I74" si="6">ROUND(F44*(G44+H44),2)</f>
        <v>0</v>
      </c>
      <c r="J44" s="168">
        <f t="shared" ref="J44:J74" si="7">ROUND(F44*(N44),2)</f>
        <v>0</v>
      </c>
      <c r="K44" s="171">
        <f t="shared" ref="K44:K74" si="8">ROUND(F44*(O44),2)</f>
        <v>0</v>
      </c>
      <c r="L44" s="171">
        <f t="shared" ref="L44:L74" si="9">ROUND(F44*(G44),2)</f>
        <v>0</v>
      </c>
      <c r="M44" s="171">
        <f t="shared" ref="M44:M74" si="10">ROUND(F44*(H44),2)</f>
        <v>0</v>
      </c>
      <c r="N44" s="171">
        <v>0</v>
      </c>
      <c r="O44" s="171"/>
      <c r="P44" s="176"/>
      <c r="Q44" s="176"/>
      <c r="R44" s="176"/>
      <c r="S44" s="171">
        <f t="shared" ref="S44:S74" si="11">ROUND(F44*(P44),3)</f>
        <v>0</v>
      </c>
      <c r="T44" s="172"/>
      <c r="U44" s="172"/>
      <c r="V44" s="176"/>
      <c r="Z44">
        <v>0</v>
      </c>
    </row>
    <row r="45" spans="1:26" ht="24.9" customHeight="1" x14ac:dyDescent="0.3">
      <c r="A45" s="173">
        <v>32</v>
      </c>
      <c r="B45" s="168" t="s">
        <v>571</v>
      </c>
      <c r="C45" s="174" t="s">
        <v>574</v>
      </c>
      <c r="D45" s="168" t="s">
        <v>575</v>
      </c>
      <c r="E45" s="168" t="s">
        <v>154</v>
      </c>
      <c r="F45" s="169">
        <v>7</v>
      </c>
      <c r="G45" s="175"/>
      <c r="H45" s="175"/>
      <c r="I45" s="170">
        <f t="shared" si="6"/>
        <v>0</v>
      </c>
      <c r="J45" s="168">
        <f t="shared" si="7"/>
        <v>0</v>
      </c>
      <c r="K45" s="171">
        <f t="shared" si="8"/>
        <v>0</v>
      </c>
      <c r="L45" s="171">
        <f t="shared" si="9"/>
        <v>0</v>
      </c>
      <c r="M45" s="171">
        <f t="shared" si="10"/>
        <v>0</v>
      </c>
      <c r="N45" s="171">
        <v>0</v>
      </c>
      <c r="O45" s="171"/>
      <c r="P45" s="176"/>
      <c r="Q45" s="176"/>
      <c r="R45" s="176"/>
      <c r="S45" s="171">
        <f t="shared" si="11"/>
        <v>0</v>
      </c>
      <c r="T45" s="172"/>
      <c r="U45" s="172"/>
      <c r="V45" s="176"/>
      <c r="Z45">
        <v>0</v>
      </c>
    </row>
    <row r="46" spans="1:26" ht="24.9" customHeight="1" x14ac:dyDescent="0.3">
      <c r="A46" s="173">
        <v>33</v>
      </c>
      <c r="B46" s="168" t="s">
        <v>571</v>
      </c>
      <c r="C46" s="174" t="s">
        <v>576</v>
      </c>
      <c r="D46" s="168" t="s">
        <v>577</v>
      </c>
      <c r="E46" s="168" t="s">
        <v>154</v>
      </c>
      <c r="F46" s="169">
        <v>3</v>
      </c>
      <c r="G46" s="175"/>
      <c r="H46" s="175"/>
      <c r="I46" s="170">
        <f t="shared" si="6"/>
        <v>0</v>
      </c>
      <c r="J46" s="168">
        <f t="shared" si="7"/>
        <v>0</v>
      </c>
      <c r="K46" s="171">
        <f t="shared" si="8"/>
        <v>0</v>
      </c>
      <c r="L46" s="171">
        <f t="shared" si="9"/>
        <v>0</v>
      </c>
      <c r="M46" s="171">
        <f t="shared" si="10"/>
        <v>0</v>
      </c>
      <c r="N46" s="171">
        <v>0</v>
      </c>
      <c r="O46" s="171"/>
      <c r="P46" s="176"/>
      <c r="Q46" s="176"/>
      <c r="R46" s="176"/>
      <c r="S46" s="171">
        <f t="shared" si="11"/>
        <v>0</v>
      </c>
      <c r="T46" s="172"/>
      <c r="U46" s="172"/>
      <c r="V46" s="176"/>
      <c r="Z46">
        <v>0</v>
      </c>
    </row>
    <row r="47" spans="1:26" ht="24.9" customHeight="1" x14ac:dyDescent="0.3">
      <c r="A47" s="173">
        <v>34</v>
      </c>
      <c r="B47" s="168" t="s">
        <v>571</v>
      </c>
      <c r="C47" s="174" t="s">
        <v>578</v>
      </c>
      <c r="D47" s="168" t="s">
        <v>579</v>
      </c>
      <c r="E47" s="168" t="s">
        <v>154</v>
      </c>
      <c r="F47" s="169">
        <v>10</v>
      </c>
      <c r="G47" s="175"/>
      <c r="H47" s="175"/>
      <c r="I47" s="170">
        <f t="shared" si="6"/>
        <v>0</v>
      </c>
      <c r="J47" s="168">
        <f t="shared" si="7"/>
        <v>0</v>
      </c>
      <c r="K47" s="171">
        <f t="shared" si="8"/>
        <v>0</v>
      </c>
      <c r="L47" s="171">
        <f t="shared" si="9"/>
        <v>0</v>
      </c>
      <c r="M47" s="171">
        <f t="shared" si="10"/>
        <v>0</v>
      </c>
      <c r="N47" s="171">
        <v>0</v>
      </c>
      <c r="O47" s="171"/>
      <c r="P47" s="176"/>
      <c r="Q47" s="176"/>
      <c r="R47" s="176"/>
      <c r="S47" s="171">
        <f t="shared" si="11"/>
        <v>0</v>
      </c>
      <c r="T47" s="172"/>
      <c r="U47" s="172"/>
      <c r="V47" s="176"/>
      <c r="Z47">
        <v>0</v>
      </c>
    </row>
    <row r="48" spans="1:26" ht="24.9" customHeight="1" x14ac:dyDescent="0.3">
      <c r="A48" s="173">
        <v>35</v>
      </c>
      <c r="B48" s="168" t="s">
        <v>571</v>
      </c>
      <c r="C48" s="174" t="s">
        <v>580</v>
      </c>
      <c r="D48" s="168" t="s">
        <v>581</v>
      </c>
      <c r="E48" s="168" t="s">
        <v>154</v>
      </c>
      <c r="F48" s="169">
        <v>99</v>
      </c>
      <c r="G48" s="175"/>
      <c r="H48" s="175"/>
      <c r="I48" s="170">
        <f t="shared" si="6"/>
        <v>0</v>
      </c>
      <c r="J48" s="168">
        <f t="shared" si="7"/>
        <v>0</v>
      </c>
      <c r="K48" s="171">
        <f t="shared" si="8"/>
        <v>0</v>
      </c>
      <c r="L48" s="171">
        <f t="shared" si="9"/>
        <v>0</v>
      </c>
      <c r="M48" s="171">
        <f t="shared" si="10"/>
        <v>0</v>
      </c>
      <c r="N48" s="171">
        <v>0</v>
      </c>
      <c r="O48" s="171"/>
      <c r="P48" s="176"/>
      <c r="Q48" s="176"/>
      <c r="R48" s="176"/>
      <c r="S48" s="171">
        <f t="shared" si="11"/>
        <v>0</v>
      </c>
      <c r="T48" s="172"/>
      <c r="U48" s="172"/>
      <c r="V48" s="176"/>
      <c r="Z48">
        <v>0</v>
      </c>
    </row>
    <row r="49" spans="1:26" ht="24.9" customHeight="1" x14ac:dyDescent="0.3">
      <c r="A49" s="173">
        <v>36</v>
      </c>
      <c r="B49" s="168" t="s">
        <v>571</v>
      </c>
      <c r="C49" s="174" t="s">
        <v>582</v>
      </c>
      <c r="D49" s="168" t="s">
        <v>583</v>
      </c>
      <c r="E49" s="168" t="s">
        <v>154</v>
      </c>
      <c r="F49" s="169">
        <v>19</v>
      </c>
      <c r="G49" s="175"/>
      <c r="H49" s="175"/>
      <c r="I49" s="170">
        <f t="shared" si="6"/>
        <v>0</v>
      </c>
      <c r="J49" s="168">
        <f t="shared" si="7"/>
        <v>0</v>
      </c>
      <c r="K49" s="171">
        <f t="shared" si="8"/>
        <v>0</v>
      </c>
      <c r="L49" s="171">
        <f t="shared" si="9"/>
        <v>0</v>
      </c>
      <c r="M49" s="171">
        <f t="shared" si="10"/>
        <v>0</v>
      </c>
      <c r="N49" s="171">
        <v>0</v>
      </c>
      <c r="O49" s="171"/>
      <c r="P49" s="176"/>
      <c r="Q49" s="176"/>
      <c r="R49" s="176"/>
      <c r="S49" s="171">
        <f t="shared" si="11"/>
        <v>0</v>
      </c>
      <c r="T49" s="172"/>
      <c r="U49" s="172"/>
      <c r="V49" s="176"/>
      <c r="Z49">
        <v>0</v>
      </c>
    </row>
    <row r="50" spans="1:26" ht="24.9" customHeight="1" x14ac:dyDescent="0.3">
      <c r="A50" s="173">
        <v>37</v>
      </c>
      <c r="B50" s="168" t="s">
        <v>571</v>
      </c>
      <c r="C50" s="174" t="s">
        <v>584</v>
      </c>
      <c r="D50" s="168" t="s">
        <v>585</v>
      </c>
      <c r="E50" s="168" t="s">
        <v>154</v>
      </c>
      <c r="F50" s="169">
        <v>62</v>
      </c>
      <c r="G50" s="175"/>
      <c r="H50" s="175"/>
      <c r="I50" s="170">
        <f t="shared" si="6"/>
        <v>0</v>
      </c>
      <c r="J50" s="168">
        <f t="shared" si="7"/>
        <v>0</v>
      </c>
      <c r="K50" s="171">
        <f t="shared" si="8"/>
        <v>0</v>
      </c>
      <c r="L50" s="171">
        <f t="shared" si="9"/>
        <v>0</v>
      </c>
      <c r="M50" s="171">
        <f t="shared" si="10"/>
        <v>0</v>
      </c>
      <c r="N50" s="171">
        <v>0</v>
      </c>
      <c r="O50" s="171"/>
      <c r="P50" s="176"/>
      <c r="Q50" s="176"/>
      <c r="R50" s="176"/>
      <c r="S50" s="171">
        <f t="shared" si="11"/>
        <v>0</v>
      </c>
      <c r="T50" s="172"/>
      <c r="U50" s="172"/>
      <c r="V50" s="176"/>
      <c r="Z50">
        <v>0</v>
      </c>
    </row>
    <row r="51" spans="1:26" ht="24.9" customHeight="1" x14ac:dyDescent="0.3">
      <c r="A51" s="173">
        <v>38</v>
      </c>
      <c r="B51" s="168" t="s">
        <v>571</v>
      </c>
      <c r="C51" s="174" t="s">
        <v>586</v>
      </c>
      <c r="D51" s="168" t="s">
        <v>587</v>
      </c>
      <c r="E51" s="168" t="s">
        <v>154</v>
      </c>
      <c r="F51" s="169">
        <v>15</v>
      </c>
      <c r="G51" s="175"/>
      <c r="H51" s="175"/>
      <c r="I51" s="170">
        <f t="shared" si="6"/>
        <v>0</v>
      </c>
      <c r="J51" s="168">
        <f t="shared" si="7"/>
        <v>0</v>
      </c>
      <c r="K51" s="171">
        <f t="shared" si="8"/>
        <v>0</v>
      </c>
      <c r="L51" s="171">
        <f t="shared" si="9"/>
        <v>0</v>
      </c>
      <c r="M51" s="171">
        <f t="shared" si="10"/>
        <v>0</v>
      </c>
      <c r="N51" s="171">
        <v>0</v>
      </c>
      <c r="O51" s="171"/>
      <c r="P51" s="176"/>
      <c r="Q51" s="176"/>
      <c r="R51" s="176"/>
      <c r="S51" s="171">
        <f t="shared" si="11"/>
        <v>0</v>
      </c>
      <c r="T51" s="172"/>
      <c r="U51" s="172"/>
      <c r="V51" s="176"/>
      <c r="Z51">
        <v>0</v>
      </c>
    </row>
    <row r="52" spans="1:26" ht="24.9" customHeight="1" x14ac:dyDescent="0.3">
      <c r="A52" s="173">
        <v>39</v>
      </c>
      <c r="B52" s="168" t="s">
        <v>571</v>
      </c>
      <c r="C52" s="174" t="s">
        <v>588</v>
      </c>
      <c r="D52" s="168" t="s">
        <v>589</v>
      </c>
      <c r="E52" s="168" t="s">
        <v>415</v>
      </c>
      <c r="F52" s="169">
        <v>59</v>
      </c>
      <c r="G52" s="175"/>
      <c r="H52" s="175"/>
      <c r="I52" s="170">
        <f t="shared" si="6"/>
        <v>0</v>
      </c>
      <c r="J52" s="168">
        <f t="shared" si="7"/>
        <v>0</v>
      </c>
      <c r="K52" s="171">
        <f t="shared" si="8"/>
        <v>0</v>
      </c>
      <c r="L52" s="171">
        <f t="shared" si="9"/>
        <v>0</v>
      </c>
      <c r="M52" s="171">
        <f t="shared" si="10"/>
        <v>0</v>
      </c>
      <c r="N52" s="171">
        <v>0</v>
      </c>
      <c r="O52" s="171"/>
      <c r="P52" s="176"/>
      <c r="Q52" s="176"/>
      <c r="R52" s="176"/>
      <c r="S52" s="171">
        <f t="shared" si="11"/>
        <v>0</v>
      </c>
      <c r="T52" s="172"/>
      <c r="U52" s="172"/>
      <c r="V52" s="176"/>
      <c r="Z52">
        <v>0</v>
      </c>
    </row>
    <row r="53" spans="1:26" ht="24.9" customHeight="1" x14ac:dyDescent="0.3">
      <c r="A53" s="173">
        <v>40</v>
      </c>
      <c r="B53" s="168" t="s">
        <v>571</v>
      </c>
      <c r="C53" s="174" t="s">
        <v>590</v>
      </c>
      <c r="D53" s="168" t="s">
        <v>591</v>
      </c>
      <c r="E53" s="168" t="s">
        <v>415</v>
      </c>
      <c r="F53" s="169">
        <v>35</v>
      </c>
      <c r="G53" s="175"/>
      <c r="H53" s="175"/>
      <c r="I53" s="170">
        <f t="shared" si="6"/>
        <v>0</v>
      </c>
      <c r="J53" s="168">
        <f t="shared" si="7"/>
        <v>0</v>
      </c>
      <c r="K53" s="171">
        <f t="shared" si="8"/>
        <v>0</v>
      </c>
      <c r="L53" s="171">
        <f t="shared" si="9"/>
        <v>0</v>
      </c>
      <c r="M53" s="171">
        <f t="shared" si="10"/>
        <v>0</v>
      </c>
      <c r="N53" s="171">
        <v>0</v>
      </c>
      <c r="O53" s="171"/>
      <c r="P53" s="176"/>
      <c r="Q53" s="176"/>
      <c r="R53" s="176"/>
      <c r="S53" s="171">
        <f t="shared" si="11"/>
        <v>0</v>
      </c>
      <c r="T53" s="172"/>
      <c r="U53" s="172"/>
      <c r="V53" s="176"/>
      <c r="Z53">
        <v>0</v>
      </c>
    </row>
    <row r="54" spans="1:26" ht="24.9" customHeight="1" x14ac:dyDescent="0.3">
      <c r="A54" s="173">
        <v>41</v>
      </c>
      <c r="B54" s="168" t="s">
        <v>571</v>
      </c>
      <c r="C54" s="174" t="s">
        <v>592</v>
      </c>
      <c r="D54" s="168" t="s">
        <v>593</v>
      </c>
      <c r="E54" s="168" t="s">
        <v>594</v>
      </c>
      <c r="F54" s="169">
        <v>1</v>
      </c>
      <c r="G54" s="175"/>
      <c r="H54" s="175"/>
      <c r="I54" s="170">
        <f t="shared" si="6"/>
        <v>0</v>
      </c>
      <c r="J54" s="168">
        <f t="shared" si="7"/>
        <v>0</v>
      </c>
      <c r="K54" s="171">
        <f t="shared" si="8"/>
        <v>0</v>
      </c>
      <c r="L54" s="171">
        <f t="shared" si="9"/>
        <v>0</v>
      </c>
      <c r="M54" s="171">
        <f t="shared" si="10"/>
        <v>0</v>
      </c>
      <c r="N54" s="171">
        <v>0</v>
      </c>
      <c r="O54" s="171"/>
      <c r="P54" s="176"/>
      <c r="Q54" s="176"/>
      <c r="R54" s="176"/>
      <c r="S54" s="171">
        <f t="shared" si="11"/>
        <v>0</v>
      </c>
      <c r="T54" s="172"/>
      <c r="U54" s="172"/>
      <c r="V54" s="176"/>
      <c r="Z54">
        <v>0</v>
      </c>
    </row>
    <row r="55" spans="1:26" ht="24.9" customHeight="1" x14ac:dyDescent="0.3">
      <c r="A55" s="173">
        <v>42</v>
      </c>
      <c r="B55" s="168" t="s">
        <v>571</v>
      </c>
      <c r="C55" s="174" t="s">
        <v>595</v>
      </c>
      <c r="D55" s="168" t="s">
        <v>596</v>
      </c>
      <c r="E55" s="168" t="s">
        <v>415</v>
      </c>
      <c r="F55" s="169">
        <v>6</v>
      </c>
      <c r="G55" s="175"/>
      <c r="H55" s="175"/>
      <c r="I55" s="170">
        <f t="shared" si="6"/>
        <v>0</v>
      </c>
      <c r="J55" s="168">
        <f t="shared" si="7"/>
        <v>0</v>
      </c>
      <c r="K55" s="171">
        <f t="shared" si="8"/>
        <v>0</v>
      </c>
      <c r="L55" s="171">
        <f t="shared" si="9"/>
        <v>0</v>
      </c>
      <c r="M55" s="171">
        <f t="shared" si="10"/>
        <v>0</v>
      </c>
      <c r="N55" s="171">
        <v>0</v>
      </c>
      <c r="O55" s="171"/>
      <c r="P55" s="176"/>
      <c r="Q55" s="176"/>
      <c r="R55" s="176"/>
      <c r="S55" s="171">
        <f t="shared" si="11"/>
        <v>0</v>
      </c>
      <c r="T55" s="172"/>
      <c r="U55" s="172"/>
      <c r="V55" s="176"/>
      <c r="Z55">
        <v>0</v>
      </c>
    </row>
    <row r="56" spans="1:26" ht="24.9" customHeight="1" x14ac:dyDescent="0.3">
      <c r="A56" s="173">
        <v>43</v>
      </c>
      <c r="B56" s="168" t="s">
        <v>571</v>
      </c>
      <c r="C56" s="174" t="s">
        <v>597</v>
      </c>
      <c r="D56" s="168" t="s">
        <v>598</v>
      </c>
      <c r="E56" s="168" t="s">
        <v>599</v>
      </c>
      <c r="F56" s="169">
        <v>18</v>
      </c>
      <c r="G56" s="175"/>
      <c r="H56" s="175"/>
      <c r="I56" s="170">
        <f t="shared" si="6"/>
        <v>0</v>
      </c>
      <c r="J56" s="168">
        <f t="shared" si="7"/>
        <v>0</v>
      </c>
      <c r="K56" s="171">
        <f t="shared" si="8"/>
        <v>0</v>
      </c>
      <c r="L56" s="171">
        <f t="shared" si="9"/>
        <v>0</v>
      </c>
      <c r="M56" s="171">
        <f t="shared" si="10"/>
        <v>0</v>
      </c>
      <c r="N56" s="171">
        <v>0</v>
      </c>
      <c r="O56" s="171"/>
      <c r="P56" s="176"/>
      <c r="Q56" s="176"/>
      <c r="R56" s="176"/>
      <c r="S56" s="171">
        <f t="shared" si="11"/>
        <v>0</v>
      </c>
      <c r="T56" s="172"/>
      <c r="U56" s="172"/>
      <c r="V56" s="176"/>
      <c r="Z56">
        <v>0</v>
      </c>
    </row>
    <row r="57" spans="1:26" ht="24.9" customHeight="1" x14ac:dyDescent="0.3">
      <c r="A57" s="173">
        <v>44</v>
      </c>
      <c r="B57" s="168" t="s">
        <v>571</v>
      </c>
      <c r="C57" s="174" t="s">
        <v>600</v>
      </c>
      <c r="D57" s="168" t="s">
        <v>601</v>
      </c>
      <c r="E57" s="168" t="s">
        <v>415</v>
      </c>
      <c r="F57" s="169">
        <v>12</v>
      </c>
      <c r="G57" s="175"/>
      <c r="H57" s="175"/>
      <c r="I57" s="170">
        <f t="shared" si="6"/>
        <v>0</v>
      </c>
      <c r="J57" s="168">
        <f t="shared" si="7"/>
        <v>0</v>
      </c>
      <c r="K57" s="171">
        <f t="shared" si="8"/>
        <v>0</v>
      </c>
      <c r="L57" s="171">
        <f t="shared" si="9"/>
        <v>0</v>
      </c>
      <c r="M57" s="171">
        <f t="shared" si="10"/>
        <v>0</v>
      </c>
      <c r="N57" s="171">
        <v>0</v>
      </c>
      <c r="O57" s="171"/>
      <c r="P57" s="176"/>
      <c r="Q57" s="176"/>
      <c r="R57" s="176"/>
      <c r="S57" s="171">
        <f t="shared" si="11"/>
        <v>0</v>
      </c>
      <c r="T57" s="172"/>
      <c r="U57" s="172"/>
      <c r="V57" s="176"/>
      <c r="Z57">
        <v>0</v>
      </c>
    </row>
    <row r="58" spans="1:26" ht="24.9" customHeight="1" x14ac:dyDescent="0.3">
      <c r="A58" s="173">
        <v>45</v>
      </c>
      <c r="B58" s="168" t="s">
        <v>571</v>
      </c>
      <c r="C58" s="174" t="s">
        <v>602</v>
      </c>
      <c r="D58" s="168" t="s">
        <v>603</v>
      </c>
      <c r="E58" s="168" t="s">
        <v>415</v>
      </c>
      <c r="F58" s="169">
        <v>8</v>
      </c>
      <c r="G58" s="175"/>
      <c r="H58" s="175"/>
      <c r="I58" s="170">
        <f t="shared" si="6"/>
        <v>0</v>
      </c>
      <c r="J58" s="168">
        <f t="shared" si="7"/>
        <v>0</v>
      </c>
      <c r="K58" s="171">
        <f t="shared" si="8"/>
        <v>0</v>
      </c>
      <c r="L58" s="171">
        <f t="shared" si="9"/>
        <v>0</v>
      </c>
      <c r="M58" s="171">
        <f t="shared" si="10"/>
        <v>0</v>
      </c>
      <c r="N58" s="171">
        <v>0</v>
      </c>
      <c r="O58" s="171"/>
      <c r="P58" s="176"/>
      <c r="Q58" s="176"/>
      <c r="R58" s="176"/>
      <c r="S58" s="171">
        <f t="shared" si="11"/>
        <v>0</v>
      </c>
      <c r="T58" s="172"/>
      <c r="U58" s="172"/>
      <c r="V58" s="176"/>
      <c r="Z58">
        <v>0</v>
      </c>
    </row>
    <row r="59" spans="1:26" ht="24.9" customHeight="1" x14ac:dyDescent="0.3">
      <c r="A59" s="173">
        <v>46</v>
      </c>
      <c r="B59" s="168" t="s">
        <v>571</v>
      </c>
      <c r="C59" s="174" t="s">
        <v>604</v>
      </c>
      <c r="D59" s="168" t="s">
        <v>605</v>
      </c>
      <c r="E59" s="168" t="s">
        <v>415</v>
      </c>
      <c r="F59" s="169">
        <v>2</v>
      </c>
      <c r="G59" s="175"/>
      <c r="H59" s="175"/>
      <c r="I59" s="170">
        <f t="shared" si="6"/>
        <v>0</v>
      </c>
      <c r="J59" s="168">
        <f t="shared" si="7"/>
        <v>0</v>
      </c>
      <c r="K59" s="171">
        <f t="shared" si="8"/>
        <v>0</v>
      </c>
      <c r="L59" s="171">
        <f t="shared" si="9"/>
        <v>0</v>
      </c>
      <c r="M59" s="171">
        <f t="shared" si="10"/>
        <v>0</v>
      </c>
      <c r="N59" s="171">
        <v>0</v>
      </c>
      <c r="O59" s="171"/>
      <c r="P59" s="176"/>
      <c r="Q59" s="176"/>
      <c r="R59" s="176"/>
      <c r="S59" s="171">
        <f t="shared" si="11"/>
        <v>0</v>
      </c>
      <c r="T59" s="172"/>
      <c r="U59" s="172"/>
      <c r="V59" s="176"/>
      <c r="Z59">
        <v>0</v>
      </c>
    </row>
    <row r="60" spans="1:26" ht="24.9" customHeight="1" x14ac:dyDescent="0.3">
      <c r="A60" s="173">
        <v>47</v>
      </c>
      <c r="B60" s="168" t="s">
        <v>571</v>
      </c>
      <c r="C60" s="174" t="s">
        <v>606</v>
      </c>
      <c r="D60" s="168" t="s">
        <v>607</v>
      </c>
      <c r="E60" s="168" t="s">
        <v>415</v>
      </c>
      <c r="F60" s="169">
        <v>2</v>
      </c>
      <c r="G60" s="175"/>
      <c r="H60" s="175"/>
      <c r="I60" s="170">
        <f t="shared" si="6"/>
        <v>0</v>
      </c>
      <c r="J60" s="168">
        <f t="shared" si="7"/>
        <v>0</v>
      </c>
      <c r="K60" s="171">
        <f t="shared" si="8"/>
        <v>0</v>
      </c>
      <c r="L60" s="171">
        <f t="shared" si="9"/>
        <v>0</v>
      </c>
      <c r="M60" s="171">
        <f t="shared" si="10"/>
        <v>0</v>
      </c>
      <c r="N60" s="171">
        <v>0</v>
      </c>
      <c r="O60" s="171"/>
      <c r="P60" s="176"/>
      <c r="Q60" s="176"/>
      <c r="R60" s="176"/>
      <c r="S60" s="171">
        <f t="shared" si="11"/>
        <v>0</v>
      </c>
      <c r="T60" s="172"/>
      <c r="U60" s="172"/>
      <c r="V60" s="176"/>
      <c r="Z60">
        <v>0</v>
      </c>
    </row>
    <row r="61" spans="1:26" ht="24.9" customHeight="1" x14ac:dyDescent="0.3">
      <c r="A61" s="173">
        <v>48</v>
      </c>
      <c r="B61" s="168" t="s">
        <v>571</v>
      </c>
      <c r="C61" s="174" t="s">
        <v>608</v>
      </c>
      <c r="D61" s="168" t="s">
        <v>609</v>
      </c>
      <c r="E61" s="168" t="s">
        <v>594</v>
      </c>
      <c r="F61" s="169">
        <v>2</v>
      </c>
      <c r="G61" s="175"/>
      <c r="H61" s="175"/>
      <c r="I61" s="170">
        <f t="shared" si="6"/>
        <v>0</v>
      </c>
      <c r="J61" s="168">
        <f t="shared" si="7"/>
        <v>0</v>
      </c>
      <c r="K61" s="171">
        <f t="shared" si="8"/>
        <v>0</v>
      </c>
      <c r="L61" s="171">
        <f t="shared" si="9"/>
        <v>0</v>
      </c>
      <c r="M61" s="171">
        <f t="shared" si="10"/>
        <v>0</v>
      </c>
      <c r="N61" s="171">
        <v>0</v>
      </c>
      <c r="O61" s="171"/>
      <c r="P61" s="176"/>
      <c r="Q61" s="176"/>
      <c r="R61" s="176"/>
      <c r="S61" s="171">
        <f t="shared" si="11"/>
        <v>0</v>
      </c>
      <c r="T61" s="172"/>
      <c r="U61" s="172"/>
      <c r="V61" s="176"/>
      <c r="Z61">
        <v>0</v>
      </c>
    </row>
    <row r="62" spans="1:26" ht="24.9" customHeight="1" x14ac:dyDescent="0.3">
      <c r="A62" s="173">
        <v>49</v>
      </c>
      <c r="B62" s="168" t="s">
        <v>571</v>
      </c>
      <c r="C62" s="174" t="s">
        <v>610</v>
      </c>
      <c r="D62" s="168" t="s">
        <v>611</v>
      </c>
      <c r="E62" s="168" t="s">
        <v>415</v>
      </c>
      <c r="F62" s="169">
        <v>2</v>
      </c>
      <c r="G62" s="175"/>
      <c r="H62" s="175"/>
      <c r="I62" s="170">
        <f t="shared" si="6"/>
        <v>0</v>
      </c>
      <c r="J62" s="168">
        <f t="shared" si="7"/>
        <v>0</v>
      </c>
      <c r="K62" s="171">
        <f t="shared" si="8"/>
        <v>0</v>
      </c>
      <c r="L62" s="171">
        <f t="shared" si="9"/>
        <v>0</v>
      </c>
      <c r="M62" s="171">
        <f t="shared" si="10"/>
        <v>0</v>
      </c>
      <c r="N62" s="171">
        <v>0</v>
      </c>
      <c r="O62" s="171"/>
      <c r="P62" s="176"/>
      <c r="Q62" s="176"/>
      <c r="R62" s="176"/>
      <c r="S62" s="171">
        <f t="shared" si="11"/>
        <v>0</v>
      </c>
      <c r="T62" s="172"/>
      <c r="U62" s="172"/>
      <c r="V62" s="176"/>
      <c r="Z62">
        <v>0</v>
      </c>
    </row>
    <row r="63" spans="1:26" ht="24.9" customHeight="1" x14ac:dyDescent="0.3">
      <c r="A63" s="173">
        <v>50</v>
      </c>
      <c r="B63" s="168" t="s">
        <v>571</v>
      </c>
      <c r="C63" s="174" t="s">
        <v>612</v>
      </c>
      <c r="D63" s="168" t="s">
        <v>613</v>
      </c>
      <c r="E63" s="168" t="s">
        <v>415</v>
      </c>
      <c r="F63" s="169">
        <v>2</v>
      </c>
      <c r="G63" s="175"/>
      <c r="H63" s="175"/>
      <c r="I63" s="170">
        <f t="shared" si="6"/>
        <v>0</v>
      </c>
      <c r="J63" s="168">
        <f t="shared" si="7"/>
        <v>0</v>
      </c>
      <c r="K63" s="171">
        <f t="shared" si="8"/>
        <v>0</v>
      </c>
      <c r="L63" s="171">
        <f t="shared" si="9"/>
        <v>0</v>
      </c>
      <c r="M63" s="171">
        <f t="shared" si="10"/>
        <v>0</v>
      </c>
      <c r="N63" s="171">
        <v>0</v>
      </c>
      <c r="O63" s="171"/>
      <c r="P63" s="176"/>
      <c r="Q63" s="176"/>
      <c r="R63" s="176"/>
      <c r="S63" s="171">
        <f t="shared" si="11"/>
        <v>0</v>
      </c>
      <c r="T63" s="172"/>
      <c r="U63" s="172"/>
      <c r="V63" s="176"/>
      <c r="Z63">
        <v>0</v>
      </c>
    </row>
    <row r="64" spans="1:26" ht="24.9" customHeight="1" x14ac:dyDescent="0.3">
      <c r="A64" s="173">
        <v>51</v>
      </c>
      <c r="B64" s="168" t="s">
        <v>571</v>
      </c>
      <c r="C64" s="174" t="s">
        <v>614</v>
      </c>
      <c r="D64" s="168" t="s">
        <v>615</v>
      </c>
      <c r="E64" s="168" t="s">
        <v>594</v>
      </c>
      <c r="F64" s="169">
        <v>2</v>
      </c>
      <c r="G64" s="175"/>
      <c r="H64" s="175"/>
      <c r="I64" s="170">
        <f t="shared" si="6"/>
        <v>0</v>
      </c>
      <c r="J64" s="168">
        <f t="shared" si="7"/>
        <v>0</v>
      </c>
      <c r="K64" s="171">
        <f t="shared" si="8"/>
        <v>0</v>
      </c>
      <c r="L64" s="171">
        <f t="shared" si="9"/>
        <v>0</v>
      </c>
      <c r="M64" s="171">
        <f t="shared" si="10"/>
        <v>0</v>
      </c>
      <c r="N64" s="171">
        <v>0</v>
      </c>
      <c r="O64" s="171"/>
      <c r="P64" s="176"/>
      <c r="Q64" s="176"/>
      <c r="R64" s="176"/>
      <c r="S64" s="171">
        <f t="shared" si="11"/>
        <v>0</v>
      </c>
      <c r="T64" s="172"/>
      <c r="U64" s="172"/>
      <c r="V64" s="176"/>
      <c r="Z64">
        <v>0</v>
      </c>
    </row>
    <row r="65" spans="1:26" ht="24.9" customHeight="1" x14ac:dyDescent="0.3">
      <c r="A65" s="173">
        <v>52</v>
      </c>
      <c r="B65" s="168" t="s">
        <v>571</v>
      </c>
      <c r="C65" s="174" t="s">
        <v>616</v>
      </c>
      <c r="D65" s="168" t="s">
        <v>617</v>
      </c>
      <c r="E65" s="168" t="s">
        <v>415</v>
      </c>
      <c r="F65" s="169">
        <v>6</v>
      </c>
      <c r="G65" s="175"/>
      <c r="H65" s="175"/>
      <c r="I65" s="170">
        <f t="shared" si="6"/>
        <v>0</v>
      </c>
      <c r="J65" s="168">
        <f t="shared" si="7"/>
        <v>0</v>
      </c>
      <c r="K65" s="171">
        <f t="shared" si="8"/>
        <v>0</v>
      </c>
      <c r="L65" s="171">
        <f t="shared" si="9"/>
        <v>0</v>
      </c>
      <c r="M65" s="171">
        <f t="shared" si="10"/>
        <v>0</v>
      </c>
      <c r="N65" s="171">
        <v>0</v>
      </c>
      <c r="O65" s="171"/>
      <c r="P65" s="176"/>
      <c r="Q65" s="176"/>
      <c r="R65" s="176"/>
      <c r="S65" s="171">
        <f t="shared" si="11"/>
        <v>0</v>
      </c>
      <c r="T65" s="172"/>
      <c r="U65" s="172"/>
      <c r="V65" s="176"/>
      <c r="Z65">
        <v>0</v>
      </c>
    </row>
    <row r="66" spans="1:26" ht="24.9" customHeight="1" x14ac:dyDescent="0.3">
      <c r="A66" s="173">
        <v>53</v>
      </c>
      <c r="B66" s="168" t="s">
        <v>571</v>
      </c>
      <c r="C66" s="174" t="s">
        <v>618</v>
      </c>
      <c r="D66" s="168" t="s">
        <v>619</v>
      </c>
      <c r="E66" s="168" t="s">
        <v>141</v>
      </c>
      <c r="F66" s="169">
        <v>0.95199999999999996</v>
      </c>
      <c r="G66" s="175"/>
      <c r="H66" s="175"/>
      <c r="I66" s="170">
        <f t="shared" si="6"/>
        <v>0</v>
      </c>
      <c r="J66" s="168">
        <f t="shared" si="7"/>
        <v>0</v>
      </c>
      <c r="K66" s="171">
        <f t="shared" si="8"/>
        <v>0</v>
      </c>
      <c r="L66" s="171">
        <f t="shared" si="9"/>
        <v>0</v>
      </c>
      <c r="M66" s="171">
        <f t="shared" si="10"/>
        <v>0</v>
      </c>
      <c r="N66" s="171">
        <v>0</v>
      </c>
      <c r="O66" s="171"/>
      <c r="P66" s="176"/>
      <c r="Q66" s="176"/>
      <c r="R66" s="176"/>
      <c r="S66" s="171">
        <f t="shared" si="11"/>
        <v>0</v>
      </c>
      <c r="T66" s="172"/>
      <c r="U66" s="172"/>
      <c r="V66" s="176"/>
      <c r="Z66">
        <v>0</v>
      </c>
    </row>
    <row r="67" spans="1:26" ht="24.9" customHeight="1" x14ac:dyDescent="0.3">
      <c r="A67" s="182">
        <v>54</v>
      </c>
      <c r="B67" s="177" t="s">
        <v>412</v>
      </c>
      <c r="C67" s="183" t="s">
        <v>620</v>
      </c>
      <c r="D67" s="177" t="s">
        <v>621</v>
      </c>
      <c r="E67" s="177" t="s">
        <v>154</v>
      </c>
      <c r="F67" s="178">
        <v>187</v>
      </c>
      <c r="G67" s="184"/>
      <c r="H67" s="184"/>
      <c r="I67" s="179">
        <f t="shared" si="6"/>
        <v>0</v>
      </c>
      <c r="J67" s="177">
        <f t="shared" si="7"/>
        <v>0</v>
      </c>
      <c r="K67" s="180">
        <f t="shared" si="8"/>
        <v>0</v>
      </c>
      <c r="L67" s="180">
        <f t="shared" si="9"/>
        <v>0</v>
      </c>
      <c r="M67" s="180">
        <f t="shared" si="10"/>
        <v>0</v>
      </c>
      <c r="N67" s="180">
        <v>0</v>
      </c>
      <c r="O67" s="180"/>
      <c r="P67" s="185"/>
      <c r="Q67" s="185"/>
      <c r="R67" s="185"/>
      <c r="S67" s="180">
        <f t="shared" si="11"/>
        <v>0</v>
      </c>
      <c r="T67" s="181"/>
      <c r="U67" s="181"/>
      <c r="V67" s="185"/>
      <c r="Z67">
        <v>0</v>
      </c>
    </row>
    <row r="68" spans="1:26" ht="24.9" customHeight="1" x14ac:dyDescent="0.3">
      <c r="A68" s="182">
        <v>55</v>
      </c>
      <c r="B68" s="177" t="s">
        <v>412</v>
      </c>
      <c r="C68" s="183" t="s">
        <v>622</v>
      </c>
      <c r="D68" s="177" t="s">
        <v>623</v>
      </c>
      <c r="E68" s="177" t="s">
        <v>415</v>
      </c>
      <c r="F68" s="178">
        <v>6</v>
      </c>
      <c r="G68" s="184"/>
      <c r="H68" s="184"/>
      <c r="I68" s="179">
        <f t="shared" si="6"/>
        <v>0</v>
      </c>
      <c r="J68" s="177">
        <f t="shared" si="7"/>
        <v>0</v>
      </c>
      <c r="K68" s="180">
        <f t="shared" si="8"/>
        <v>0</v>
      </c>
      <c r="L68" s="180">
        <f t="shared" si="9"/>
        <v>0</v>
      </c>
      <c r="M68" s="180">
        <f t="shared" si="10"/>
        <v>0</v>
      </c>
      <c r="N68" s="180">
        <v>0</v>
      </c>
      <c r="O68" s="180"/>
      <c r="P68" s="185"/>
      <c r="Q68" s="185"/>
      <c r="R68" s="185"/>
      <c r="S68" s="180">
        <f t="shared" si="11"/>
        <v>0</v>
      </c>
      <c r="T68" s="181"/>
      <c r="U68" s="181"/>
      <c r="V68" s="185"/>
      <c r="Z68">
        <v>0</v>
      </c>
    </row>
    <row r="69" spans="1:26" ht="24.9" customHeight="1" x14ac:dyDescent="0.3">
      <c r="A69" s="182">
        <v>56</v>
      </c>
      <c r="B69" s="177" t="s">
        <v>412</v>
      </c>
      <c r="C69" s="183" t="s">
        <v>624</v>
      </c>
      <c r="D69" s="177" t="s">
        <v>625</v>
      </c>
      <c r="E69" s="177" t="s">
        <v>626</v>
      </c>
      <c r="F69" s="178">
        <v>2</v>
      </c>
      <c r="G69" s="184"/>
      <c r="H69" s="184"/>
      <c r="I69" s="179">
        <f t="shared" si="6"/>
        <v>0</v>
      </c>
      <c r="J69" s="177">
        <f t="shared" si="7"/>
        <v>0</v>
      </c>
      <c r="K69" s="180">
        <f t="shared" si="8"/>
        <v>0</v>
      </c>
      <c r="L69" s="180">
        <f t="shared" si="9"/>
        <v>0</v>
      </c>
      <c r="M69" s="180">
        <f t="shared" si="10"/>
        <v>0</v>
      </c>
      <c r="N69" s="180">
        <v>0</v>
      </c>
      <c r="O69" s="180"/>
      <c r="P69" s="185"/>
      <c r="Q69" s="185"/>
      <c r="R69" s="185"/>
      <c r="S69" s="180">
        <f t="shared" si="11"/>
        <v>0</v>
      </c>
      <c r="T69" s="181"/>
      <c r="U69" s="181"/>
      <c r="V69" s="185"/>
      <c r="Z69">
        <v>0</v>
      </c>
    </row>
    <row r="70" spans="1:26" ht="24.9" customHeight="1" x14ac:dyDescent="0.3">
      <c r="A70" s="182">
        <v>57</v>
      </c>
      <c r="B70" s="177" t="s">
        <v>412</v>
      </c>
      <c r="C70" s="183" t="s">
        <v>627</v>
      </c>
      <c r="D70" s="177" t="s">
        <v>628</v>
      </c>
      <c r="E70" s="177" t="s">
        <v>157</v>
      </c>
      <c r="F70" s="178">
        <v>6</v>
      </c>
      <c r="G70" s="184"/>
      <c r="H70" s="184"/>
      <c r="I70" s="179">
        <f t="shared" si="6"/>
        <v>0</v>
      </c>
      <c r="J70" s="177">
        <f t="shared" si="7"/>
        <v>0</v>
      </c>
      <c r="K70" s="180">
        <f t="shared" si="8"/>
        <v>0</v>
      </c>
      <c r="L70" s="180">
        <f t="shared" si="9"/>
        <v>0</v>
      </c>
      <c r="M70" s="180">
        <f t="shared" si="10"/>
        <v>0</v>
      </c>
      <c r="N70" s="180">
        <v>0</v>
      </c>
      <c r="O70" s="180"/>
      <c r="P70" s="185"/>
      <c r="Q70" s="185"/>
      <c r="R70" s="185"/>
      <c r="S70" s="180">
        <f t="shared" si="11"/>
        <v>0</v>
      </c>
      <c r="T70" s="181"/>
      <c r="U70" s="181"/>
      <c r="V70" s="185"/>
      <c r="Z70">
        <v>0</v>
      </c>
    </row>
    <row r="71" spans="1:26" ht="24.9" customHeight="1" x14ac:dyDescent="0.3">
      <c r="A71" s="182">
        <v>58</v>
      </c>
      <c r="B71" s="177" t="s">
        <v>412</v>
      </c>
      <c r="C71" s="183" t="s">
        <v>629</v>
      </c>
      <c r="D71" s="177" t="s">
        <v>630</v>
      </c>
      <c r="E71" s="177" t="s">
        <v>626</v>
      </c>
      <c r="F71" s="178">
        <v>2</v>
      </c>
      <c r="G71" s="184"/>
      <c r="H71" s="184"/>
      <c r="I71" s="179">
        <f t="shared" si="6"/>
        <v>0</v>
      </c>
      <c r="J71" s="177">
        <f t="shared" si="7"/>
        <v>0</v>
      </c>
      <c r="K71" s="180">
        <f t="shared" si="8"/>
        <v>0</v>
      </c>
      <c r="L71" s="180">
        <f t="shared" si="9"/>
        <v>0</v>
      </c>
      <c r="M71" s="180">
        <f t="shared" si="10"/>
        <v>0</v>
      </c>
      <c r="N71" s="180">
        <v>0</v>
      </c>
      <c r="O71" s="180"/>
      <c r="P71" s="185"/>
      <c r="Q71" s="185"/>
      <c r="R71" s="185"/>
      <c r="S71" s="180">
        <f t="shared" si="11"/>
        <v>0</v>
      </c>
      <c r="T71" s="181"/>
      <c r="U71" s="181"/>
      <c r="V71" s="185"/>
      <c r="Z71">
        <v>0</v>
      </c>
    </row>
    <row r="72" spans="1:26" ht="24.9" customHeight="1" x14ac:dyDescent="0.3">
      <c r="A72" s="182">
        <v>59</v>
      </c>
      <c r="B72" s="177" t="s">
        <v>412</v>
      </c>
      <c r="C72" s="183" t="s">
        <v>631</v>
      </c>
      <c r="D72" s="177" t="s">
        <v>632</v>
      </c>
      <c r="E72" s="177" t="s">
        <v>415</v>
      </c>
      <c r="F72" s="178">
        <v>6</v>
      </c>
      <c r="G72" s="184"/>
      <c r="H72" s="184"/>
      <c r="I72" s="179">
        <f t="shared" si="6"/>
        <v>0</v>
      </c>
      <c r="J72" s="177">
        <f t="shared" si="7"/>
        <v>0</v>
      </c>
      <c r="K72" s="180">
        <f t="shared" si="8"/>
        <v>0</v>
      </c>
      <c r="L72" s="180">
        <f t="shared" si="9"/>
        <v>0</v>
      </c>
      <c r="M72" s="180">
        <f t="shared" si="10"/>
        <v>0</v>
      </c>
      <c r="N72" s="180">
        <v>0</v>
      </c>
      <c r="O72" s="180"/>
      <c r="P72" s="185"/>
      <c r="Q72" s="185"/>
      <c r="R72" s="185"/>
      <c r="S72" s="180">
        <f t="shared" si="11"/>
        <v>0</v>
      </c>
      <c r="T72" s="181"/>
      <c r="U72" s="181"/>
      <c r="V72" s="185"/>
      <c r="Z72">
        <v>0</v>
      </c>
    </row>
    <row r="73" spans="1:26" ht="24.9" customHeight="1" x14ac:dyDescent="0.3">
      <c r="A73" s="182">
        <v>60</v>
      </c>
      <c r="B73" s="177" t="s">
        <v>412</v>
      </c>
      <c r="C73" s="183" t="s">
        <v>633</v>
      </c>
      <c r="D73" s="177" t="s">
        <v>634</v>
      </c>
      <c r="E73" s="177" t="s">
        <v>415</v>
      </c>
      <c r="F73" s="178">
        <v>2</v>
      </c>
      <c r="G73" s="184"/>
      <c r="H73" s="184"/>
      <c r="I73" s="179">
        <f t="shared" si="6"/>
        <v>0</v>
      </c>
      <c r="J73" s="177">
        <f t="shared" si="7"/>
        <v>0</v>
      </c>
      <c r="K73" s="180">
        <f t="shared" si="8"/>
        <v>0</v>
      </c>
      <c r="L73" s="180">
        <f t="shared" si="9"/>
        <v>0</v>
      </c>
      <c r="M73" s="180">
        <f t="shared" si="10"/>
        <v>0</v>
      </c>
      <c r="N73" s="180">
        <v>0</v>
      </c>
      <c r="O73" s="180"/>
      <c r="P73" s="185"/>
      <c r="Q73" s="185"/>
      <c r="R73" s="185"/>
      <c r="S73" s="180">
        <f t="shared" si="11"/>
        <v>0</v>
      </c>
      <c r="T73" s="181"/>
      <c r="U73" s="181"/>
      <c r="V73" s="185"/>
      <c r="Z73">
        <v>0</v>
      </c>
    </row>
    <row r="74" spans="1:26" ht="24.9" customHeight="1" x14ac:dyDescent="0.3">
      <c r="A74" s="182">
        <v>61</v>
      </c>
      <c r="B74" s="177" t="s">
        <v>412</v>
      </c>
      <c r="C74" s="183" t="s">
        <v>635</v>
      </c>
      <c r="D74" s="177" t="s">
        <v>636</v>
      </c>
      <c r="E74" s="177" t="s">
        <v>415</v>
      </c>
      <c r="F74" s="178">
        <v>6</v>
      </c>
      <c r="G74" s="184"/>
      <c r="H74" s="184"/>
      <c r="I74" s="179">
        <f t="shared" si="6"/>
        <v>0</v>
      </c>
      <c r="J74" s="177">
        <f t="shared" si="7"/>
        <v>0</v>
      </c>
      <c r="K74" s="180">
        <f t="shared" si="8"/>
        <v>0</v>
      </c>
      <c r="L74" s="180">
        <f t="shared" si="9"/>
        <v>0</v>
      </c>
      <c r="M74" s="180">
        <f t="shared" si="10"/>
        <v>0</v>
      </c>
      <c r="N74" s="180">
        <v>0</v>
      </c>
      <c r="O74" s="180"/>
      <c r="P74" s="185"/>
      <c r="Q74" s="185"/>
      <c r="R74" s="185"/>
      <c r="S74" s="180">
        <f t="shared" si="11"/>
        <v>0</v>
      </c>
      <c r="T74" s="181"/>
      <c r="U74" s="181"/>
      <c r="V74" s="185"/>
      <c r="Z74">
        <v>0</v>
      </c>
    </row>
    <row r="75" spans="1:26" x14ac:dyDescent="0.3">
      <c r="A75" s="152"/>
      <c r="B75" s="152"/>
      <c r="C75" s="167">
        <v>722</v>
      </c>
      <c r="D75" s="167" t="s">
        <v>506</v>
      </c>
      <c r="E75" s="152"/>
      <c r="F75" s="166"/>
      <c r="G75" s="155">
        <f>ROUND((SUM(L43:L74))/1,2)</f>
        <v>0</v>
      </c>
      <c r="H75" s="155">
        <f>ROUND((SUM(M43:M74))/1,2)</f>
        <v>0</v>
      </c>
      <c r="I75" s="155">
        <f>ROUND((SUM(I43:I74))/1,2)</f>
        <v>0</v>
      </c>
      <c r="J75" s="152"/>
      <c r="K75" s="152"/>
      <c r="L75" s="152">
        <f>ROUND((SUM(L43:L74))/1,2)</f>
        <v>0</v>
      </c>
      <c r="M75" s="152">
        <f>ROUND((SUM(M43:M74))/1,2)</f>
        <v>0</v>
      </c>
      <c r="N75" s="152"/>
      <c r="O75" s="152"/>
      <c r="P75" s="186"/>
      <c r="Q75" s="152"/>
      <c r="R75" s="152"/>
      <c r="S75" s="186">
        <f>ROUND((SUM(S43:S74))/1,2)</f>
        <v>0</v>
      </c>
      <c r="T75" s="149"/>
      <c r="U75" s="149"/>
      <c r="V75" s="2">
        <f>ROUND((SUM(V43:V74))/1,2)</f>
        <v>0</v>
      </c>
      <c r="W75" s="149"/>
      <c r="X75" s="149"/>
      <c r="Y75" s="149"/>
      <c r="Z75" s="149"/>
    </row>
    <row r="76" spans="1:26" x14ac:dyDescent="0.3">
      <c r="A76" s="1"/>
      <c r="B76" s="1"/>
      <c r="C76" s="1"/>
      <c r="D76" s="1"/>
      <c r="E76" s="1"/>
      <c r="F76" s="162"/>
      <c r="G76" s="145"/>
      <c r="H76" s="145"/>
      <c r="I76" s="145"/>
      <c r="J76" s="1"/>
      <c r="K76" s="1"/>
      <c r="L76" s="1"/>
      <c r="M76" s="1"/>
      <c r="N76" s="1"/>
      <c r="O76" s="1"/>
      <c r="P76" s="1"/>
      <c r="Q76" s="1"/>
      <c r="R76" s="1"/>
      <c r="S76" s="1"/>
      <c r="V76" s="1"/>
    </row>
    <row r="77" spans="1:26" x14ac:dyDescent="0.3">
      <c r="A77" s="152"/>
      <c r="B77" s="152"/>
      <c r="C77" s="167">
        <v>725</v>
      </c>
      <c r="D77" s="167" t="s">
        <v>507</v>
      </c>
      <c r="E77" s="152"/>
      <c r="F77" s="166"/>
      <c r="G77" s="153"/>
      <c r="H77" s="153"/>
      <c r="I77" s="153"/>
      <c r="J77" s="152"/>
      <c r="K77" s="152"/>
      <c r="L77" s="152"/>
      <c r="M77" s="152"/>
      <c r="N77" s="152"/>
      <c r="O77" s="152"/>
      <c r="P77" s="152"/>
      <c r="Q77" s="152"/>
      <c r="R77" s="152"/>
      <c r="S77" s="152"/>
      <c r="T77" s="149"/>
      <c r="U77" s="149"/>
      <c r="V77" s="152"/>
      <c r="W77" s="149"/>
      <c r="X77" s="149"/>
      <c r="Y77" s="149"/>
      <c r="Z77" s="149"/>
    </row>
    <row r="78" spans="1:26" ht="24.9" customHeight="1" x14ac:dyDescent="0.3">
      <c r="A78" s="173">
        <v>62</v>
      </c>
      <c r="B78" s="168" t="s">
        <v>637</v>
      </c>
      <c r="C78" s="174" t="s">
        <v>638</v>
      </c>
      <c r="D78" s="168" t="s">
        <v>639</v>
      </c>
      <c r="E78" s="168" t="s">
        <v>594</v>
      </c>
      <c r="F78" s="169">
        <v>6</v>
      </c>
      <c r="G78" s="175"/>
      <c r="H78" s="175"/>
      <c r="I78" s="170">
        <f t="shared" ref="I78:I99" si="12">ROUND(F78*(G78+H78),2)</f>
        <v>0</v>
      </c>
      <c r="J78" s="168">
        <f t="shared" ref="J78:J99" si="13">ROUND(F78*(N78),2)</f>
        <v>0</v>
      </c>
      <c r="K78" s="171">
        <f t="shared" ref="K78:K99" si="14">ROUND(F78*(O78),2)</f>
        <v>0</v>
      </c>
      <c r="L78" s="171">
        <f t="shared" ref="L78:L99" si="15">ROUND(F78*(G78),2)</f>
        <v>0</v>
      </c>
      <c r="M78" s="171">
        <f t="shared" ref="M78:M99" si="16">ROUND(F78*(H78),2)</f>
        <v>0</v>
      </c>
      <c r="N78" s="171">
        <v>0</v>
      </c>
      <c r="O78" s="171"/>
      <c r="P78" s="176"/>
      <c r="Q78" s="176"/>
      <c r="R78" s="176"/>
      <c r="S78" s="171">
        <f t="shared" ref="S78:S99" si="17">ROUND(F78*(P78),3)</f>
        <v>0</v>
      </c>
      <c r="T78" s="172"/>
      <c r="U78" s="172"/>
      <c r="V78" s="176"/>
      <c r="Z78">
        <v>0</v>
      </c>
    </row>
    <row r="79" spans="1:26" ht="24.9" customHeight="1" x14ac:dyDescent="0.3">
      <c r="A79" s="173">
        <v>63</v>
      </c>
      <c r="B79" s="168" t="s">
        <v>637</v>
      </c>
      <c r="C79" s="174" t="s">
        <v>640</v>
      </c>
      <c r="D79" s="168" t="s">
        <v>641</v>
      </c>
      <c r="E79" s="168" t="s">
        <v>642</v>
      </c>
      <c r="F79" s="169">
        <v>6</v>
      </c>
      <c r="G79" s="175"/>
      <c r="H79" s="175"/>
      <c r="I79" s="170">
        <f t="shared" si="12"/>
        <v>0</v>
      </c>
      <c r="J79" s="168">
        <f t="shared" si="13"/>
        <v>0</v>
      </c>
      <c r="K79" s="171">
        <f t="shared" si="14"/>
        <v>0</v>
      </c>
      <c r="L79" s="171">
        <f t="shared" si="15"/>
        <v>0</v>
      </c>
      <c r="M79" s="171">
        <f t="shared" si="16"/>
        <v>0</v>
      </c>
      <c r="N79" s="171">
        <v>0</v>
      </c>
      <c r="O79" s="171"/>
      <c r="P79" s="176"/>
      <c r="Q79" s="176"/>
      <c r="R79" s="176"/>
      <c r="S79" s="171">
        <f t="shared" si="17"/>
        <v>0</v>
      </c>
      <c r="T79" s="172"/>
      <c r="U79" s="172"/>
      <c r="V79" s="176"/>
      <c r="Z79">
        <v>0</v>
      </c>
    </row>
    <row r="80" spans="1:26" ht="24.9" customHeight="1" x14ac:dyDescent="0.3">
      <c r="A80" s="173">
        <v>64</v>
      </c>
      <c r="B80" s="168" t="s">
        <v>637</v>
      </c>
      <c r="C80" s="174" t="s">
        <v>643</v>
      </c>
      <c r="D80" s="168" t="s">
        <v>644</v>
      </c>
      <c r="E80" s="168" t="s">
        <v>415</v>
      </c>
      <c r="F80" s="169">
        <v>6</v>
      </c>
      <c r="G80" s="175"/>
      <c r="H80" s="175"/>
      <c r="I80" s="170">
        <f t="shared" si="12"/>
        <v>0</v>
      </c>
      <c r="J80" s="168">
        <f t="shared" si="13"/>
        <v>0</v>
      </c>
      <c r="K80" s="171">
        <f t="shared" si="14"/>
        <v>0</v>
      </c>
      <c r="L80" s="171">
        <f t="shared" si="15"/>
        <v>0</v>
      </c>
      <c r="M80" s="171">
        <f t="shared" si="16"/>
        <v>0</v>
      </c>
      <c r="N80" s="171">
        <v>0</v>
      </c>
      <c r="O80" s="171"/>
      <c r="P80" s="176"/>
      <c r="Q80" s="176"/>
      <c r="R80" s="176"/>
      <c r="S80" s="171">
        <f t="shared" si="17"/>
        <v>0</v>
      </c>
      <c r="T80" s="172"/>
      <c r="U80" s="172"/>
      <c r="V80" s="176"/>
      <c r="Z80">
        <v>0</v>
      </c>
    </row>
    <row r="81" spans="1:26" ht="24.9" customHeight="1" x14ac:dyDescent="0.3">
      <c r="A81" s="173">
        <v>65</v>
      </c>
      <c r="B81" s="168" t="s">
        <v>637</v>
      </c>
      <c r="C81" s="174" t="s">
        <v>645</v>
      </c>
      <c r="D81" s="168" t="s">
        <v>646</v>
      </c>
      <c r="E81" s="168" t="s">
        <v>415</v>
      </c>
      <c r="F81" s="169">
        <v>12</v>
      </c>
      <c r="G81" s="175"/>
      <c r="H81" s="175"/>
      <c r="I81" s="170">
        <f t="shared" si="12"/>
        <v>0</v>
      </c>
      <c r="J81" s="168">
        <f t="shared" si="13"/>
        <v>0</v>
      </c>
      <c r="K81" s="171">
        <f t="shared" si="14"/>
        <v>0</v>
      </c>
      <c r="L81" s="171">
        <f t="shared" si="15"/>
        <v>0</v>
      </c>
      <c r="M81" s="171">
        <f t="shared" si="16"/>
        <v>0</v>
      </c>
      <c r="N81" s="171">
        <v>0</v>
      </c>
      <c r="O81" s="171"/>
      <c r="P81" s="176"/>
      <c r="Q81" s="176"/>
      <c r="R81" s="176"/>
      <c r="S81" s="171">
        <f t="shared" si="17"/>
        <v>0</v>
      </c>
      <c r="T81" s="172"/>
      <c r="U81" s="172"/>
      <c r="V81" s="176"/>
      <c r="Z81">
        <v>0</v>
      </c>
    </row>
    <row r="82" spans="1:26" ht="24.9" customHeight="1" x14ac:dyDescent="0.3">
      <c r="A82" s="173">
        <v>66</v>
      </c>
      <c r="B82" s="168" t="s">
        <v>637</v>
      </c>
      <c r="C82" s="174" t="s">
        <v>647</v>
      </c>
      <c r="D82" s="168" t="s">
        <v>648</v>
      </c>
      <c r="E82" s="168" t="s">
        <v>642</v>
      </c>
      <c r="F82" s="169">
        <v>6</v>
      </c>
      <c r="G82" s="175"/>
      <c r="H82" s="175"/>
      <c r="I82" s="170">
        <f t="shared" si="12"/>
        <v>0</v>
      </c>
      <c r="J82" s="168">
        <f t="shared" si="13"/>
        <v>0</v>
      </c>
      <c r="K82" s="171">
        <f t="shared" si="14"/>
        <v>0</v>
      </c>
      <c r="L82" s="171">
        <f t="shared" si="15"/>
        <v>0</v>
      </c>
      <c r="M82" s="171">
        <f t="shared" si="16"/>
        <v>0</v>
      </c>
      <c r="N82" s="171">
        <v>0</v>
      </c>
      <c r="O82" s="171"/>
      <c r="P82" s="176"/>
      <c r="Q82" s="176"/>
      <c r="R82" s="176"/>
      <c r="S82" s="171">
        <f t="shared" si="17"/>
        <v>0</v>
      </c>
      <c r="T82" s="172"/>
      <c r="U82" s="172"/>
      <c r="V82" s="176"/>
      <c r="Z82">
        <v>0</v>
      </c>
    </row>
    <row r="83" spans="1:26" ht="24.9" customHeight="1" x14ac:dyDescent="0.3">
      <c r="A83" s="173">
        <v>67</v>
      </c>
      <c r="B83" s="168" t="s">
        <v>637</v>
      </c>
      <c r="C83" s="174" t="s">
        <v>649</v>
      </c>
      <c r="D83" s="168" t="s">
        <v>650</v>
      </c>
      <c r="E83" s="168" t="s">
        <v>415</v>
      </c>
      <c r="F83" s="169">
        <v>6</v>
      </c>
      <c r="G83" s="175"/>
      <c r="H83" s="175"/>
      <c r="I83" s="170">
        <f t="shared" si="12"/>
        <v>0</v>
      </c>
      <c r="J83" s="168">
        <f t="shared" si="13"/>
        <v>0</v>
      </c>
      <c r="K83" s="171">
        <f t="shared" si="14"/>
        <v>0</v>
      </c>
      <c r="L83" s="171">
        <f t="shared" si="15"/>
        <v>0</v>
      </c>
      <c r="M83" s="171">
        <f t="shared" si="16"/>
        <v>0</v>
      </c>
      <c r="N83" s="171">
        <v>0</v>
      </c>
      <c r="O83" s="171"/>
      <c r="P83" s="176"/>
      <c r="Q83" s="176"/>
      <c r="R83" s="176"/>
      <c r="S83" s="171">
        <f t="shared" si="17"/>
        <v>0</v>
      </c>
      <c r="T83" s="172"/>
      <c r="U83" s="172"/>
      <c r="V83" s="176"/>
      <c r="Z83">
        <v>0</v>
      </c>
    </row>
    <row r="84" spans="1:26" ht="24.9" customHeight="1" x14ac:dyDescent="0.3">
      <c r="A84" s="173">
        <v>68</v>
      </c>
      <c r="B84" s="168" t="s">
        <v>651</v>
      </c>
      <c r="C84" s="174" t="s">
        <v>652</v>
      </c>
      <c r="D84" s="168" t="s">
        <v>653</v>
      </c>
      <c r="E84" s="168" t="s">
        <v>294</v>
      </c>
      <c r="F84" s="169">
        <v>1.1000000000000001</v>
      </c>
      <c r="G84" s="175"/>
      <c r="H84" s="175"/>
      <c r="I84" s="170">
        <f t="shared" si="12"/>
        <v>0</v>
      </c>
      <c r="J84" s="168">
        <f t="shared" si="13"/>
        <v>0</v>
      </c>
      <c r="K84" s="171">
        <f t="shared" si="14"/>
        <v>0</v>
      </c>
      <c r="L84" s="171">
        <f t="shared" si="15"/>
        <v>0</v>
      </c>
      <c r="M84" s="171">
        <f t="shared" si="16"/>
        <v>0</v>
      </c>
      <c r="N84" s="171">
        <v>0</v>
      </c>
      <c r="O84" s="171"/>
      <c r="P84" s="176"/>
      <c r="Q84" s="176"/>
      <c r="R84" s="176"/>
      <c r="S84" s="171">
        <f t="shared" si="17"/>
        <v>0</v>
      </c>
      <c r="T84" s="172"/>
      <c r="U84" s="172"/>
      <c r="V84" s="176"/>
      <c r="Z84">
        <v>0</v>
      </c>
    </row>
    <row r="85" spans="1:26" ht="24.9" customHeight="1" x14ac:dyDescent="0.3">
      <c r="A85" s="173">
        <v>69</v>
      </c>
      <c r="B85" s="168" t="s">
        <v>637</v>
      </c>
      <c r="C85" s="174" t="s">
        <v>654</v>
      </c>
      <c r="D85" s="168" t="s">
        <v>655</v>
      </c>
      <c r="E85" s="168" t="s">
        <v>415</v>
      </c>
      <c r="F85" s="169">
        <v>6</v>
      </c>
      <c r="G85" s="175"/>
      <c r="H85" s="175"/>
      <c r="I85" s="170">
        <f t="shared" si="12"/>
        <v>0</v>
      </c>
      <c r="J85" s="168">
        <f t="shared" si="13"/>
        <v>0</v>
      </c>
      <c r="K85" s="171">
        <f t="shared" si="14"/>
        <v>0</v>
      </c>
      <c r="L85" s="171">
        <f t="shared" si="15"/>
        <v>0</v>
      </c>
      <c r="M85" s="171">
        <f t="shared" si="16"/>
        <v>0</v>
      </c>
      <c r="N85" s="171">
        <v>0</v>
      </c>
      <c r="O85" s="171"/>
      <c r="P85" s="176"/>
      <c r="Q85" s="176"/>
      <c r="R85" s="176"/>
      <c r="S85" s="171">
        <f t="shared" si="17"/>
        <v>0</v>
      </c>
      <c r="T85" s="172"/>
      <c r="U85" s="172"/>
      <c r="V85" s="176"/>
      <c r="Z85">
        <v>0</v>
      </c>
    </row>
    <row r="86" spans="1:26" ht="24.9" customHeight="1" x14ac:dyDescent="0.3">
      <c r="A86" s="173">
        <v>70</v>
      </c>
      <c r="B86" s="168" t="s">
        <v>637</v>
      </c>
      <c r="C86" s="174" t="s">
        <v>656</v>
      </c>
      <c r="D86" s="168" t="s">
        <v>657</v>
      </c>
      <c r="E86" s="168" t="s">
        <v>415</v>
      </c>
      <c r="F86" s="169">
        <v>6</v>
      </c>
      <c r="G86" s="175"/>
      <c r="H86" s="175"/>
      <c r="I86" s="170">
        <f t="shared" si="12"/>
        <v>0</v>
      </c>
      <c r="J86" s="168">
        <f t="shared" si="13"/>
        <v>0</v>
      </c>
      <c r="K86" s="171">
        <f t="shared" si="14"/>
        <v>0</v>
      </c>
      <c r="L86" s="171">
        <f t="shared" si="15"/>
        <v>0</v>
      </c>
      <c r="M86" s="171">
        <f t="shared" si="16"/>
        <v>0</v>
      </c>
      <c r="N86" s="171">
        <v>0</v>
      </c>
      <c r="O86" s="171"/>
      <c r="P86" s="176"/>
      <c r="Q86" s="176"/>
      <c r="R86" s="176"/>
      <c r="S86" s="171">
        <f t="shared" si="17"/>
        <v>0</v>
      </c>
      <c r="T86" s="172"/>
      <c r="U86" s="172"/>
      <c r="V86" s="176"/>
      <c r="Z86">
        <v>0</v>
      </c>
    </row>
    <row r="87" spans="1:26" ht="24.9" customHeight="1" x14ac:dyDescent="0.3">
      <c r="A87" s="173">
        <v>71</v>
      </c>
      <c r="B87" s="168" t="s">
        <v>637</v>
      </c>
      <c r="C87" s="174" t="s">
        <v>658</v>
      </c>
      <c r="D87" s="168" t="s">
        <v>659</v>
      </c>
      <c r="E87" s="168" t="s">
        <v>415</v>
      </c>
      <c r="F87" s="169">
        <v>6</v>
      </c>
      <c r="G87" s="175"/>
      <c r="H87" s="175"/>
      <c r="I87" s="170">
        <f t="shared" si="12"/>
        <v>0</v>
      </c>
      <c r="J87" s="168">
        <f t="shared" si="13"/>
        <v>0</v>
      </c>
      <c r="K87" s="171">
        <f t="shared" si="14"/>
        <v>0</v>
      </c>
      <c r="L87" s="171">
        <f t="shared" si="15"/>
        <v>0</v>
      </c>
      <c r="M87" s="171">
        <f t="shared" si="16"/>
        <v>0</v>
      </c>
      <c r="N87" s="171">
        <v>0</v>
      </c>
      <c r="O87" s="171"/>
      <c r="P87" s="176"/>
      <c r="Q87" s="176"/>
      <c r="R87" s="176"/>
      <c r="S87" s="171">
        <f t="shared" si="17"/>
        <v>0</v>
      </c>
      <c r="T87" s="172"/>
      <c r="U87" s="172"/>
      <c r="V87" s="176"/>
      <c r="Z87">
        <v>0</v>
      </c>
    </row>
    <row r="88" spans="1:26" ht="24.9" customHeight="1" x14ac:dyDescent="0.3">
      <c r="A88" s="182">
        <v>72</v>
      </c>
      <c r="B88" s="177" t="s">
        <v>344</v>
      </c>
      <c r="C88" s="183" t="s">
        <v>660</v>
      </c>
      <c r="D88" s="177" t="s">
        <v>661</v>
      </c>
      <c r="E88" s="177" t="s">
        <v>157</v>
      </c>
      <c r="F88" s="178">
        <v>6</v>
      </c>
      <c r="G88" s="184"/>
      <c r="H88" s="184"/>
      <c r="I88" s="179">
        <f t="shared" si="12"/>
        <v>0</v>
      </c>
      <c r="J88" s="177">
        <f t="shared" si="13"/>
        <v>0</v>
      </c>
      <c r="K88" s="180">
        <f t="shared" si="14"/>
        <v>0</v>
      </c>
      <c r="L88" s="180">
        <f t="shared" si="15"/>
        <v>0</v>
      </c>
      <c r="M88" s="180">
        <f t="shared" si="16"/>
        <v>0</v>
      </c>
      <c r="N88" s="180">
        <v>0</v>
      </c>
      <c r="O88" s="180"/>
      <c r="P88" s="185"/>
      <c r="Q88" s="185"/>
      <c r="R88" s="185"/>
      <c r="S88" s="180">
        <f t="shared" si="17"/>
        <v>0</v>
      </c>
      <c r="T88" s="181"/>
      <c r="U88" s="181"/>
      <c r="V88" s="185"/>
      <c r="Z88">
        <v>0</v>
      </c>
    </row>
    <row r="89" spans="1:26" ht="24.9" customHeight="1" x14ac:dyDescent="0.3">
      <c r="A89" s="182">
        <v>73</v>
      </c>
      <c r="B89" s="177" t="s">
        <v>344</v>
      </c>
      <c r="C89" s="183" t="s">
        <v>662</v>
      </c>
      <c r="D89" s="177" t="s">
        <v>663</v>
      </c>
      <c r="E89" s="177" t="s">
        <v>157</v>
      </c>
      <c r="F89" s="178">
        <v>6</v>
      </c>
      <c r="G89" s="184"/>
      <c r="H89" s="184"/>
      <c r="I89" s="179">
        <f t="shared" si="12"/>
        <v>0</v>
      </c>
      <c r="J89" s="177">
        <f t="shared" si="13"/>
        <v>0</v>
      </c>
      <c r="K89" s="180">
        <f t="shared" si="14"/>
        <v>0</v>
      </c>
      <c r="L89" s="180">
        <f t="shared" si="15"/>
        <v>0</v>
      </c>
      <c r="M89" s="180">
        <f t="shared" si="16"/>
        <v>0</v>
      </c>
      <c r="N89" s="180">
        <v>0</v>
      </c>
      <c r="O89" s="180"/>
      <c r="P89" s="185"/>
      <c r="Q89" s="185"/>
      <c r="R89" s="185"/>
      <c r="S89" s="180">
        <f t="shared" si="17"/>
        <v>0</v>
      </c>
      <c r="T89" s="181"/>
      <c r="U89" s="181"/>
      <c r="V89" s="185"/>
      <c r="Z89">
        <v>0</v>
      </c>
    </row>
    <row r="90" spans="1:26" ht="24.9" customHeight="1" x14ac:dyDescent="0.3">
      <c r="A90" s="182">
        <v>74</v>
      </c>
      <c r="B90" s="177" t="s">
        <v>344</v>
      </c>
      <c r="C90" s="183" t="s">
        <v>664</v>
      </c>
      <c r="D90" s="177" t="s">
        <v>665</v>
      </c>
      <c r="E90" s="177" t="s">
        <v>415</v>
      </c>
      <c r="F90" s="178">
        <v>6</v>
      </c>
      <c r="G90" s="184"/>
      <c r="H90" s="184"/>
      <c r="I90" s="179">
        <f t="shared" si="12"/>
        <v>0</v>
      </c>
      <c r="J90" s="177">
        <f t="shared" si="13"/>
        <v>0</v>
      </c>
      <c r="K90" s="180">
        <f t="shared" si="14"/>
        <v>0</v>
      </c>
      <c r="L90" s="180">
        <f t="shared" si="15"/>
        <v>0</v>
      </c>
      <c r="M90" s="180">
        <f t="shared" si="16"/>
        <v>0</v>
      </c>
      <c r="N90" s="180">
        <v>0</v>
      </c>
      <c r="O90" s="180"/>
      <c r="P90" s="185"/>
      <c r="Q90" s="185"/>
      <c r="R90" s="185"/>
      <c r="S90" s="180">
        <f t="shared" si="17"/>
        <v>0</v>
      </c>
      <c r="T90" s="181"/>
      <c r="U90" s="181"/>
      <c r="V90" s="185"/>
      <c r="Z90">
        <v>0</v>
      </c>
    </row>
    <row r="91" spans="1:26" ht="24.9" customHeight="1" x14ac:dyDescent="0.3">
      <c r="A91" s="182">
        <v>75</v>
      </c>
      <c r="B91" s="177" t="s">
        <v>344</v>
      </c>
      <c r="C91" s="183" t="s">
        <v>666</v>
      </c>
      <c r="D91" s="177" t="s">
        <v>667</v>
      </c>
      <c r="E91" s="177" t="s">
        <v>626</v>
      </c>
      <c r="F91" s="178">
        <v>6</v>
      </c>
      <c r="G91" s="184"/>
      <c r="H91" s="184"/>
      <c r="I91" s="179">
        <f t="shared" si="12"/>
        <v>0</v>
      </c>
      <c r="J91" s="177">
        <f t="shared" si="13"/>
        <v>0</v>
      </c>
      <c r="K91" s="180">
        <f t="shared" si="14"/>
        <v>0</v>
      </c>
      <c r="L91" s="180">
        <f t="shared" si="15"/>
        <v>0</v>
      </c>
      <c r="M91" s="180">
        <f t="shared" si="16"/>
        <v>0</v>
      </c>
      <c r="N91" s="180">
        <v>0</v>
      </c>
      <c r="O91" s="180"/>
      <c r="P91" s="185"/>
      <c r="Q91" s="185"/>
      <c r="R91" s="185"/>
      <c r="S91" s="180">
        <f t="shared" si="17"/>
        <v>0</v>
      </c>
      <c r="T91" s="181"/>
      <c r="U91" s="181"/>
      <c r="V91" s="185"/>
      <c r="Z91">
        <v>0</v>
      </c>
    </row>
    <row r="92" spans="1:26" ht="24.9" customHeight="1" x14ac:dyDescent="0.3">
      <c r="A92" s="182">
        <v>76</v>
      </c>
      <c r="B92" s="177" t="s">
        <v>344</v>
      </c>
      <c r="C92" s="183" t="s">
        <v>668</v>
      </c>
      <c r="D92" s="177" t="s">
        <v>669</v>
      </c>
      <c r="E92" s="177" t="s">
        <v>626</v>
      </c>
      <c r="F92" s="178">
        <v>6</v>
      </c>
      <c r="G92" s="184"/>
      <c r="H92" s="184"/>
      <c r="I92" s="179">
        <f t="shared" si="12"/>
        <v>0</v>
      </c>
      <c r="J92" s="177">
        <f t="shared" si="13"/>
        <v>0</v>
      </c>
      <c r="K92" s="180">
        <f t="shared" si="14"/>
        <v>0</v>
      </c>
      <c r="L92" s="180">
        <f t="shared" si="15"/>
        <v>0</v>
      </c>
      <c r="M92" s="180">
        <f t="shared" si="16"/>
        <v>0</v>
      </c>
      <c r="N92" s="180">
        <v>0</v>
      </c>
      <c r="O92" s="180"/>
      <c r="P92" s="185"/>
      <c r="Q92" s="185"/>
      <c r="R92" s="185"/>
      <c r="S92" s="180">
        <f t="shared" si="17"/>
        <v>0</v>
      </c>
      <c r="T92" s="181"/>
      <c r="U92" s="181"/>
      <c r="V92" s="185"/>
      <c r="Z92">
        <v>0</v>
      </c>
    </row>
    <row r="93" spans="1:26" ht="24.9" customHeight="1" x14ac:dyDescent="0.3">
      <c r="A93" s="182">
        <v>77</v>
      </c>
      <c r="B93" s="177" t="s">
        <v>344</v>
      </c>
      <c r="C93" s="183" t="s">
        <v>670</v>
      </c>
      <c r="D93" s="177" t="s">
        <v>667</v>
      </c>
      <c r="E93" s="177" t="s">
        <v>671</v>
      </c>
      <c r="F93" s="178">
        <v>6</v>
      </c>
      <c r="G93" s="184"/>
      <c r="H93" s="184"/>
      <c r="I93" s="179">
        <f t="shared" si="12"/>
        <v>0</v>
      </c>
      <c r="J93" s="177">
        <f t="shared" si="13"/>
        <v>0</v>
      </c>
      <c r="K93" s="180">
        <f t="shared" si="14"/>
        <v>0</v>
      </c>
      <c r="L93" s="180">
        <f t="shared" si="15"/>
        <v>0</v>
      </c>
      <c r="M93" s="180">
        <f t="shared" si="16"/>
        <v>0</v>
      </c>
      <c r="N93" s="180">
        <v>0</v>
      </c>
      <c r="O93" s="180"/>
      <c r="P93" s="185"/>
      <c r="Q93" s="185"/>
      <c r="R93" s="185"/>
      <c r="S93" s="180">
        <f t="shared" si="17"/>
        <v>0</v>
      </c>
      <c r="T93" s="181"/>
      <c r="U93" s="181"/>
      <c r="V93" s="185"/>
      <c r="Z93">
        <v>0</v>
      </c>
    </row>
    <row r="94" spans="1:26" ht="24.9" customHeight="1" x14ac:dyDescent="0.3">
      <c r="A94" s="182">
        <v>78</v>
      </c>
      <c r="B94" s="177" t="s">
        <v>344</v>
      </c>
      <c r="C94" s="183" t="s">
        <v>672</v>
      </c>
      <c r="D94" s="177" t="s">
        <v>673</v>
      </c>
      <c r="E94" s="177" t="s">
        <v>671</v>
      </c>
      <c r="F94" s="178">
        <v>6</v>
      </c>
      <c r="G94" s="184"/>
      <c r="H94" s="184"/>
      <c r="I94" s="179">
        <f t="shared" si="12"/>
        <v>0</v>
      </c>
      <c r="J94" s="177">
        <f t="shared" si="13"/>
        <v>0</v>
      </c>
      <c r="K94" s="180">
        <f t="shared" si="14"/>
        <v>0</v>
      </c>
      <c r="L94" s="180">
        <f t="shared" si="15"/>
        <v>0</v>
      </c>
      <c r="M94" s="180">
        <f t="shared" si="16"/>
        <v>0</v>
      </c>
      <c r="N94" s="180">
        <v>0</v>
      </c>
      <c r="O94" s="180"/>
      <c r="P94" s="185"/>
      <c r="Q94" s="185"/>
      <c r="R94" s="185"/>
      <c r="S94" s="180">
        <f t="shared" si="17"/>
        <v>0</v>
      </c>
      <c r="T94" s="181"/>
      <c r="U94" s="181"/>
      <c r="V94" s="185"/>
      <c r="Z94">
        <v>0</v>
      </c>
    </row>
    <row r="95" spans="1:26" ht="24.9" customHeight="1" x14ac:dyDescent="0.3">
      <c r="A95" s="182">
        <v>79</v>
      </c>
      <c r="B95" s="177" t="s">
        <v>344</v>
      </c>
      <c r="C95" s="183" t="s">
        <v>674</v>
      </c>
      <c r="D95" s="177" t="s">
        <v>675</v>
      </c>
      <c r="E95" s="177" t="s">
        <v>415</v>
      </c>
      <c r="F95" s="178">
        <v>6</v>
      </c>
      <c r="G95" s="184"/>
      <c r="H95" s="184"/>
      <c r="I95" s="179">
        <f t="shared" si="12"/>
        <v>0</v>
      </c>
      <c r="J95" s="177">
        <f t="shared" si="13"/>
        <v>0</v>
      </c>
      <c r="K95" s="180">
        <f t="shared" si="14"/>
        <v>0</v>
      </c>
      <c r="L95" s="180">
        <f t="shared" si="15"/>
        <v>0</v>
      </c>
      <c r="M95" s="180">
        <f t="shared" si="16"/>
        <v>0</v>
      </c>
      <c r="N95" s="180">
        <v>0</v>
      </c>
      <c r="O95" s="180"/>
      <c r="P95" s="185"/>
      <c r="Q95" s="185"/>
      <c r="R95" s="185"/>
      <c r="S95" s="180">
        <f t="shared" si="17"/>
        <v>0</v>
      </c>
      <c r="T95" s="181"/>
      <c r="U95" s="181"/>
      <c r="V95" s="185"/>
      <c r="Z95">
        <v>0</v>
      </c>
    </row>
    <row r="96" spans="1:26" ht="24.9" customHeight="1" x14ac:dyDescent="0.3">
      <c r="A96" s="182">
        <v>80</v>
      </c>
      <c r="B96" s="177" t="s">
        <v>344</v>
      </c>
      <c r="C96" s="183" t="s">
        <v>676</v>
      </c>
      <c r="D96" s="177" t="s">
        <v>677</v>
      </c>
      <c r="E96" s="177" t="s">
        <v>157</v>
      </c>
      <c r="F96" s="178">
        <v>6</v>
      </c>
      <c r="G96" s="184"/>
      <c r="H96" s="184"/>
      <c r="I96" s="179">
        <f t="shared" si="12"/>
        <v>0</v>
      </c>
      <c r="J96" s="177">
        <f t="shared" si="13"/>
        <v>0</v>
      </c>
      <c r="K96" s="180">
        <f t="shared" si="14"/>
        <v>0</v>
      </c>
      <c r="L96" s="180">
        <f t="shared" si="15"/>
        <v>0</v>
      </c>
      <c r="M96" s="180">
        <f t="shared" si="16"/>
        <v>0</v>
      </c>
      <c r="N96" s="180">
        <v>0</v>
      </c>
      <c r="O96" s="180"/>
      <c r="P96" s="185"/>
      <c r="Q96" s="185"/>
      <c r="R96" s="185"/>
      <c r="S96" s="180">
        <f t="shared" si="17"/>
        <v>0</v>
      </c>
      <c r="T96" s="181"/>
      <c r="U96" s="181"/>
      <c r="V96" s="185"/>
      <c r="Z96">
        <v>0</v>
      </c>
    </row>
    <row r="97" spans="1:26" ht="24.9" customHeight="1" x14ac:dyDescent="0.3">
      <c r="A97" s="182">
        <v>81</v>
      </c>
      <c r="B97" s="177" t="s">
        <v>344</v>
      </c>
      <c r="C97" s="183" t="s">
        <v>678</v>
      </c>
      <c r="D97" s="177" t="s">
        <v>679</v>
      </c>
      <c r="E97" s="177" t="s">
        <v>157</v>
      </c>
      <c r="F97" s="178">
        <v>6</v>
      </c>
      <c r="G97" s="184"/>
      <c r="H97" s="184"/>
      <c r="I97" s="179">
        <f t="shared" si="12"/>
        <v>0</v>
      </c>
      <c r="J97" s="177">
        <f t="shared" si="13"/>
        <v>0</v>
      </c>
      <c r="K97" s="180">
        <f t="shared" si="14"/>
        <v>0</v>
      </c>
      <c r="L97" s="180">
        <f t="shared" si="15"/>
        <v>0</v>
      </c>
      <c r="M97" s="180">
        <f t="shared" si="16"/>
        <v>0</v>
      </c>
      <c r="N97" s="180">
        <v>0</v>
      </c>
      <c r="O97" s="180"/>
      <c r="P97" s="185"/>
      <c r="Q97" s="185"/>
      <c r="R97" s="185"/>
      <c r="S97" s="180">
        <f t="shared" si="17"/>
        <v>0</v>
      </c>
      <c r="T97" s="181"/>
      <c r="U97" s="181"/>
      <c r="V97" s="185"/>
      <c r="Z97">
        <v>0</v>
      </c>
    </row>
    <row r="98" spans="1:26" ht="24.9" customHeight="1" x14ac:dyDescent="0.3">
      <c r="A98" s="173">
        <v>82</v>
      </c>
      <c r="B98" s="168" t="s">
        <v>637</v>
      </c>
      <c r="C98" s="174" t="s">
        <v>680</v>
      </c>
      <c r="D98" s="168" t="s">
        <v>681</v>
      </c>
      <c r="E98" s="168" t="s">
        <v>154</v>
      </c>
      <c r="F98" s="169">
        <v>197</v>
      </c>
      <c r="G98" s="175"/>
      <c r="H98" s="175"/>
      <c r="I98" s="170">
        <f t="shared" si="12"/>
        <v>0</v>
      </c>
      <c r="J98" s="168">
        <f t="shared" si="13"/>
        <v>0</v>
      </c>
      <c r="K98" s="171">
        <f t="shared" si="14"/>
        <v>0</v>
      </c>
      <c r="L98" s="171">
        <f t="shared" si="15"/>
        <v>0</v>
      </c>
      <c r="M98" s="171">
        <f t="shared" si="16"/>
        <v>0</v>
      </c>
      <c r="N98" s="171">
        <v>0</v>
      </c>
      <c r="O98" s="171"/>
      <c r="P98" s="176"/>
      <c r="Q98" s="176"/>
      <c r="R98" s="176"/>
      <c r="S98" s="171">
        <f t="shared" si="17"/>
        <v>0</v>
      </c>
      <c r="T98" s="172"/>
      <c r="U98" s="172"/>
      <c r="V98" s="176"/>
      <c r="Z98">
        <v>0</v>
      </c>
    </row>
    <row r="99" spans="1:26" ht="24.9" customHeight="1" x14ac:dyDescent="0.3">
      <c r="A99" s="173">
        <v>83</v>
      </c>
      <c r="B99" s="168" t="s">
        <v>637</v>
      </c>
      <c r="C99" s="174" t="s">
        <v>682</v>
      </c>
      <c r="D99" s="168" t="s">
        <v>683</v>
      </c>
      <c r="E99" s="168" t="s">
        <v>154</v>
      </c>
      <c r="F99" s="169">
        <v>197</v>
      </c>
      <c r="G99" s="175"/>
      <c r="H99" s="175"/>
      <c r="I99" s="170">
        <f t="shared" si="12"/>
        <v>0</v>
      </c>
      <c r="J99" s="168">
        <f t="shared" si="13"/>
        <v>0</v>
      </c>
      <c r="K99" s="171">
        <f t="shared" si="14"/>
        <v>0</v>
      </c>
      <c r="L99" s="171">
        <f t="shared" si="15"/>
        <v>0</v>
      </c>
      <c r="M99" s="171">
        <f t="shared" si="16"/>
        <v>0</v>
      </c>
      <c r="N99" s="171">
        <v>0</v>
      </c>
      <c r="O99" s="171"/>
      <c r="P99" s="176"/>
      <c r="Q99" s="176"/>
      <c r="R99" s="176"/>
      <c r="S99" s="171">
        <f t="shared" si="17"/>
        <v>0</v>
      </c>
      <c r="T99" s="172"/>
      <c r="U99" s="172"/>
      <c r="V99" s="176"/>
      <c r="Z99">
        <v>0</v>
      </c>
    </row>
    <row r="100" spans="1:26" x14ac:dyDescent="0.3">
      <c r="A100" s="152"/>
      <c r="B100" s="152"/>
      <c r="C100" s="167">
        <v>725</v>
      </c>
      <c r="D100" s="167" t="s">
        <v>507</v>
      </c>
      <c r="E100" s="152"/>
      <c r="F100" s="166"/>
      <c r="G100" s="155">
        <f>ROUND((SUM(L77:L99))/1,2)</f>
        <v>0</v>
      </c>
      <c r="H100" s="155">
        <f>ROUND((SUM(M77:M99))/1,2)</f>
        <v>0</v>
      </c>
      <c r="I100" s="155">
        <f>ROUND((SUM(I77:I99))/1,2)</f>
        <v>0</v>
      </c>
      <c r="J100" s="152"/>
      <c r="K100" s="152"/>
      <c r="L100" s="152">
        <f>ROUND((SUM(L77:L99))/1,2)</f>
        <v>0</v>
      </c>
      <c r="M100" s="152">
        <f>ROUND((SUM(M77:M99))/1,2)</f>
        <v>0</v>
      </c>
      <c r="N100" s="152"/>
      <c r="O100" s="152"/>
      <c r="P100" s="186"/>
      <c r="Q100" s="1"/>
      <c r="R100" s="1"/>
      <c r="S100" s="186">
        <f>ROUND((SUM(S77:S99))/1,2)</f>
        <v>0</v>
      </c>
      <c r="T100" s="187"/>
      <c r="U100" s="187"/>
      <c r="V100" s="2">
        <f>ROUND((SUM(V77:V99))/1,2)</f>
        <v>0</v>
      </c>
    </row>
    <row r="101" spans="1:26" x14ac:dyDescent="0.3">
      <c r="A101" s="1"/>
      <c r="B101" s="1"/>
      <c r="C101" s="1"/>
      <c r="D101" s="1"/>
      <c r="E101" s="1"/>
      <c r="F101" s="162"/>
      <c r="G101" s="145"/>
      <c r="H101" s="145"/>
      <c r="I101" s="145"/>
      <c r="J101" s="1"/>
      <c r="K101" s="1"/>
      <c r="L101" s="1"/>
      <c r="M101" s="1"/>
      <c r="N101" s="1"/>
      <c r="O101" s="1"/>
      <c r="P101" s="1"/>
      <c r="Q101" s="1"/>
      <c r="R101" s="1"/>
      <c r="S101" s="1"/>
      <c r="V101" s="1"/>
    </row>
    <row r="102" spans="1:26" x14ac:dyDescent="0.3">
      <c r="A102" s="152"/>
      <c r="B102" s="152"/>
      <c r="C102" s="152"/>
      <c r="D102" s="2" t="s">
        <v>83</v>
      </c>
      <c r="E102" s="152"/>
      <c r="F102" s="166"/>
      <c r="G102" s="155">
        <f>ROUND((SUM(L9:L101))/2,2)</f>
        <v>0</v>
      </c>
      <c r="H102" s="155">
        <f>ROUND((SUM(M9:M101))/2,2)</f>
        <v>0</v>
      </c>
      <c r="I102" s="155">
        <f>ROUND((SUM(I9:I101))/2,2)</f>
        <v>0</v>
      </c>
      <c r="J102" s="152"/>
      <c r="K102" s="152"/>
      <c r="L102" s="152">
        <f>ROUND((SUM(L9:L101))/2,2)</f>
        <v>0</v>
      </c>
      <c r="M102" s="152">
        <f>ROUND((SUM(M9:M101))/2,2)</f>
        <v>0</v>
      </c>
      <c r="N102" s="152"/>
      <c r="O102" s="152"/>
      <c r="P102" s="186"/>
      <c r="Q102" s="1"/>
      <c r="R102" s="1"/>
      <c r="S102" s="186">
        <f>ROUND((SUM(S9:S101))/2,2)</f>
        <v>0</v>
      </c>
      <c r="V102" s="2">
        <f>ROUND((SUM(V9:V101))/2,2)</f>
        <v>0</v>
      </c>
    </row>
    <row r="103" spans="1:26" x14ac:dyDescent="0.3">
      <c r="A103" s="188"/>
      <c r="B103" s="188"/>
      <c r="C103" s="188"/>
      <c r="D103" s="188" t="s">
        <v>97</v>
      </c>
      <c r="E103" s="188"/>
      <c r="F103" s="189"/>
      <c r="G103" s="190">
        <f>ROUND((SUM(L9:L102))/3,2)</f>
        <v>0</v>
      </c>
      <c r="H103" s="190">
        <f>ROUND((SUM(M9:M102))/3,2)</f>
        <v>0</v>
      </c>
      <c r="I103" s="190">
        <f>ROUND((SUM(I9:I102))/3,2)</f>
        <v>0</v>
      </c>
      <c r="J103" s="188"/>
      <c r="K103" s="188">
        <f>ROUND((SUM(K9:K102))/3,2)</f>
        <v>0</v>
      </c>
      <c r="L103" s="188">
        <f>ROUND((SUM(L9:L102))/3,2)</f>
        <v>0</v>
      </c>
      <c r="M103" s="188">
        <f>ROUND((SUM(M9:M102))/3,2)</f>
        <v>0</v>
      </c>
      <c r="N103" s="188"/>
      <c r="O103" s="188"/>
      <c r="P103" s="189"/>
      <c r="Q103" s="188"/>
      <c r="R103" s="188"/>
      <c r="S103" s="189">
        <f>ROUND((SUM(S9:S102))/3,2)</f>
        <v>0</v>
      </c>
      <c r="T103" s="191"/>
      <c r="U103" s="191"/>
      <c r="V103" s="188">
        <f>ROUND((SUM(V9:V102))/3,2)</f>
        <v>0</v>
      </c>
      <c r="Z103">
        <f>(SUM(Z9:Z102))</f>
        <v>0</v>
      </c>
    </row>
    <row r="106" spans="1:26" ht="57.6" customHeight="1" x14ac:dyDescent="0.3">
      <c r="A106" s="219" t="s">
        <v>1283</v>
      </c>
      <c r="B106" s="219"/>
      <c r="C106" s="219"/>
      <c r="D106" s="219"/>
      <c r="E106" s="219"/>
      <c r="F106" s="219"/>
      <c r="G106" s="219"/>
      <c r="H106" s="219"/>
      <c r="I106" s="219"/>
      <c r="J106" s="219"/>
      <c r="K106" s="219"/>
      <c r="L106" s="219"/>
      <c r="M106" s="219"/>
      <c r="N106" s="219"/>
      <c r="O106" s="219"/>
      <c r="P106" s="219"/>
      <c r="Q106" s="219"/>
      <c r="R106" s="219"/>
      <c r="S106" s="219"/>
      <c r="T106" s="219"/>
      <c r="U106" s="219"/>
      <c r="V106" s="219"/>
    </row>
    <row r="108" spans="1:26" ht="42.6" customHeight="1" x14ac:dyDescent="0.3">
      <c r="A108" s="220" t="s">
        <v>1284</v>
      </c>
      <c r="B108" s="220"/>
      <c r="C108" s="220"/>
      <c r="D108" s="220"/>
      <c r="E108" s="220"/>
      <c r="F108" s="220"/>
      <c r="G108" s="220"/>
      <c r="H108" s="220"/>
      <c r="I108" s="220"/>
      <c r="J108" s="220"/>
      <c r="K108" s="220"/>
      <c r="L108" s="220"/>
      <c r="M108" s="220"/>
      <c r="N108" s="220"/>
      <c r="O108" s="220"/>
      <c r="P108" s="220"/>
      <c r="Q108" s="220"/>
      <c r="R108" s="220"/>
      <c r="S108" s="220"/>
      <c r="T108" s="220"/>
      <c r="U108" s="220"/>
      <c r="V108" s="220"/>
    </row>
    <row r="110" spans="1:26" ht="42" customHeight="1" x14ac:dyDescent="0.3">
      <c r="A110" s="220" t="s">
        <v>1285</v>
      </c>
      <c r="B110" s="220"/>
      <c r="C110" s="220"/>
      <c r="D110" s="220"/>
      <c r="E110" s="220"/>
      <c r="F110" s="220"/>
      <c r="G110" s="220"/>
      <c r="H110" s="220"/>
      <c r="I110" s="220"/>
      <c r="J110" s="220"/>
      <c r="K110" s="220"/>
      <c r="L110" s="220"/>
      <c r="M110" s="220"/>
      <c r="N110" s="220"/>
      <c r="O110" s="220"/>
      <c r="P110" s="220"/>
      <c r="Q110" s="220"/>
      <c r="R110" s="220"/>
      <c r="S110" s="220"/>
      <c r="T110" s="220"/>
      <c r="U110" s="220"/>
      <c r="V110" s="220"/>
    </row>
    <row r="112" spans="1:26" x14ac:dyDescent="0.3">
      <c r="A112" s="220" t="s">
        <v>1286</v>
      </c>
      <c r="B112" s="220"/>
      <c r="C112" s="220"/>
      <c r="D112" s="220"/>
      <c r="E112" s="220"/>
      <c r="F112" s="220"/>
      <c r="G112" s="220"/>
      <c r="H112" s="220"/>
      <c r="I112" s="220"/>
      <c r="J112" s="220"/>
      <c r="K112" s="220"/>
      <c r="L112" s="220"/>
      <c r="M112" s="220"/>
      <c r="N112" s="220"/>
      <c r="O112" s="220"/>
      <c r="P112" s="220"/>
      <c r="Q112" s="220"/>
      <c r="R112" s="220"/>
      <c r="S112" s="220"/>
      <c r="T112" s="220"/>
      <c r="U112" s="220"/>
      <c r="V112" s="220"/>
    </row>
    <row r="114" spans="1:4" x14ac:dyDescent="0.3">
      <c r="A114" s="220" t="s">
        <v>1287</v>
      </c>
      <c r="B114" s="220"/>
      <c r="C114" s="220"/>
      <c r="D114" s="220"/>
    </row>
    <row r="118" spans="1:4" x14ac:dyDescent="0.3">
      <c r="A118" s="220" t="s">
        <v>1288</v>
      </c>
      <c r="B118" s="220"/>
      <c r="C118" s="220"/>
      <c r="D118" s="220"/>
    </row>
  </sheetData>
  <mergeCells count="9">
    <mergeCell ref="A110:V110"/>
    <mergeCell ref="A112:V112"/>
    <mergeCell ref="A114:D114"/>
    <mergeCell ref="A118:D118"/>
    <mergeCell ref="B1:H1"/>
    <mergeCell ref="B2:H2"/>
    <mergeCell ref="B3:H3"/>
    <mergeCell ref="A106:V106"/>
    <mergeCell ref="A108:V108"/>
  </mergeCells>
  <printOptions horizontalCentered="1" gridLines="1"/>
  <pageMargins left="0.7" right="6.9444444444444441E-3" top="0.75" bottom="0.75" header="0.3" footer="0.3"/>
  <pageSetup paperSize="9" scale="90" orientation="landscape" r:id="rId1"/>
  <headerFooter>
    <oddHeader>&amp;C&amp;B&amp; Rozpočet NÁJOMNÝ BYTOVÝ DOM  A  6.bytových jednotiek OĽKA                výkaz výmer / SO 01 ZDRAVOTECHNIKA</oddHeader>
    <oddFooter>&amp;RStrana &amp;P z &amp;N    &amp;L&amp;7Spracované systémom Systematic® Kalkulus, tel.: 051 77 10 585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DF30-E86F-45A3-80D0-436A0D5DEA2F}">
  <dimension ref="A1:AA41"/>
  <sheetViews>
    <sheetView workbookViewId="0">
      <selection activeCell="J5" sqref="J5"/>
    </sheetView>
  </sheetViews>
  <sheetFormatPr defaultColWidth="0" defaultRowHeight="14.4" x14ac:dyDescent="0.3"/>
  <cols>
    <col min="1" max="1" width="1.6640625" customWidth="1"/>
    <col min="2" max="2" width="3.6640625" customWidth="1"/>
    <col min="3" max="3" width="4.6640625" customWidth="1"/>
    <col min="4" max="6" width="10.6640625" customWidth="1"/>
    <col min="7" max="7" width="3.6640625" customWidth="1"/>
    <col min="8" max="8" width="19.6640625" customWidth="1"/>
    <col min="9" max="10" width="10.6640625" customWidth="1"/>
    <col min="11" max="26" width="0" hidden="1" customWidth="1"/>
    <col min="27" max="27" width="9.109375" customWidth="1"/>
    <col min="28" max="16384" width="9.109375" hidden="1"/>
  </cols>
  <sheetData>
    <row r="1" spans="1:23" ht="27.9" customHeight="1" thickBot="1" x14ac:dyDescent="0.35">
      <c r="A1" s="3"/>
      <c r="B1" s="17"/>
      <c r="C1" s="17"/>
      <c r="D1" s="17"/>
      <c r="E1" s="17"/>
      <c r="F1" s="18" t="s">
        <v>23</v>
      </c>
      <c r="G1" s="17"/>
      <c r="H1" s="17"/>
      <c r="I1" s="17"/>
      <c r="J1" s="17"/>
      <c r="W1">
        <v>30.126000000000001</v>
      </c>
    </row>
    <row r="2" spans="1:23" ht="30" customHeight="1" thickTop="1" x14ac:dyDescent="0.3">
      <c r="A2" s="16"/>
      <c r="B2" s="213" t="s">
        <v>1280</v>
      </c>
      <c r="C2" s="214"/>
      <c r="D2" s="214"/>
      <c r="E2" s="214"/>
      <c r="F2" s="214"/>
      <c r="G2" s="214"/>
      <c r="H2" s="214"/>
      <c r="I2" s="214"/>
      <c r="J2" s="215"/>
    </row>
    <row r="3" spans="1:23" ht="18" customHeight="1" x14ac:dyDescent="0.3">
      <c r="A3" s="16"/>
      <c r="B3" s="37" t="s">
        <v>25</v>
      </c>
      <c r="C3" s="38"/>
      <c r="D3" s="39"/>
      <c r="E3" s="39"/>
      <c r="F3" s="39"/>
      <c r="G3" s="20"/>
      <c r="H3" s="20"/>
      <c r="I3" s="40" t="s">
        <v>24</v>
      </c>
      <c r="J3" s="33"/>
    </row>
    <row r="4" spans="1:23" ht="18" customHeight="1" x14ac:dyDescent="0.3">
      <c r="A4" s="16"/>
      <c r="B4" s="37" t="s">
        <v>684</v>
      </c>
      <c r="C4" s="23"/>
      <c r="D4" s="20"/>
      <c r="E4" s="20"/>
      <c r="F4" s="20"/>
      <c r="G4" s="20"/>
      <c r="H4" s="20"/>
      <c r="I4" s="40" t="s">
        <v>27</v>
      </c>
      <c r="J4" s="33"/>
    </row>
    <row r="5" spans="1:23" ht="18" customHeight="1" thickBot="1" x14ac:dyDescent="0.35">
      <c r="A5" s="16"/>
      <c r="B5" s="41" t="s">
        <v>28</v>
      </c>
      <c r="C5" s="23"/>
      <c r="D5" s="20"/>
      <c r="E5" s="20"/>
      <c r="F5" s="42" t="s">
        <v>29</v>
      </c>
      <c r="G5" s="20"/>
      <c r="H5" s="20"/>
      <c r="I5" s="40" t="s">
        <v>30</v>
      </c>
      <c r="J5" s="43"/>
    </row>
    <row r="6" spans="1:23" ht="20.100000000000001" customHeight="1" thickTop="1" x14ac:dyDescent="0.3">
      <c r="A6" s="16"/>
      <c r="B6" s="207" t="s">
        <v>31</v>
      </c>
      <c r="C6" s="208"/>
      <c r="D6" s="208"/>
      <c r="E6" s="208"/>
      <c r="F6" s="208"/>
      <c r="G6" s="208"/>
      <c r="H6" s="208"/>
      <c r="I6" s="208"/>
      <c r="J6" s="209"/>
    </row>
    <row r="7" spans="1:23" ht="18" customHeight="1" x14ac:dyDescent="0.3">
      <c r="A7" s="16"/>
      <c r="B7" s="52" t="s">
        <v>34</v>
      </c>
      <c r="C7" s="45"/>
      <c r="D7" s="21"/>
      <c r="E7" s="21"/>
      <c r="F7" s="21"/>
      <c r="G7" s="53" t="s">
        <v>35</v>
      </c>
      <c r="H7" s="21"/>
      <c r="I7" s="31"/>
      <c r="J7" s="46"/>
    </row>
    <row r="8" spans="1:23" ht="20.100000000000001" customHeight="1" x14ac:dyDescent="0.3">
      <c r="A8" s="16"/>
      <c r="B8" s="210" t="s">
        <v>32</v>
      </c>
      <c r="C8" s="211"/>
      <c r="D8" s="211"/>
      <c r="E8" s="211"/>
      <c r="F8" s="211"/>
      <c r="G8" s="211"/>
      <c r="H8" s="211"/>
      <c r="I8" s="211"/>
      <c r="J8" s="212"/>
    </row>
    <row r="9" spans="1:23" ht="18" customHeight="1" x14ac:dyDescent="0.3">
      <c r="A9" s="16"/>
      <c r="B9" s="41" t="s">
        <v>34</v>
      </c>
      <c r="C9" s="23"/>
      <c r="D9" s="20"/>
      <c r="E9" s="20"/>
      <c r="F9" s="20"/>
      <c r="G9" s="42" t="s">
        <v>35</v>
      </c>
      <c r="H9" s="20"/>
      <c r="I9" s="30"/>
      <c r="J9" s="33"/>
    </row>
    <row r="10" spans="1:23" ht="20.100000000000001" customHeight="1" x14ac:dyDescent="0.3">
      <c r="A10" s="16"/>
      <c r="B10" s="210" t="s">
        <v>33</v>
      </c>
      <c r="C10" s="211"/>
      <c r="D10" s="211"/>
      <c r="E10" s="211"/>
      <c r="F10" s="211"/>
      <c r="G10" s="211"/>
      <c r="H10" s="211"/>
      <c r="I10" s="211"/>
      <c r="J10" s="212"/>
    </row>
    <row r="11" spans="1:23" ht="18" customHeight="1" thickBot="1" x14ac:dyDescent="0.35">
      <c r="A11" s="16"/>
      <c r="B11" s="41" t="s">
        <v>34</v>
      </c>
      <c r="C11" s="23"/>
      <c r="D11" s="20"/>
      <c r="E11" s="20"/>
      <c r="F11" s="20"/>
      <c r="G11" s="42" t="s">
        <v>35</v>
      </c>
      <c r="H11" s="20"/>
      <c r="I11" s="30"/>
      <c r="J11" s="33"/>
    </row>
    <row r="12" spans="1:23" ht="18" customHeight="1" thickTop="1" x14ac:dyDescent="0.3">
      <c r="A12" s="16"/>
      <c r="B12" s="47"/>
      <c r="C12" s="48"/>
      <c r="D12" s="49"/>
      <c r="E12" s="49"/>
      <c r="F12" s="49"/>
      <c r="G12" s="49"/>
      <c r="H12" s="49"/>
      <c r="I12" s="50"/>
      <c r="J12" s="51"/>
    </row>
    <row r="13" spans="1:23" ht="18" customHeight="1" x14ac:dyDescent="0.3">
      <c r="A13" s="16"/>
      <c r="B13" s="44"/>
      <c r="C13" s="45"/>
      <c r="D13" s="21"/>
      <c r="E13" s="21"/>
      <c r="F13" s="21"/>
      <c r="G13" s="21"/>
      <c r="H13" s="21"/>
      <c r="I13" s="31"/>
      <c r="J13" s="46"/>
    </row>
    <row r="14" spans="1:23" ht="18" customHeight="1" thickBot="1" x14ac:dyDescent="0.35">
      <c r="A14" s="16"/>
      <c r="B14" s="26"/>
      <c r="C14" s="23"/>
      <c r="D14" s="20"/>
      <c r="E14" s="20"/>
      <c r="F14" s="20"/>
      <c r="G14" s="20"/>
      <c r="H14" s="20"/>
      <c r="I14" s="30"/>
      <c r="J14" s="33"/>
    </row>
    <row r="15" spans="1:23" ht="18" customHeight="1" thickTop="1" x14ac:dyDescent="0.3">
      <c r="A15" s="16"/>
      <c r="B15" s="86" t="s">
        <v>36</v>
      </c>
      <c r="C15" s="87" t="s">
        <v>5</v>
      </c>
      <c r="D15" s="87" t="s">
        <v>65</v>
      </c>
      <c r="E15" s="88" t="s">
        <v>66</v>
      </c>
      <c r="F15" s="102" t="s">
        <v>67</v>
      </c>
      <c r="G15" s="54" t="s">
        <v>42</v>
      </c>
      <c r="H15" s="57" t="s">
        <v>43</v>
      </c>
      <c r="I15" s="101"/>
      <c r="J15" s="51"/>
    </row>
    <row r="16" spans="1:23" ht="18" customHeight="1" x14ac:dyDescent="0.3">
      <c r="A16" s="16"/>
      <c r="B16" s="89">
        <v>1</v>
      </c>
      <c r="C16" s="90" t="s">
        <v>37</v>
      </c>
      <c r="D16" s="91"/>
      <c r="E16" s="92"/>
      <c r="F16" s="103"/>
      <c r="G16" s="55">
        <v>6</v>
      </c>
      <c r="H16" s="112" t="s">
        <v>44</v>
      </c>
      <c r="I16" s="123"/>
      <c r="J16" s="115">
        <v>0</v>
      </c>
    </row>
    <row r="17" spans="1:26" ht="18" customHeight="1" x14ac:dyDescent="0.3">
      <c r="A17" s="16"/>
      <c r="B17" s="62">
        <v>2</v>
      </c>
      <c r="C17" s="66" t="s">
        <v>38</v>
      </c>
      <c r="D17" s="72">
        <f>'Rekap 7909'!B16</f>
        <v>0</v>
      </c>
      <c r="E17" s="70">
        <f>'Rekap 7909'!C16</f>
        <v>0</v>
      </c>
      <c r="F17" s="75">
        <f>'Rekap 7909'!D16</f>
        <v>0</v>
      </c>
      <c r="G17" s="56">
        <v>7</v>
      </c>
      <c r="H17" s="113" t="s">
        <v>45</v>
      </c>
      <c r="I17" s="123"/>
      <c r="J17" s="116">
        <f>'SO 7909'!Z101</f>
        <v>0</v>
      </c>
    </row>
    <row r="18" spans="1:26" ht="18" customHeight="1" x14ac:dyDescent="0.3">
      <c r="A18" s="16"/>
      <c r="B18" s="63">
        <v>3</v>
      </c>
      <c r="C18" s="67" t="s">
        <v>39</v>
      </c>
      <c r="D18" s="73"/>
      <c r="E18" s="71"/>
      <c r="F18" s="76"/>
      <c r="G18" s="56">
        <v>8</v>
      </c>
      <c r="H18" s="113" t="s">
        <v>46</v>
      </c>
      <c r="I18" s="123"/>
      <c r="J18" s="116">
        <v>0</v>
      </c>
    </row>
    <row r="19" spans="1:26" ht="18" customHeight="1" x14ac:dyDescent="0.3">
      <c r="A19" s="16"/>
      <c r="B19" s="63">
        <v>4</v>
      </c>
      <c r="C19" s="67" t="s">
        <v>40</v>
      </c>
      <c r="D19" s="73"/>
      <c r="E19" s="71"/>
      <c r="F19" s="76"/>
      <c r="G19" s="56">
        <v>9</v>
      </c>
      <c r="H19" s="121"/>
      <c r="I19" s="123"/>
      <c r="J19" s="122"/>
    </row>
    <row r="20" spans="1:26" ht="18" customHeight="1" thickBot="1" x14ac:dyDescent="0.35">
      <c r="A20" s="16"/>
      <c r="B20" s="63">
        <v>5</v>
      </c>
      <c r="C20" s="68" t="s">
        <v>41</v>
      </c>
      <c r="D20" s="74"/>
      <c r="E20" s="96"/>
      <c r="F20" s="104">
        <f>SUM(F16:F19)</f>
        <v>0</v>
      </c>
      <c r="G20" s="56">
        <v>10</v>
      </c>
      <c r="H20" s="113" t="s">
        <v>41</v>
      </c>
      <c r="I20" s="125"/>
      <c r="J20" s="95">
        <f>SUM(J16:J19)</f>
        <v>0</v>
      </c>
    </row>
    <row r="21" spans="1:26" ht="18" customHeight="1" thickTop="1" x14ac:dyDescent="0.3">
      <c r="A21" s="16"/>
      <c r="B21" s="60" t="s">
        <v>54</v>
      </c>
      <c r="C21" s="64" t="s">
        <v>55</v>
      </c>
      <c r="D21" s="69"/>
      <c r="E21" s="22"/>
      <c r="F21" s="94"/>
      <c r="G21" s="60" t="s">
        <v>61</v>
      </c>
      <c r="H21" s="57" t="s">
        <v>55</v>
      </c>
      <c r="I21" s="31"/>
      <c r="J21" s="126"/>
    </row>
    <row r="22" spans="1:26" ht="18" customHeight="1" x14ac:dyDescent="0.3">
      <c r="A22" s="16"/>
      <c r="B22" s="55">
        <v>11</v>
      </c>
      <c r="C22" s="58" t="s">
        <v>56</v>
      </c>
      <c r="D22" s="82"/>
      <c r="E22" s="84" t="s">
        <v>59</v>
      </c>
      <c r="F22" s="75">
        <f>((F16*U22*0)+(F17*V22*0)+(F18*W22*0))/100</f>
        <v>0</v>
      </c>
      <c r="G22" s="55">
        <v>16</v>
      </c>
      <c r="H22" s="112" t="s">
        <v>62</v>
      </c>
      <c r="I22" s="124" t="s">
        <v>59</v>
      </c>
      <c r="J22" s="115">
        <f>((F16*X22*0)+(F17*Y22*0)+(F18*Z22*0))/100</f>
        <v>0</v>
      </c>
      <c r="U22">
        <v>1</v>
      </c>
      <c r="V22">
        <v>1</v>
      </c>
      <c r="W22">
        <v>1</v>
      </c>
      <c r="X22">
        <v>1</v>
      </c>
      <c r="Y22">
        <v>1</v>
      </c>
      <c r="Z22">
        <v>1</v>
      </c>
    </row>
    <row r="23" spans="1:26" ht="18" customHeight="1" x14ac:dyDescent="0.3">
      <c r="A23" s="16"/>
      <c r="B23" s="56">
        <v>12</v>
      </c>
      <c r="C23" s="59" t="s">
        <v>57</v>
      </c>
      <c r="D23" s="61"/>
      <c r="E23" s="84" t="s">
        <v>60</v>
      </c>
      <c r="F23" s="76">
        <f>((F16*U23*0)+(F17*V23*0)+(F18*W23*0))/100</f>
        <v>0</v>
      </c>
      <c r="G23" s="56">
        <v>17</v>
      </c>
      <c r="H23" s="113" t="s">
        <v>63</v>
      </c>
      <c r="I23" s="124" t="s">
        <v>59</v>
      </c>
      <c r="J23" s="116">
        <f>((F16*X23*0)+(F17*Y23*0)+(F18*Z23*0))/100</f>
        <v>0</v>
      </c>
      <c r="U23">
        <v>1</v>
      </c>
      <c r="V23">
        <v>1</v>
      </c>
      <c r="W23">
        <v>0</v>
      </c>
      <c r="X23">
        <v>1</v>
      </c>
      <c r="Y23">
        <v>1</v>
      </c>
      <c r="Z23">
        <v>1</v>
      </c>
    </row>
    <row r="24" spans="1:26" ht="18" customHeight="1" x14ac:dyDescent="0.3">
      <c r="A24" s="16"/>
      <c r="B24" s="56">
        <v>13</v>
      </c>
      <c r="C24" s="59" t="s">
        <v>58</v>
      </c>
      <c r="D24" s="61"/>
      <c r="E24" s="84" t="s">
        <v>59</v>
      </c>
      <c r="F24" s="76">
        <f>((F16*U24*0)+(F17*V24*0)+(F18*W24*0))/100</f>
        <v>0</v>
      </c>
      <c r="G24" s="56">
        <v>18</v>
      </c>
      <c r="H24" s="113" t="s">
        <v>64</v>
      </c>
      <c r="I24" s="124" t="s">
        <v>60</v>
      </c>
      <c r="J24" s="116">
        <f>((F16*X24*0)+(F17*Y24*0)+(F18*Z24*0))/100</f>
        <v>0</v>
      </c>
      <c r="U24">
        <v>1</v>
      </c>
      <c r="V24">
        <v>1</v>
      </c>
      <c r="W24">
        <v>1</v>
      </c>
      <c r="X24">
        <v>1</v>
      </c>
      <c r="Y24">
        <v>1</v>
      </c>
      <c r="Z24">
        <v>0</v>
      </c>
    </row>
    <row r="25" spans="1:26" ht="18" customHeight="1" x14ac:dyDescent="0.3">
      <c r="A25" s="16"/>
      <c r="B25" s="56">
        <v>14</v>
      </c>
      <c r="C25" s="23"/>
      <c r="D25" s="61"/>
      <c r="E25" s="85"/>
      <c r="F25" s="83"/>
      <c r="G25" s="56">
        <v>19</v>
      </c>
      <c r="H25" s="121"/>
      <c r="I25" s="123"/>
      <c r="J25" s="122"/>
    </row>
    <row r="26" spans="1:26" ht="18" customHeight="1" thickBot="1" x14ac:dyDescent="0.35">
      <c r="A26" s="16"/>
      <c r="B26" s="56">
        <v>15</v>
      </c>
      <c r="C26" s="59"/>
      <c r="D26" s="61"/>
      <c r="E26" s="61"/>
      <c r="F26" s="105"/>
      <c r="G26" s="56">
        <v>20</v>
      </c>
      <c r="H26" s="113" t="s">
        <v>41</v>
      </c>
      <c r="I26" s="125"/>
      <c r="J26" s="95">
        <f>SUM(J22:J25)+SUM(F22:F25)</f>
        <v>0</v>
      </c>
    </row>
    <row r="27" spans="1:26" ht="18" customHeight="1" thickTop="1" x14ac:dyDescent="0.3">
      <c r="A27" s="16"/>
      <c r="B27" s="97"/>
      <c r="C27" s="137" t="s">
        <v>70</v>
      </c>
      <c r="D27" s="130"/>
      <c r="E27" s="98"/>
      <c r="F27" s="32"/>
      <c r="G27" s="106" t="s">
        <v>47</v>
      </c>
      <c r="H27" s="100" t="s">
        <v>48</v>
      </c>
      <c r="I27" s="31"/>
      <c r="J27" s="34"/>
    </row>
    <row r="28" spans="1:26" ht="18" customHeight="1" x14ac:dyDescent="0.3">
      <c r="A28" s="16"/>
      <c r="B28" s="29"/>
      <c r="C28" s="128"/>
      <c r="D28" s="131"/>
      <c r="E28" s="25"/>
      <c r="F28" s="16"/>
      <c r="G28" s="107">
        <v>21</v>
      </c>
      <c r="H28" s="111" t="s">
        <v>49</v>
      </c>
      <c r="I28" s="118"/>
      <c r="J28" s="93">
        <f>F20+J20+F26+J26</f>
        <v>0</v>
      </c>
    </row>
    <row r="29" spans="1:26" ht="18" customHeight="1" x14ac:dyDescent="0.3">
      <c r="A29" s="16"/>
      <c r="B29" s="77"/>
      <c r="C29" s="129"/>
      <c r="D29" s="132"/>
      <c r="E29" s="25"/>
      <c r="F29" s="16"/>
      <c r="G29" s="55">
        <v>22</v>
      </c>
      <c r="H29" s="112" t="s">
        <v>50</v>
      </c>
      <c r="I29" s="119">
        <f>J28-SUM('SO 7909'!K9:'SO 7909'!K100)</f>
        <v>0</v>
      </c>
      <c r="J29" s="115">
        <f>ROUND(((ROUND(I29,2)*20)*1/100),2)</f>
        <v>0</v>
      </c>
    </row>
    <row r="30" spans="1:26" ht="18" customHeight="1" x14ac:dyDescent="0.3">
      <c r="A30" s="16"/>
      <c r="B30" s="26"/>
      <c r="C30" s="121"/>
      <c r="D30" s="123"/>
      <c r="E30" s="25"/>
      <c r="F30" s="16"/>
      <c r="G30" s="56">
        <v>23</v>
      </c>
      <c r="H30" s="113" t="s">
        <v>51</v>
      </c>
      <c r="I30" s="84">
        <f>SUM('SO 7909'!K9:'SO 7909'!K100)</f>
        <v>0</v>
      </c>
      <c r="J30" s="116">
        <f>ROUND(((ROUND(I30,2)*0)/100),2)</f>
        <v>0</v>
      </c>
    </row>
    <row r="31" spans="1:26" ht="18" customHeight="1" x14ac:dyDescent="0.3">
      <c r="A31" s="16"/>
      <c r="B31" s="27"/>
      <c r="C31" s="133"/>
      <c r="D31" s="134"/>
      <c r="E31" s="25"/>
      <c r="F31" s="16"/>
      <c r="G31" s="107">
        <v>24</v>
      </c>
      <c r="H31" s="111" t="s">
        <v>52</v>
      </c>
      <c r="I31" s="110"/>
      <c r="J31" s="127">
        <f>SUM(J28:J30)</f>
        <v>0</v>
      </c>
    </row>
    <row r="32" spans="1:26" ht="18" customHeight="1" thickBot="1" x14ac:dyDescent="0.35">
      <c r="A32" s="16"/>
      <c r="B32" s="44"/>
      <c r="C32" s="114"/>
      <c r="D32" s="120"/>
      <c r="E32" s="78"/>
      <c r="F32" s="79"/>
      <c r="G32" s="55" t="s">
        <v>53</v>
      </c>
      <c r="H32" s="114"/>
      <c r="I32" s="120"/>
      <c r="J32" s="117"/>
    </row>
    <row r="33" spans="1:10" ht="18" customHeight="1" thickTop="1" x14ac:dyDescent="0.3">
      <c r="A33" s="16"/>
      <c r="B33" s="97"/>
      <c r="C33" s="98"/>
      <c r="D33" s="135" t="s">
        <v>68</v>
      </c>
      <c r="E33" s="81"/>
      <c r="F33" s="99"/>
      <c r="G33" s="108">
        <v>26</v>
      </c>
      <c r="H33" s="136" t="s">
        <v>69</v>
      </c>
      <c r="I33" s="32"/>
      <c r="J33" s="109"/>
    </row>
    <row r="34" spans="1:10" ht="18" customHeight="1" x14ac:dyDescent="0.3">
      <c r="A34" s="16"/>
      <c r="B34" s="28"/>
      <c r="C34" s="24"/>
      <c r="D34" s="19"/>
      <c r="E34" s="19"/>
      <c r="F34" s="19"/>
      <c r="G34" s="19"/>
      <c r="H34" s="19"/>
      <c r="I34" s="32"/>
      <c r="J34" s="35"/>
    </row>
    <row r="35" spans="1:10" ht="18" customHeight="1" x14ac:dyDescent="0.3">
      <c r="A35" s="16"/>
      <c r="B35" s="29"/>
      <c r="C35" s="25"/>
      <c r="D35" s="3"/>
      <c r="E35" s="3"/>
      <c r="F35" s="3"/>
      <c r="G35" s="3"/>
      <c r="H35" s="3"/>
      <c r="I35" s="16"/>
      <c r="J35" s="36"/>
    </row>
    <row r="36" spans="1:10" ht="18" customHeight="1" x14ac:dyDescent="0.3">
      <c r="A36" s="16"/>
      <c r="B36" s="29"/>
      <c r="C36" s="25"/>
      <c r="D36" s="3"/>
      <c r="E36" s="3"/>
      <c r="F36" s="3"/>
      <c r="G36" s="3"/>
      <c r="H36" s="3"/>
      <c r="I36" s="16"/>
      <c r="J36" s="36"/>
    </row>
    <row r="37" spans="1:10" ht="18" customHeight="1" x14ac:dyDescent="0.3">
      <c r="A37" s="16"/>
      <c r="B37" s="29"/>
      <c r="C37" s="25"/>
      <c r="D37" s="3"/>
      <c r="E37" s="3"/>
      <c r="F37" s="3"/>
      <c r="G37" s="3"/>
      <c r="H37" s="3"/>
      <c r="I37" s="16"/>
      <c r="J37" s="36"/>
    </row>
    <row r="38" spans="1:10" ht="18" customHeight="1" x14ac:dyDescent="0.3">
      <c r="A38" s="16"/>
      <c r="B38" s="29"/>
      <c r="C38" s="25"/>
      <c r="D38" s="3"/>
      <c r="E38" s="3"/>
      <c r="F38" s="3"/>
      <c r="G38" s="3"/>
      <c r="H38" s="3"/>
      <c r="I38" s="16"/>
      <c r="J38" s="36"/>
    </row>
    <row r="39" spans="1:10" ht="18" customHeight="1" x14ac:dyDescent="0.3">
      <c r="A39" s="16"/>
      <c r="B39" s="29"/>
      <c r="C39" s="25"/>
      <c r="D39" s="3"/>
      <c r="E39" s="3"/>
      <c r="F39" s="3"/>
      <c r="G39" s="3"/>
      <c r="H39" s="3"/>
      <c r="I39" s="16"/>
      <c r="J39" s="36"/>
    </row>
    <row r="40" spans="1:10" ht="18" customHeight="1" thickBot="1" x14ac:dyDescent="0.35">
      <c r="A40" s="16"/>
      <c r="B40" s="77"/>
      <c r="C40" s="78"/>
      <c r="D40" s="17"/>
      <c r="E40" s="17"/>
      <c r="F40" s="17"/>
      <c r="G40" s="17"/>
      <c r="H40" s="17"/>
      <c r="I40" s="79"/>
      <c r="J40" s="80"/>
    </row>
    <row r="41" spans="1:10" ht="15" thickTop="1" x14ac:dyDescent="0.3">
      <c r="A41" s="16"/>
      <c r="B41" s="81"/>
      <c r="C41" s="81"/>
      <c r="D41" s="81"/>
      <c r="E41" s="81"/>
      <c r="F41" s="81"/>
      <c r="G41" s="81"/>
      <c r="H41" s="81"/>
      <c r="I41" s="81"/>
      <c r="J41" s="81"/>
    </row>
  </sheetData>
  <mergeCells count="4">
    <mergeCell ref="B2:J2"/>
    <mergeCell ref="B6:J6"/>
    <mergeCell ref="B8:J8"/>
    <mergeCell ref="B10:J1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35</vt:i4>
      </vt:variant>
      <vt:variant>
        <vt:lpstr>Pomenované rozsahy</vt:lpstr>
      </vt:variant>
      <vt:variant>
        <vt:i4>22</vt:i4>
      </vt:variant>
    </vt:vector>
  </HeadingPairs>
  <TitlesOfParts>
    <vt:vector size="57" baseType="lpstr">
      <vt:lpstr>Rekapitulácia</vt:lpstr>
      <vt:lpstr>Krycí list stavby</vt:lpstr>
      <vt:lpstr>Kryci_list 7907</vt:lpstr>
      <vt:lpstr>Rekap 7907</vt:lpstr>
      <vt:lpstr>SO 7907</vt:lpstr>
      <vt:lpstr>Kryci_list 7908</vt:lpstr>
      <vt:lpstr>Rekap 7908</vt:lpstr>
      <vt:lpstr>SO 7908</vt:lpstr>
      <vt:lpstr>Kryci_list 7909</vt:lpstr>
      <vt:lpstr>Rekap 7909</vt:lpstr>
      <vt:lpstr>SO 7909</vt:lpstr>
      <vt:lpstr>Kryci_list 7910</vt:lpstr>
      <vt:lpstr>Rekap 7910</vt:lpstr>
      <vt:lpstr>SO 7910</vt:lpstr>
      <vt:lpstr>Kryci_list 7911</vt:lpstr>
      <vt:lpstr>Rekap 7911</vt:lpstr>
      <vt:lpstr>SO 7911</vt:lpstr>
      <vt:lpstr>Kryci_list 7912</vt:lpstr>
      <vt:lpstr>Rekap 7912</vt:lpstr>
      <vt:lpstr>SO 7912</vt:lpstr>
      <vt:lpstr>Kryci_list 7913</vt:lpstr>
      <vt:lpstr>Rekap 7913</vt:lpstr>
      <vt:lpstr>SO 7913</vt:lpstr>
      <vt:lpstr>Kryci_list 7914</vt:lpstr>
      <vt:lpstr>Rekap 7914</vt:lpstr>
      <vt:lpstr>SO 7914</vt:lpstr>
      <vt:lpstr>Kryci_list 7915</vt:lpstr>
      <vt:lpstr>Rekap 7915</vt:lpstr>
      <vt:lpstr>SO 7915</vt:lpstr>
      <vt:lpstr>Kryci_list 7916</vt:lpstr>
      <vt:lpstr>Rekap 7916</vt:lpstr>
      <vt:lpstr>SO 7916</vt:lpstr>
      <vt:lpstr>Kryci_list 7917</vt:lpstr>
      <vt:lpstr>Rekap 7917</vt:lpstr>
      <vt:lpstr>SO 7917</vt:lpstr>
      <vt:lpstr>'Rekap 7907'!Názvy_tlače</vt:lpstr>
      <vt:lpstr>'Rekap 7908'!Názvy_tlače</vt:lpstr>
      <vt:lpstr>'Rekap 7909'!Názvy_tlače</vt:lpstr>
      <vt:lpstr>'Rekap 7910'!Názvy_tlače</vt:lpstr>
      <vt:lpstr>'Rekap 7911'!Názvy_tlače</vt:lpstr>
      <vt:lpstr>'Rekap 7912'!Názvy_tlače</vt:lpstr>
      <vt:lpstr>'Rekap 7913'!Názvy_tlače</vt:lpstr>
      <vt:lpstr>'Rekap 7914'!Názvy_tlače</vt:lpstr>
      <vt:lpstr>'Rekap 7915'!Názvy_tlače</vt:lpstr>
      <vt:lpstr>'Rekap 7916'!Názvy_tlače</vt:lpstr>
      <vt:lpstr>'Rekap 7917'!Názvy_tlače</vt:lpstr>
      <vt:lpstr>'SO 7907'!Názvy_tlače</vt:lpstr>
      <vt:lpstr>'SO 7908'!Názvy_tlače</vt:lpstr>
      <vt:lpstr>'SO 7909'!Názvy_tlače</vt:lpstr>
      <vt:lpstr>'SO 7910'!Názvy_tlače</vt:lpstr>
      <vt:lpstr>'SO 7911'!Názvy_tlače</vt:lpstr>
      <vt:lpstr>'SO 7912'!Názvy_tlače</vt:lpstr>
      <vt:lpstr>'SO 7913'!Názvy_tlače</vt:lpstr>
      <vt:lpstr>'SO 7914'!Názvy_tlače</vt:lpstr>
      <vt:lpstr>'SO 7915'!Názvy_tlače</vt:lpstr>
      <vt:lpstr>'SO 7916'!Názvy_tlače</vt:lpstr>
      <vt:lpstr>'SO 7917'!Názvy_tlače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usr016</dc:creator>
  <cp:lastModifiedBy>Lenovo</cp:lastModifiedBy>
  <dcterms:created xsi:type="dcterms:W3CDTF">2020-12-15T08:26:56Z</dcterms:created>
  <dcterms:modified xsi:type="dcterms:W3CDTF">2020-12-23T12:38:23Z</dcterms:modified>
</cp:coreProperties>
</file>