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ento_zošit"/>
  <mc:AlternateContent xmlns:mc="http://schemas.openxmlformats.org/markup-compatibility/2006">
    <mc:Choice Requires="x15">
      <x15ac:absPath xmlns:x15ac="http://schemas.microsoft.com/office/spreadsheetml/2010/11/ac" url="/Users/pc_2/Desktop/Lysá pod Makytou/"/>
    </mc:Choice>
  </mc:AlternateContent>
  <xr:revisionPtr revIDLastSave="0" documentId="13_ncr:1_{4067326F-0FAA-634A-BDCB-12AE95E76464}" xr6:coauthVersionLast="36" xr6:coauthVersionMax="45" xr10:uidLastSave="{00000000-0000-0000-0000-000000000000}"/>
  <bookViews>
    <workbookView xWindow="0" yWindow="460" windowWidth="19420" windowHeight="16440" activeTab="4" xr2:uid="{00000000-000D-0000-FFFF-FFFF00000000}"/>
  </bookViews>
  <sheets>
    <sheet name="Rekapitulácia stavby" sheetId="1" r:id="rId1"/>
    <sheet name="Aktivita1" sheetId="5" r:id="rId2"/>
    <sheet name="Aktivita2" sheetId="4" r:id="rId3"/>
    <sheet name="Aktivita3" sheetId="6" r:id="rId4"/>
    <sheet name="popis položiek" sheetId="7" r:id="rId5"/>
  </sheets>
  <definedNames>
    <definedName name="_xlnm.Print_Titles" localSheetId="1">Aktivita1!$42:$42</definedName>
    <definedName name="_xlnm.Print_Titles" localSheetId="2">Aktivita2!$42:$42</definedName>
    <definedName name="_xlnm.Print_Titles" localSheetId="3">Aktivita3!$42:$42</definedName>
    <definedName name="_xlnm.Print_Titles" localSheetId="0">'Rekapitulácia stavby'!$62:$62</definedName>
    <definedName name="_xlnm.Print_Area" localSheetId="1">Aktivita1!#REF!,Aktivita1!$C$4:$M$27,Aktivita1!$C$33:$M$124</definedName>
    <definedName name="_xlnm.Print_Area" localSheetId="2">Aktivita2!#REF!,Aktivita2!$C$4:$M$27,Aktivita2!$C$33:$M$125</definedName>
    <definedName name="_xlnm.Print_Area" localSheetId="3">Aktivita3!#REF!,Aktivita3!$C$4:$M$27,Aktivita3!$C$33:$M$89</definedName>
    <definedName name="_xlnm.Print_Area" localSheetId="0">'Rekapitulácia stavby'!$C$3:$AP$47,'Rekapitulácia stavby'!$C$53:$AP$71</definedName>
  </definedNames>
  <calcPr calcId="181029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9" i="4" l="1"/>
  <c r="J100" i="4"/>
  <c r="J73" i="6"/>
  <c r="J72" i="6"/>
  <c r="J71" i="6"/>
  <c r="J69" i="6"/>
  <c r="J68" i="6"/>
  <c r="J67" i="6"/>
  <c r="J66" i="6"/>
  <c r="J64" i="6"/>
  <c r="J63" i="6"/>
  <c r="J61" i="6"/>
  <c r="J55" i="6"/>
  <c r="J54" i="6"/>
  <c r="J53" i="6"/>
  <c r="J52" i="6"/>
  <c r="J51" i="6"/>
  <c r="J50" i="6"/>
  <c r="J49" i="6"/>
  <c r="J48" i="6"/>
  <c r="J47" i="6"/>
  <c r="J46" i="6"/>
  <c r="J56" i="6" l="1"/>
  <c r="J58" i="6"/>
  <c r="J57" i="6"/>
  <c r="J59" i="6" l="1"/>
  <c r="J89" i="6" l="1"/>
  <c r="J88" i="6"/>
  <c r="J86" i="6"/>
  <c r="J85" i="6"/>
  <c r="J84" i="6"/>
  <c r="J83" i="6"/>
  <c r="J82" i="6"/>
  <c r="J80" i="6"/>
  <c r="J79" i="6" s="1"/>
  <c r="J23" i="6" s="1"/>
  <c r="J78" i="6"/>
  <c r="J77" i="6"/>
  <c r="J74" i="6"/>
  <c r="J70" i="6" s="1"/>
  <c r="J21" i="6" s="1"/>
  <c r="J45" i="6"/>
  <c r="F39" i="6"/>
  <c r="F37" i="6"/>
  <c r="F35" i="6"/>
  <c r="J122" i="5"/>
  <c r="J100" i="5"/>
  <c r="J87" i="6" l="1"/>
  <c r="J26" i="6" s="1"/>
  <c r="J62" i="6"/>
  <c r="J19" i="6" s="1"/>
  <c r="J76" i="6"/>
  <c r="J75" i="6" s="1"/>
  <c r="J22" i="6" s="1"/>
  <c r="J60" i="6"/>
  <c r="J18" i="6" s="1"/>
  <c r="J65" i="6"/>
  <c r="J20" i="6" s="1"/>
  <c r="J81" i="6"/>
  <c r="J25" i="6" s="1"/>
  <c r="J17" i="6"/>
  <c r="J44" i="6" l="1"/>
  <c r="J16" i="6" s="1"/>
  <c r="J43" i="6" l="1"/>
  <c r="J15" i="6" s="1"/>
  <c r="I27" i="6" s="1"/>
  <c r="AG67" i="1" s="1"/>
  <c r="AN67" i="1" s="1"/>
  <c r="J74" i="4"/>
  <c r="J75" i="4"/>
  <c r="J76" i="4"/>
  <c r="J77" i="4"/>
  <c r="J124" i="5" l="1"/>
  <c r="J123" i="5"/>
  <c r="J121" i="5"/>
  <c r="J119" i="5"/>
  <c r="J118" i="5"/>
  <c r="J117" i="5"/>
  <c r="J116" i="5"/>
  <c r="J115" i="5"/>
  <c r="J114" i="5"/>
  <c r="J112" i="5"/>
  <c r="J111" i="5" s="1"/>
  <c r="J23" i="5" s="1"/>
  <c r="J110" i="5"/>
  <c r="J109" i="5"/>
  <c r="J108" i="5"/>
  <c r="J107" i="5"/>
  <c r="J106" i="5"/>
  <c r="J105" i="5"/>
  <c r="J102" i="5"/>
  <c r="J101" i="5"/>
  <c r="J99" i="5"/>
  <c r="J97" i="5"/>
  <c r="J96" i="5"/>
  <c r="J95" i="5"/>
  <c r="J94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4" i="5"/>
  <c r="J73" i="5"/>
  <c r="J72" i="5"/>
  <c r="J71" i="5"/>
  <c r="J70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F39" i="5"/>
  <c r="F37" i="5"/>
  <c r="F35" i="5"/>
  <c r="J52" i="4"/>
  <c r="J53" i="4"/>
  <c r="J51" i="4"/>
  <c r="J120" i="5" l="1"/>
  <c r="J26" i="5" s="1"/>
  <c r="J45" i="5"/>
  <c r="J17" i="5" s="1"/>
  <c r="J75" i="5"/>
  <c r="J19" i="5" s="1"/>
  <c r="J104" i="5"/>
  <c r="J103" i="5" s="1"/>
  <c r="J22" i="5" s="1"/>
  <c r="J98" i="5"/>
  <c r="J21" i="5" s="1"/>
  <c r="J93" i="5"/>
  <c r="J20" i="5" s="1"/>
  <c r="J69" i="5"/>
  <c r="J18" i="5" s="1"/>
  <c r="J113" i="5"/>
  <c r="J25" i="5" s="1"/>
  <c r="J44" i="5" l="1"/>
  <c r="J43" i="5" l="1"/>
  <c r="J15" i="5" s="1"/>
  <c r="I27" i="5" s="1"/>
  <c r="AG65" i="1" s="1"/>
  <c r="J16" i="5"/>
  <c r="J47" i="4" l="1"/>
  <c r="J125" i="4" l="1"/>
  <c r="J124" i="4"/>
  <c r="J123" i="4"/>
  <c r="J121" i="4"/>
  <c r="J120" i="4"/>
  <c r="J119" i="4"/>
  <c r="J118" i="4"/>
  <c r="J117" i="4"/>
  <c r="J116" i="4"/>
  <c r="J114" i="4"/>
  <c r="J113" i="4" s="1"/>
  <c r="J23" i="4" s="1"/>
  <c r="J112" i="4"/>
  <c r="J111" i="4"/>
  <c r="J110" i="4"/>
  <c r="J109" i="4"/>
  <c r="J108" i="4"/>
  <c r="J107" i="4"/>
  <c r="J106" i="4"/>
  <c r="J105" i="4"/>
  <c r="J102" i="4"/>
  <c r="J101" i="4"/>
  <c r="J98" i="4"/>
  <c r="J96" i="4"/>
  <c r="J95" i="4"/>
  <c r="J94" i="4"/>
  <c r="J93" i="4"/>
  <c r="J92" i="4"/>
  <c r="J91" i="4"/>
  <c r="J90" i="4"/>
  <c r="J89" i="4"/>
  <c r="J88" i="4"/>
  <c r="J87" i="4"/>
  <c r="J85" i="4"/>
  <c r="J84" i="4"/>
  <c r="J83" i="4"/>
  <c r="J81" i="4"/>
  <c r="J80" i="4"/>
  <c r="J79" i="4"/>
  <c r="J78" i="4"/>
  <c r="J73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0" i="4"/>
  <c r="J49" i="4"/>
  <c r="J48" i="4"/>
  <c r="J46" i="4"/>
  <c r="J122" i="4" l="1"/>
  <c r="J26" i="4" s="1"/>
  <c r="J45" i="4"/>
  <c r="J17" i="4" s="1"/>
  <c r="J97" i="4"/>
  <c r="J21" i="4" s="1"/>
  <c r="J86" i="4"/>
  <c r="J20" i="4" s="1"/>
  <c r="J115" i="4"/>
  <c r="J25" i="4" s="1"/>
  <c r="J82" i="4"/>
  <c r="J19" i="4" s="1"/>
  <c r="J72" i="4"/>
  <c r="J18" i="4" s="1"/>
  <c r="J104" i="4"/>
  <c r="J103" i="4" s="1"/>
  <c r="J22" i="4" s="1"/>
  <c r="W31" i="1"/>
  <c r="AK31" i="1" s="1"/>
  <c r="AK26" i="1"/>
  <c r="AM60" i="1"/>
  <c r="L60" i="1"/>
  <c r="AM59" i="1"/>
  <c r="L59" i="1"/>
  <c r="L57" i="1"/>
  <c r="L55" i="1"/>
  <c r="W34" i="1"/>
  <c r="W32" i="1"/>
  <c r="W33" i="1"/>
  <c r="J44" i="4" l="1"/>
  <c r="J43" i="4" s="1"/>
  <c r="J15" i="4" s="1"/>
  <c r="I27" i="4" s="1"/>
  <c r="AG66" i="1" s="1"/>
  <c r="AN66" i="1" s="1"/>
  <c r="J16" i="4" l="1"/>
  <c r="AG64" i="1" l="1"/>
  <c r="AN65" i="1" l="1"/>
  <c r="AG71" i="1"/>
  <c r="AK25" i="1"/>
  <c r="AK28" i="1" s="1"/>
  <c r="W30" i="1" l="1"/>
  <c r="AK30" i="1" s="1"/>
  <c r="AN64" i="1" s="1"/>
  <c r="AN71" i="1" s="1"/>
  <c r="AK36" i="1" l="1"/>
</calcChain>
</file>

<file path=xl/sharedStrings.xml><?xml version="1.0" encoding="utf-8"?>
<sst xmlns="http://schemas.openxmlformats.org/spreadsheetml/2006/main" count="932" uniqueCount="390">
  <si>
    <t/>
  </si>
  <si>
    <t>False</t>
  </si>
  <si>
    <t>0,001</t>
  </si>
  <si>
    <t>20</t>
  </si>
  <si>
    <t>SÚHRNNÝ LIST STAVBY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</si>
  <si>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</si>
  <si>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</si>
  <si>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</si>
  <si>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</si>
  <si>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</si>
  <si>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</si>
  <si>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</si>
  <si>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</si>
  <si>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</si>
  <si>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</si>
  <si>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</si>
  <si>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</si>
  <si>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</si>
  <si>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</si>
  <si>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</si>
  <si>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</si>
  <si>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</si>
  <si>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</si>
  <si>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</si>
  <si>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</si>
  <si>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</si>
  <si>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</si>
  <si>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</si>
  <si>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</si>
  <si>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</si>
  <si>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</si>
  <si>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</si>
  <si>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</si>
  <si>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</si>
  <si>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</si>
  <si>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Kód</t>
  </si>
  <si>
    <t>Objekt</t>
  </si>
  <si>
    <t>Cena bez DPH [EUR]</t>
  </si>
  <si>
    <t>Cena s DPH [EUR]</t>
  </si>
  <si>
    <t>1) Náklady z rozpočtov</t>
  </si>
  <si>
    <t>D</t>
  </si>
  <si>
    <t>0</t>
  </si>
  <si>
    <t>IMPORT</t>
  </si>
  <si>
    <t>{3daabd51-662c-47e8-b87a-6ad16ef31fc1}</t>
  </si>
  <si>
    <t>{00000000-0000-0000-0000-000000000000}</t>
  </si>
  <si>
    <t>1</t>
  </si>
  <si>
    <t>###NOINSERT###</t>
  </si>
  <si>
    <t>2) Ostatné náklady zo súhrnného listu</t>
  </si>
  <si>
    <t>Celkové náklady za stavbu 1) + 2)</t>
  </si>
  <si>
    <t>m3</t>
  </si>
  <si>
    <t>2</t>
  </si>
  <si>
    <t>m2</t>
  </si>
  <si>
    <t>Náklady z rozpočtu</t>
  </si>
  <si>
    <t>REKAPITULÁCIA ROZPOČTU</t>
  </si>
  <si>
    <t>Kód - Popis</t>
  </si>
  <si>
    <t>Cena celkom [EUR]</t>
  </si>
  <si>
    <t>1) Náklady z rozpočtu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</si>
  <si>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</si>
  <si>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</si>
  <si>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</si>
  <si>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</si>
  <si>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</si>
  <si>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</si>
  <si>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</si>
  <si>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ROZPOČET</t>
  </si>
  <si>
    <t>PČ</t>
  </si>
  <si>
    <t>Popis</t>
  </si>
  <si>
    <t>MJ</t>
  </si>
  <si>
    <t>Množstvo</t>
  </si>
  <si>
    <t>J.cena [EUR]</t>
  </si>
  <si>
    <t>4</t>
  </si>
  <si>
    <t>3</t>
  </si>
  <si>
    <t>131201102</t>
  </si>
  <si>
    <t>131201109</t>
  </si>
  <si>
    <t>Hĺbenie nezapažených jám a zárezov. Príplatok za lepivosť horniny 3</t>
  </si>
  <si>
    <t>5</t>
  </si>
  <si>
    <t>132201202</t>
  </si>
  <si>
    <t>6</t>
  </si>
  <si>
    <t>132201209</t>
  </si>
  <si>
    <t>Príplatok k cenám za lepivosť pri hĺbení rýh š. nad 600 do 2 000 mm zapaž. i nezapažených, s urovnaním dna v hornine 3</t>
  </si>
  <si>
    <t>7</t>
  </si>
  <si>
    <t>8</t>
  </si>
  <si>
    <t>162501122</t>
  </si>
  <si>
    <t xml:space="preserve">Vodorovné premiestnenie výkopku  po spevnenej ceste z  horniny tr.1-4, nad 100 do 1000 m3 na vzdialenosť do 3000 m </t>
  </si>
  <si>
    <t>9</t>
  </si>
  <si>
    <t>171201202</t>
  </si>
  <si>
    <t>Uloženie sypaniny na skládky nad 100 do 1000 m3</t>
  </si>
  <si>
    <t>10</t>
  </si>
  <si>
    <t>181101101</t>
  </si>
  <si>
    <t>Úprava pláne v zárezoch v hornine 1-4 bez zhutnenia</t>
  </si>
  <si>
    <t>11</t>
  </si>
  <si>
    <t>12</t>
  </si>
  <si>
    <t>183403151</t>
  </si>
  <si>
    <t>Obrobenie pôdy smykovaním v rovine alebo na svahu do 1:5</t>
  </si>
  <si>
    <t>183403152</t>
  </si>
  <si>
    <t>Obrobenie pôdy bránením v rovine alebo na svahu do 1:5</t>
  </si>
  <si>
    <t>183403161</t>
  </si>
  <si>
    <t>Obrobenie pôdy valcovaním v rovine alebo na svahu do 1:5</t>
  </si>
  <si>
    <t>0057211300</t>
  </si>
  <si>
    <t>Trávové semeno - výber</t>
  </si>
  <si>
    <t>kg</t>
  </si>
  <si>
    <t>185851111</t>
  </si>
  <si>
    <t>Dovoz vody pre zálievku rastlín na vzdialenosť do 6000 m</t>
  </si>
  <si>
    <t>211971110</t>
  </si>
  <si>
    <t>Zhotovenie opláštenia výplne z geotextílie, v ryhe alebo v záreze so stenami šikmými o skl. do 1:2,5</t>
  </si>
  <si>
    <t>Geotextília netkaná polypropylénová Tatratex PP 300</t>
  </si>
  <si>
    <t>m</t>
  </si>
  <si>
    <t>ks</t>
  </si>
  <si>
    <t>577144111a</t>
  </si>
  <si>
    <t xml:space="preserve">Kladenie dlažby z vegetačných tvárnic (bez lôžka) </t>
  </si>
  <si>
    <t>Rezanie existujúceho asfaltového krytu alebo podkladu hĺbky do 50 mm</t>
  </si>
  <si>
    <t>t</t>
  </si>
  <si>
    <t>979081121</t>
  </si>
  <si>
    <t>Odvoz sutiny a vybúraných hmôt na skládku za každý ďalší 1 km</t>
  </si>
  <si>
    <t>979089212</t>
  </si>
  <si>
    <t>Poplatok za skladovanie - bitúmenové zmesi, uholný decht, dechtové výrobky (17 03 ), ostatné</t>
  </si>
  <si>
    <t>998223011</t>
  </si>
  <si>
    <t>Presun hmôt pre pozemné komunikácie s krytom dláždeným (822 2.3, 822 5.3) akejkoľvek dĺžky objektu</t>
  </si>
  <si>
    <t>/</t>
  </si>
  <si>
    <t>457532112</t>
  </si>
  <si>
    <t>Frézovanie asf. podkladu alebo krytu bez prek., plochy do 500 m2, pruh š. do 0,5 m, hr. 100 mm  0,127 t</t>
  </si>
  <si>
    <t>01080601020020</t>
  </si>
  <si>
    <t>Založenie záhonu na svahu nad 1:5 do 1:2 hornine 3</t>
  </si>
  <si>
    <t>131211101</t>
  </si>
  <si>
    <t>Hĺbenie jám v  hornine tr.3 súdržných - ručným náradím</t>
  </si>
  <si>
    <t>132211101</t>
  </si>
  <si>
    <t>Hĺbenie rýh šírky do 600 mm v  hornine tr.3 súdržných - ručným náradím</t>
  </si>
  <si>
    <t>132211119</t>
  </si>
  <si>
    <t>Príplatok za lepivosť pri hĺbení rýh š do 600 mm ručným náradím v hornine tr. 3</t>
  </si>
  <si>
    <t>132211121</t>
  </si>
  <si>
    <t>Hĺbenie rýh šírky nad 600  do 1300 mm v  horninách tr. 3 súdržných - ručným náradím</t>
  </si>
  <si>
    <t>132211139</t>
  </si>
  <si>
    <t>Príplatok za lepivosť pri hĺbení rýh š nad 600 do 1300 mm ručným náradím v horninetr. 3</t>
  </si>
  <si>
    <t xml:space="preserve">    4 - Vodorovné konštrukcie</t>
  </si>
  <si>
    <t>451311731</t>
  </si>
  <si>
    <t>935114433</t>
  </si>
  <si>
    <t>Osadenie odvodňovacieho betónového žľabu univerzálneho s ochrannou hranou vnútornej šírky 200 mm a s roštom triedy C 250</t>
  </si>
  <si>
    <t>5922700480</t>
  </si>
  <si>
    <t>Čelná, koncová stena NW 200, pozinkovaná (pre BGU-Z SV, BGZ-S SV), HYDRO BG</t>
  </si>
  <si>
    <t>5923001186</t>
  </si>
  <si>
    <t>5923001722</t>
  </si>
  <si>
    <t>981511113</t>
  </si>
  <si>
    <t>Demolácia konštr. objektov, postupným rozoberaním z betónu prostého na maltu cementovú,  -2,38000t</t>
  </si>
  <si>
    <t xml:space="preserve">Asfaltový betón  - vyspravenie cesty </t>
  </si>
  <si>
    <t>Premac obrubník parkový 100x20x5 cm, sivý</t>
  </si>
  <si>
    <t>Osadenie záhonového alebo parkového obrubníka betón., do lôžka z bet. pros. tr. C 16/20</t>
  </si>
  <si>
    <t>Kameň - balvanitý, valúny</t>
  </si>
  <si>
    <t>026</t>
  </si>
  <si>
    <t>Výkop ryhy šírky 600-2000mm horn.3 do 100  m3</t>
  </si>
  <si>
    <t>Výplň odvodňovacieho rebra alebo trativodu do rýh kamenivom hrubým drveným frakcie 16-125</t>
  </si>
  <si>
    <t>Montáž trativodu z drenážnych rúr PVC, tunelového tvaru DN 150 mm, SN8, so štrkovým lôžkom v otvorenom výkope</t>
  </si>
  <si>
    <t>211521111</t>
  </si>
  <si>
    <t>212752126</t>
  </si>
  <si>
    <t>212752212</t>
  </si>
  <si>
    <t>451573111</t>
  </si>
  <si>
    <t>Lôžko pod potrubie, stoky a drobné objekty, v otvorenom výkope z piesku a štrkopiesku do 63 mm</t>
  </si>
  <si>
    <t xml:space="preserve">    8 - Rúrové vedenie</t>
  </si>
  <si>
    <t xml:space="preserve">8 - Rúrové vedenie
</t>
  </si>
  <si>
    <t>871314044</t>
  </si>
  <si>
    <t>Montáž kanalizačného PP potrubia korugovaného DN 150</t>
  </si>
  <si>
    <t xml:space="preserve">Rúra X-Stream PP s hrdlom vrátane tesnenia SN 8, DN 150 L=6 m korugovaná pre gravitačnú kanalizáciu, WAVIN </t>
  </si>
  <si>
    <t>174101001</t>
  </si>
  <si>
    <t>Zásyp sypaninou so zhutnením jám, šachiet, rýh, zárezov alebo okolo objektov do 100 m3</t>
  </si>
  <si>
    <t>VRN</t>
  </si>
  <si>
    <t>Vedľajšie rozpočtové náklady</t>
  </si>
  <si>
    <t>000300016</t>
  </si>
  <si>
    <t>Geodetické práce - vykonávané pred výstavbou určenie vytyčovacej siete, vytýčenie staveniska, staveb. objektu</t>
  </si>
  <si>
    <t>000600042</t>
  </si>
  <si>
    <t>Zariadenie staveniska - sociálne sociálne zariadenia</t>
  </si>
  <si>
    <t>001000014</t>
  </si>
  <si>
    <t>Inžinierska činnosť - dozory koordinátor BOZP na stavenisku</t>
  </si>
  <si>
    <t>711132107</t>
  </si>
  <si>
    <t>Zhotovenie izolácie proti zemnej vlhkosti nopovou fóloiu položenou voľne na ploche zvislej</t>
  </si>
  <si>
    <t>6288000640</t>
  </si>
  <si>
    <t>Nopová fólia FONDALINE PLUS 500 proti zemnej vlhkosti s radónovou ochranou, výška nopu 8 mm ONDULINE</t>
  </si>
  <si>
    <t>000400022</t>
  </si>
  <si>
    <t>Projektové práce - stavebná časť, náklady na dokumentáciu skutočného zhotovenia stavby</t>
  </si>
  <si>
    <t>5923010777</t>
  </si>
  <si>
    <t>Zatrávňovací panel SELF, typ B, 580x390x38 mm, pre triedu zaťaženia C250, plast, ACO</t>
  </si>
  <si>
    <t>18130111R</t>
  </si>
  <si>
    <t>Rozprestretie ornice na rovine alebo na svahu do sklonu 1:5, plocha do 500 m2,hr.200 mm spolu s dodávkou materiálu</t>
  </si>
  <si>
    <t>97908901R</t>
  </si>
  <si>
    <t>000600024</t>
  </si>
  <si>
    <t>Zariadenie staveniska - prevádzkové dopravné značenie po stavenisku</t>
  </si>
  <si>
    <t>Výkop nezapaženej jamy v hornine 3 od 100 m3 do 1000 m3</t>
  </si>
  <si>
    <t>Mobiliár</t>
  </si>
  <si>
    <t>3) Mobiliár</t>
  </si>
  <si>
    <t>Filtračné vrstvy od 16-63 do 32-63mm</t>
  </si>
  <si>
    <t>Tvárnica polovegetačná betónová</t>
  </si>
  <si>
    <t>Poplatok za skladovanie - betón, tehly, dlaždice, výkopky, zemina, hlušina (17 01 ), ostatné</t>
  </si>
  <si>
    <t>LA-1</t>
  </si>
  <si>
    <t>SB-1</t>
  </si>
  <si>
    <t>OK-1</t>
  </si>
  <si>
    <t>59227805R</t>
  </si>
  <si>
    <t>Konštrukcia pre popínavé rastliny (dodávka, montáž a osadenie)</t>
  </si>
  <si>
    <t>5300000R</t>
  </si>
  <si>
    <t>01080809010220</t>
  </si>
  <si>
    <t>6936656044</t>
  </si>
  <si>
    <t>6288001460</t>
  </si>
  <si>
    <t>6288002160</t>
  </si>
  <si>
    <t>0554151000</t>
  </si>
  <si>
    <t>1031120000</t>
  </si>
  <si>
    <t xml:space="preserve">Kvetinová skalka so zakrytím povrchu kameňmi </t>
  </si>
  <si>
    <t>11163152R</t>
  </si>
  <si>
    <t>62833159R</t>
  </si>
  <si>
    <t>62836110R</t>
  </si>
  <si>
    <t>asfaltový lak náterový - dodávka a montáž</t>
  </si>
  <si>
    <t>pás asfaltovaný  S40  - dodávka a montáž</t>
  </si>
  <si>
    <t>Hydroizolační asfaltový pás GARDEN modrozelený - dodávka a montáž</t>
  </si>
  <si>
    <t>69366570R</t>
  </si>
  <si>
    <t>FIBERTEX - netkaná PP separačno-filtračná geotextília 300g/m2- dodávka a montáž</t>
  </si>
  <si>
    <t>62880022R</t>
  </si>
  <si>
    <t>28377594R</t>
  </si>
  <si>
    <t>55383201R</t>
  </si>
  <si>
    <t>10321001R</t>
  </si>
  <si>
    <t>Profily AL pre oddelenie substrátovej vrstvy vrátane spojok a rohových profilov- dodávka a montáž</t>
  </si>
  <si>
    <t>13610448R</t>
  </si>
  <si>
    <t>Plech oceľový hrubý - podkladný - dodávka a montáž, EN S185</t>
  </si>
  <si>
    <t>48492278R</t>
  </si>
  <si>
    <t>Výrovnávacia spádová doska PUREN s ochrannou hydroizolačnou fóliou - dodávka a montáž</t>
  </si>
  <si>
    <t>485511R</t>
  </si>
  <si>
    <t>Atiková konštrukcia vrátane kotvenia, priepustov a izolácie - dodávka a montáž</t>
  </si>
  <si>
    <t>11310612R</t>
  </si>
  <si>
    <t>Rozoberanie chodníka a dlažby, z betónových alebo kamenin. dlaždíc, dosiek alebo tvaroviek</t>
  </si>
  <si>
    <t>2861420680</t>
  </si>
  <si>
    <t>Trativody z flexodrenážnych rúr DN 150</t>
  </si>
  <si>
    <t>Vodozádržné opatrenia v obci Lysá pod Makytou</t>
  </si>
  <si>
    <t>k.ú. Lysá pod Makytou</t>
  </si>
  <si>
    <t>Obec Lysá pod Makytou</t>
  </si>
  <si>
    <t>VODOZÁDRŽNÉ OPATRENIA V OBCI LYSÁ POD MAKYTOU - SO1</t>
  </si>
  <si>
    <t>VODOZÁDRŽNÉ OPATRENIA V OBCI LYSÁ POD MAKYTOU - SO2</t>
  </si>
  <si>
    <t>Podklad z prostého betónu vodostavebného C 25/30 hr.nad 150 do 200 mm</t>
  </si>
  <si>
    <t>271533001</t>
  </si>
  <si>
    <t>Násyp pod základové  konštrukcie so zhutnením z  kameniva hrubého drveného fr.32-63 mm</t>
  </si>
  <si>
    <t>274316242</t>
  </si>
  <si>
    <t>Základové pásy z betónu prostého vodostavebného C 30/37</t>
  </si>
  <si>
    <t>31311065R</t>
  </si>
  <si>
    <t>Drôtokamenné koše,  povrchová ochrana, vrátane zdvojených priečok a ukotvenia, dodávka a montáž</t>
  </si>
  <si>
    <t>32621411R</t>
  </si>
  <si>
    <t>Murivo z lomového kameňa na sucho do drôtených košov (vrátane materiálu)</t>
  </si>
  <si>
    <t>89501311R</t>
  </si>
  <si>
    <t>Zhotovenie zbernej nádrže vôd z PE monolitu, hĺbky do 4 m, hrúbka steny minimálne 7 mm - dodávka a montáž</t>
  </si>
  <si>
    <t>Dodávka a montáž PP revíznej kanalizačnej šachty 600 do výšky šachty 2 m s roznášacím prstencom a poklopom</t>
  </si>
  <si>
    <t>8948100R</t>
  </si>
  <si>
    <t>Demolácia konštr. objektov, postupným rozoberaním z betónu prostého na maltu cementovú</t>
  </si>
  <si>
    <t>Parková lavička  - dodávka, osadenie a montáž vrátane stavebnej prípravy</t>
  </si>
  <si>
    <t>Stojan na bicykle  - dodávka, osadenie a montáž vrátane stavebnej prípravy</t>
  </si>
  <si>
    <t>ZZ-1</t>
  </si>
  <si>
    <t>Odpadkový koš  - dodávka, osadenie a montáž vrátane stavebnej prípravy</t>
  </si>
  <si>
    <t>SO1</t>
  </si>
  <si>
    <t>SO2</t>
  </si>
  <si>
    <t>SO3</t>
  </si>
  <si>
    <t xml:space="preserve">Hĺbenie jám v  hornine tr.3 súdržných </t>
  </si>
  <si>
    <t>13</t>
  </si>
  <si>
    <t>14</t>
  </si>
  <si>
    <t>Násyp pod konštrukcie z  kameniva hrubého drveného fr.32-63 mm</t>
  </si>
  <si>
    <t>45131173R</t>
  </si>
  <si>
    <t>55358500R</t>
  </si>
  <si>
    <t>Prefabrikovaný oceľový dielec s poplastovaním a inštalačným príslušenstvom</t>
  </si>
  <si>
    <t>553585R</t>
  </si>
  <si>
    <t>Prefabrikovaný plotový dielec s kvetináčmi a inštalačným príslušenstvom</t>
  </si>
  <si>
    <t>553585009R</t>
  </si>
  <si>
    <t>Stĺpik pre prefabrikované oceľové dielce</t>
  </si>
  <si>
    <t>592195466R</t>
  </si>
  <si>
    <t>Premac obrubník parkový 100x20x5 cm, sivý dodávka a montáž</t>
  </si>
  <si>
    <t>2861420640</t>
  </si>
  <si>
    <t>VODOZÁDRŽNÉ OPATRENIA V OBCI LYSÁ POD MAKYTOU - SO3</t>
  </si>
  <si>
    <t>91941311R</t>
  </si>
  <si>
    <t>LA-1M</t>
  </si>
  <si>
    <t>Mriežkový rošt BG-SV NW 200,  trieda C 250, s rýchlouzáverom,HYDRO BG</t>
  </si>
  <si>
    <t>Odvodňovací žľab univerzálny BGU-Z SV G NW 200, dĺžky 1 m,  HYDRO BG</t>
  </si>
  <si>
    <t>18040211R</t>
  </si>
  <si>
    <t>Založenie trávnika výsevom na rovine alebo vo svahu do 1:1</t>
  </si>
  <si>
    <t>02601000R</t>
  </si>
  <si>
    <t>Skalničkový koberec - sedum</t>
  </si>
  <si>
    <t>05541510R</t>
  </si>
  <si>
    <t>Mulčovacia kôra 80l vrece</t>
  </si>
  <si>
    <t>pás asfaltovaný s nosnou vložkou  - dodávka a montáž</t>
  </si>
  <si>
    <t>DELTA - THAN Špeciálny kaučuk na lepenie fólií DELTA v miestach napojenia, na vonkajšie použitie, komín, atika a pod.</t>
  </si>
  <si>
    <t>Drenážna akumulačná rohož 1,915x0,96m/v. 2,5cm - dodávka a montáž</t>
  </si>
  <si>
    <t>Profilované fólie - DELTA-FLORAXX TOP - dodávka a montáž</t>
  </si>
  <si>
    <t>Geosyntetika PK-NONTEX PP 150 geotextília netkaná z polypropylénu, š.2,0 - 6,0m x dĺ.50m, - dodávka a montáž</t>
  </si>
  <si>
    <t>Substrát strešný extenziv B RNSO 80</t>
  </si>
  <si>
    <t>popis a parametre</t>
  </si>
  <si>
    <t>kovový stojan pre 4 bicykle s ukotvením do betónových základov</t>
  </si>
  <si>
    <t>Zvýšený záhon  - dodávka, osadenie, montáž a naplnenie vrátane stavebnej prípravy</t>
  </si>
  <si>
    <t>záhon z recyklovaného plastu 68x150x81cm</t>
  </si>
  <si>
    <t>altánok obdĺžnikového pôdorysu s plochou 12m2, svetlá výška minimálne 2m</t>
  </si>
  <si>
    <t>Vonkajší odpadkový kôš so strieškou, vybavený vnútornou vyberateľnou nádobou zo zinkovaného plechu. Konštrukcia z oceľových profilov,
bočná výplň z impregnovaného dreva.</t>
  </si>
  <si>
    <t>výsadbový materiál</t>
  </si>
  <si>
    <t>Potentila fruticosa</t>
  </si>
  <si>
    <t>Cornus alba</t>
  </si>
  <si>
    <t>Philadelphus coronarius</t>
  </si>
  <si>
    <t>Eonymus europeus</t>
  </si>
  <si>
    <t>sub</t>
  </si>
  <si>
    <t>Zariadenie staveniska</t>
  </si>
  <si>
    <t>aktivita 1</t>
  </si>
  <si>
    <t>Hydrangea/Lonicera</t>
  </si>
  <si>
    <t>Liriodendron tulipifera ( 14/16)</t>
  </si>
  <si>
    <t>Ulmus glabra Camperdownii (14/16), výška štepenia min.220cm</t>
  </si>
  <si>
    <t>konštrukcia pre vinič dĺžky 7.5m</t>
  </si>
  <si>
    <t xml:space="preserve">Koberec tieňomilných rastlín - VINCA MINOR, HEDERA HELIX NORMANDY CARPET GERANIUM CANTA. CAMBRIDGE 0,28 m x 0,48 m ( 7,45ks/m2) </t>
  </si>
  <si>
    <t xml:space="preserve">Koberec tieňomilných rastlín -WALDSTEINIA TERNATA  </t>
  </si>
  <si>
    <t>Konštrukcia pre popínavé rastliny (dodávka, montáž a osadenie) - aktivita 1</t>
  </si>
  <si>
    <t>Zhotovenie nádrže na akumuláciu vody z nerezu s voľne prístupnou hladinou vrátane prívodného nerezového žľabu (dodávka a montáž)</t>
  </si>
  <si>
    <t>podzemná nádrž s časťou vystupujúcou na povrch s voľne prístupnou hladinou, pôdorysný rozmer 2 x 2m, obehové trysky pre zamedzenie tvorby zákalu v počte 16 ks, prívodný nerezový žľab vrátane nosnej konštrukcie pre prívod vody zo svahu dĺžky 11m, rozmeru 0,2 x 0,1 m</t>
  </si>
  <si>
    <t>Konštrukcia pre popínavé rastliny (dodávka, montáž a osadenie) - aktivita 2</t>
  </si>
  <si>
    <t>1ks konštrukcia na hrozno/vitis - pôdorysný rozmer 4,5 x 1,5 m otvorený z jednej strany bez vrchnej časti, 1 ks konštrukcia na clematis a platany plocha strechy 1,5x2,5m</t>
  </si>
  <si>
    <t>aktivita 2</t>
  </si>
  <si>
    <t>Fagus sylvatica Zlatia 12/14</t>
  </si>
  <si>
    <t>Zmes kvitnúcich tráv 275g+ úprava a výsev</t>
  </si>
  <si>
    <t>Strom malý ovocný ( založená koruna vo výške 1,5m nie viac/veľký ker)</t>
  </si>
  <si>
    <t>Strom ovocný veľký - založená koruna vo výške 2,2m ( 12/14)</t>
  </si>
  <si>
    <t>aktivita 3</t>
  </si>
  <si>
    <t xml:space="preserve">Prunus serrulata Royal Burgundy (14/16) </t>
  </si>
  <si>
    <t>Opora stromov (3ks kôl + priečne laty a úvezok)</t>
  </si>
  <si>
    <t>Netkaná textília 45g/m2 hnedá</t>
  </si>
  <si>
    <t>Hydrangea/Lonicera (40/+)</t>
  </si>
  <si>
    <t>Ribes, Lonicera ( ovocné sadenice)</t>
  </si>
  <si>
    <t>Vitis (ovocný druh)</t>
  </si>
  <si>
    <t>Zmes trvaliek Aster, Helianthum, Helenium, Geranium, gaura, alchemilla a iné.  ( K9, 1l)</t>
  </si>
  <si>
    <t>Cotoneaster sp. (20/+)</t>
  </si>
  <si>
    <t>Spiraea japonica (20/+)</t>
  </si>
  <si>
    <t>Hamamelis x intermedia ( 60/+)</t>
  </si>
  <si>
    <t>Euonymus europeus  (50/+)</t>
  </si>
  <si>
    <t>Potentilla fruticosa (20/+)</t>
  </si>
  <si>
    <t>Syringa meyeri Palibin (30/+)</t>
  </si>
  <si>
    <t>Carex, Briza, Panicum, Pennisetu (1l)</t>
  </si>
  <si>
    <t>Lonicera pileata (25/+)</t>
  </si>
  <si>
    <t>Tieňomilné trvalky (1l)</t>
  </si>
  <si>
    <t>Tsuga canadensis Jaddeloh (25/+)</t>
  </si>
  <si>
    <t>Malý drevený altánok plocha  12m2( +/-100cm) - dodávka, osadenie a montáž vrátane stavebnej prípravy</t>
  </si>
  <si>
    <t>Acer platanoides (12/14)</t>
  </si>
  <si>
    <t>Dianthus plumarius (K9)</t>
  </si>
  <si>
    <t>Abies koreana 150-200cm</t>
  </si>
  <si>
    <t>Juniperus chinensis Old Gold (25/+)</t>
  </si>
  <si>
    <t>Cotoneaster lucidus (30/+)</t>
  </si>
  <si>
    <t>Pinus mugo var. Pumilio (20/+)</t>
  </si>
  <si>
    <t>Chaenomeles superba ( 30/+)</t>
  </si>
  <si>
    <t>Berberis thunbergii Atropurpurea (2l)</t>
  </si>
  <si>
    <t>Juniperus sabina Tamariscifolia (20/+)</t>
  </si>
  <si>
    <t>Achillea millefolium/Doronicum cultorum (1l)</t>
  </si>
  <si>
    <t>Lonicera nitida (20/+)</t>
  </si>
  <si>
    <t>Chamaecyparis pisifera Fillifera Aurea Nana (20/+)</t>
  </si>
  <si>
    <t>Gaura lindheimeri (1l)</t>
  </si>
  <si>
    <t>Taxus baccata Repandens (25/+)</t>
  </si>
  <si>
    <t>Weigela florida Nana purpurea (20/+)</t>
  </si>
  <si>
    <t>Juniperus horizontalis Blue Chip (20/+)</t>
  </si>
  <si>
    <t>Chrysanthemum x grandiflorum (1l)</t>
  </si>
  <si>
    <t>Fragaria vesca (ovocný druh)</t>
  </si>
  <si>
    <t>Abies concolor Argentea ( 150/200)</t>
  </si>
  <si>
    <t>Rudbeckia hirta ( 1l)</t>
  </si>
  <si>
    <t>Lavandula angustifolia Hitcote Blue Satin (1l)</t>
  </si>
  <si>
    <t>Anemone x hybrida (1l)</t>
  </si>
  <si>
    <t>Hydrangea arborescens (40/+)</t>
  </si>
  <si>
    <t>Cotoneaster dammeri ( 30/+)</t>
  </si>
  <si>
    <t>Pinus sylvestris (150-200)</t>
  </si>
  <si>
    <t>Carpinus betulus Pendula (12/14)</t>
  </si>
  <si>
    <t>Pinus nigra Pyramidalis ( 200-250)</t>
  </si>
  <si>
    <t>Taxus baccata Davidii (30/+)</t>
  </si>
  <si>
    <t>Platanus hispanica na horizontálnej konštrukcií (14/16)</t>
  </si>
  <si>
    <t>Clematis sp. (40/+)</t>
  </si>
  <si>
    <t>Actinidia (samček+samička-ovocné)</t>
  </si>
  <si>
    <t>Ribes, Lonicera, , amelanchier, aronia ( ovocné)</t>
  </si>
  <si>
    <t>Vaccinium corymbosum (ovocné)/ Rhododendron s vytvorením kyslomilného záhonu + kyslomilná zeminam2</t>
  </si>
  <si>
    <t>Opora stromov (3ks kôl priemer 5cm v 2,5m + priečne laty a úvezok)-listnáče</t>
  </si>
  <si>
    <t>Opora stromov (1ks kôl priemer 5cm v 2,5m + úvezok)-ihličnany</t>
  </si>
  <si>
    <t>Opora stromov (1ks kôlpriemer4cm +  úvezok) ovocné stromy nízke</t>
  </si>
  <si>
    <t>Kokosová tkanina 400gm2</t>
  </si>
  <si>
    <t>Hydrangea paniculata (40/+)</t>
  </si>
  <si>
    <t>Forsythia x intermedia (40/+)</t>
  </si>
  <si>
    <t>Spiraea nipponica (30/+)</t>
  </si>
  <si>
    <t>Weigela florida (30/+)</t>
  </si>
  <si>
    <t>Syringa vulgaris (40/+)</t>
  </si>
  <si>
    <t>Physocarpus opulifolius (40/+)</t>
  </si>
  <si>
    <t>Ovocné stromy, vysokokeň (12-14)- podpník semenáč, pôvodne druhy a kultivary</t>
  </si>
  <si>
    <t>Názov položky</t>
  </si>
  <si>
    <t>Popis položiek</t>
  </si>
  <si>
    <t>parková lavička liatinová s drevenou výplňou (impregnovanou)</t>
  </si>
  <si>
    <t>názov</t>
  </si>
  <si>
    <t>množstvo</t>
  </si>
  <si>
    <t>Závlaha pre zelenú stenu - HDPE PE-100 1,0Mpa 32/2,0mm s napojením na zdroj a kompletácia prepojenia</t>
  </si>
  <si>
    <t>výsadbový materiál - dodávka a montáž (špecifikácia v prílohe)</t>
  </si>
  <si>
    <t>Parková lavička  - dodávka, osadenie a montáž vrátane stavebnej prípravy (špecifikácia v prílohe)</t>
  </si>
  <si>
    <t>Stojan na bicykle  - dodávka, osadenie a montáž vrátane stavebnej prípravy (špecifikácia v prílohe)</t>
  </si>
  <si>
    <t>Zvýšený záhon (plastový recyklovaný) - dodávka, osadenie, montáž a naplnenie vrátane stavebnej prípravy (špecifikácia v prílohe)</t>
  </si>
  <si>
    <t>Odpadkový koš  - dodávka, osadenie a montáž vrátane stavebnej prípravy (špecifikácia v prílohe)</t>
  </si>
  <si>
    <t>Konštrukcia pre popínavé rastliny (dodávka, montáž a osadenie, špecifikácia v prílohe)</t>
  </si>
  <si>
    <t>Parková lavička detská - dodávka, osadenie a montáž vrátane stavebnej prípravy (špecifikácia v prílohe)</t>
  </si>
  <si>
    <t>Zásypová zemina vhodná na výsadbu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</si>
</sst>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"/>
  </numFmts>
  <fonts count="30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8.25"/>
      <color rgb="FF000000"/>
      <name val="Tahoma"/>
      <family val="2"/>
      <charset val="238"/>
    </font>
    <font>
      <sz val="10"/>
      <color rgb="FF003366"/>
      <name val="Trebuchet MS"/>
      <family val="2"/>
      <charset val="238"/>
    </font>
    <font>
      <i/>
      <sz val="8"/>
      <name val="Trebuchet MS"/>
      <family val="2"/>
      <charset val="238"/>
    </font>
    <font>
      <sz val="8.25"/>
      <name val="Tahoma"/>
      <family val="2"/>
      <charset val="238"/>
    </font>
    <font>
      <b/>
      <sz val="8"/>
      <name val="Trebuchet MS"/>
      <family val="2"/>
      <charset val="238"/>
    </font>
    <font>
      <b/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969696"/>
      </top>
      <bottom/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0" fillId="0" borderId="6" xfId="0" applyBorder="1"/>
    <xf numFmtId="0" fontId="11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3" borderId="9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3" fillId="0" borderId="0" xfId="1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1" fillId="3" borderId="17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/>
    </xf>
    <xf numFmtId="166" fontId="0" fillId="0" borderId="16" xfId="0" applyNumberFormat="1" applyFont="1" applyBorder="1" applyAlignment="1" applyProtection="1">
      <alignment vertical="center"/>
      <protection locked="0"/>
    </xf>
    <xf numFmtId="49" fontId="24" fillId="4" borderId="20" xfId="0" applyNumberFormat="1" applyFont="1" applyFill="1" applyBorder="1" applyAlignment="1">
      <alignment horizontal="left" vertical="center" readingOrder="1"/>
    </xf>
    <xf numFmtId="49" fontId="24" fillId="0" borderId="20" xfId="0" applyNumberFormat="1" applyFont="1" applyFill="1" applyBorder="1" applyAlignment="1">
      <alignment horizontal="left" vertical="center" wrapText="1" readingOrder="1"/>
    </xf>
    <xf numFmtId="49" fontId="24" fillId="0" borderId="20" xfId="0" applyNumberFormat="1" applyFont="1" applyFill="1" applyBorder="1" applyAlignment="1">
      <alignment horizontal="left" vertical="center" readingOrder="1"/>
    </xf>
    <xf numFmtId="166" fontId="24" fillId="0" borderId="20" xfId="0" applyNumberFormat="1" applyFont="1" applyFill="1" applyBorder="1" applyAlignment="1">
      <alignment horizontal="right" vertical="center" readingOrder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6" fillId="0" borderId="19" xfId="0" applyFont="1" applyBorder="1" applyAlignment="1" applyProtection="1">
      <alignment horizontal="center" vertical="center"/>
      <protection locked="0"/>
    </xf>
    <xf numFmtId="49" fontId="26" fillId="0" borderId="19" xfId="0" applyNumberFormat="1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49" fontId="27" fillId="0" borderId="20" xfId="0" applyNumberFormat="1" applyFont="1" applyFill="1" applyBorder="1" applyAlignment="1">
      <alignment horizontal="left" vertical="center" readingOrder="1"/>
    </xf>
    <xf numFmtId="49" fontId="27" fillId="0" borderId="20" xfId="0" applyNumberFormat="1" applyFont="1" applyFill="1" applyBorder="1" applyAlignment="1">
      <alignment horizontal="left" vertical="center" wrapText="1" readingOrder="1"/>
    </xf>
    <xf numFmtId="166" fontId="27" fillId="0" borderId="20" xfId="0" applyNumberFormat="1" applyFont="1" applyFill="1" applyBorder="1" applyAlignment="1">
      <alignment horizontal="right" vertical="center" readingOrder="1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4" fillId="0" borderId="20" xfId="0" applyNumberFormat="1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/>
    <xf numFmtId="0" fontId="7" fillId="0" borderId="0" xfId="0" applyFont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6" fillId="0" borderId="0" xfId="0" applyFont="1" applyBorder="1" applyAlignment="1">
      <alignment horizontal="left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6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49" fontId="0" fillId="0" borderId="19" xfId="0" applyNumberFormat="1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166" fontId="26" fillId="0" borderId="16" xfId="0" applyNumberFormat="1" applyFont="1" applyBorder="1" applyAlignment="1" applyProtection="1">
      <alignment vertical="center"/>
      <protection locked="0"/>
    </xf>
    <xf numFmtId="166" fontId="0" fillId="0" borderId="0" xfId="0" applyNumberFormat="1" applyFont="1" applyAlignment="1">
      <alignment vertical="center"/>
    </xf>
    <xf numFmtId="49" fontId="24" fillId="0" borderId="20" xfId="0" applyNumberFormat="1" applyFont="1" applyBorder="1" applyAlignment="1">
      <alignment horizontal="left" vertical="center" wrapText="1" readingOrder="1"/>
    </xf>
    <xf numFmtId="49" fontId="24" fillId="0" borderId="20" xfId="0" applyNumberFormat="1" applyFont="1" applyBorder="1" applyAlignment="1">
      <alignment horizontal="center" vertical="center"/>
    </xf>
    <xf numFmtId="166" fontId="27" fillId="0" borderId="20" xfId="0" applyNumberFormat="1" applyFont="1" applyBorder="1" applyAlignment="1">
      <alignment horizontal="right" vertical="center" readingOrder="1"/>
    </xf>
    <xf numFmtId="0" fontId="0" fillId="0" borderId="0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166" fontId="0" fillId="0" borderId="19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166" fontId="0" fillId="0" borderId="19" xfId="0" applyNumberFormat="1" applyBorder="1" applyAlignment="1" applyProtection="1">
      <alignment vertical="center"/>
      <protection locked="0"/>
    </xf>
    <xf numFmtId="166" fontId="0" fillId="0" borderId="16" xfId="0" applyNumberFormat="1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>
      <alignment horizontal="left" vertical="center" readingOrder="1"/>
    </xf>
    <xf numFmtId="166" fontId="24" fillId="0" borderId="20" xfId="0" applyNumberFormat="1" applyFont="1" applyBorder="1" applyAlignment="1">
      <alignment horizontal="right" vertical="center" readingOrder="1"/>
    </xf>
    <xf numFmtId="49" fontId="27" fillId="0" borderId="20" xfId="0" applyNumberFormat="1" applyFont="1" applyBorder="1" applyAlignment="1">
      <alignment horizontal="left" vertical="center" readingOrder="1"/>
    </xf>
    <xf numFmtId="49" fontId="27" fillId="0" borderId="20" xfId="0" applyNumberFormat="1" applyFont="1" applyBorder="1" applyAlignment="1">
      <alignment horizontal="left" vertical="center" wrapText="1" readingOrder="1"/>
    </xf>
    <xf numFmtId="49" fontId="27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27" fillId="0" borderId="0" xfId="0" applyNumberFormat="1" applyFont="1" applyFill="1" applyBorder="1" applyAlignment="1">
      <alignment horizontal="left" vertical="center" wrapText="1" readingOrder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6" fontId="0" fillId="0" borderId="0" xfId="0" applyNumberFormat="1" applyFont="1" applyFill="1" applyAlignment="1">
      <alignment vertical="center"/>
    </xf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166" fontId="26" fillId="0" borderId="19" xfId="0" applyNumberFormat="1" applyFont="1" applyFill="1" applyBorder="1" applyAlignment="1" applyProtection="1">
      <alignment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49" fontId="26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166" fontId="26" fillId="0" borderId="16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>
      <alignment horizontal="left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166" fontId="0" fillId="0" borderId="16" xfId="0" applyNumberFormat="1" applyFon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166" fontId="0" fillId="0" borderId="19" xfId="0" applyNumberFormat="1" applyFill="1" applyBorder="1" applyAlignment="1" applyProtection="1">
      <alignment vertical="center"/>
      <protection locked="0"/>
    </xf>
    <xf numFmtId="166" fontId="0" fillId="0" borderId="16" xfId="0" applyNumberFormat="1" applyFill="1" applyBorder="1" applyAlignment="1" applyProtection="1">
      <alignment vertical="center"/>
      <protection locked="0"/>
    </xf>
    <xf numFmtId="49" fontId="0" fillId="0" borderId="19" xfId="0" applyNumberFormat="1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Border="1"/>
    <xf numFmtId="166" fontId="0" fillId="0" borderId="19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29" fillId="0" borderId="0" xfId="0" applyFont="1" applyBorder="1"/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Fill="1" applyBorder="1"/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5" borderId="21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21" xfId="0" applyFill="1" applyBorder="1"/>
    <xf numFmtId="0" fontId="28" fillId="0" borderId="0" xfId="0" applyFont="1" applyFill="1" applyBorder="1" applyAlignment="1" applyProtection="1">
      <alignment horizontal="left" vertical="center" wrapText="1"/>
      <protection locked="0"/>
    </xf>
    <xf numFmtId="166" fontId="0" fillId="0" borderId="19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4" fontId="16" fillId="3" borderId="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4" fontId="16" fillId="0" borderId="0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vertical="center"/>
    </xf>
    <xf numFmtId="166" fontId="0" fillId="0" borderId="19" xfId="0" applyNumberFormat="1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166" fontId="16" fillId="0" borderId="11" xfId="0" applyNumberFormat="1" applyFont="1" applyFill="1" applyBorder="1" applyAlignment="1"/>
    <xf numFmtId="166" fontId="3" fillId="0" borderId="11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/>
    <xf numFmtId="166" fontId="6" fillId="0" borderId="12" xfId="0" applyNumberFormat="1" applyFont="1" applyFill="1" applyBorder="1" applyAlignment="1">
      <alignment vertical="center"/>
    </xf>
    <xf numFmtId="166" fontId="0" fillId="0" borderId="19" xfId="0" applyNumberForma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66" fontId="6" fillId="0" borderId="17" xfId="0" applyNumberFormat="1" applyFont="1" applyFill="1" applyBorder="1" applyAlignment="1"/>
    <xf numFmtId="166" fontId="6" fillId="0" borderId="17" xfId="0" applyNumberFormat="1" applyFont="1" applyFill="1" applyBorder="1" applyAlignment="1">
      <alignment vertical="center"/>
    </xf>
    <xf numFmtId="166" fontId="0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166" fontId="0" fillId="0" borderId="19" xfId="0" applyNumberFormat="1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166" fontId="6" fillId="0" borderId="17" xfId="0" applyNumberFormat="1" applyFont="1" applyBorder="1" applyAlignment="1"/>
    <xf numFmtId="166" fontId="6" fillId="0" borderId="17" xfId="0" applyNumberFormat="1" applyFont="1" applyBorder="1" applyAlignment="1">
      <alignment vertical="center"/>
    </xf>
    <xf numFmtId="166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66" fontId="16" fillId="0" borderId="11" xfId="0" applyNumberFormat="1" applyFont="1" applyBorder="1" applyAlignment="1"/>
    <xf numFmtId="166" fontId="3" fillId="0" borderId="11" xfId="0" applyNumberFormat="1" applyFont="1" applyBorder="1" applyAlignment="1">
      <alignment vertical="center"/>
    </xf>
    <xf numFmtId="166" fontId="5" fillId="0" borderId="0" xfId="0" applyNumberFormat="1" applyFont="1" applyBorder="1" applyAlignment="1"/>
    <xf numFmtId="166" fontId="5" fillId="0" borderId="0" xfId="0" applyNumberFormat="1" applyFont="1" applyBorder="1" applyAlignment="1">
      <alignment vertical="center"/>
    </xf>
    <xf numFmtId="166" fontId="6" fillId="0" borderId="12" xfId="0" applyNumberFormat="1" applyFont="1" applyBorder="1" applyAlignment="1"/>
    <xf numFmtId="166" fontId="6" fillId="0" borderId="12" xfId="0" applyNumberFormat="1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BJ72"/>
  <sheetViews>
    <sheetView showGridLines="0" workbookViewId="0">
      <pane ySplit="1" topLeftCell="A2" activePane="bottomLeft" state="frozen"/>
      <selection pane="bottomLeft" activeCell="J8" sqref="J8"/>
    </sheetView>
  </sheetViews>
  <sheetFormatPr baseColWidth="10" defaultColWidth="8.75" defaultRowHeight="11" x14ac:dyDescent="0.15"/>
  <cols>
    <col min="1" max="1" width="8.25" customWidth="1"/>
    <col min="2" max="2" width="1.75" customWidth="1"/>
    <col min="3" max="3" width="4.25" customWidth="1"/>
    <col min="4" max="33" width="2.5" customWidth="1"/>
    <col min="34" max="34" width="3.25" customWidth="1"/>
    <col min="35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.75" customWidth="1"/>
    <col min="44" max="62" width="9.25" hidden="1"/>
    <col min="64" max="64" width="17.75" customWidth="1"/>
  </cols>
  <sheetData>
    <row r="1" spans="2:45" ht="37" customHeight="1" x14ac:dyDescent="0.15">
      <c r="C1" s="258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R1" s="9" t="s">
        <v>2</v>
      </c>
      <c r="AS1" s="9" t="s">
        <v>3</v>
      </c>
    </row>
    <row r="2" spans="2:45" ht="7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2"/>
      <c r="AR2" s="9" t="s">
        <v>2</v>
      </c>
      <c r="AS2" s="9" t="s">
        <v>3</v>
      </c>
    </row>
    <row r="3" spans="2:45" ht="37" customHeight="1" x14ac:dyDescent="0.15">
      <c r="B3" s="13"/>
      <c r="C3" s="252" t="s">
        <v>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15"/>
      <c r="AR3" s="9" t="s">
        <v>2</v>
      </c>
    </row>
    <row r="4" spans="2:45" ht="14.5" customHeight="1" x14ac:dyDescent="0.15">
      <c r="B4" s="13"/>
      <c r="C4" s="14"/>
      <c r="D4" s="16" t="s">
        <v>5</v>
      </c>
      <c r="E4" s="14"/>
      <c r="F4" s="14"/>
      <c r="G4" s="14"/>
      <c r="H4" s="14"/>
      <c r="I4" s="14"/>
      <c r="J4" s="14"/>
      <c r="K4" s="261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14"/>
      <c r="AQ4" s="15"/>
      <c r="AR4" s="9" t="s">
        <v>2</v>
      </c>
    </row>
    <row r="5" spans="2:45" ht="37" customHeight="1" x14ac:dyDescent="0.15">
      <c r="B5" s="13"/>
      <c r="C5" s="14"/>
      <c r="D5" s="18" t="s">
        <v>6</v>
      </c>
      <c r="E5" s="14"/>
      <c r="F5" s="14"/>
      <c r="G5" s="14"/>
      <c r="H5" s="14"/>
      <c r="I5" s="14"/>
      <c r="J5" s="14"/>
      <c r="K5" s="262" t="s">
        <v>226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14"/>
      <c r="AQ5" s="15"/>
      <c r="AR5" s="9" t="s">
        <v>2</v>
      </c>
    </row>
    <row r="6" spans="2:45" ht="14.5" customHeight="1" x14ac:dyDescent="0.15">
      <c r="B6" s="13"/>
      <c r="C6" s="14"/>
      <c r="D6" s="19" t="s">
        <v>7</v>
      </c>
      <c r="E6" s="14"/>
      <c r="F6" s="14"/>
      <c r="G6" s="14"/>
      <c r="H6" s="14"/>
      <c r="I6" s="14"/>
      <c r="J6" s="14"/>
      <c r="K6" s="17" t="s">
        <v>0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9" t="s">
        <v>8</v>
      </c>
      <c r="AL6" s="14"/>
      <c r="AM6" s="14"/>
      <c r="AN6" s="17" t="s">
        <v>0</v>
      </c>
      <c r="AO6" s="14"/>
      <c r="AP6" s="14"/>
      <c r="AQ6" s="15"/>
      <c r="AR6" s="9" t="s">
        <v>2</v>
      </c>
    </row>
    <row r="7" spans="2:45" ht="14.5" customHeight="1" x14ac:dyDescent="0.15">
      <c r="B7" s="13"/>
      <c r="C7" s="14"/>
      <c r="D7" s="19" t="s">
        <v>9</v>
      </c>
      <c r="E7" s="14"/>
      <c r="F7" s="14"/>
      <c r="G7" s="14"/>
      <c r="H7" s="14"/>
      <c r="I7" s="14"/>
      <c r="J7" s="14"/>
      <c r="K7" s="17" t="s">
        <v>10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9" t="s">
        <v>11</v>
      </c>
      <c r="AL7" s="14"/>
      <c r="AM7" s="14"/>
      <c r="AN7" s="76"/>
      <c r="AO7" s="14"/>
      <c r="AP7" s="14"/>
      <c r="AQ7" s="15"/>
      <c r="AR7" s="9" t="s">
        <v>2</v>
      </c>
    </row>
    <row r="8" spans="2:45" ht="14.5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/>
      <c r="AR8" s="9" t="s">
        <v>2</v>
      </c>
    </row>
    <row r="9" spans="2:45" ht="14.5" customHeight="1" x14ac:dyDescent="0.15">
      <c r="B9" s="13"/>
      <c r="C9" s="14"/>
      <c r="D9" s="19" t="s">
        <v>12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9" t="s">
        <v>13</v>
      </c>
      <c r="AL9" s="14"/>
      <c r="AM9" s="14"/>
      <c r="AN9" s="17" t="s">
        <v>0</v>
      </c>
      <c r="AO9" s="14"/>
      <c r="AP9" s="14"/>
      <c r="AQ9" s="15"/>
      <c r="AR9" s="9" t="s">
        <v>2</v>
      </c>
    </row>
    <row r="10" spans="2:45" ht="18.75" customHeight="1" x14ac:dyDescent="0.15">
      <c r="B10" s="13"/>
      <c r="C10" s="14"/>
      <c r="D10" s="14"/>
      <c r="E10" s="17" t="s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9" t="s">
        <v>14</v>
      </c>
      <c r="AL10" s="14"/>
      <c r="AM10" s="14"/>
      <c r="AN10" s="17" t="s">
        <v>0</v>
      </c>
      <c r="AO10" s="14"/>
      <c r="AP10" s="14"/>
      <c r="AQ10" s="15"/>
      <c r="AR10" s="9" t="s">
        <v>2</v>
      </c>
    </row>
    <row r="11" spans="2:45" ht="7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/>
      <c r="AR11" s="9" t="s">
        <v>2</v>
      </c>
    </row>
    <row r="12" spans="2:45" ht="14.5" customHeight="1" x14ac:dyDescent="0.15">
      <c r="B12" s="13"/>
      <c r="C12" s="14"/>
      <c r="D12" s="19" t="s">
        <v>15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9" t="s">
        <v>13</v>
      </c>
      <c r="AL12" s="14"/>
      <c r="AM12" s="14"/>
      <c r="AN12" s="17" t="s">
        <v>0</v>
      </c>
      <c r="AO12" s="14"/>
      <c r="AP12" s="14"/>
      <c r="AQ12" s="15"/>
      <c r="AR12" s="9" t="s">
        <v>2</v>
      </c>
    </row>
    <row r="13" spans="2:45" ht="12" x14ac:dyDescent="0.15">
      <c r="B13" s="13"/>
      <c r="C13" s="14"/>
      <c r="D13" s="14"/>
      <c r="E13" s="17" t="s">
        <v>10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9" t="s">
        <v>14</v>
      </c>
      <c r="AL13" s="14"/>
      <c r="AM13" s="14"/>
      <c r="AN13" s="17" t="s">
        <v>0</v>
      </c>
      <c r="AO13" s="14"/>
      <c r="AP13" s="14"/>
      <c r="AQ13" s="15"/>
      <c r="AR13" s="9" t="s">
        <v>2</v>
      </c>
    </row>
    <row r="14" spans="2:45" ht="7" customHeight="1" x14ac:dyDescent="0.1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/>
      <c r="AR14" s="9" t="s">
        <v>1</v>
      </c>
    </row>
    <row r="15" spans="2:45" ht="14.5" customHeight="1" x14ac:dyDescent="0.15">
      <c r="B15" s="13"/>
      <c r="C15" s="14"/>
      <c r="D15" s="19" t="s">
        <v>16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9" t="s">
        <v>13</v>
      </c>
      <c r="AL15" s="14"/>
      <c r="AM15" s="14"/>
      <c r="AN15" s="17" t="s">
        <v>0</v>
      </c>
      <c r="AO15" s="14"/>
      <c r="AP15" s="14"/>
      <c r="AQ15" s="15"/>
      <c r="AR15" s="9" t="s">
        <v>1</v>
      </c>
    </row>
    <row r="16" spans="2:45" ht="18.75" customHeight="1" x14ac:dyDescent="0.15">
      <c r="B16" s="13"/>
      <c r="C16" s="14"/>
      <c r="D16" s="14"/>
      <c r="E16" s="17" t="s">
        <v>10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9" t="s">
        <v>14</v>
      </c>
      <c r="AL16" s="14"/>
      <c r="AM16" s="14"/>
      <c r="AN16" s="17" t="s">
        <v>0</v>
      </c>
      <c r="AO16" s="14"/>
      <c r="AP16" s="14"/>
      <c r="AQ16" s="15"/>
      <c r="AR16" s="9" t="s">
        <v>17</v>
      </c>
    </row>
    <row r="17" spans="2:44" ht="7" customHeight="1" x14ac:dyDescent="0.1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5"/>
      <c r="AR17" s="9" t="s">
        <v>18</v>
      </c>
    </row>
    <row r="18" spans="2:44" ht="14.5" customHeight="1" x14ac:dyDescent="0.15">
      <c r="B18" s="13"/>
      <c r="C18" s="14"/>
      <c r="D18" s="19" t="s">
        <v>19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9" t="s">
        <v>13</v>
      </c>
      <c r="AL18" s="14"/>
      <c r="AM18" s="14"/>
      <c r="AN18" s="17" t="s">
        <v>0</v>
      </c>
      <c r="AO18" s="14"/>
      <c r="AP18" s="14"/>
      <c r="AQ18" s="15"/>
      <c r="AR18" s="9" t="s">
        <v>18</v>
      </c>
    </row>
    <row r="19" spans="2:44" ht="18.75" customHeight="1" x14ac:dyDescent="0.15">
      <c r="B19" s="13"/>
      <c r="C19" s="14"/>
      <c r="D19" s="14"/>
      <c r="E19" s="17" t="s">
        <v>10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9" t="s">
        <v>14</v>
      </c>
      <c r="AL19" s="14"/>
      <c r="AM19" s="14"/>
      <c r="AN19" s="17" t="s">
        <v>0</v>
      </c>
      <c r="AO19" s="14"/>
      <c r="AP19" s="14"/>
      <c r="AQ19" s="15"/>
    </row>
    <row r="20" spans="2:44" ht="7" customHeight="1" x14ac:dyDescent="0.15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5"/>
    </row>
    <row r="21" spans="2:44" ht="12" x14ac:dyDescent="0.15">
      <c r="B21" s="13"/>
      <c r="C21" s="14"/>
      <c r="D21" s="19" t="s">
        <v>20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5"/>
    </row>
    <row r="22" spans="2:44" ht="22.5" customHeight="1" x14ac:dyDescent="0.15">
      <c r="B22" s="13"/>
      <c r="C22" s="14"/>
      <c r="D22" s="14"/>
      <c r="E22" s="263" t="s">
        <v>0</v>
      </c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14"/>
      <c r="AP22" s="14"/>
      <c r="AQ22" s="15"/>
    </row>
    <row r="23" spans="2:44" ht="7" customHeight="1" x14ac:dyDescent="0.1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2:44" ht="7" customHeight="1" x14ac:dyDescent="0.15">
      <c r="B24" s="13"/>
      <c r="C24" s="1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14"/>
      <c r="AQ24" s="15"/>
    </row>
    <row r="25" spans="2:44" ht="14.5" customHeight="1" x14ac:dyDescent="0.15">
      <c r="B25" s="13"/>
      <c r="C25" s="14"/>
      <c r="D25" s="21" t="s">
        <v>21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264">
        <f>ROUND(AG64,2)</f>
        <v>0</v>
      </c>
      <c r="AL25" s="260"/>
      <c r="AM25" s="260"/>
      <c r="AN25" s="260"/>
      <c r="AO25" s="260"/>
      <c r="AP25" s="14"/>
      <c r="AQ25" s="15"/>
    </row>
    <row r="26" spans="2:44" ht="14.5" customHeight="1" x14ac:dyDescent="0.15">
      <c r="B26" s="13"/>
      <c r="C26" s="14"/>
      <c r="D26" s="21" t="s">
        <v>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264">
        <f>ROUND(AG69,2)</f>
        <v>0</v>
      </c>
      <c r="AL26" s="260"/>
      <c r="AM26" s="260"/>
      <c r="AN26" s="260"/>
      <c r="AO26" s="260"/>
      <c r="AP26" s="14"/>
      <c r="AQ26" s="15"/>
    </row>
    <row r="27" spans="2:44" s="1" customFormat="1" ht="7" customHeight="1" x14ac:dyDescent="0.15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4"/>
    </row>
    <row r="28" spans="2:44" s="1" customFormat="1" ht="26.25" customHeight="1" x14ac:dyDescent="0.15">
      <c r="B28" s="22"/>
      <c r="C28" s="23"/>
      <c r="D28" s="25" t="s">
        <v>23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5">
        <f>ROUND(AK25+AK26,2)</f>
        <v>0</v>
      </c>
      <c r="AL28" s="266"/>
      <c r="AM28" s="266"/>
      <c r="AN28" s="266"/>
      <c r="AO28" s="266"/>
      <c r="AP28" s="23"/>
      <c r="AQ28" s="24"/>
    </row>
    <row r="29" spans="2:44" s="1" customFormat="1" ht="7" customHeight="1" x14ac:dyDescent="0.15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</row>
    <row r="30" spans="2:44" s="2" customFormat="1" ht="14.5" customHeight="1" x14ac:dyDescent="0.15">
      <c r="B30" s="27"/>
      <c r="C30" s="28"/>
      <c r="D30" s="29" t="s">
        <v>24</v>
      </c>
      <c r="E30" s="28"/>
      <c r="F30" s="29" t="s">
        <v>25</v>
      </c>
      <c r="G30" s="28"/>
      <c r="H30" s="28"/>
      <c r="I30" s="28"/>
      <c r="J30" s="28"/>
      <c r="K30" s="28"/>
      <c r="L30" s="255">
        <v>0.2</v>
      </c>
      <c r="M30" s="256"/>
      <c r="N30" s="256"/>
      <c r="O30" s="256"/>
      <c r="P30" s="28"/>
      <c r="Q30" s="28"/>
      <c r="R30" s="28"/>
      <c r="S30" s="28"/>
      <c r="T30" s="30" t="s">
        <v>26</v>
      </c>
      <c r="U30" s="28"/>
      <c r="V30" s="28"/>
      <c r="W30" s="257">
        <f>AK28</f>
        <v>0</v>
      </c>
      <c r="X30" s="256"/>
      <c r="Y30" s="256"/>
      <c r="Z30" s="256"/>
      <c r="AA30" s="256"/>
      <c r="AB30" s="256"/>
      <c r="AC30" s="256"/>
      <c r="AD30" s="256"/>
      <c r="AE30" s="256"/>
      <c r="AF30" s="28"/>
      <c r="AG30" s="28"/>
      <c r="AH30" s="28"/>
      <c r="AI30" s="28"/>
      <c r="AJ30" s="28"/>
      <c r="AK30" s="257">
        <f>0.2*W30</f>
        <v>0</v>
      </c>
      <c r="AL30" s="256"/>
      <c r="AM30" s="256"/>
      <c r="AN30" s="256"/>
      <c r="AO30" s="256"/>
      <c r="AP30" s="28"/>
      <c r="AQ30" s="31"/>
    </row>
    <row r="31" spans="2:44" s="2" customFormat="1" ht="14.5" customHeight="1" x14ac:dyDescent="0.15">
      <c r="B31" s="27"/>
      <c r="C31" s="28"/>
      <c r="D31" s="28"/>
      <c r="E31" s="28"/>
      <c r="F31" s="29" t="s">
        <v>27</v>
      </c>
      <c r="G31" s="28"/>
      <c r="H31" s="28"/>
      <c r="I31" s="28"/>
      <c r="J31" s="28"/>
      <c r="K31" s="28"/>
      <c r="L31" s="255">
        <v>0.2</v>
      </c>
      <c r="M31" s="256"/>
      <c r="N31" s="256"/>
      <c r="O31" s="256"/>
      <c r="P31" s="28"/>
      <c r="Q31" s="28"/>
      <c r="R31" s="28"/>
      <c r="S31" s="28"/>
      <c r="T31" s="30" t="s">
        <v>26</v>
      </c>
      <c r="U31" s="28"/>
      <c r="V31" s="28"/>
      <c r="W31" s="257">
        <f>ROUND(SUM(BD70),2)</f>
        <v>0</v>
      </c>
      <c r="X31" s="256"/>
      <c r="Y31" s="256"/>
      <c r="Z31" s="256"/>
      <c r="AA31" s="256"/>
      <c r="AB31" s="256"/>
      <c r="AC31" s="256"/>
      <c r="AD31" s="256"/>
      <c r="AE31" s="256"/>
      <c r="AF31" s="28"/>
      <c r="AG31" s="28"/>
      <c r="AH31" s="28"/>
      <c r="AI31" s="28"/>
      <c r="AJ31" s="28"/>
      <c r="AK31" s="257">
        <f>0.2*W31</f>
        <v>0</v>
      </c>
      <c r="AL31" s="256"/>
      <c r="AM31" s="256"/>
      <c r="AN31" s="256"/>
      <c r="AO31" s="256"/>
      <c r="AP31" s="28"/>
      <c r="AQ31" s="31"/>
    </row>
    <row r="32" spans="2:44" s="2" customFormat="1" ht="14.5" hidden="1" customHeight="1" x14ac:dyDescent="0.15">
      <c r="B32" s="27"/>
      <c r="C32" s="28"/>
      <c r="D32" s="28"/>
      <c r="E32" s="28"/>
      <c r="F32" s="29" t="s">
        <v>28</v>
      </c>
      <c r="G32" s="28"/>
      <c r="H32" s="28"/>
      <c r="I32" s="28"/>
      <c r="J32" s="28"/>
      <c r="K32" s="28"/>
      <c r="L32" s="255">
        <v>0.2</v>
      </c>
      <c r="M32" s="256"/>
      <c r="N32" s="256"/>
      <c r="O32" s="256"/>
      <c r="P32" s="28"/>
      <c r="Q32" s="28"/>
      <c r="R32" s="28"/>
      <c r="S32" s="28"/>
      <c r="T32" s="30" t="s">
        <v>26</v>
      </c>
      <c r="U32" s="28"/>
      <c r="V32" s="28"/>
      <c r="W32" s="257" t="e">
        <f>ROUND(#REF!+SUM(BE70),2)</f>
        <v>#REF!</v>
      </c>
      <c r="X32" s="256"/>
      <c r="Y32" s="256"/>
      <c r="Z32" s="256"/>
      <c r="AA32" s="256"/>
      <c r="AB32" s="256"/>
      <c r="AC32" s="256"/>
      <c r="AD32" s="256"/>
      <c r="AE32" s="256"/>
      <c r="AF32" s="28"/>
      <c r="AG32" s="28"/>
      <c r="AH32" s="28"/>
      <c r="AI32" s="28"/>
      <c r="AJ32" s="28"/>
      <c r="AK32" s="257">
        <v>0</v>
      </c>
      <c r="AL32" s="256"/>
      <c r="AM32" s="256"/>
      <c r="AN32" s="256"/>
      <c r="AO32" s="256"/>
      <c r="AP32" s="28"/>
      <c r="AQ32" s="31"/>
    </row>
    <row r="33" spans="2:43" s="2" customFormat="1" ht="14.5" hidden="1" customHeight="1" x14ac:dyDescent="0.15">
      <c r="B33" s="27"/>
      <c r="C33" s="28"/>
      <c r="D33" s="28"/>
      <c r="E33" s="28"/>
      <c r="F33" s="29" t="s">
        <v>29</v>
      </c>
      <c r="G33" s="28"/>
      <c r="H33" s="28"/>
      <c r="I33" s="28"/>
      <c r="J33" s="28"/>
      <c r="K33" s="28"/>
      <c r="L33" s="255">
        <v>0.2</v>
      </c>
      <c r="M33" s="256"/>
      <c r="N33" s="256"/>
      <c r="O33" s="256"/>
      <c r="P33" s="28"/>
      <c r="Q33" s="28"/>
      <c r="R33" s="28"/>
      <c r="S33" s="28"/>
      <c r="T33" s="30" t="s">
        <v>26</v>
      </c>
      <c r="U33" s="28"/>
      <c r="V33" s="28"/>
      <c r="W33" s="257" t="e">
        <f>ROUND(#REF!+SUM(BF70),2)</f>
        <v>#REF!</v>
      </c>
      <c r="X33" s="256"/>
      <c r="Y33" s="256"/>
      <c r="Z33" s="256"/>
      <c r="AA33" s="256"/>
      <c r="AB33" s="256"/>
      <c r="AC33" s="256"/>
      <c r="AD33" s="256"/>
      <c r="AE33" s="256"/>
      <c r="AF33" s="28"/>
      <c r="AG33" s="28"/>
      <c r="AH33" s="28"/>
      <c r="AI33" s="28"/>
      <c r="AJ33" s="28"/>
      <c r="AK33" s="257">
        <v>0</v>
      </c>
      <c r="AL33" s="256"/>
      <c r="AM33" s="256"/>
      <c r="AN33" s="256"/>
      <c r="AO33" s="256"/>
      <c r="AP33" s="28"/>
      <c r="AQ33" s="31"/>
    </row>
    <row r="34" spans="2:43" s="2" customFormat="1" ht="14.5" hidden="1" customHeight="1" x14ac:dyDescent="0.15">
      <c r="B34" s="27"/>
      <c r="C34" s="28"/>
      <c r="D34" s="28"/>
      <c r="E34" s="28"/>
      <c r="F34" s="29" t="s">
        <v>30</v>
      </c>
      <c r="G34" s="28"/>
      <c r="H34" s="28"/>
      <c r="I34" s="28"/>
      <c r="J34" s="28"/>
      <c r="K34" s="28"/>
      <c r="L34" s="255">
        <v>0</v>
      </c>
      <c r="M34" s="256"/>
      <c r="N34" s="256"/>
      <c r="O34" s="256"/>
      <c r="P34" s="28"/>
      <c r="Q34" s="28"/>
      <c r="R34" s="28"/>
      <c r="S34" s="28"/>
      <c r="T34" s="30" t="s">
        <v>26</v>
      </c>
      <c r="U34" s="28"/>
      <c r="V34" s="28"/>
      <c r="W34" s="257" t="e">
        <f>ROUND(#REF!+SUM(BG70),2)</f>
        <v>#REF!</v>
      </c>
      <c r="X34" s="256"/>
      <c r="Y34" s="256"/>
      <c r="Z34" s="256"/>
      <c r="AA34" s="256"/>
      <c r="AB34" s="256"/>
      <c r="AC34" s="256"/>
      <c r="AD34" s="256"/>
      <c r="AE34" s="256"/>
      <c r="AF34" s="28"/>
      <c r="AG34" s="28"/>
      <c r="AH34" s="28"/>
      <c r="AI34" s="28"/>
      <c r="AJ34" s="28"/>
      <c r="AK34" s="257">
        <v>0</v>
      </c>
      <c r="AL34" s="256"/>
      <c r="AM34" s="256"/>
      <c r="AN34" s="256"/>
      <c r="AO34" s="256"/>
      <c r="AP34" s="28"/>
      <c r="AQ34" s="31"/>
    </row>
    <row r="35" spans="2:43" s="1" customFormat="1" ht="7" customHeight="1" x14ac:dyDescent="0.15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</row>
    <row r="36" spans="2:43" s="1" customFormat="1" ht="26.25" customHeight="1" x14ac:dyDescent="0.15">
      <c r="B36" s="22"/>
      <c r="C36" s="32"/>
      <c r="D36" s="33" t="s">
        <v>31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5" t="s">
        <v>32</v>
      </c>
      <c r="U36" s="34"/>
      <c r="V36" s="34"/>
      <c r="W36" s="34"/>
      <c r="X36" s="248" t="s">
        <v>33</v>
      </c>
      <c r="Y36" s="249"/>
      <c r="Z36" s="249"/>
      <c r="AA36" s="249"/>
      <c r="AB36" s="249"/>
      <c r="AC36" s="34"/>
      <c r="AD36" s="34"/>
      <c r="AE36" s="34"/>
      <c r="AF36" s="34"/>
      <c r="AG36" s="34"/>
      <c r="AH36" s="34"/>
      <c r="AI36" s="34"/>
      <c r="AJ36" s="34"/>
      <c r="AK36" s="250">
        <f>SUM(AK28:AK34)</f>
        <v>0</v>
      </c>
      <c r="AL36" s="249"/>
      <c r="AM36" s="249"/>
      <c r="AN36" s="249"/>
      <c r="AO36" s="251"/>
      <c r="AP36" s="32"/>
      <c r="AQ36" s="24"/>
    </row>
    <row r="37" spans="2:43" s="1" customFormat="1" ht="14.5" customHeight="1" x14ac:dyDescent="0.15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</row>
    <row r="38" spans="2:43" x14ac:dyDescent="0.1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5"/>
    </row>
    <row r="39" spans="2:43" x14ac:dyDescent="0.1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</row>
    <row r="40" spans="2:43" x14ac:dyDescent="0.15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5"/>
    </row>
    <row r="41" spans="2:43" x14ac:dyDescent="0.15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5"/>
    </row>
    <row r="42" spans="2:43" x14ac:dyDescent="0.15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5"/>
    </row>
    <row r="43" spans="2:43" x14ac:dyDescent="0.15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5"/>
    </row>
    <row r="44" spans="2:43" x14ac:dyDescent="0.1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5"/>
    </row>
    <row r="45" spans="2:43" x14ac:dyDescent="0.1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</row>
    <row r="46" spans="2:43" x14ac:dyDescent="0.1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5"/>
    </row>
    <row r="47" spans="2:43" s="1" customFormat="1" ht="7" customHeight="1" x14ac:dyDescent="0.15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4"/>
    </row>
    <row r="48" spans="2:43" s="1" customFormat="1" ht="7" customHeight="1" x14ac:dyDescent="0.1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52" spans="2:49" s="1" customFormat="1" ht="7" customHeight="1" x14ac:dyDescent="0.15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1"/>
    </row>
    <row r="53" spans="2:49" s="1" customFormat="1" ht="37" customHeight="1" x14ac:dyDescent="0.15">
      <c r="B53" s="22"/>
      <c r="C53" s="252" t="s">
        <v>34</v>
      </c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4"/>
    </row>
    <row r="54" spans="2:49" s="3" customFormat="1" ht="14.5" customHeight="1" x14ac:dyDescent="0.15">
      <c r="B54" s="42"/>
      <c r="C54" s="19" t="s">
        <v>5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4"/>
    </row>
    <row r="55" spans="2:49" s="4" customFormat="1" ht="37" customHeight="1" x14ac:dyDescent="0.15">
      <c r="B55" s="45"/>
      <c r="C55" s="46" t="s">
        <v>6</v>
      </c>
      <c r="D55" s="47"/>
      <c r="E55" s="47"/>
      <c r="F55" s="47"/>
      <c r="G55" s="47"/>
      <c r="H55" s="47"/>
      <c r="I55" s="47"/>
      <c r="J55" s="47"/>
      <c r="K55" s="47"/>
      <c r="L55" s="253" t="str">
        <f>K5</f>
        <v>Vodozádržné opatrenia v obci Lysá pod Makytou</v>
      </c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47"/>
      <c r="AQ55" s="48"/>
    </row>
    <row r="56" spans="2:49" s="1" customFormat="1" ht="7" customHeight="1" x14ac:dyDescent="0.1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4"/>
    </row>
    <row r="57" spans="2:49" s="1" customFormat="1" ht="12" x14ac:dyDescent="0.15">
      <c r="B57" s="22"/>
      <c r="C57" s="19" t="s">
        <v>9</v>
      </c>
      <c r="D57" s="23"/>
      <c r="E57" s="23"/>
      <c r="F57" s="23"/>
      <c r="G57" s="23"/>
      <c r="H57" s="23"/>
      <c r="I57" s="23"/>
      <c r="J57" s="23"/>
      <c r="K57" s="23"/>
      <c r="L57" s="49" t="str">
        <f>IF(K7="","",K7)</f>
        <v xml:space="preserve"> 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19" t="s">
        <v>11</v>
      </c>
      <c r="AJ57" s="23"/>
      <c r="AK57" s="23"/>
      <c r="AL57" s="23"/>
      <c r="AN57" s="50"/>
      <c r="AO57" s="23"/>
      <c r="AP57" s="23"/>
      <c r="AQ57" s="24"/>
    </row>
    <row r="58" spans="2:49" s="1" customFormat="1" ht="7" customHeight="1" x14ac:dyDescent="0.1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4"/>
    </row>
    <row r="59" spans="2:49" s="1" customFormat="1" ht="15" customHeight="1" x14ac:dyDescent="0.15">
      <c r="B59" s="22"/>
      <c r="C59" s="19" t="s">
        <v>12</v>
      </c>
      <c r="D59" s="23"/>
      <c r="E59" s="23"/>
      <c r="F59" s="23"/>
      <c r="G59" s="23"/>
      <c r="H59" s="23"/>
      <c r="I59" s="23"/>
      <c r="J59" s="23"/>
      <c r="K59" s="23"/>
      <c r="L59" s="43" t="str">
        <f>IF(E10= "","",E10)</f>
        <v xml:space="preserve"> 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19" t="s">
        <v>16</v>
      </c>
      <c r="AJ59" s="23"/>
      <c r="AK59" s="23"/>
      <c r="AL59" s="23"/>
      <c r="AM59" s="236" t="str">
        <f>IF(E16="","",E16)</f>
        <v xml:space="preserve"> </v>
      </c>
      <c r="AN59" s="237"/>
      <c r="AO59" s="237"/>
      <c r="AP59" s="237"/>
      <c r="AQ59" s="24"/>
    </row>
    <row r="60" spans="2:49" s="1" customFormat="1" ht="12" x14ac:dyDescent="0.15">
      <c r="B60" s="22"/>
      <c r="C60" s="19" t="s">
        <v>15</v>
      </c>
      <c r="D60" s="23"/>
      <c r="E60" s="23"/>
      <c r="F60" s="23"/>
      <c r="G60" s="23"/>
      <c r="H60" s="23"/>
      <c r="I60" s="23"/>
      <c r="J60" s="23"/>
      <c r="K60" s="23"/>
      <c r="L60" s="43" t="str">
        <f>IF(E13="","",E13)</f>
        <v xml:space="preserve"> 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19" t="s">
        <v>19</v>
      </c>
      <c r="AJ60" s="23"/>
      <c r="AK60" s="23"/>
      <c r="AL60" s="23"/>
      <c r="AM60" s="236" t="str">
        <f>IF(E19="","",E19)</f>
        <v xml:space="preserve"> </v>
      </c>
      <c r="AN60" s="237"/>
      <c r="AO60" s="237"/>
      <c r="AP60" s="237"/>
      <c r="AQ60" s="24"/>
    </row>
    <row r="61" spans="2:49" s="1" customFormat="1" ht="11.25" customHeight="1" x14ac:dyDescent="0.1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4"/>
    </row>
    <row r="62" spans="2:49" s="1" customFormat="1" ht="29.25" customHeight="1" x14ac:dyDescent="0.15">
      <c r="B62" s="22"/>
      <c r="C62" s="244" t="s">
        <v>35</v>
      </c>
      <c r="D62" s="245"/>
      <c r="E62" s="245"/>
      <c r="F62" s="245"/>
      <c r="G62" s="245"/>
      <c r="H62" s="51"/>
      <c r="I62" s="246" t="s">
        <v>36</v>
      </c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6" t="s">
        <v>37</v>
      </c>
      <c r="AH62" s="245"/>
      <c r="AI62" s="245"/>
      <c r="AJ62" s="245"/>
      <c r="AK62" s="245"/>
      <c r="AL62" s="245"/>
      <c r="AM62" s="245"/>
      <c r="AN62" s="246" t="s">
        <v>38</v>
      </c>
      <c r="AO62" s="245"/>
      <c r="AP62" s="247"/>
      <c r="AQ62" s="24"/>
    </row>
    <row r="63" spans="2:49" s="1" customFormat="1" ht="11.25" customHeight="1" x14ac:dyDescent="0.1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4"/>
    </row>
    <row r="64" spans="2:49" s="4" customFormat="1" ht="32.5" customHeight="1" x14ac:dyDescent="0.15">
      <c r="B64" s="45"/>
      <c r="C64" s="52" t="s">
        <v>39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243">
        <f>SUM(AG65:AM67)</f>
        <v>0</v>
      </c>
      <c r="AH64" s="243"/>
      <c r="AI64" s="243"/>
      <c r="AJ64" s="243"/>
      <c r="AK64" s="243"/>
      <c r="AL64" s="243"/>
      <c r="AM64" s="243"/>
      <c r="AN64" s="238">
        <f>SUM(AG64,AK30)</f>
        <v>0</v>
      </c>
      <c r="AO64" s="238"/>
      <c r="AP64" s="238"/>
      <c r="AQ64" s="48"/>
      <c r="AR64" s="54" t="s">
        <v>40</v>
      </c>
      <c r="AS64" s="54" t="s">
        <v>41</v>
      </c>
      <c r="AU64" s="54" t="s">
        <v>42</v>
      </c>
      <c r="AV64" s="54" t="s">
        <v>43</v>
      </c>
      <c r="AW64" s="54" t="s">
        <v>44</v>
      </c>
    </row>
    <row r="65" spans="1:49" s="5" customFormat="1" ht="37.5" customHeight="1" x14ac:dyDescent="0.15">
      <c r="A65" s="73" t="s">
        <v>118</v>
      </c>
      <c r="B65" s="55"/>
      <c r="C65" s="56"/>
      <c r="D65" s="242"/>
      <c r="E65" s="241"/>
      <c r="F65" s="241"/>
      <c r="G65" s="241"/>
      <c r="H65" s="241"/>
      <c r="I65" s="74"/>
      <c r="J65" s="242" t="s">
        <v>249</v>
      </c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0">
        <f>Aktivita1!I27</f>
        <v>0</v>
      </c>
      <c r="AH65" s="241"/>
      <c r="AI65" s="241"/>
      <c r="AJ65" s="241"/>
      <c r="AK65" s="241"/>
      <c r="AL65" s="241"/>
      <c r="AM65" s="241"/>
      <c r="AN65" s="240">
        <f>1.2*AG65</f>
        <v>0</v>
      </c>
      <c r="AO65" s="241"/>
      <c r="AP65" s="241"/>
      <c r="AQ65" s="58"/>
      <c r="AS65" s="59" t="s">
        <v>45</v>
      </c>
      <c r="AT65" s="59" t="s">
        <v>46</v>
      </c>
      <c r="AU65" s="59" t="s">
        <v>42</v>
      </c>
      <c r="AV65" s="59" t="s">
        <v>43</v>
      </c>
      <c r="AW65" s="59" t="s">
        <v>44</v>
      </c>
    </row>
    <row r="66" spans="1:49" s="5" customFormat="1" ht="37.5" customHeight="1" x14ac:dyDescent="0.15">
      <c r="A66" s="73" t="s">
        <v>118</v>
      </c>
      <c r="B66" s="55"/>
      <c r="C66" s="56"/>
      <c r="D66" s="242"/>
      <c r="E66" s="241"/>
      <c r="F66" s="241"/>
      <c r="G66" s="241"/>
      <c r="H66" s="241"/>
      <c r="I66" s="74"/>
      <c r="J66" s="242" t="s">
        <v>250</v>
      </c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0">
        <f>Aktivita2!I27</f>
        <v>0</v>
      </c>
      <c r="AH66" s="241"/>
      <c r="AI66" s="241"/>
      <c r="AJ66" s="241"/>
      <c r="AK66" s="241"/>
      <c r="AL66" s="241"/>
      <c r="AM66" s="241"/>
      <c r="AN66" s="240">
        <f>1.2*AG66</f>
        <v>0</v>
      </c>
      <c r="AO66" s="241"/>
      <c r="AP66" s="241"/>
      <c r="AQ66" s="58"/>
      <c r="AS66" s="59" t="s">
        <v>45</v>
      </c>
      <c r="AT66" s="59" t="s">
        <v>46</v>
      </c>
      <c r="AU66" s="59" t="s">
        <v>42</v>
      </c>
      <c r="AV66" s="59" t="s">
        <v>43</v>
      </c>
      <c r="AW66" s="59" t="s">
        <v>44</v>
      </c>
    </row>
    <row r="67" spans="1:49" s="5" customFormat="1" ht="37.5" customHeight="1" x14ac:dyDescent="0.15">
      <c r="A67" s="73" t="s">
        <v>118</v>
      </c>
      <c r="B67" s="55"/>
      <c r="C67" s="56"/>
      <c r="D67" s="242"/>
      <c r="E67" s="241"/>
      <c r="F67" s="241"/>
      <c r="G67" s="241"/>
      <c r="H67" s="241"/>
      <c r="I67" s="57"/>
      <c r="J67" s="242" t="s">
        <v>251</v>
      </c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0">
        <f>Aktivita3!I27</f>
        <v>0</v>
      </c>
      <c r="AH67" s="241"/>
      <c r="AI67" s="241"/>
      <c r="AJ67" s="241"/>
      <c r="AK67" s="241"/>
      <c r="AL67" s="241"/>
      <c r="AM67" s="241"/>
      <c r="AN67" s="240">
        <f>1.2*AG67</f>
        <v>0</v>
      </c>
      <c r="AO67" s="241"/>
      <c r="AP67" s="241"/>
      <c r="AQ67" s="58"/>
      <c r="AS67" s="59" t="s">
        <v>45</v>
      </c>
      <c r="AT67" s="59" t="s">
        <v>46</v>
      </c>
      <c r="AU67" s="59" t="s">
        <v>42</v>
      </c>
      <c r="AV67" s="59" t="s">
        <v>43</v>
      </c>
      <c r="AW67" s="59" t="s">
        <v>44</v>
      </c>
    </row>
    <row r="68" spans="1:49" x14ac:dyDescent="0.15"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5"/>
    </row>
    <row r="69" spans="1:49" s="1" customFormat="1" ht="30" customHeight="1" x14ac:dyDescent="0.15">
      <c r="B69" s="22"/>
      <c r="C69" s="52" t="s">
        <v>47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8">
        <v>0</v>
      </c>
      <c r="AH69" s="237"/>
      <c r="AI69" s="237"/>
      <c r="AJ69" s="237"/>
      <c r="AK69" s="237"/>
      <c r="AL69" s="237"/>
      <c r="AM69" s="237"/>
      <c r="AN69" s="238">
        <v>0</v>
      </c>
      <c r="AO69" s="237"/>
      <c r="AP69" s="237"/>
      <c r="AQ69" s="24"/>
    </row>
    <row r="70" spans="1:49" s="1" customFormat="1" ht="11.25" customHeight="1" x14ac:dyDescent="0.1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4"/>
    </row>
    <row r="71" spans="1:49" s="1" customFormat="1" ht="30" customHeight="1" x14ac:dyDescent="0.15">
      <c r="B71" s="22"/>
      <c r="C71" s="60" t="s">
        <v>48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239">
        <f>ROUND(AG64+AG69,2)</f>
        <v>0</v>
      </c>
      <c r="AH71" s="239"/>
      <c r="AI71" s="239"/>
      <c r="AJ71" s="239"/>
      <c r="AK71" s="239"/>
      <c r="AL71" s="239"/>
      <c r="AM71" s="239"/>
      <c r="AN71" s="239">
        <f>AN64+AN69</f>
        <v>0</v>
      </c>
      <c r="AO71" s="239"/>
      <c r="AP71" s="239"/>
      <c r="AQ71" s="24"/>
    </row>
    <row r="72" spans="1:49" s="1" customFormat="1" ht="7" customHeight="1" x14ac:dyDescent="0.15"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8"/>
    </row>
  </sheetData>
  <mergeCells count="51">
    <mergeCell ref="L30:O30"/>
    <mergeCell ref="W30:AE30"/>
    <mergeCell ref="AK30:AO30"/>
    <mergeCell ref="C1:AP1"/>
    <mergeCell ref="C3:AP3"/>
    <mergeCell ref="K4:AO4"/>
    <mergeCell ref="K5:AO5"/>
    <mergeCell ref="E22:AN22"/>
    <mergeCell ref="AK25:AO25"/>
    <mergeCell ref="AK26:AO26"/>
    <mergeCell ref="AK28:AO28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X36:AB36"/>
    <mergeCell ref="AK36:AO36"/>
    <mergeCell ref="C53:AP53"/>
    <mergeCell ref="L55:AO55"/>
    <mergeCell ref="AM59:AP59"/>
    <mergeCell ref="C62:G62"/>
    <mergeCell ref="I62:AF62"/>
    <mergeCell ref="AG62:AM62"/>
    <mergeCell ref="AN62:AP62"/>
    <mergeCell ref="D65:H65"/>
    <mergeCell ref="J65:AF65"/>
    <mergeCell ref="D67:H67"/>
    <mergeCell ref="J67:AF67"/>
    <mergeCell ref="AG64:AM64"/>
    <mergeCell ref="AN64:AP64"/>
    <mergeCell ref="D66:H66"/>
    <mergeCell ref="J66:AF66"/>
    <mergeCell ref="AG65:AM65"/>
    <mergeCell ref="AN65:AP65"/>
    <mergeCell ref="AM60:AP60"/>
    <mergeCell ref="AG69:AM69"/>
    <mergeCell ref="AN69:AP69"/>
    <mergeCell ref="AG71:AM71"/>
    <mergeCell ref="AN71:AP71"/>
    <mergeCell ref="AN67:AP67"/>
    <mergeCell ref="AG67:AM67"/>
    <mergeCell ref="AG66:AM66"/>
    <mergeCell ref="AN66:AP66"/>
  </mergeCells>
  <hyperlinks>
    <hyperlink ref="A67" location="'M392 - Vodozádržné opatre...'!C2" tooltip="M392 - Vodozádržné opatre..." display="/" xr:uid="{00000000-0004-0000-0000-000000000000}"/>
    <hyperlink ref="A65" location="'M392 - Vodozádržné opatre...'!C2" tooltip="M392 - Vodozádržné opatre..." display="/" xr:uid="{00000000-0004-0000-0000-000001000000}"/>
    <hyperlink ref="A66" location="'M392 - Vodozádržné opatre...'!C2" tooltip="M392 - Vodozádržné opatre..." display="/" xr:uid="{00000000-0004-0000-00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T161"/>
  <sheetViews>
    <sheetView showGridLines="0" zoomScale="110" zoomScaleNormal="110" zoomScalePageLayoutView="129" workbookViewId="0">
      <pane ySplit="1" topLeftCell="A2" activePane="bottomLeft" state="frozen"/>
      <selection pane="bottomLeft" activeCell="I139" sqref="I139"/>
    </sheetView>
  </sheetViews>
  <sheetFormatPr baseColWidth="10" defaultColWidth="8.75" defaultRowHeight="11" x14ac:dyDescent="0.15"/>
  <cols>
    <col min="1" max="1" width="8.25" style="213" customWidth="1"/>
    <col min="2" max="2" width="1.75" style="213" customWidth="1"/>
    <col min="3" max="4" width="4.25" style="213" customWidth="1"/>
    <col min="5" max="5" width="17.25" style="213" customWidth="1"/>
    <col min="6" max="6" width="43.25" style="213" bestFit="1" customWidth="1"/>
    <col min="7" max="7" width="5.25" style="217" customWidth="1"/>
    <col min="8" max="8" width="11.5" style="213" customWidth="1"/>
    <col min="9" max="9" width="12" style="213" customWidth="1"/>
    <col min="10" max="10" width="6" style="213" customWidth="1"/>
    <col min="11" max="11" width="2" style="213" customWidth="1"/>
    <col min="12" max="12" width="12.5" style="213" customWidth="1"/>
    <col min="13" max="13" width="4.25" style="213" customWidth="1"/>
    <col min="14" max="14" width="1.75" style="213" customWidth="1"/>
    <col min="15" max="19" width="8.75" style="213"/>
    <col min="20" max="20" width="10.25" style="213" bestFit="1" customWidth="1"/>
    <col min="21" max="16384" width="8.75" style="213"/>
  </cols>
  <sheetData>
    <row r="3" spans="2:14" s="149" customFormat="1" ht="7" customHeight="1" x14ac:dyDescent="0.15">
      <c r="B3" s="145"/>
      <c r="C3" s="146"/>
      <c r="D3" s="146"/>
      <c r="E3" s="146"/>
      <c r="F3" s="146"/>
      <c r="G3" s="147"/>
      <c r="H3" s="146"/>
      <c r="I3" s="146"/>
      <c r="J3" s="146"/>
      <c r="K3" s="146"/>
      <c r="L3" s="146"/>
      <c r="M3" s="146"/>
      <c r="N3" s="148"/>
    </row>
    <row r="4" spans="2:14" s="149" customFormat="1" ht="37" customHeight="1" x14ac:dyDescent="0.15">
      <c r="B4" s="150"/>
      <c r="C4" s="273" t="s">
        <v>53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151"/>
    </row>
    <row r="5" spans="2:14" s="149" customFormat="1" ht="7" customHeight="1" x14ac:dyDescent="0.15">
      <c r="B5" s="150"/>
      <c r="C5" s="152"/>
      <c r="D5" s="152"/>
      <c r="E5" s="152"/>
      <c r="F5" s="152"/>
      <c r="G5" s="153"/>
      <c r="H5" s="152"/>
      <c r="I5" s="152"/>
      <c r="J5" s="152"/>
      <c r="K5" s="152"/>
      <c r="L5" s="152"/>
      <c r="M5" s="152"/>
      <c r="N5" s="151"/>
    </row>
    <row r="6" spans="2:14" s="149" customFormat="1" ht="37" customHeight="1" x14ac:dyDescent="0.15">
      <c r="B6" s="150"/>
      <c r="C6" s="154" t="s">
        <v>6</v>
      </c>
      <c r="D6" s="152"/>
      <c r="E6" s="152"/>
      <c r="F6" s="274" t="s">
        <v>229</v>
      </c>
      <c r="G6" s="268"/>
      <c r="H6" s="268"/>
      <c r="I6" s="268"/>
      <c r="J6" s="268"/>
      <c r="K6" s="268"/>
      <c r="L6" s="268"/>
      <c r="M6" s="152"/>
      <c r="N6" s="151"/>
    </row>
    <row r="7" spans="2:14" s="149" customFormat="1" ht="7" customHeight="1" x14ac:dyDescent="0.15">
      <c r="B7" s="150"/>
      <c r="C7" s="152"/>
      <c r="D7" s="152"/>
      <c r="E7" s="152"/>
      <c r="F7" s="152"/>
      <c r="G7" s="153"/>
      <c r="H7" s="152"/>
      <c r="I7" s="152"/>
      <c r="J7" s="152"/>
      <c r="K7" s="152"/>
      <c r="L7" s="152"/>
      <c r="M7" s="152"/>
      <c r="N7" s="151"/>
    </row>
    <row r="8" spans="2:14" s="149" customFormat="1" ht="18" customHeight="1" x14ac:dyDescent="0.15">
      <c r="B8" s="150"/>
      <c r="C8" s="155" t="s">
        <v>9</v>
      </c>
      <c r="D8" s="152"/>
      <c r="E8" s="152"/>
      <c r="F8" s="156" t="s">
        <v>227</v>
      </c>
      <c r="G8" s="153"/>
      <c r="H8" s="155" t="s">
        <v>11</v>
      </c>
      <c r="I8" s="152"/>
      <c r="J8" s="268"/>
      <c r="K8" s="268"/>
      <c r="L8" s="268"/>
      <c r="M8" s="152"/>
      <c r="N8" s="151"/>
    </row>
    <row r="9" spans="2:14" s="149" customFormat="1" ht="7" customHeight="1" x14ac:dyDescent="0.15">
      <c r="B9" s="150"/>
      <c r="C9" s="152"/>
      <c r="D9" s="152"/>
      <c r="E9" s="152"/>
      <c r="F9" s="152"/>
      <c r="G9" s="153"/>
      <c r="H9" s="152"/>
      <c r="I9" s="152"/>
      <c r="J9" s="152"/>
      <c r="K9" s="152"/>
      <c r="L9" s="152"/>
      <c r="M9" s="152"/>
      <c r="N9" s="151"/>
    </row>
    <row r="10" spans="2:14" s="149" customFormat="1" ht="12" x14ac:dyDescent="0.15">
      <c r="B10" s="150"/>
      <c r="C10" s="155" t="s">
        <v>12</v>
      </c>
      <c r="D10" s="152"/>
      <c r="E10" s="152"/>
      <c r="F10" s="156" t="s">
        <v>228</v>
      </c>
      <c r="G10" s="153"/>
      <c r="H10" s="155" t="s">
        <v>16</v>
      </c>
      <c r="I10" s="152"/>
      <c r="J10" s="268"/>
      <c r="K10" s="268"/>
      <c r="L10" s="268"/>
      <c r="M10" s="268"/>
      <c r="N10" s="151"/>
    </row>
    <row r="11" spans="2:14" s="149" customFormat="1" ht="14.5" customHeight="1" x14ac:dyDescent="0.15">
      <c r="B11" s="150"/>
      <c r="C11" s="155" t="s">
        <v>15</v>
      </c>
      <c r="D11" s="152"/>
      <c r="E11" s="152"/>
      <c r="F11" s="156"/>
      <c r="G11" s="153"/>
      <c r="H11" s="155" t="s">
        <v>19</v>
      </c>
      <c r="I11" s="152"/>
      <c r="J11" s="268"/>
      <c r="K11" s="268"/>
      <c r="L11" s="268"/>
      <c r="M11" s="268"/>
      <c r="N11" s="151"/>
    </row>
    <row r="12" spans="2:14" s="149" customFormat="1" ht="10.5" customHeight="1" x14ac:dyDescent="0.15">
      <c r="B12" s="150"/>
      <c r="C12" s="152"/>
      <c r="D12" s="152"/>
      <c r="E12" s="152"/>
      <c r="F12" s="152"/>
      <c r="G12" s="153"/>
      <c r="H12" s="152"/>
      <c r="I12" s="152"/>
      <c r="J12" s="152"/>
      <c r="K12" s="152"/>
      <c r="L12" s="152"/>
      <c r="M12" s="152"/>
      <c r="N12" s="151"/>
    </row>
    <row r="13" spans="2:14" s="149" customFormat="1" ht="29.25" customHeight="1" x14ac:dyDescent="0.15">
      <c r="B13" s="150"/>
      <c r="C13" s="275" t="s">
        <v>54</v>
      </c>
      <c r="D13" s="268"/>
      <c r="E13" s="268"/>
      <c r="F13" s="268"/>
      <c r="G13" s="153"/>
      <c r="H13" s="152"/>
      <c r="I13" s="152"/>
      <c r="J13" s="275" t="s">
        <v>55</v>
      </c>
      <c r="K13" s="268"/>
      <c r="L13" s="268"/>
      <c r="M13" s="268"/>
      <c r="N13" s="151"/>
    </row>
    <row r="14" spans="2:14" s="149" customFormat="1" ht="10.5" customHeight="1" x14ac:dyDescent="0.15">
      <c r="B14" s="150"/>
      <c r="C14" s="152"/>
      <c r="D14" s="152"/>
      <c r="E14" s="152"/>
      <c r="F14" s="152"/>
      <c r="G14" s="153"/>
      <c r="H14" s="152"/>
      <c r="I14" s="152"/>
      <c r="J14" s="152"/>
      <c r="K14" s="152"/>
      <c r="L14" s="152"/>
      <c r="M14" s="152"/>
      <c r="N14" s="151"/>
    </row>
    <row r="15" spans="2:14" s="149" customFormat="1" ht="29.25" customHeight="1" x14ac:dyDescent="0.15">
      <c r="B15" s="150"/>
      <c r="C15" s="157" t="s">
        <v>56</v>
      </c>
      <c r="D15" s="152"/>
      <c r="E15" s="152"/>
      <c r="F15" s="152"/>
      <c r="G15" s="153"/>
      <c r="H15" s="152"/>
      <c r="I15" s="152"/>
      <c r="J15" s="267">
        <f>J43</f>
        <v>0</v>
      </c>
      <c r="K15" s="268"/>
      <c r="L15" s="268"/>
      <c r="M15" s="268"/>
      <c r="N15" s="151"/>
    </row>
    <row r="16" spans="2:14" s="160" customFormat="1" ht="25" customHeight="1" x14ac:dyDescent="0.15">
      <c r="B16" s="158"/>
      <c r="C16" s="159"/>
      <c r="E16" s="161" t="s">
        <v>57</v>
      </c>
      <c r="F16" s="159"/>
      <c r="G16" s="162"/>
      <c r="H16" s="159"/>
      <c r="I16" s="159"/>
      <c r="J16" s="269">
        <f>J44</f>
        <v>0</v>
      </c>
      <c r="K16" s="270"/>
      <c r="L16" s="270"/>
      <c r="M16" s="270"/>
      <c r="N16" s="163"/>
    </row>
    <row r="17" spans="2:14" s="166" customFormat="1" ht="20.25" customHeight="1" x14ac:dyDescent="0.15">
      <c r="B17" s="164"/>
      <c r="C17" s="165"/>
      <c r="E17" s="167" t="s">
        <v>58</v>
      </c>
      <c r="F17" s="165"/>
      <c r="G17" s="168"/>
      <c r="H17" s="165"/>
      <c r="I17" s="165"/>
      <c r="J17" s="271">
        <f>J45</f>
        <v>0</v>
      </c>
      <c r="K17" s="272"/>
      <c r="L17" s="272"/>
      <c r="M17" s="272"/>
      <c r="N17" s="169"/>
    </row>
    <row r="18" spans="2:14" s="166" customFormat="1" ht="20.25" customHeight="1" x14ac:dyDescent="0.15">
      <c r="B18" s="164"/>
      <c r="C18" s="165"/>
      <c r="E18" s="167" t="s">
        <v>59</v>
      </c>
      <c r="F18" s="165"/>
      <c r="G18" s="168"/>
      <c r="H18" s="165"/>
      <c r="I18" s="165"/>
      <c r="J18" s="271">
        <f>J69</f>
        <v>0</v>
      </c>
      <c r="K18" s="272"/>
      <c r="L18" s="272"/>
      <c r="M18" s="272"/>
      <c r="N18" s="169"/>
    </row>
    <row r="19" spans="2:14" s="166" customFormat="1" ht="20.25" customHeight="1" x14ac:dyDescent="0.15">
      <c r="B19" s="164"/>
      <c r="C19" s="165"/>
      <c r="E19" s="170" t="s">
        <v>133</v>
      </c>
      <c r="F19" s="165"/>
      <c r="G19" s="168"/>
      <c r="H19" s="165"/>
      <c r="I19" s="165"/>
      <c r="J19" s="271">
        <f>J75</f>
        <v>0</v>
      </c>
      <c r="K19" s="272"/>
      <c r="L19" s="272"/>
      <c r="M19" s="272"/>
      <c r="N19" s="169"/>
    </row>
    <row r="20" spans="2:14" s="166" customFormat="1" ht="20.25" customHeight="1" x14ac:dyDescent="0.15">
      <c r="B20" s="164"/>
      <c r="C20" s="165"/>
      <c r="E20" s="167" t="s">
        <v>60</v>
      </c>
      <c r="F20" s="165"/>
      <c r="G20" s="168"/>
      <c r="H20" s="165"/>
      <c r="I20" s="165"/>
      <c r="J20" s="271">
        <f>J93</f>
        <v>0</v>
      </c>
      <c r="K20" s="272"/>
      <c r="L20" s="272"/>
      <c r="M20" s="272"/>
      <c r="N20" s="169"/>
    </row>
    <row r="21" spans="2:14" s="166" customFormat="1" ht="20.25" customHeight="1" x14ac:dyDescent="0.15">
      <c r="B21" s="164"/>
      <c r="C21" s="165"/>
      <c r="E21" s="167" t="s">
        <v>156</v>
      </c>
      <c r="F21" s="165"/>
      <c r="G21" s="168"/>
      <c r="H21" s="165"/>
      <c r="I21" s="165"/>
      <c r="J21" s="271">
        <f>J98</f>
        <v>0</v>
      </c>
      <c r="K21" s="272"/>
      <c r="L21" s="272"/>
      <c r="M21" s="272"/>
      <c r="N21" s="169"/>
    </row>
    <row r="22" spans="2:14" s="166" customFormat="1" ht="20.25" customHeight="1" x14ac:dyDescent="0.15">
      <c r="B22" s="164"/>
      <c r="C22" s="165"/>
      <c r="E22" s="167" t="s">
        <v>61</v>
      </c>
      <c r="F22" s="165"/>
      <c r="G22" s="168"/>
      <c r="H22" s="165"/>
      <c r="I22" s="165"/>
      <c r="J22" s="271">
        <f>J103</f>
        <v>0</v>
      </c>
      <c r="K22" s="272"/>
      <c r="L22" s="272"/>
      <c r="M22" s="272"/>
      <c r="N22" s="169"/>
    </row>
    <row r="23" spans="2:14" s="166" customFormat="1" ht="20.25" customHeight="1" x14ac:dyDescent="0.15">
      <c r="B23" s="164"/>
      <c r="C23" s="165"/>
      <c r="E23" s="167" t="s">
        <v>62</v>
      </c>
      <c r="F23" s="165"/>
      <c r="G23" s="168"/>
      <c r="H23" s="165"/>
      <c r="I23" s="165"/>
      <c r="J23" s="271">
        <f>J111</f>
        <v>0</v>
      </c>
      <c r="K23" s="272"/>
      <c r="L23" s="272"/>
      <c r="M23" s="272"/>
      <c r="N23" s="169"/>
    </row>
    <row r="24" spans="2:14" s="149" customFormat="1" ht="21.75" customHeight="1" x14ac:dyDescent="0.15">
      <c r="B24" s="150"/>
      <c r="C24" s="152"/>
      <c r="D24" s="152"/>
      <c r="E24" s="152"/>
      <c r="F24" s="152"/>
      <c r="G24" s="153"/>
      <c r="H24" s="152"/>
      <c r="I24" s="152"/>
      <c r="J24" s="152"/>
      <c r="K24" s="152"/>
      <c r="L24" s="152"/>
      <c r="M24" s="152"/>
      <c r="N24" s="151"/>
    </row>
    <row r="25" spans="2:14" s="149" customFormat="1" ht="29.25" customHeight="1" x14ac:dyDescent="0.15">
      <c r="B25" s="150"/>
      <c r="C25" s="157" t="s">
        <v>63</v>
      </c>
      <c r="D25" s="152"/>
      <c r="E25" s="152"/>
      <c r="F25" s="152"/>
      <c r="G25" s="153"/>
      <c r="H25" s="152"/>
      <c r="I25" s="152"/>
      <c r="J25" s="279">
        <f>J113</f>
        <v>0</v>
      </c>
      <c r="K25" s="268"/>
      <c r="L25" s="268"/>
      <c r="M25" s="268"/>
      <c r="N25" s="151"/>
    </row>
    <row r="26" spans="2:14" s="149" customFormat="1" ht="18" customHeight="1" x14ac:dyDescent="0.15">
      <c r="B26" s="150"/>
      <c r="C26" s="157" t="s">
        <v>186</v>
      </c>
      <c r="D26" s="152"/>
      <c r="E26" s="152"/>
      <c r="F26" s="152"/>
      <c r="G26" s="153"/>
      <c r="H26" s="152"/>
      <c r="I26" s="152"/>
      <c r="J26" s="279">
        <f>J120</f>
        <v>0</v>
      </c>
      <c r="K26" s="268"/>
      <c r="L26" s="268"/>
      <c r="M26" s="268"/>
      <c r="N26" s="151"/>
    </row>
    <row r="27" spans="2:14" s="149" customFormat="1" ht="29.25" customHeight="1" x14ac:dyDescent="0.15">
      <c r="B27" s="150"/>
      <c r="C27" s="171" t="s">
        <v>48</v>
      </c>
      <c r="D27" s="152"/>
      <c r="E27" s="152"/>
      <c r="F27" s="152"/>
      <c r="G27" s="153"/>
      <c r="H27" s="152"/>
      <c r="I27" s="267">
        <f>ROUND(SUM(J15+J25+J26),2)</f>
        <v>0</v>
      </c>
      <c r="J27" s="268"/>
      <c r="K27" s="268"/>
      <c r="L27" s="268"/>
      <c r="M27" s="268"/>
      <c r="N27" s="151"/>
    </row>
    <row r="28" spans="2:14" s="149" customFormat="1" ht="7" customHeight="1" x14ac:dyDescent="0.15">
      <c r="B28" s="172"/>
      <c r="C28" s="173"/>
      <c r="D28" s="173"/>
      <c r="E28" s="173"/>
      <c r="F28" s="173"/>
      <c r="G28" s="174"/>
      <c r="H28" s="173"/>
      <c r="I28" s="173"/>
      <c r="J28" s="173"/>
      <c r="K28" s="173"/>
      <c r="L28" s="173"/>
      <c r="M28" s="173"/>
      <c r="N28" s="175"/>
    </row>
    <row r="32" spans="2:14" s="149" customFormat="1" ht="7" customHeight="1" x14ac:dyDescent="0.15">
      <c r="B32" s="145"/>
      <c r="C32" s="146"/>
      <c r="D32" s="146"/>
      <c r="E32" s="146"/>
      <c r="F32" s="146"/>
      <c r="G32" s="147"/>
      <c r="H32" s="146"/>
      <c r="I32" s="146"/>
      <c r="J32" s="146"/>
      <c r="K32" s="146"/>
      <c r="L32" s="146"/>
      <c r="M32" s="146"/>
      <c r="N32" s="148"/>
    </row>
    <row r="33" spans="2:20" s="149" customFormat="1" ht="37" customHeight="1" x14ac:dyDescent="0.15">
      <c r="B33" s="150"/>
      <c r="C33" s="273" t="s">
        <v>64</v>
      </c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151"/>
    </row>
    <row r="34" spans="2:20" s="149" customFormat="1" ht="7" customHeight="1" x14ac:dyDescent="0.15">
      <c r="B34" s="150"/>
      <c r="C34" s="152"/>
      <c r="D34" s="152"/>
      <c r="E34" s="152"/>
      <c r="F34" s="152"/>
      <c r="G34" s="153"/>
      <c r="H34" s="152"/>
      <c r="I34" s="152"/>
      <c r="J34" s="152"/>
      <c r="K34" s="152"/>
      <c r="L34" s="152"/>
      <c r="M34" s="152"/>
      <c r="N34" s="151"/>
    </row>
    <row r="35" spans="2:20" s="149" customFormat="1" ht="37" customHeight="1" x14ac:dyDescent="0.15">
      <c r="B35" s="150"/>
      <c r="C35" s="154" t="s">
        <v>6</v>
      </c>
      <c r="D35" s="152"/>
      <c r="E35" s="152"/>
      <c r="F35" s="274" t="str">
        <f>F6</f>
        <v>VODOZÁDRŽNÉ OPATRENIA V OBCI LYSÁ POD MAKYTOU - SO1</v>
      </c>
      <c r="G35" s="268"/>
      <c r="H35" s="268"/>
      <c r="I35" s="268"/>
      <c r="J35" s="268"/>
      <c r="K35" s="268"/>
      <c r="L35" s="268"/>
      <c r="M35" s="152"/>
      <c r="N35" s="151"/>
    </row>
    <row r="36" spans="2:20" s="149" customFormat="1" ht="7" customHeight="1" x14ac:dyDescent="0.15">
      <c r="B36" s="150"/>
      <c r="C36" s="152"/>
      <c r="D36" s="152"/>
      <c r="E36" s="152"/>
      <c r="F36" s="152"/>
      <c r="G36" s="153"/>
      <c r="H36" s="152"/>
      <c r="I36" s="152"/>
      <c r="J36" s="152"/>
      <c r="K36" s="152"/>
      <c r="L36" s="152"/>
      <c r="M36" s="152"/>
      <c r="N36" s="151"/>
    </row>
    <row r="37" spans="2:20" s="149" customFormat="1" ht="18" customHeight="1" x14ac:dyDescent="0.15">
      <c r="B37" s="150"/>
      <c r="C37" s="155" t="s">
        <v>9</v>
      </c>
      <c r="D37" s="152"/>
      <c r="E37" s="152"/>
      <c r="F37" s="156" t="str">
        <f>F8</f>
        <v>k.ú. Lysá pod Makytou</v>
      </c>
      <c r="G37" s="153"/>
      <c r="H37" s="155" t="s">
        <v>11</v>
      </c>
      <c r="I37" s="152"/>
      <c r="J37" s="268"/>
      <c r="K37" s="268"/>
      <c r="L37" s="268"/>
      <c r="M37" s="152"/>
      <c r="N37" s="151"/>
    </row>
    <row r="38" spans="2:20" s="149" customFormat="1" ht="7" customHeight="1" x14ac:dyDescent="0.15">
      <c r="B38" s="150"/>
      <c r="C38" s="152"/>
      <c r="D38" s="152"/>
      <c r="E38" s="152"/>
      <c r="F38" s="152"/>
      <c r="G38" s="153"/>
      <c r="H38" s="152"/>
      <c r="I38" s="152"/>
      <c r="J38" s="152"/>
      <c r="K38" s="152"/>
      <c r="L38" s="152"/>
      <c r="M38" s="152"/>
      <c r="N38" s="151"/>
    </row>
    <row r="39" spans="2:20" s="149" customFormat="1" ht="12" x14ac:dyDescent="0.15">
      <c r="B39" s="150"/>
      <c r="C39" s="155" t="s">
        <v>12</v>
      </c>
      <c r="D39" s="152"/>
      <c r="E39" s="152"/>
      <c r="F39" s="156" t="str">
        <f>F10</f>
        <v>Obec Lysá pod Makytou</v>
      </c>
      <c r="G39" s="153"/>
      <c r="H39" s="155" t="s">
        <v>16</v>
      </c>
      <c r="I39" s="152"/>
      <c r="J39" s="268"/>
      <c r="K39" s="268"/>
      <c r="L39" s="268"/>
      <c r="M39" s="268"/>
      <c r="N39" s="151"/>
    </row>
    <row r="40" spans="2:20" s="149" customFormat="1" ht="14.5" customHeight="1" x14ac:dyDescent="0.15">
      <c r="B40" s="150"/>
      <c r="C40" s="155" t="s">
        <v>15</v>
      </c>
      <c r="D40" s="152"/>
      <c r="E40" s="152"/>
      <c r="F40" s="156"/>
      <c r="G40" s="153"/>
      <c r="H40" s="155" t="s">
        <v>19</v>
      </c>
      <c r="I40" s="152"/>
      <c r="J40" s="268"/>
      <c r="K40" s="268"/>
      <c r="L40" s="268"/>
      <c r="M40" s="268"/>
      <c r="N40" s="151"/>
    </row>
    <row r="41" spans="2:20" s="149" customFormat="1" ht="10.5" customHeight="1" x14ac:dyDescent="0.15">
      <c r="B41" s="150"/>
      <c r="C41" s="152"/>
      <c r="D41" s="152"/>
      <c r="E41" s="152"/>
      <c r="F41" s="152"/>
      <c r="G41" s="153"/>
      <c r="H41" s="152"/>
      <c r="I41" s="152"/>
      <c r="J41" s="152"/>
      <c r="K41" s="152"/>
      <c r="L41" s="152"/>
      <c r="M41" s="152"/>
      <c r="N41" s="151"/>
    </row>
    <row r="42" spans="2:20" s="181" customFormat="1" ht="29.25" customHeight="1" x14ac:dyDescent="0.15">
      <c r="B42" s="176"/>
      <c r="C42" s="177" t="s">
        <v>65</v>
      </c>
      <c r="D42" s="178"/>
      <c r="E42" s="178" t="s">
        <v>35</v>
      </c>
      <c r="F42" s="178" t="s">
        <v>66</v>
      </c>
      <c r="G42" s="178" t="s">
        <v>67</v>
      </c>
      <c r="H42" s="178" t="s">
        <v>68</v>
      </c>
      <c r="I42" s="179" t="s">
        <v>69</v>
      </c>
      <c r="J42" s="276" t="s">
        <v>55</v>
      </c>
      <c r="K42" s="277"/>
      <c r="L42" s="277"/>
      <c r="M42" s="278"/>
      <c r="N42" s="180"/>
    </row>
    <row r="43" spans="2:20" s="149" customFormat="1" ht="29.25" customHeight="1" x14ac:dyDescent="0.2">
      <c r="B43" s="150"/>
      <c r="C43" s="171" t="s">
        <v>52</v>
      </c>
      <c r="D43" s="152"/>
      <c r="E43" s="152"/>
      <c r="F43" s="152"/>
      <c r="G43" s="153"/>
      <c r="H43" s="152"/>
      <c r="I43" s="152"/>
      <c r="J43" s="282">
        <f>J44</f>
        <v>0</v>
      </c>
      <c r="K43" s="283"/>
      <c r="L43" s="283"/>
      <c r="M43" s="283"/>
      <c r="N43" s="151"/>
      <c r="T43" s="182"/>
    </row>
    <row r="44" spans="2:20" s="185" customFormat="1" ht="37.5" customHeight="1" x14ac:dyDescent="0.2">
      <c r="B44" s="183"/>
      <c r="C44" s="184"/>
      <c r="E44" s="186" t="s">
        <v>57</v>
      </c>
      <c r="F44" s="186"/>
      <c r="G44" s="187"/>
      <c r="H44" s="186"/>
      <c r="I44" s="186"/>
      <c r="J44" s="284">
        <f>J45+J69+J93+J103+J75+J98+J111</f>
        <v>0</v>
      </c>
      <c r="K44" s="285"/>
      <c r="L44" s="285"/>
      <c r="M44" s="285"/>
      <c r="N44" s="188"/>
    </row>
    <row r="45" spans="2:20" s="185" customFormat="1" ht="20.25" customHeight="1" x14ac:dyDescent="0.15">
      <c r="B45" s="183"/>
      <c r="C45" s="184"/>
      <c r="E45" s="189" t="s">
        <v>58</v>
      </c>
      <c r="F45" s="189"/>
      <c r="G45" s="190"/>
      <c r="H45" s="189"/>
      <c r="I45" s="189"/>
      <c r="J45" s="286">
        <f>SUM(J46:M68)</f>
        <v>0</v>
      </c>
      <c r="K45" s="287"/>
      <c r="L45" s="287"/>
      <c r="M45" s="287"/>
      <c r="N45" s="188"/>
    </row>
    <row r="46" spans="2:20" s="185" customFormat="1" ht="20.25" customHeight="1" x14ac:dyDescent="0.15">
      <c r="B46" s="183"/>
      <c r="C46" s="191">
        <v>1</v>
      </c>
      <c r="D46" s="191"/>
      <c r="E46" s="80">
        <v>113152140</v>
      </c>
      <c r="F46" s="79" t="s">
        <v>120</v>
      </c>
      <c r="G46" s="99" t="s">
        <v>51</v>
      </c>
      <c r="H46" s="90">
        <v>109.8</v>
      </c>
      <c r="I46" s="90"/>
      <c r="J46" s="280">
        <f>ROUND(I46*H46,2)</f>
        <v>0</v>
      </c>
      <c r="K46" s="281"/>
      <c r="L46" s="281"/>
      <c r="M46" s="281"/>
      <c r="N46" s="188"/>
    </row>
    <row r="47" spans="2:20" s="185" customFormat="1" ht="20.25" customHeight="1" x14ac:dyDescent="0.15">
      <c r="B47" s="183"/>
      <c r="C47" s="191">
        <v>2</v>
      </c>
      <c r="D47" s="191"/>
      <c r="E47" s="80" t="s">
        <v>222</v>
      </c>
      <c r="F47" s="79" t="s">
        <v>223</v>
      </c>
      <c r="G47" s="99" t="s">
        <v>51</v>
      </c>
      <c r="H47" s="90">
        <v>245.8</v>
      </c>
      <c r="I47" s="90"/>
      <c r="J47" s="288">
        <f t="shared" ref="J47:J68" si="0">ROUND(I47*H47,2)</f>
        <v>0</v>
      </c>
      <c r="K47" s="289"/>
      <c r="L47" s="289"/>
      <c r="M47" s="289"/>
      <c r="N47" s="188"/>
    </row>
    <row r="48" spans="2:20" s="185" customFormat="1" ht="36" x14ac:dyDescent="0.15">
      <c r="B48" s="183"/>
      <c r="C48" s="191">
        <v>3</v>
      </c>
      <c r="D48" s="191"/>
      <c r="E48" s="80" t="s">
        <v>179</v>
      </c>
      <c r="F48" s="79" t="s">
        <v>180</v>
      </c>
      <c r="G48" s="99" t="s">
        <v>51</v>
      </c>
      <c r="H48" s="90">
        <v>322</v>
      </c>
      <c r="I48" s="90"/>
      <c r="J48" s="280">
        <f t="shared" si="0"/>
        <v>0</v>
      </c>
      <c r="K48" s="281"/>
      <c r="L48" s="281"/>
      <c r="M48" s="281"/>
      <c r="N48" s="188"/>
    </row>
    <row r="49" spans="2:14" s="185" customFormat="1" ht="12" x14ac:dyDescent="0.15">
      <c r="B49" s="183"/>
      <c r="C49" s="191">
        <v>4</v>
      </c>
      <c r="D49" s="191"/>
      <c r="E49" s="80" t="s">
        <v>98</v>
      </c>
      <c r="F49" s="79" t="s">
        <v>99</v>
      </c>
      <c r="G49" s="99" t="s">
        <v>100</v>
      </c>
      <c r="H49" s="90">
        <v>18.45</v>
      </c>
      <c r="I49" s="90"/>
      <c r="J49" s="280">
        <f t="shared" si="0"/>
        <v>0</v>
      </c>
      <c r="K49" s="281"/>
      <c r="L49" s="281"/>
      <c r="M49" s="281"/>
      <c r="N49" s="188"/>
    </row>
    <row r="50" spans="2:14" s="149" customFormat="1" ht="24" x14ac:dyDescent="0.15">
      <c r="B50" s="192"/>
      <c r="C50" s="191">
        <v>5</v>
      </c>
      <c r="D50" s="191"/>
      <c r="E50" s="80" t="s">
        <v>121</v>
      </c>
      <c r="F50" s="79" t="s">
        <v>122</v>
      </c>
      <c r="G50" s="99" t="s">
        <v>51</v>
      </c>
      <c r="H50" s="90">
        <v>284.2</v>
      </c>
      <c r="I50" s="90"/>
      <c r="J50" s="280">
        <f t="shared" si="0"/>
        <v>0</v>
      </c>
      <c r="K50" s="281"/>
      <c r="L50" s="281"/>
      <c r="M50" s="281"/>
      <c r="N50" s="193"/>
    </row>
    <row r="51" spans="2:14" s="149" customFormat="1" ht="12" x14ac:dyDescent="0.15">
      <c r="B51" s="192"/>
      <c r="C51" s="191">
        <v>6</v>
      </c>
      <c r="D51" s="191"/>
      <c r="E51" s="80" t="s">
        <v>275</v>
      </c>
      <c r="F51" s="79" t="s">
        <v>276</v>
      </c>
      <c r="G51" s="99" t="s">
        <v>107</v>
      </c>
      <c r="H51" s="90">
        <v>320</v>
      </c>
      <c r="I51" s="90"/>
      <c r="J51" s="280">
        <f t="shared" si="0"/>
        <v>0</v>
      </c>
      <c r="K51" s="281"/>
      <c r="L51" s="281"/>
      <c r="M51" s="281"/>
      <c r="N51" s="193"/>
    </row>
    <row r="52" spans="2:14" s="149" customFormat="1" ht="12" x14ac:dyDescent="0.15">
      <c r="B52" s="192"/>
      <c r="C52" s="191">
        <v>7</v>
      </c>
      <c r="D52" s="191"/>
      <c r="E52" s="80" t="s">
        <v>201</v>
      </c>
      <c r="F52" s="79" t="s">
        <v>389</v>
      </c>
      <c r="G52" s="99" t="s">
        <v>111</v>
      </c>
      <c r="H52" s="90">
        <v>13</v>
      </c>
      <c r="I52" s="90"/>
      <c r="J52" s="280">
        <f t="shared" si="0"/>
        <v>0</v>
      </c>
      <c r="K52" s="281"/>
      <c r="L52" s="281"/>
      <c r="M52" s="281"/>
      <c r="N52" s="193"/>
    </row>
    <row r="53" spans="2:14" s="149" customFormat="1" ht="24" x14ac:dyDescent="0.15">
      <c r="B53" s="192"/>
      <c r="C53" s="191">
        <v>8</v>
      </c>
      <c r="D53" s="191"/>
      <c r="E53" s="80" t="s">
        <v>72</v>
      </c>
      <c r="F53" s="79" t="s">
        <v>184</v>
      </c>
      <c r="G53" s="99" t="s">
        <v>49</v>
      </c>
      <c r="H53" s="90">
        <v>328.64</v>
      </c>
      <c r="I53" s="90"/>
      <c r="J53" s="280">
        <f t="shared" si="0"/>
        <v>0</v>
      </c>
      <c r="K53" s="281"/>
      <c r="L53" s="281"/>
      <c r="M53" s="281"/>
      <c r="N53" s="193"/>
    </row>
    <row r="54" spans="2:14" s="149" customFormat="1" ht="24" x14ac:dyDescent="0.15">
      <c r="B54" s="192"/>
      <c r="C54" s="191">
        <v>9</v>
      </c>
      <c r="D54" s="191"/>
      <c r="E54" s="80" t="s">
        <v>73</v>
      </c>
      <c r="F54" s="79" t="s">
        <v>74</v>
      </c>
      <c r="G54" s="99" t="s">
        <v>49</v>
      </c>
      <c r="H54" s="90">
        <v>381.44</v>
      </c>
      <c r="I54" s="90"/>
      <c r="J54" s="280">
        <f t="shared" si="0"/>
        <v>0</v>
      </c>
      <c r="K54" s="281"/>
      <c r="L54" s="281"/>
      <c r="M54" s="281"/>
      <c r="N54" s="193"/>
    </row>
    <row r="55" spans="2:14" s="149" customFormat="1" ht="31.5" customHeight="1" x14ac:dyDescent="0.15">
      <c r="B55" s="192"/>
      <c r="C55" s="191">
        <v>10</v>
      </c>
      <c r="D55" s="191"/>
      <c r="E55" s="80" t="s">
        <v>123</v>
      </c>
      <c r="F55" s="79" t="s">
        <v>124</v>
      </c>
      <c r="G55" s="99" t="s">
        <v>49</v>
      </c>
      <c r="H55" s="90">
        <v>32.799999999999997</v>
      </c>
      <c r="I55" s="90"/>
      <c r="J55" s="280">
        <f t="shared" si="0"/>
        <v>0</v>
      </c>
      <c r="K55" s="281"/>
      <c r="L55" s="281"/>
      <c r="M55" s="281"/>
      <c r="N55" s="193"/>
    </row>
    <row r="56" spans="2:14" s="149" customFormat="1" ht="24" x14ac:dyDescent="0.15">
      <c r="B56" s="192"/>
      <c r="C56" s="191">
        <v>11</v>
      </c>
      <c r="D56" s="191"/>
      <c r="E56" s="80" t="s">
        <v>76</v>
      </c>
      <c r="F56" s="79" t="s">
        <v>148</v>
      </c>
      <c r="G56" s="99" t="s">
        <v>49</v>
      </c>
      <c r="H56" s="90">
        <v>26.9</v>
      </c>
      <c r="I56" s="90"/>
      <c r="J56" s="280">
        <f t="shared" si="0"/>
        <v>0</v>
      </c>
      <c r="K56" s="281"/>
      <c r="L56" s="281"/>
      <c r="M56" s="281"/>
      <c r="N56" s="193"/>
    </row>
    <row r="57" spans="2:14" s="149" customFormat="1" ht="36" x14ac:dyDescent="0.15">
      <c r="B57" s="192"/>
      <c r="C57" s="191">
        <v>12</v>
      </c>
      <c r="D57" s="191"/>
      <c r="E57" s="80" t="s">
        <v>78</v>
      </c>
      <c r="F57" s="79" t="s">
        <v>79</v>
      </c>
      <c r="G57" s="99" t="s">
        <v>49</v>
      </c>
      <c r="H57" s="90">
        <v>26.9</v>
      </c>
      <c r="I57" s="90"/>
      <c r="J57" s="280">
        <f t="shared" si="0"/>
        <v>0</v>
      </c>
      <c r="K57" s="281"/>
      <c r="L57" s="281"/>
      <c r="M57" s="281"/>
      <c r="N57" s="193"/>
    </row>
    <row r="58" spans="2:14" s="149" customFormat="1" ht="36" x14ac:dyDescent="0.15">
      <c r="B58" s="192"/>
      <c r="C58" s="191">
        <v>13</v>
      </c>
      <c r="D58" s="191"/>
      <c r="E58" s="80" t="s">
        <v>82</v>
      </c>
      <c r="F58" s="79" t="s">
        <v>83</v>
      </c>
      <c r="G58" s="99" t="s">
        <v>49</v>
      </c>
      <c r="H58" s="81">
        <v>408.34</v>
      </c>
      <c r="I58" s="90"/>
      <c r="J58" s="280">
        <f t="shared" si="0"/>
        <v>0</v>
      </c>
      <c r="K58" s="281"/>
      <c r="L58" s="281"/>
      <c r="M58" s="281"/>
      <c r="N58" s="193"/>
    </row>
    <row r="59" spans="2:14" s="149" customFormat="1" ht="31.5" customHeight="1" x14ac:dyDescent="0.15">
      <c r="B59" s="192"/>
      <c r="C59" s="191">
        <v>14</v>
      </c>
      <c r="D59" s="191"/>
      <c r="E59" s="80" t="s">
        <v>85</v>
      </c>
      <c r="F59" s="79" t="s">
        <v>86</v>
      </c>
      <c r="G59" s="99" t="s">
        <v>49</v>
      </c>
      <c r="H59" s="81">
        <v>408.34</v>
      </c>
      <c r="I59" s="81"/>
      <c r="J59" s="280">
        <f t="shared" si="0"/>
        <v>0</v>
      </c>
      <c r="K59" s="281"/>
      <c r="L59" s="281"/>
      <c r="M59" s="281"/>
      <c r="N59" s="193"/>
    </row>
    <row r="60" spans="2:14" s="149" customFormat="1" ht="24" x14ac:dyDescent="0.15">
      <c r="B60" s="192"/>
      <c r="C60" s="191">
        <v>15</v>
      </c>
      <c r="D60" s="191"/>
      <c r="E60" s="80" t="s">
        <v>161</v>
      </c>
      <c r="F60" s="79" t="s">
        <v>162</v>
      </c>
      <c r="G60" s="99" t="s">
        <v>49</v>
      </c>
      <c r="H60" s="81">
        <v>286.45</v>
      </c>
      <c r="I60" s="81"/>
      <c r="J60" s="280">
        <f t="shared" si="0"/>
        <v>0</v>
      </c>
      <c r="K60" s="281"/>
      <c r="L60" s="281"/>
      <c r="M60" s="281"/>
      <c r="N60" s="193"/>
    </row>
    <row r="61" spans="2:14" s="149" customFormat="1" ht="24" x14ac:dyDescent="0.15">
      <c r="B61" s="192"/>
      <c r="C61" s="191">
        <v>16</v>
      </c>
      <c r="D61" s="191"/>
      <c r="E61" s="80" t="s">
        <v>88</v>
      </c>
      <c r="F61" s="79" t="s">
        <v>89</v>
      </c>
      <c r="G61" s="99" t="s">
        <v>51</v>
      </c>
      <c r="H61" s="81">
        <v>322</v>
      </c>
      <c r="I61" s="81"/>
      <c r="J61" s="280">
        <f t="shared" si="0"/>
        <v>0</v>
      </c>
      <c r="K61" s="281"/>
      <c r="L61" s="281"/>
      <c r="M61" s="281"/>
      <c r="N61" s="193"/>
    </row>
    <row r="62" spans="2:14" s="149" customFormat="1" ht="24" x14ac:dyDescent="0.15">
      <c r="B62" s="192"/>
      <c r="C62" s="191">
        <v>17</v>
      </c>
      <c r="D62" s="191"/>
      <c r="E62" s="80" t="s">
        <v>92</v>
      </c>
      <c r="F62" s="79" t="s">
        <v>93</v>
      </c>
      <c r="G62" s="99" t="s">
        <v>51</v>
      </c>
      <c r="H62" s="81">
        <v>322</v>
      </c>
      <c r="I62" s="81"/>
      <c r="J62" s="280">
        <f t="shared" si="0"/>
        <v>0</v>
      </c>
      <c r="K62" s="281"/>
      <c r="L62" s="281"/>
      <c r="M62" s="281"/>
      <c r="N62" s="193"/>
    </row>
    <row r="63" spans="2:14" s="149" customFormat="1" ht="24" x14ac:dyDescent="0.15">
      <c r="B63" s="192"/>
      <c r="C63" s="191">
        <v>18</v>
      </c>
      <c r="D63" s="191"/>
      <c r="E63" s="80" t="s">
        <v>94</v>
      </c>
      <c r="F63" s="79" t="s">
        <v>95</v>
      </c>
      <c r="G63" s="99" t="s">
        <v>51</v>
      </c>
      <c r="H63" s="81">
        <v>322</v>
      </c>
      <c r="I63" s="81"/>
      <c r="J63" s="280">
        <f t="shared" si="0"/>
        <v>0</v>
      </c>
      <c r="K63" s="281"/>
      <c r="L63" s="281"/>
      <c r="M63" s="281"/>
      <c r="N63" s="193"/>
    </row>
    <row r="64" spans="2:14" s="149" customFormat="1" ht="24" x14ac:dyDescent="0.15">
      <c r="B64" s="192"/>
      <c r="C64" s="191">
        <v>19</v>
      </c>
      <c r="D64" s="191"/>
      <c r="E64" s="80" t="s">
        <v>96</v>
      </c>
      <c r="F64" s="79" t="s">
        <v>97</v>
      </c>
      <c r="G64" s="99" t="s">
        <v>51</v>
      </c>
      <c r="H64" s="81">
        <v>322</v>
      </c>
      <c r="I64" s="81"/>
      <c r="J64" s="280">
        <f t="shared" si="0"/>
        <v>0</v>
      </c>
      <c r="K64" s="281"/>
      <c r="L64" s="281"/>
      <c r="M64" s="281"/>
      <c r="N64" s="193"/>
    </row>
    <row r="65" spans="2:14" s="149" customFormat="1" ht="24" x14ac:dyDescent="0.15">
      <c r="B65" s="192"/>
      <c r="C65" s="191">
        <v>20</v>
      </c>
      <c r="D65" s="191"/>
      <c r="E65" s="137" t="s">
        <v>271</v>
      </c>
      <c r="F65" s="119" t="s">
        <v>272</v>
      </c>
      <c r="G65" s="99" t="s">
        <v>51</v>
      </c>
      <c r="H65" s="81">
        <v>322</v>
      </c>
      <c r="I65" s="81"/>
      <c r="J65" s="280">
        <f t="shared" si="0"/>
        <v>0</v>
      </c>
      <c r="K65" s="281"/>
      <c r="L65" s="281"/>
      <c r="M65" s="281"/>
      <c r="N65" s="193"/>
    </row>
    <row r="66" spans="2:14" s="149" customFormat="1" ht="22.5" customHeight="1" x14ac:dyDescent="0.15">
      <c r="B66" s="192"/>
      <c r="C66" s="191">
        <v>21</v>
      </c>
      <c r="D66" s="191"/>
      <c r="E66" s="131" t="s">
        <v>195</v>
      </c>
      <c r="F66" s="208" t="s">
        <v>387</v>
      </c>
      <c r="G66" s="133" t="s">
        <v>107</v>
      </c>
      <c r="H66" s="134">
        <v>1</v>
      </c>
      <c r="I66" s="81"/>
      <c r="J66" s="280">
        <f t="shared" si="0"/>
        <v>0</v>
      </c>
      <c r="K66" s="281"/>
      <c r="L66" s="281"/>
      <c r="M66" s="281"/>
      <c r="N66" s="193"/>
    </row>
    <row r="67" spans="2:14" s="149" customFormat="1" ht="24" x14ac:dyDescent="0.15">
      <c r="B67" s="192"/>
      <c r="C67" s="191">
        <v>22</v>
      </c>
      <c r="D67" s="191"/>
      <c r="E67" s="80" t="s">
        <v>101</v>
      </c>
      <c r="F67" s="79" t="s">
        <v>102</v>
      </c>
      <c r="G67" s="99" t="s">
        <v>49</v>
      </c>
      <c r="H67" s="81">
        <v>14.5</v>
      </c>
      <c r="I67" s="81"/>
      <c r="J67" s="280">
        <f t="shared" si="0"/>
        <v>0</v>
      </c>
      <c r="K67" s="281"/>
      <c r="L67" s="281"/>
      <c r="M67" s="281"/>
      <c r="N67" s="193"/>
    </row>
    <row r="68" spans="2:14" s="149" customFormat="1" ht="12" x14ac:dyDescent="0.15">
      <c r="B68" s="192"/>
      <c r="C68" s="191">
        <v>23</v>
      </c>
      <c r="D68" s="191"/>
      <c r="E68" s="80" t="s">
        <v>273</v>
      </c>
      <c r="F68" s="79" t="s">
        <v>274</v>
      </c>
      <c r="G68" s="99" t="s">
        <v>51</v>
      </c>
      <c r="H68" s="81">
        <v>98.2</v>
      </c>
      <c r="I68" s="81"/>
      <c r="J68" s="280">
        <f t="shared" si="0"/>
        <v>0</v>
      </c>
      <c r="K68" s="281"/>
      <c r="L68" s="281"/>
      <c r="M68" s="281"/>
      <c r="N68" s="193"/>
    </row>
    <row r="69" spans="2:14" s="185" customFormat="1" ht="30" customHeight="1" x14ac:dyDescent="0.15">
      <c r="B69" s="183"/>
      <c r="C69" s="184"/>
      <c r="E69" s="189" t="s">
        <v>59</v>
      </c>
      <c r="F69" s="189"/>
      <c r="G69" s="190"/>
      <c r="H69" s="189"/>
      <c r="I69" s="189"/>
      <c r="J69" s="290">
        <f>SUM(J70:M74)</f>
        <v>0</v>
      </c>
      <c r="K69" s="291"/>
      <c r="L69" s="291"/>
      <c r="M69" s="291"/>
      <c r="N69" s="188"/>
    </row>
    <row r="70" spans="2:14" s="149" customFormat="1" ht="24" x14ac:dyDescent="0.15">
      <c r="B70" s="192"/>
      <c r="C70" s="191">
        <v>24</v>
      </c>
      <c r="D70" s="191"/>
      <c r="E70" s="80">
        <v>6936651300</v>
      </c>
      <c r="F70" s="79" t="s">
        <v>105</v>
      </c>
      <c r="G70" s="80" t="s">
        <v>51</v>
      </c>
      <c r="H70" s="194">
        <v>1424.5</v>
      </c>
      <c r="I70" s="194"/>
      <c r="J70" s="292">
        <f>ROUND(I70*H70,2)</f>
        <v>0</v>
      </c>
      <c r="K70" s="293"/>
      <c r="L70" s="293"/>
      <c r="M70" s="293"/>
      <c r="N70" s="193"/>
    </row>
    <row r="71" spans="2:14" s="149" customFormat="1" ht="36" x14ac:dyDescent="0.15">
      <c r="B71" s="192"/>
      <c r="C71" s="191">
        <v>25</v>
      </c>
      <c r="D71" s="191"/>
      <c r="E71" s="80" t="s">
        <v>151</v>
      </c>
      <c r="F71" s="79" t="s">
        <v>149</v>
      </c>
      <c r="G71" s="80" t="s">
        <v>49</v>
      </c>
      <c r="H71" s="194">
        <v>158.80000000000001</v>
      </c>
      <c r="I71" s="194"/>
      <c r="J71" s="292">
        <f t="shared" ref="J71:J74" si="1">ROUND(I71*H71,2)</f>
        <v>0</v>
      </c>
      <c r="K71" s="293"/>
      <c r="L71" s="293"/>
      <c r="M71" s="293"/>
      <c r="N71" s="193"/>
    </row>
    <row r="72" spans="2:14" s="149" customFormat="1" ht="31.5" customHeight="1" x14ac:dyDescent="0.15">
      <c r="B72" s="192"/>
      <c r="C72" s="191">
        <v>26</v>
      </c>
      <c r="D72" s="191"/>
      <c r="E72" s="80" t="s">
        <v>103</v>
      </c>
      <c r="F72" s="79" t="s">
        <v>104</v>
      </c>
      <c r="G72" s="80" t="s">
        <v>51</v>
      </c>
      <c r="H72" s="194">
        <v>1424.5</v>
      </c>
      <c r="I72" s="194"/>
      <c r="J72" s="292">
        <f t="shared" si="1"/>
        <v>0</v>
      </c>
      <c r="K72" s="293"/>
      <c r="L72" s="293"/>
      <c r="M72" s="293"/>
      <c r="N72" s="193"/>
    </row>
    <row r="73" spans="2:14" s="149" customFormat="1" ht="19" customHeight="1" x14ac:dyDescent="0.15">
      <c r="B73" s="192"/>
      <c r="C73" s="191">
        <v>27</v>
      </c>
      <c r="D73" s="191"/>
      <c r="E73" s="80" t="s">
        <v>152</v>
      </c>
      <c r="F73" s="79" t="s">
        <v>225</v>
      </c>
      <c r="G73" s="80" t="s">
        <v>106</v>
      </c>
      <c r="H73" s="194">
        <v>108.56</v>
      </c>
      <c r="I73" s="194"/>
      <c r="J73" s="292">
        <f t="shared" si="1"/>
        <v>0</v>
      </c>
      <c r="K73" s="293"/>
      <c r="L73" s="293"/>
      <c r="M73" s="293"/>
      <c r="N73" s="193"/>
    </row>
    <row r="74" spans="2:14" s="149" customFormat="1" ht="31.5" customHeight="1" x14ac:dyDescent="0.15">
      <c r="B74" s="192"/>
      <c r="C74" s="191">
        <v>28</v>
      </c>
      <c r="D74" s="195"/>
      <c r="E74" s="196" t="s">
        <v>153</v>
      </c>
      <c r="F74" s="79" t="s">
        <v>150</v>
      </c>
      <c r="G74" s="197" t="s">
        <v>106</v>
      </c>
      <c r="H74" s="194">
        <v>108.56</v>
      </c>
      <c r="I74" s="198"/>
      <c r="J74" s="292">
        <f t="shared" si="1"/>
        <v>0</v>
      </c>
      <c r="K74" s="293"/>
      <c r="L74" s="293"/>
      <c r="M74" s="293"/>
      <c r="N74" s="193"/>
    </row>
    <row r="75" spans="2:14" s="149" customFormat="1" ht="31.5" customHeight="1" x14ac:dyDescent="0.15">
      <c r="B75" s="192"/>
      <c r="C75" s="184"/>
      <c r="E75" s="199" t="s">
        <v>133</v>
      </c>
      <c r="F75" s="189"/>
      <c r="G75" s="190"/>
      <c r="H75" s="189"/>
      <c r="I75" s="189"/>
      <c r="J75" s="290">
        <f>SUM(J76:M92)</f>
        <v>0</v>
      </c>
      <c r="K75" s="291"/>
      <c r="L75" s="291"/>
      <c r="M75" s="291"/>
      <c r="N75" s="193"/>
    </row>
    <row r="76" spans="2:14" s="149" customFormat="1" ht="24" x14ac:dyDescent="0.15">
      <c r="B76" s="192"/>
      <c r="C76" s="191">
        <v>29</v>
      </c>
      <c r="D76" s="191"/>
      <c r="E76" s="88" t="s">
        <v>134</v>
      </c>
      <c r="F76" s="89" t="s">
        <v>231</v>
      </c>
      <c r="G76" s="100" t="s">
        <v>51</v>
      </c>
      <c r="H76" s="90">
        <v>18.34</v>
      </c>
      <c r="I76" s="90"/>
      <c r="J76" s="292">
        <f>ROUND(I76*H76,2)</f>
        <v>0</v>
      </c>
      <c r="K76" s="293"/>
      <c r="L76" s="293"/>
      <c r="M76" s="293"/>
      <c r="N76" s="193"/>
    </row>
    <row r="77" spans="2:14" s="149" customFormat="1" ht="12" x14ac:dyDescent="0.15">
      <c r="B77" s="192"/>
      <c r="C77" s="191">
        <v>30</v>
      </c>
      <c r="D77" s="191"/>
      <c r="E77" s="139" t="s">
        <v>203</v>
      </c>
      <c r="F77" s="140" t="s">
        <v>206</v>
      </c>
      <c r="G77" s="100" t="s">
        <v>51</v>
      </c>
      <c r="H77" s="90">
        <v>98.2</v>
      </c>
      <c r="I77" s="90"/>
      <c r="J77" s="292">
        <f t="shared" ref="J77:J92" si="2">ROUND(I77*H77,2)</f>
        <v>0</v>
      </c>
      <c r="K77" s="293"/>
      <c r="L77" s="293"/>
      <c r="M77" s="293"/>
      <c r="N77" s="193"/>
    </row>
    <row r="78" spans="2:14" s="149" customFormat="1" ht="12" x14ac:dyDescent="0.15">
      <c r="B78" s="192"/>
      <c r="C78" s="191">
        <v>31</v>
      </c>
      <c r="D78" s="191"/>
      <c r="E78" s="139" t="s">
        <v>204</v>
      </c>
      <c r="F78" s="140" t="s">
        <v>207</v>
      </c>
      <c r="G78" s="100" t="s">
        <v>51</v>
      </c>
      <c r="H78" s="90">
        <v>98.2</v>
      </c>
      <c r="I78" s="90"/>
      <c r="J78" s="292">
        <f t="shared" si="2"/>
        <v>0</v>
      </c>
      <c r="K78" s="293"/>
      <c r="L78" s="293"/>
      <c r="M78" s="293"/>
      <c r="N78" s="193"/>
    </row>
    <row r="79" spans="2:14" s="149" customFormat="1" ht="24" x14ac:dyDescent="0.15">
      <c r="B79" s="192"/>
      <c r="C79" s="191">
        <v>32</v>
      </c>
      <c r="D79" s="191"/>
      <c r="E79" s="139" t="s">
        <v>205</v>
      </c>
      <c r="F79" s="140" t="s">
        <v>277</v>
      </c>
      <c r="G79" s="100" t="s">
        <v>51</v>
      </c>
      <c r="H79" s="90">
        <v>98.2</v>
      </c>
      <c r="I79" s="90"/>
      <c r="J79" s="292">
        <f t="shared" si="2"/>
        <v>0</v>
      </c>
      <c r="K79" s="293"/>
      <c r="L79" s="293"/>
      <c r="M79" s="293"/>
      <c r="N79" s="193"/>
    </row>
    <row r="80" spans="2:14" s="149" customFormat="1" ht="24" x14ac:dyDescent="0.15">
      <c r="B80" s="192"/>
      <c r="C80" s="191">
        <v>33</v>
      </c>
      <c r="D80" s="191"/>
      <c r="E80" s="139" t="s">
        <v>211</v>
      </c>
      <c r="F80" s="140" t="s">
        <v>208</v>
      </c>
      <c r="G80" s="100" t="s">
        <v>51</v>
      </c>
      <c r="H80" s="90">
        <v>98.2</v>
      </c>
      <c r="I80" s="90"/>
      <c r="J80" s="292">
        <f t="shared" si="2"/>
        <v>0</v>
      </c>
      <c r="K80" s="293"/>
      <c r="L80" s="293"/>
      <c r="M80" s="293"/>
      <c r="N80" s="193"/>
    </row>
    <row r="81" spans="2:14" s="149" customFormat="1" ht="31.5" customHeight="1" x14ac:dyDescent="0.15">
      <c r="B81" s="192"/>
      <c r="C81" s="191">
        <v>34</v>
      </c>
      <c r="D81" s="191"/>
      <c r="E81" s="139" t="s">
        <v>209</v>
      </c>
      <c r="F81" s="140" t="s">
        <v>210</v>
      </c>
      <c r="G81" s="100" t="s">
        <v>51</v>
      </c>
      <c r="H81" s="90">
        <v>98.2</v>
      </c>
      <c r="I81" s="90"/>
      <c r="J81" s="292">
        <f t="shared" si="2"/>
        <v>0</v>
      </c>
      <c r="K81" s="293"/>
      <c r="L81" s="293"/>
      <c r="M81" s="293"/>
      <c r="N81" s="193"/>
    </row>
    <row r="82" spans="2:14" s="149" customFormat="1" ht="31.5" customHeight="1" x14ac:dyDescent="0.15">
      <c r="B82" s="192"/>
      <c r="C82" s="191">
        <v>35</v>
      </c>
      <c r="D82" s="191"/>
      <c r="E82" s="139" t="s">
        <v>198</v>
      </c>
      <c r="F82" s="140" t="s">
        <v>278</v>
      </c>
      <c r="G82" s="100" t="s">
        <v>107</v>
      </c>
      <c r="H82" s="90">
        <v>14</v>
      </c>
      <c r="I82" s="90"/>
      <c r="J82" s="292">
        <f t="shared" si="2"/>
        <v>0</v>
      </c>
      <c r="K82" s="293"/>
      <c r="L82" s="293"/>
      <c r="M82" s="293"/>
      <c r="N82" s="193"/>
    </row>
    <row r="83" spans="2:14" s="149" customFormat="1" ht="31.5" customHeight="1" x14ac:dyDescent="0.15">
      <c r="B83" s="192"/>
      <c r="C83" s="191">
        <v>36</v>
      </c>
      <c r="D83" s="191"/>
      <c r="E83" s="139" t="s">
        <v>212</v>
      </c>
      <c r="F83" s="140" t="s">
        <v>279</v>
      </c>
      <c r="G83" s="100" t="s">
        <v>51</v>
      </c>
      <c r="H83" s="90">
        <v>98.2</v>
      </c>
      <c r="I83" s="90"/>
      <c r="J83" s="292">
        <f t="shared" si="2"/>
        <v>0</v>
      </c>
      <c r="K83" s="293"/>
      <c r="L83" s="293"/>
      <c r="M83" s="293"/>
      <c r="N83" s="193"/>
    </row>
    <row r="84" spans="2:14" s="149" customFormat="1" ht="24" x14ac:dyDescent="0.15">
      <c r="B84" s="192"/>
      <c r="C84" s="191">
        <v>37</v>
      </c>
      <c r="D84" s="191"/>
      <c r="E84" s="139" t="s">
        <v>199</v>
      </c>
      <c r="F84" s="140" t="s">
        <v>280</v>
      </c>
      <c r="G84" s="100" t="s">
        <v>51</v>
      </c>
      <c r="H84" s="90">
        <v>98.2</v>
      </c>
      <c r="I84" s="90"/>
      <c r="J84" s="292">
        <f t="shared" si="2"/>
        <v>0</v>
      </c>
      <c r="K84" s="293"/>
      <c r="L84" s="293"/>
      <c r="M84" s="293"/>
      <c r="N84" s="193"/>
    </row>
    <row r="85" spans="2:14" s="149" customFormat="1" ht="31.5" customHeight="1" x14ac:dyDescent="0.15">
      <c r="B85" s="192"/>
      <c r="C85" s="191">
        <v>38</v>
      </c>
      <c r="D85" s="191"/>
      <c r="E85" s="139" t="s">
        <v>197</v>
      </c>
      <c r="F85" s="140" t="s">
        <v>281</v>
      </c>
      <c r="G85" s="100" t="s">
        <v>51</v>
      </c>
      <c r="H85" s="90">
        <v>98.2</v>
      </c>
      <c r="I85" s="90"/>
      <c r="J85" s="292">
        <f t="shared" si="2"/>
        <v>0</v>
      </c>
      <c r="K85" s="293"/>
      <c r="L85" s="293"/>
      <c r="M85" s="293"/>
      <c r="N85" s="193"/>
    </row>
    <row r="86" spans="2:14" s="149" customFormat="1" ht="31.5" customHeight="1" x14ac:dyDescent="0.15">
      <c r="B86" s="192"/>
      <c r="C86" s="191">
        <v>39</v>
      </c>
      <c r="D86" s="191"/>
      <c r="E86" s="139" t="s">
        <v>213</v>
      </c>
      <c r="F86" s="140" t="s">
        <v>215</v>
      </c>
      <c r="G86" s="100" t="s">
        <v>106</v>
      </c>
      <c r="H86" s="90">
        <v>48.8</v>
      </c>
      <c r="I86" s="90"/>
      <c r="J86" s="292">
        <f t="shared" si="2"/>
        <v>0</v>
      </c>
      <c r="K86" s="293"/>
      <c r="L86" s="293"/>
      <c r="M86" s="293"/>
      <c r="N86" s="193"/>
    </row>
    <row r="87" spans="2:14" s="149" customFormat="1" ht="12" x14ac:dyDescent="0.15">
      <c r="B87" s="192"/>
      <c r="C87" s="191">
        <v>40</v>
      </c>
      <c r="D87" s="191"/>
      <c r="E87" s="139" t="s">
        <v>214</v>
      </c>
      <c r="F87" s="140" t="s">
        <v>282</v>
      </c>
      <c r="G87" s="100" t="s">
        <v>49</v>
      </c>
      <c r="H87" s="90">
        <v>10.8</v>
      </c>
      <c r="I87" s="90"/>
      <c r="J87" s="292">
        <f t="shared" si="2"/>
        <v>0</v>
      </c>
      <c r="K87" s="293"/>
      <c r="L87" s="293"/>
      <c r="M87" s="293"/>
      <c r="N87" s="193"/>
    </row>
    <row r="88" spans="2:14" s="149" customFormat="1" ht="24" x14ac:dyDescent="0.15">
      <c r="B88" s="192"/>
      <c r="C88" s="191">
        <v>41</v>
      </c>
      <c r="D88" s="191"/>
      <c r="E88" s="139" t="s">
        <v>216</v>
      </c>
      <c r="F88" s="140" t="s">
        <v>217</v>
      </c>
      <c r="G88" s="100" t="s">
        <v>111</v>
      </c>
      <c r="H88" s="90">
        <v>2.67</v>
      </c>
      <c r="I88" s="90"/>
      <c r="J88" s="292">
        <f t="shared" si="2"/>
        <v>0</v>
      </c>
      <c r="K88" s="293"/>
      <c r="L88" s="293"/>
      <c r="M88" s="293"/>
      <c r="N88" s="193"/>
    </row>
    <row r="89" spans="2:14" s="149" customFormat="1" ht="31.5" customHeight="1" x14ac:dyDescent="0.15">
      <c r="B89" s="192"/>
      <c r="C89" s="191">
        <v>42</v>
      </c>
      <c r="D89" s="191"/>
      <c r="E89" s="139" t="s">
        <v>218</v>
      </c>
      <c r="F89" s="140" t="s">
        <v>219</v>
      </c>
      <c r="G89" s="100" t="s">
        <v>51</v>
      </c>
      <c r="H89" s="90">
        <v>98.2</v>
      </c>
      <c r="I89" s="90"/>
      <c r="J89" s="292">
        <f t="shared" si="2"/>
        <v>0</v>
      </c>
      <c r="K89" s="293"/>
      <c r="L89" s="293"/>
      <c r="M89" s="293"/>
      <c r="N89" s="193"/>
    </row>
    <row r="90" spans="2:14" s="149" customFormat="1" ht="31.5" customHeight="1" x14ac:dyDescent="0.15">
      <c r="B90" s="192"/>
      <c r="C90" s="191">
        <v>43</v>
      </c>
      <c r="D90" s="191"/>
      <c r="E90" s="139" t="s">
        <v>220</v>
      </c>
      <c r="F90" s="140" t="s">
        <v>221</v>
      </c>
      <c r="G90" s="100" t="s">
        <v>106</v>
      </c>
      <c r="H90" s="90">
        <v>48.8</v>
      </c>
      <c r="I90" s="90"/>
      <c r="J90" s="292">
        <f t="shared" si="2"/>
        <v>0</v>
      </c>
      <c r="K90" s="293"/>
      <c r="L90" s="293"/>
      <c r="M90" s="293"/>
      <c r="N90" s="193"/>
    </row>
    <row r="91" spans="2:14" s="149" customFormat="1" ht="31.5" customHeight="1" x14ac:dyDescent="0.15">
      <c r="B91" s="192"/>
      <c r="C91" s="191">
        <v>44</v>
      </c>
      <c r="D91" s="191"/>
      <c r="E91" s="88" t="s">
        <v>154</v>
      </c>
      <c r="F91" s="89" t="s">
        <v>155</v>
      </c>
      <c r="G91" s="100" t="s">
        <v>49</v>
      </c>
      <c r="H91" s="90">
        <v>9.8000000000000007</v>
      </c>
      <c r="I91" s="90"/>
      <c r="J91" s="292">
        <f t="shared" si="2"/>
        <v>0</v>
      </c>
      <c r="K91" s="293"/>
      <c r="L91" s="293"/>
      <c r="M91" s="293"/>
      <c r="N91" s="193"/>
    </row>
    <row r="92" spans="2:14" s="149" customFormat="1" ht="14" customHeight="1" x14ac:dyDescent="0.15">
      <c r="B92" s="192"/>
      <c r="C92" s="191">
        <v>45</v>
      </c>
      <c r="D92" s="191"/>
      <c r="E92" s="88" t="s">
        <v>119</v>
      </c>
      <c r="F92" s="89" t="s">
        <v>187</v>
      </c>
      <c r="G92" s="100" t="s">
        <v>49</v>
      </c>
      <c r="H92" s="90">
        <v>108.9</v>
      </c>
      <c r="I92" s="90"/>
      <c r="J92" s="292">
        <f t="shared" si="2"/>
        <v>0</v>
      </c>
      <c r="K92" s="293"/>
      <c r="L92" s="293"/>
      <c r="M92" s="293"/>
      <c r="N92" s="193"/>
    </row>
    <row r="93" spans="2:14" s="185" customFormat="1" ht="30" customHeight="1" x14ac:dyDescent="0.15">
      <c r="B93" s="183"/>
      <c r="C93" s="184"/>
      <c r="E93" s="189" t="s">
        <v>60</v>
      </c>
      <c r="F93" s="189"/>
      <c r="G93" s="190"/>
      <c r="H93" s="189"/>
      <c r="I93" s="189"/>
      <c r="J93" s="290">
        <f>SUM(J94:M97)</f>
        <v>0</v>
      </c>
      <c r="K93" s="291"/>
      <c r="L93" s="291"/>
      <c r="M93" s="291"/>
      <c r="N93" s="188"/>
    </row>
    <row r="94" spans="2:14" s="149" customFormat="1" ht="24" x14ac:dyDescent="0.15">
      <c r="B94" s="192"/>
      <c r="C94" s="191">
        <v>46</v>
      </c>
      <c r="D94" s="191"/>
      <c r="E94" s="80">
        <v>596912112</v>
      </c>
      <c r="F94" s="79" t="s">
        <v>109</v>
      </c>
      <c r="G94" s="200" t="s">
        <v>51</v>
      </c>
      <c r="H94" s="205">
        <v>397.6</v>
      </c>
      <c r="I94" s="81"/>
      <c r="J94" s="292">
        <f>ROUND(I94*H94,2)</f>
        <v>0</v>
      </c>
      <c r="K94" s="293"/>
      <c r="L94" s="293"/>
      <c r="M94" s="293"/>
      <c r="N94" s="193"/>
    </row>
    <row r="95" spans="2:14" s="149" customFormat="1" ht="12" x14ac:dyDescent="0.15">
      <c r="B95" s="192"/>
      <c r="C95" s="191">
        <v>47</v>
      </c>
      <c r="D95" s="191"/>
      <c r="E95" s="201">
        <v>5921954660</v>
      </c>
      <c r="F95" s="202" t="s">
        <v>144</v>
      </c>
      <c r="G95" s="200" t="s">
        <v>106</v>
      </c>
      <c r="H95" s="219">
        <v>102.4</v>
      </c>
      <c r="I95" s="203"/>
      <c r="J95" s="292">
        <f t="shared" ref="J95:J97" si="3">ROUND(I95*H95,2)</f>
        <v>0</v>
      </c>
      <c r="K95" s="293"/>
      <c r="L95" s="293"/>
      <c r="M95" s="293"/>
      <c r="N95" s="193"/>
    </row>
    <row r="96" spans="2:14" s="149" customFormat="1" ht="12" x14ac:dyDescent="0.15">
      <c r="B96" s="192"/>
      <c r="C96" s="191">
        <v>48</v>
      </c>
      <c r="D96" s="191"/>
      <c r="E96" s="201" t="s">
        <v>108</v>
      </c>
      <c r="F96" s="202" t="s">
        <v>143</v>
      </c>
      <c r="G96" s="200" t="s">
        <v>51</v>
      </c>
      <c r="H96" s="219">
        <v>6.8</v>
      </c>
      <c r="I96" s="203"/>
      <c r="J96" s="292">
        <f t="shared" si="3"/>
        <v>0</v>
      </c>
      <c r="K96" s="293"/>
      <c r="L96" s="293"/>
      <c r="M96" s="293"/>
      <c r="N96" s="193"/>
    </row>
    <row r="97" spans="2:14" s="149" customFormat="1" ht="12" x14ac:dyDescent="0.15">
      <c r="B97" s="192"/>
      <c r="C97" s="191">
        <v>49</v>
      </c>
      <c r="D97" s="191"/>
      <c r="E97" s="207" t="s">
        <v>193</v>
      </c>
      <c r="F97" s="208" t="s">
        <v>188</v>
      </c>
      <c r="G97" s="204" t="s">
        <v>51</v>
      </c>
      <c r="H97" s="205">
        <v>397.6</v>
      </c>
      <c r="I97" s="206"/>
      <c r="J97" s="292">
        <f t="shared" si="3"/>
        <v>0</v>
      </c>
      <c r="K97" s="293"/>
      <c r="L97" s="293"/>
      <c r="M97" s="293"/>
      <c r="N97" s="193"/>
    </row>
    <row r="98" spans="2:14" s="149" customFormat="1" ht="13" x14ac:dyDescent="0.15">
      <c r="B98" s="192"/>
      <c r="C98" s="184"/>
      <c r="D98" s="185"/>
      <c r="E98" s="189" t="s">
        <v>157</v>
      </c>
      <c r="F98" s="189"/>
      <c r="G98" s="190"/>
      <c r="H98" s="189"/>
      <c r="I98" s="189"/>
      <c r="J98" s="290">
        <f>SUM(J99:M102)</f>
        <v>0</v>
      </c>
      <c r="K98" s="291"/>
      <c r="L98" s="291"/>
      <c r="M98" s="291"/>
      <c r="N98" s="193"/>
    </row>
    <row r="99" spans="2:14" s="149" customFormat="1" ht="36" x14ac:dyDescent="0.15">
      <c r="B99" s="192"/>
      <c r="C99" s="191">
        <v>50</v>
      </c>
      <c r="D99" s="191"/>
      <c r="E99" s="201" t="s">
        <v>224</v>
      </c>
      <c r="F99" s="202" t="s">
        <v>160</v>
      </c>
      <c r="G99" s="200" t="s">
        <v>107</v>
      </c>
      <c r="H99" s="219">
        <v>15</v>
      </c>
      <c r="I99" s="203"/>
      <c r="J99" s="292">
        <f>ROUND(I99*H99,2)</f>
        <v>0</v>
      </c>
      <c r="K99" s="293"/>
      <c r="L99" s="293"/>
      <c r="M99" s="293"/>
      <c r="N99" s="193"/>
    </row>
    <row r="100" spans="2:14" s="149" customFormat="1" ht="36" x14ac:dyDescent="0.15">
      <c r="B100" s="192"/>
      <c r="C100" s="191">
        <v>51</v>
      </c>
      <c r="D100" s="191"/>
      <c r="E100" s="207" t="s">
        <v>240</v>
      </c>
      <c r="F100" s="208" t="s">
        <v>241</v>
      </c>
      <c r="G100" s="204" t="s">
        <v>107</v>
      </c>
      <c r="H100" s="205">
        <v>3</v>
      </c>
      <c r="I100" s="206"/>
      <c r="J100" s="292">
        <f>ROUND(I100*H100,2)</f>
        <v>0</v>
      </c>
      <c r="K100" s="293"/>
      <c r="L100" s="293"/>
      <c r="M100" s="293"/>
      <c r="N100" s="193"/>
    </row>
    <row r="101" spans="2:14" s="149" customFormat="1" ht="31.5" customHeight="1" x14ac:dyDescent="0.15">
      <c r="B101" s="192"/>
      <c r="C101" s="191">
        <v>52</v>
      </c>
      <c r="D101" s="191"/>
      <c r="E101" s="201" t="s">
        <v>158</v>
      </c>
      <c r="F101" s="202" t="s">
        <v>159</v>
      </c>
      <c r="G101" s="200" t="s">
        <v>106</v>
      </c>
      <c r="H101" s="219">
        <v>86.8</v>
      </c>
      <c r="I101" s="203"/>
      <c r="J101" s="292">
        <f t="shared" ref="J101:J102" si="4">ROUND(I101*H101,2)</f>
        <v>0</v>
      </c>
      <c r="K101" s="293"/>
      <c r="L101" s="293"/>
      <c r="M101" s="293"/>
      <c r="N101" s="193"/>
    </row>
    <row r="102" spans="2:14" s="149" customFormat="1" ht="36" x14ac:dyDescent="0.15">
      <c r="B102" s="192"/>
      <c r="C102" s="191">
        <v>53</v>
      </c>
      <c r="D102" s="191"/>
      <c r="E102" s="201" t="s">
        <v>243</v>
      </c>
      <c r="F102" s="202" t="s">
        <v>242</v>
      </c>
      <c r="G102" s="200" t="s">
        <v>107</v>
      </c>
      <c r="H102" s="219">
        <v>5</v>
      </c>
      <c r="I102" s="203"/>
      <c r="J102" s="292">
        <f t="shared" si="4"/>
        <v>0</v>
      </c>
      <c r="K102" s="293"/>
      <c r="L102" s="293"/>
      <c r="M102" s="293"/>
      <c r="N102" s="193"/>
    </row>
    <row r="103" spans="2:14" s="185" customFormat="1" ht="30" customHeight="1" x14ac:dyDescent="0.15">
      <c r="B103" s="183"/>
      <c r="E103" s="189" t="s">
        <v>61</v>
      </c>
      <c r="F103" s="189"/>
      <c r="G103" s="190"/>
      <c r="H103" s="189"/>
      <c r="I103" s="189"/>
      <c r="J103" s="290">
        <f>SUM(J104:M110)</f>
        <v>0</v>
      </c>
      <c r="K103" s="291"/>
      <c r="L103" s="291"/>
      <c r="M103" s="291"/>
      <c r="N103" s="188"/>
    </row>
    <row r="104" spans="2:14" s="149" customFormat="1" ht="24" x14ac:dyDescent="0.15">
      <c r="B104" s="192"/>
      <c r="C104" s="191">
        <v>54</v>
      </c>
      <c r="D104" s="191"/>
      <c r="E104" s="201" t="s">
        <v>112</v>
      </c>
      <c r="F104" s="202" t="s">
        <v>113</v>
      </c>
      <c r="G104" s="200" t="s">
        <v>111</v>
      </c>
      <c r="H104" s="219">
        <v>220.40199999999999</v>
      </c>
      <c r="I104" s="203"/>
      <c r="J104" s="292">
        <f>ROUND(I104*H104,2)</f>
        <v>0</v>
      </c>
      <c r="K104" s="293"/>
      <c r="L104" s="293"/>
      <c r="M104" s="293"/>
      <c r="N104" s="193"/>
    </row>
    <row r="105" spans="2:14" s="149" customFormat="1" ht="36" x14ac:dyDescent="0.15">
      <c r="B105" s="192"/>
      <c r="C105" s="191">
        <v>55</v>
      </c>
      <c r="D105" s="195"/>
      <c r="E105" s="196">
        <v>916561112</v>
      </c>
      <c r="F105" s="209" t="s">
        <v>145</v>
      </c>
      <c r="G105" s="197" t="s">
        <v>106</v>
      </c>
      <c r="H105" s="219">
        <v>102.4</v>
      </c>
      <c r="I105" s="198"/>
      <c r="J105" s="292">
        <f t="shared" ref="J105:J110" si="5">ROUND(I105*H105,2)</f>
        <v>0</v>
      </c>
      <c r="K105" s="293"/>
      <c r="L105" s="293"/>
      <c r="M105" s="293"/>
      <c r="N105" s="193"/>
    </row>
    <row r="106" spans="2:14" s="149" customFormat="1" ht="24" x14ac:dyDescent="0.15">
      <c r="B106" s="192"/>
      <c r="C106" s="191">
        <v>56</v>
      </c>
      <c r="D106" s="195"/>
      <c r="E106" s="196">
        <v>919735111</v>
      </c>
      <c r="F106" s="209" t="s">
        <v>110</v>
      </c>
      <c r="G106" s="197" t="s">
        <v>106</v>
      </c>
      <c r="H106" s="219">
        <v>68.2</v>
      </c>
      <c r="I106" s="198"/>
      <c r="J106" s="292">
        <f t="shared" si="5"/>
        <v>0</v>
      </c>
      <c r="K106" s="293"/>
      <c r="L106" s="293"/>
      <c r="M106" s="293"/>
      <c r="N106" s="193"/>
    </row>
    <row r="107" spans="2:14" s="149" customFormat="1" ht="36" x14ac:dyDescent="0.15">
      <c r="B107" s="192"/>
      <c r="C107" s="191">
        <v>57</v>
      </c>
      <c r="D107" s="191"/>
      <c r="E107" s="201" t="s">
        <v>181</v>
      </c>
      <c r="F107" s="202" t="s">
        <v>189</v>
      </c>
      <c r="G107" s="200" t="s">
        <v>111</v>
      </c>
      <c r="H107" s="219">
        <v>219.40199999999999</v>
      </c>
      <c r="I107" s="203"/>
      <c r="J107" s="292">
        <f t="shared" si="5"/>
        <v>0</v>
      </c>
      <c r="K107" s="293"/>
      <c r="L107" s="293"/>
      <c r="M107" s="293"/>
      <c r="N107" s="193"/>
    </row>
    <row r="108" spans="2:14" s="149" customFormat="1" ht="36" x14ac:dyDescent="0.15">
      <c r="B108" s="192"/>
      <c r="C108" s="191">
        <v>58</v>
      </c>
      <c r="D108" s="191"/>
      <c r="E108" s="201" t="s">
        <v>114</v>
      </c>
      <c r="F108" s="202" t="s">
        <v>115</v>
      </c>
      <c r="G108" s="200" t="s">
        <v>111</v>
      </c>
      <c r="H108" s="219">
        <v>24.87</v>
      </c>
      <c r="I108" s="203"/>
      <c r="J108" s="292">
        <f t="shared" si="5"/>
        <v>0</v>
      </c>
      <c r="K108" s="293"/>
      <c r="L108" s="293"/>
      <c r="M108" s="293"/>
      <c r="N108" s="193"/>
    </row>
    <row r="109" spans="2:14" s="149" customFormat="1" ht="24" x14ac:dyDescent="0.15">
      <c r="B109" s="192"/>
      <c r="C109" s="191">
        <v>59</v>
      </c>
      <c r="D109" s="191"/>
      <c r="E109" s="201" t="s">
        <v>195</v>
      </c>
      <c r="F109" s="202" t="s">
        <v>194</v>
      </c>
      <c r="G109" s="200" t="s">
        <v>107</v>
      </c>
      <c r="H109" s="219">
        <v>1</v>
      </c>
      <c r="I109" s="203"/>
      <c r="J109" s="292">
        <f t="shared" si="5"/>
        <v>0</v>
      </c>
      <c r="K109" s="293"/>
      <c r="L109" s="293"/>
      <c r="M109" s="293"/>
      <c r="N109" s="193"/>
    </row>
    <row r="110" spans="2:14" s="149" customFormat="1" ht="36" x14ac:dyDescent="0.15">
      <c r="B110" s="192"/>
      <c r="C110" s="191">
        <v>60</v>
      </c>
      <c r="D110" s="191"/>
      <c r="E110" s="201" t="s">
        <v>141</v>
      </c>
      <c r="F110" s="202" t="s">
        <v>244</v>
      </c>
      <c r="G110" s="200" t="s">
        <v>49</v>
      </c>
      <c r="H110" s="219">
        <v>24.568000000000001</v>
      </c>
      <c r="I110" s="203"/>
      <c r="J110" s="292">
        <f t="shared" si="5"/>
        <v>0</v>
      </c>
      <c r="K110" s="293"/>
      <c r="L110" s="293"/>
      <c r="M110" s="293"/>
      <c r="N110" s="193"/>
    </row>
    <row r="111" spans="2:14" s="185" customFormat="1" ht="30" customHeight="1" x14ac:dyDescent="0.15">
      <c r="B111" s="183"/>
      <c r="C111" s="210"/>
      <c r="E111" s="189" t="s">
        <v>62</v>
      </c>
      <c r="F111" s="189"/>
      <c r="G111" s="190"/>
      <c r="H111" s="189"/>
      <c r="I111" s="189"/>
      <c r="J111" s="290">
        <f>SUM(J112)</f>
        <v>0</v>
      </c>
      <c r="K111" s="291"/>
      <c r="L111" s="291"/>
      <c r="M111" s="291"/>
      <c r="N111" s="188"/>
    </row>
    <row r="112" spans="2:14" s="149" customFormat="1" ht="44.25" customHeight="1" x14ac:dyDescent="0.15">
      <c r="B112" s="192"/>
      <c r="C112" s="191">
        <v>61</v>
      </c>
      <c r="D112" s="191"/>
      <c r="E112" s="201" t="s">
        <v>116</v>
      </c>
      <c r="F112" s="202" t="s">
        <v>117</v>
      </c>
      <c r="G112" s="200" t="s">
        <v>111</v>
      </c>
      <c r="H112" s="219">
        <v>542.17999999999995</v>
      </c>
      <c r="I112" s="203"/>
      <c r="J112" s="292">
        <f>ROUND(I112*H112,2)</f>
        <v>0</v>
      </c>
      <c r="K112" s="293"/>
      <c r="L112" s="293"/>
      <c r="M112" s="293"/>
      <c r="N112" s="193"/>
    </row>
    <row r="113" spans="2:14" s="149" customFormat="1" ht="44.25" customHeight="1" x14ac:dyDescent="0.15">
      <c r="B113" s="192"/>
      <c r="C113" s="210"/>
      <c r="D113" s="210"/>
      <c r="E113" s="189" t="s">
        <v>163</v>
      </c>
      <c r="F113" s="189" t="s">
        <v>164</v>
      </c>
      <c r="G113" s="211"/>
      <c r="H113" s="212"/>
      <c r="I113" s="212"/>
      <c r="J113" s="290">
        <f>SUM(J114:M119)</f>
        <v>0</v>
      </c>
      <c r="K113" s="291"/>
      <c r="L113" s="291"/>
      <c r="M113" s="291"/>
      <c r="N113" s="193"/>
    </row>
    <row r="114" spans="2:14" s="149" customFormat="1" ht="36" x14ac:dyDescent="0.15">
      <c r="B114" s="192"/>
      <c r="C114" s="191">
        <v>62</v>
      </c>
      <c r="D114" s="191"/>
      <c r="E114" s="201" t="s">
        <v>165</v>
      </c>
      <c r="F114" s="202" t="s">
        <v>166</v>
      </c>
      <c r="G114" s="200" t="s">
        <v>294</v>
      </c>
      <c r="H114" s="219">
        <v>1</v>
      </c>
      <c r="I114" s="203"/>
      <c r="J114" s="292">
        <f>ROUND(I114*H114,2)</f>
        <v>0</v>
      </c>
      <c r="K114" s="293"/>
      <c r="L114" s="293"/>
      <c r="M114" s="293"/>
      <c r="N114" s="193"/>
    </row>
    <row r="115" spans="2:14" s="149" customFormat="1" ht="24" x14ac:dyDescent="0.15">
      <c r="B115" s="192"/>
      <c r="C115" s="191">
        <v>63</v>
      </c>
      <c r="D115" s="191"/>
      <c r="E115" s="201" t="s">
        <v>167</v>
      </c>
      <c r="F115" s="202" t="s">
        <v>168</v>
      </c>
      <c r="G115" s="200" t="s">
        <v>294</v>
      </c>
      <c r="H115" s="219">
        <v>1</v>
      </c>
      <c r="I115" s="203"/>
      <c r="J115" s="292">
        <f t="shared" ref="J115:J119" si="6">ROUND(I115*H115,3)</f>
        <v>0</v>
      </c>
      <c r="K115" s="293"/>
      <c r="L115" s="293"/>
      <c r="M115" s="293"/>
      <c r="N115" s="193"/>
    </row>
    <row r="116" spans="2:14" s="149" customFormat="1" ht="24" x14ac:dyDescent="0.15">
      <c r="B116" s="192"/>
      <c r="C116" s="191">
        <v>64</v>
      </c>
      <c r="D116" s="191"/>
      <c r="E116" s="201" t="s">
        <v>169</v>
      </c>
      <c r="F116" s="202" t="s">
        <v>170</v>
      </c>
      <c r="G116" s="200" t="s">
        <v>294</v>
      </c>
      <c r="H116" s="219">
        <v>1</v>
      </c>
      <c r="I116" s="203"/>
      <c r="J116" s="292">
        <f t="shared" si="6"/>
        <v>0</v>
      </c>
      <c r="K116" s="293"/>
      <c r="L116" s="293"/>
      <c r="M116" s="293"/>
      <c r="N116" s="193"/>
    </row>
    <row r="117" spans="2:14" s="149" customFormat="1" ht="12" x14ac:dyDescent="0.15">
      <c r="B117" s="192"/>
      <c r="C117" s="191">
        <v>65</v>
      </c>
      <c r="D117" s="191"/>
      <c r="E117" s="201" t="s">
        <v>182</v>
      </c>
      <c r="F117" s="202" t="s">
        <v>295</v>
      </c>
      <c r="G117" s="200" t="s">
        <v>294</v>
      </c>
      <c r="H117" s="219">
        <v>1</v>
      </c>
      <c r="I117" s="203"/>
      <c r="J117" s="292">
        <f t="shared" si="6"/>
        <v>0</v>
      </c>
      <c r="K117" s="293"/>
      <c r="L117" s="293"/>
      <c r="M117" s="293"/>
      <c r="N117" s="193"/>
    </row>
    <row r="118" spans="2:14" s="185" customFormat="1" ht="24" x14ac:dyDescent="0.15">
      <c r="B118" s="183"/>
      <c r="C118" s="191">
        <v>66</v>
      </c>
      <c r="D118" s="191"/>
      <c r="E118" s="201" t="s">
        <v>175</v>
      </c>
      <c r="F118" s="202" t="s">
        <v>176</v>
      </c>
      <c r="G118" s="200" t="s">
        <v>294</v>
      </c>
      <c r="H118" s="219">
        <v>1</v>
      </c>
      <c r="I118" s="203"/>
      <c r="J118" s="292">
        <f t="shared" si="6"/>
        <v>0</v>
      </c>
      <c r="K118" s="293"/>
      <c r="L118" s="293"/>
      <c r="M118" s="293"/>
      <c r="N118" s="188"/>
    </row>
    <row r="119" spans="2:14" s="149" customFormat="1" ht="24" x14ac:dyDescent="0.15">
      <c r="B119" s="192"/>
      <c r="C119" s="191">
        <v>67</v>
      </c>
      <c r="D119" s="191"/>
      <c r="E119" s="201" t="s">
        <v>147</v>
      </c>
      <c r="F119" s="208" t="s">
        <v>382</v>
      </c>
      <c r="G119" s="200" t="s">
        <v>294</v>
      </c>
      <c r="H119" s="234">
        <v>1</v>
      </c>
      <c r="I119" s="203"/>
      <c r="J119" s="292">
        <f t="shared" si="6"/>
        <v>0</v>
      </c>
      <c r="K119" s="293"/>
      <c r="L119" s="293"/>
      <c r="M119" s="293"/>
      <c r="N119" s="193"/>
    </row>
    <row r="120" spans="2:14" s="149" customFormat="1" ht="22.5" customHeight="1" x14ac:dyDescent="0.15">
      <c r="B120" s="192"/>
      <c r="C120" s="210"/>
      <c r="D120" s="210"/>
      <c r="E120" s="189"/>
      <c r="F120" s="189" t="s">
        <v>185</v>
      </c>
      <c r="G120" s="211"/>
      <c r="H120" s="212"/>
      <c r="I120" s="212"/>
      <c r="J120" s="290">
        <f>SUM(J121:M124)</f>
        <v>0</v>
      </c>
      <c r="K120" s="291"/>
      <c r="L120" s="291"/>
      <c r="M120" s="291"/>
      <c r="N120" s="193"/>
    </row>
    <row r="121" spans="2:14" s="149" customFormat="1" ht="36" x14ac:dyDescent="0.15">
      <c r="B121" s="192"/>
      <c r="C121" s="191">
        <v>68</v>
      </c>
      <c r="D121" s="191"/>
      <c r="E121" s="207" t="s">
        <v>190</v>
      </c>
      <c r="F121" s="208" t="s">
        <v>383</v>
      </c>
      <c r="G121" s="200" t="s">
        <v>294</v>
      </c>
      <c r="H121" s="205">
        <v>4</v>
      </c>
      <c r="I121" s="206"/>
      <c r="J121" s="292">
        <f t="shared" ref="J121:J124" si="7">ROUND(I121*H121,3)</f>
        <v>0</v>
      </c>
      <c r="K121" s="293"/>
      <c r="L121" s="293"/>
      <c r="M121" s="293"/>
      <c r="N121" s="193"/>
    </row>
    <row r="122" spans="2:14" s="149" customFormat="1" ht="36" x14ac:dyDescent="0.15">
      <c r="B122" s="192"/>
      <c r="C122" s="191">
        <v>69</v>
      </c>
      <c r="D122" s="191"/>
      <c r="E122" s="207" t="s">
        <v>191</v>
      </c>
      <c r="F122" s="208" t="s">
        <v>384</v>
      </c>
      <c r="G122" s="200" t="s">
        <v>294</v>
      </c>
      <c r="H122" s="205">
        <v>1</v>
      </c>
      <c r="I122" s="206"/>
      <c r="J122" s="292">
        <f t="shared" ref="J122" si="8">ROUND(I122*H122,3)</f>
        <v>0</v>
      </c>
      <c r="K122" s="293"/>
      <c r="L122" s="293"/>
      <c r="M122" s="293"/>
      <c r="N122" s="193"/>
    </row>
    <row r="123" spans="2:14" s="185" customFormat="1" ht="36" x14ac:dyDescent="0.15">
      <c r="B123" s="183"/>
      <c r="C123" s="191">
        <v>70</v>
      </c>
      <c r="D123" s="191"/>
      <c r="E123" s="207" t="s">
        <v>247</v>
      </c>
      <c r="F123" s="208" t="s">
        <v>385</v>
      </c>
      <c r="G123" s="200" t="s">
        <v>294</v>
      </c>
      <c r="H123" s="205">
        <v>5</v>
      </c>
      <c r="I123" s="206"/>
      <c r="J123" s="292">
        <f t="shared" si="7"/>
        <v>0</v>
      </c>
      <c r="K123" s="293"/>
      <c r="L123" s="293"/>
      <c r="M123" s="293"/>
      <c r="N123" s="188"/>
    </row>
    <row r="124" spans="2:14" s="149" customFormat="1" ht="36" x14ac:dyDescent="0.15">
      <c r="B124" s="192"/>
      <c r="C124" s="191">
        <v>71</v>
      </c>
      <c r="D124" s="191"/>
      <c r="E124" s="207" t="s">
        <v>192</v>
      </c>
      <c r="F124" s="208" t="s">
        <v>386</v>
      </c>
      <c r="G124" s="200" t="s">
        <v>294</v>
      </c>
      <c r="H124" s="205">
        <v>3</v>
      </c>
      <c r="I124" s="206"/>
      <c r="J124" s="292">
        <f t="shared" si="7"/>
        <v>0</v>
      </c>
      <c r="K124" s="293"/>
      <c r="L124" s="293"/>
      <c r="M124" s="293"/>
      <c r="N124" s="193"/>
    </row>
    <row r="125" spans="2:14" s="149" customFormat="1" ht="7" customHeight="1" x14ac:dyDescent="0.15">
      <c r="B125" s="172"/>
      <c r="C125" s="173"/>
      <c r="D125" s="173"/>
      <c r="E125" s="173"/>
      <c r="F125" s="173"/>
      <c r="G125" s="174"/>
      <c r="H125" s="173"/>
      <c r="I125" s="173"/>
      <c r="J125" s="173"/>
      <c r="K125" s="173"/>
      <c r="L125" s="173"/>
      <c r="M125" s="173"/>
      <c r="N125" s="175"/>
    </row>
    <row r="129" spans="5:9" x14ac:dyDescent="0.15">
      <c r="E129" s="214"/>
      <c r="F129" s="214"/>
      <c r="G129" s="215"/>
      <c r="H129" s="214"/>
      <c r="I129" s="214"/>
    </row>
    <row r="130" spans="5:9" x14ac:dyDescent="0.15">
      <c r="E130" s="214"/>
      <c r="F130" s="214"/>
      <c r="G130" s="215"/>
      <c r="H130" s="214"/>
      <c r="I130" s="214"/>
    </row>
    <row r="131" spans="5:9" x14ac:dyDescent="0.15">
      <c r="E131" s="214"/>
      <c r="F131" s="214"/>
      <c r="G131" s="215"/>
      <c r="H131" s="214"/>
      <c r="I131" s="214"/>
    </row>
    <row r="132" spans="5:9" x14ac:dyDescent="0.15">
      <c r="E132" s="214"/>
      <c r="F132" s="214"/>
      <c r="G132" s="215"/>
      <c r="H132" s="214"/>
      <c r="I132" s="214"/>
    </row>
    <row r="133" spans="5:9" x14ac:dyDescent="0.15">
      <c r="E133" s="214"/>
      <c r="F133" s="214"/>
      <c r="G133" s="215"/>
      <c r="H133" s="214"/>
      <c r="I133" s="214"/>
    </row>
    <row r="134" spans="5:9" x14ac:dyDescent="0.15">
      <c r="E134" s="214"/>
      <c r="F134" s="214"/>
      <c r="G134" s="215"/>
      <c r="H134" s="214"/>
      <c r="I134" s="214"/>
    </row>
    <row r="135" spans="5:9" x14ac:dyDescent="0.15">
      <c r="E135" s="214"/>
      <c r="F135" s="214"/>
      <c r="G135" s="215"/>
      <c r="H135" s="214"/>
      <c r="I135" s="214"/>
    </row>
    <row r="136" spans="5:9" x14ac:dyDescent="0.15">
      <c r="E136" s="214"/>
      <c r="F136" s="214"/>
      <c r="G136" s="215"/>
      <c r="H136" s="214"/>
      <c r="I136" s="214"/>
    </row>
    <row r="137" spans="5:9" x14ac:dyDescent="0.15">
      <c r="E137" s="214"/>
      <c r="F137" s="214"/>
      <c r="G137" s="215"/>
      <c r="H137" s="214"/>
      <c r="I137" s="214"/>
    </row>
    <row r="138" spans="5:9" x14ac:dyDescent="0.15">
      <c r="E138" s="214"/>
      <c r="F138" s="214"/>
      <c r="G138" s="215"/>
      <c r="H138" s="214"/>
      <c r="I138" s="214"/>
    </row>
    <row r="139" spans="5:9" x14ac:dyDescent="0.15">
      <c r="E139" s="214"/>
      <c r="F139" s="214"/>
      <c r="G139" s="215"/>
      <c r="H139" s="214"/>
      <c r="I139" s="214"/>
    </row>
    <row r="140" spans="5:9" x14ac:dyDescent="0.15">
      <c r="E140" s="214"/>
      <c r="F140" s="214"/>
      <c r="G140" s="215"/>
      <c r="H140" s="214"/>
      <c r="I140" s="214"/>
    </row>
    <row r="141" spans="5:9" x14ac:dyDescent="0.15">
      <c r="E141" s="214"/>
      <c r="F141" s="214"/>
      <c r="G141" s="215"/>
      <c r="H141" s="214"/>
      <c r="I141" s="214"/>
    </row>
    <row r="142" spans="5:9" x14ac:dyDescent="0.15">
      <c r="E142" s="214"/>
      <c r="F142" s="214"/>
      <c r="G142" s="215"/>
      <c r="H142" s="214"/>
      <c r="I142" s="214"/>
    </row>
    <row r="143" spans="5:9" x14ac:dyDescent="0.15">
      <c r="E143" s="214"/>
      <c r="F143" s="214"/>
      <c r="G143" s="215"/>
      <c r="H143" s="214"/>
      <c r="I143" s="214"/>
    </row>
    <row r="144" spans="5:9" x14ac:dyDescent="0.15">
      <c r="E144" s="214"/>
      <c r="F144" s="214"/>
      <c r="G144" s="215"/>
      <c r="H144" s="214"/>
      <c r="I144" s="214"/>
    </row>
    <row r="145" spans="5:9" x14ac:dyDescent="0.15">
      <c r="E145" s="214"/>
      <c r="F145" s="214"/>
      <c r="G145" s="215"/>
      <c r="H145" s="214"/>
      <c r="I145" s="214"/>
    </row>
    <row r="146" spans="5:9" x14ac:dyDescent="0.15">
      <c r="E146" s="216"/>
      <c r="F146" s="214"/>
      <c r="G146" s="215"/>
      <c r="H146" s="214"/>
      <c r="I146" s="214"/>
    </row>
    <row r="147" spans="5:9" x14ac:dyDescent="0.15">
      <c r="E147" s="216"/>
      <c r="F147" s="214"/>
      <c r="G147" s="215"/>
      <c r="H147" s="214"/>
      <c r="I147" s="214"/>
    </row>
    <row r="148" spans="5:9" x14ac:dyDescent="0.15">
      <c r="E148" s="216"/>
      <c r="F148" s="214"/>
      <c r="G148" s="215"/>
      <c r="H148" s="214"/>
      <c r="I148" s="214"/>
    </row>
    <row r="149" spans="5:9" x14ac:dyDescent="0.15">
      <c r="E149" s="216"/>
      <c r="F149" s="214"/>
      <c r="G149" s="215"/>
      <c r="H149" s="214"/>
      <c r="I149" s="214"/>
    </row>
    <row r="150" spans="5:9" x14ac:dyDescent="0.15">
      <c r="E150" s="216"/>
      <c r="F150" s="214"/>
      <c r="G150" s="215"/>
      <c r="H150" s="214"/>
      <c r="I150" s="214"/>
    </row>
    <row r="151" spans="5:9" x14ac:dyDescent="0.15">
      <c r="E151" s="214"/>
      <c r="F151" s="214"/>
      <c r="G151" s="215"/>
      <c r="H151" s="214"/>
      <c r="I151" s="214"/>
    </row>
    <row r="152" spans="5:9" x14ac:dyDescent="0.15">
      <c r="E152" s="214"/>
      <c r="F152" s="214"/>
      <c r="G152" s="215"/>
      <c r="H152" s="214"/>
      <c r="I152" s="214"/>
    </row>
    <row r="153" spans="5:9" x14ac:dyDescent="0.15">
      <c r="E153" s="216"/>
      <c r="F153" s="214"/>
      <c r="G153" s="215"/>
      <c r="H153" s="214"/>
      <c r="I153" s="214"/>
    </row>
    <row r="154" spans="5:9" x14ac:dyDescent="0.15">
      <c r="E154" s="214"/>
      <c r="F154" s="214"/>
      <c r="G154" s="215"/>
      <c r="H154" s="214"/>
      <c r="I154" s="214"/>
    </row>
    <row r="155" spans="5:9" x14ac:dyDescent="0.15">
      <c r="E155" s="214"/>
      <c r="F155" s="214"/>
      <c r="G155" s="215"/>
      <c r="H155" s="214"/>
      <c r="I155" s="214"/>
    </row>
    <row r="156" spans="5:9" x14ac:dyDescent="0.15">
      <c r="E156" s="216"/>
      <c r="F156" s="214"/>
      <c r="G156" s="215"/>
      <c r="H156" s="214"/>
      <c r="I156" s="214"/>
    </row>
    <row r="157" spans="5:9" x14ac:dyDescent="0.15">
      <c r="E157" s="216"/>
      <c r="F157" s="214"/>
      <c r="G157" s="215"/>
      <c r="H157" s="214"/>
      <c r="I157" s="214"/>
    </row>
    <row r="158" spans="5:9" x14ac:dyDescent="0.15">
      <c r="E158" s="214"/>
      <c r="F158" s="214"/>
      <c r="G158" s="215"/>
      <c r="H158" s="214"/>
      <c r="I158" s="214"/>
    </row>
    <row r="159" spans="5:9" x14ac:dyDescent="0.15">
      <c r="E159" s="214"/>
      <c r="F159" s="214"/>
      <c r="G159" s="215"/>
      <c r="H159" s="214"/>
      <c r="I159" s="214"/>
    </row>
    <row r="160" spans="5:9" x14ac:dyDescent="0.15">
      <c r="E160" s="214"/>
      <c r="F160" s="144"/>
      <c r="G160" s="215"/>
      <c r="H160" s="214"/>
      <c r="I160" s="214"/>
    </row>
    <row r="161" spans="5:9" x14ac:dyDescent="0.15">
      <c r="E161" s="214"/>
      <c r="F161" s="214"/>
      <c r="G161" s="215"/>
      <c r="H161" s="214"/>
      <c r="I161" s="214"/>
    </row>
  </sheetData>
  <mergeCells count="107">
    <mergeCell ref="J123:M123"/>
    <mergeCell ref="J124:M124"/>
    <mergeCell ref="J112:M112"/>
    <mergeCell ref="J113:M113"/>
    <mergeCell ref="J114:M114"/>
    <mergeCell ref="J115:M115"/>
    <mergeCell ref="J116:M116"/>
    <mergeCell ref="J117:M117"/>
    <mergeCell ref="J97:M97"/>
    <mergeCell ref="J93:M93"/>
    <mergeCell ref="J94:M94"/>
    <mergeCell ref="J95:M95"/>
    <mergeCell ref="J96:M96"/>
    <mergeCell ref="J122:M122"/>
    <mergeCell ref="J101:M101"/>
    <mergeCell ref="J98:M98"/>
    <mergeCell ref="J99:M99"/>
    <mergeCell ref="J100:M100"/>
    <mergeCell ref="J106:M106"/>
    <mergeCell ref="J107:M107"/>
    <mergeCell ref="J108:M108"/>
    <mergeCell ref="J109:M109"/>
    <mergeCell ref="J110:M110"/>
    <mergeCell ref="J111:M111"/>
    <mergeCell ref="J102:M102"/>
    <mergeCell ref="J103:M103"/>
    <mergeCell ref="J104:M104"/>
    <mergeCell ref="J105:M105"/>
    <mergeCell ref="J118:M118"/>
    <mergeCell ref="J119:M119"/>
    <mergeCell ref="J120:M120"/>
    <mergeCell ref="J121:M121"/>
    <mergeCell ref="J88:M88"/>
    <mergeCell ref="J89:M89"/>
    <mergeCell ref="J90:M90"/>
    <mergeCell ref="J91:M91"/>
    <mergeCell ref="J92:M92"/>
    <mergeCell ref="J82:M82"/>
    <mergeCell ref="J83:M83"/>
    <mergeCell ref="J84:M84"/>
    <mergeCell ref="J85:M85"/>
    <mergeCell ref="J86:M86"/>
    <mergeCell ref="J87:M87"/>
    <mergeCell ref="J76:M76"/>
    <mergeCell ref="J77:M77"/>
    <mergeCell ref="J78:M78"/>
    <mergeCell ref="J79:M79"/>
    <mergeCell ref="J80:M80"/>
    <mergeCell ref="J81:M81"/>
    <mergeCell ref="J70:M70"/>
    <mergeCell ref="J71:M71"/>
    <mergeCell ref="J72:M72"/>
    <mergeCell ref="J73:M73"/>
    <mergeCell ref="J74:M74"/>
    <mergeCell ref="J75:M75"/>
    <mergeCell ref="J67:M67"/>
    <mergeCell ref="J68:M68"/>
    <mergeCell ref="J69:M69"/>
    <mergeCell ref="J58:M58"/>
    <mergeCell ref="J59:M59"/>
    <mergeCell ref="J60:M60"/>
    <mergeCell ref="J61:M61"/>
    <mergeCell ref="J62:M62"/>
    <mergeCell ref="J63:M63"/>
    <mergeCell ref="J57:M57"/>
    <mergeCell ref="J51:M51"/>
    <mergeCell ref="J52:M52"/>
    <mergeCell ref="J53:M53"/>
    <mergeCell ref="J54:M54"/>
    <mergeCell ref="J55:M55"/>
    <mergeCell ref="J64:M64"/>
    <mergeCell ref="J65:M65"/>
    <mergeCell ref="J66:M66"/>
    <mergeCell ref="J49:M49"/>
    <mergeCell ref="J50:M50"/>
    <mergeCell ref="J43:M43"/>
    <mergeCell ref="J44:M44"/>
    <mergeCell ref="J45:M45"/>
    <mergeCell ref="J46:M46"/>
    <mergeCell ref="J47:M47"/>
    <mergeCell ref="J48:M48"/>
    <mergeCell ref="J56:M56"/>
    <mergeCell ref="C33:M33"/>
    <mergeCell ref="F35:L35"/>
    <mergeCell ref="J37:L37"/>
    <mergeCell ref="J39:M39"/>
    <mergeCell ref="J40:M40"/>
    <mergeCell ref="J42:M42"/>
    <mergeCell ref="J21:M21"/>
    <mergeCell ref="J22:M22"/>
    <mergeCell ref="J23:M23"/>
    <mergeCell ref="J25:M25"/>
    <mergeCell ref="J26:M26"/>
    <mergeCell ref="I27:M27"/>
    <mergeCell ref="J15:M15"/>
    <mergeCell ref="J16:M16"/>
    <mergeCell ref="J17:M17"/>
    <mergeCell ref="J18:M18"/>
    <mergeCell ref="J19:M19"/>
    <mergeCell ref="J20:M20"/>
    <mergeCell ref="C4:M4"/>
    <mergeCell ref="F6:L6"/>
    <mergeCell ref="J8:L8"/>
    <mergeCell ref="J10:M10"/>
    <mergeCell ref="J11:M11"/>
    <mergeCell ref="C13:F13"/>
    <mergeCell ref="J13:M13"/>
  </mergeCells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T167"/>
  <sheetViews>
    <sheetView showGridLines="0" zoomScale="90" zoomScaleNormal="90" zoomScalePageLayoutView="129" workbookViewId="0">
      <pane ySplit="1" topLeftCell="A2" activePane="bottomLeft" state="frozen"/>
      <selection pane="bottomLeft" activeCell="J143" sqref="J143"/>
    </sheetView>
  </sheetViews>
  <sheetFormatPr baseColWidth="10" defaultColWidth="8.75" defaultRowHeight="11" x14ac:dyDescent="0.15"/>
  <cols>
    <col min="1" max="1" width="8.25" style="213" customWidth="1"/>
    <col min="2" max="2" width="1.75" style="213" customWidth="1"/>
    <col min="3" max="4" width="4.25" style="213" customWidth="1"/>
    <col min="5" max="5" width="17.25" style="213" customWidth="1"/>
    <col min="6" max="6" width="43.25" style="213" bestFit="1" customWidth="1"/>
    <col min="7" max="7" width="5.25" style="217" customWidth="1"/>
    <col min="8" max="8" width="11.5" style="213" customWidth="1"/>
    <col min="9" max="9" width="12" style="213" customWidth="1"/>
    <col min="10" max="10" width="6" style="213" customWidth="1"/>
    <col min="11" max="11" width="2" style="213" customWidth="1"/>
    <col min="12" max="12" width="12.5" style="213" customWidth="1"/>
    <col min="13" max="13" width="4.25" style="213" customWidth="1"/>
    <col min="14" max="14" width="1.75" style="213" customWidth="1"/>
    <col min="15" max="19" width="8.75" style="213"/>
    <col min="20" max="20" width="10.25" style="213" bestFit="1" customWidth="1"/>
    <col min="21" max="16384" width="8.75" style="213"/>
  </cols>
  <sheetData>
    <row r="3" spans="2:14" s="149" customFormat="1" ht="7" customHeight="1" x14ac:dyDescent="0.15">
      <c r="B3" s="145"/>
      <c r="C3" s="146"/>
      <c r="D3" s="146"/>
      <c r="E3" s="146"/>
      <c r="F3" s="146"/>
      <c r="G3" s="147"/>
      <c r="H3" s="146"/>
      <c r="I3" s="146"/>
      <c r="J3" s="146"/>
      <c r="K3" s="146"/>
      <c r="L3" s="146"/>
      <c r="M3" s="146"/>
      <c r="N3" s="148"/>
    </row>
    <row r="4" spans="2:14" s="149" customFormat="1" ht="37" customHeight="1" x14ac:dyDescent="0.15">
      <c r="B4" s="150"/>
      <c r="C4" s="273" t="s">
        <v>53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151"/>
    </row>
    <row r="5" spans="2:14" s="149" customFormat="1" ht="7" customHeight="1" x14ac:dyDescent="0.15">
      <c r="B5" s="150"/>
      <c r="C5" s="152"/>
      <c r="D5" s="152"/>
      <c r="E5" s="152"/>
      <c r="F5" s="152"/>
      <c r="G5" s="153"/>
      <c r="H5" s="152"/>
      <c r="I5" s="152"/>
      <c r="J5" s="152"/>
      <c r="K5" s="152"/>
      <c r="L5" s="152"/>
      <c r="M5" s="152"/>
      <c r="N5" s="151"/>
    </row>
    <row r="6" spans="2:14" s="149" customFormat="1" ht="37" customHeight="1" x14ac:dyDescent="0.15">
      <c r="B6" s="150"/>
      <c r="C6" s="154" t="s">
        <v>6</v>
      </c>
      <c r="D6" s="152"/>
      <c r="E6" s="152"/>
      <c r="F6" s="274" t="s">
        <v>230</v>
      </c>
      <c r="G6" s="268"/>
      <c r="H6" s="268"/>
      <c r="I6" s="268"/>
      <c r="J6" s="268"/>
      <c r="K6" s="268"/>
      <c r="L6" s="268"/>
      <c r="M6" s="152"/>
      <c r="N6" s="151"/>
    </row>
    <row r="7" spans="2:14" s="149" customFormat="1" ht="7" customHeight="1" x14ac:dyDescent="0.15">
      <c r="B7" s="150"/>
      <c r="C7" s="152"/>
      <c r="D7" s="152"/>
      <c r="E7" s="152"/>
      <c r="F7" s="152"/>
      <c r="G7" s="153"/>
      <c r="H7" s="152"/>
      <c r="I7" s="152"/>
      <c r="J7" s="152"/>
      <c r="K7" s="152"/>
      <c r="L7" s="152"/>
      <c r="M7" s="152"/>
      <c r="N7" s="151"/>
    </row>
    <row r="8" spans="2:14" s="149" customFormat="1" ht="18" customHeight="1" x14ac:dyDescent="0.15">
      <c r="B8" s="150"/>
      <c r="C8" s="155" t="s">
        <v>9</v>
      </c>
      <c r="D8" s="152"/>
      <c r="E8" s="152"/>
      <c r="F8" s="156" t="s">
        <v>227</v>
      </c>
      <c r="G8" s="153"/>
      <c r="H8" s="155" t="s">
        <v>11</v>
      </c>
      <c r="I8" s="152"/>
      <c r="J8" s="268"/>
      <c r="K8" s="268"/>
      <c r="L8" s="268"/>
      <c r="M8" s="152"/>
      <c r="N8" s="151"/>
    </row>
    <row r="9" spans="2:14" s="149" customFormat="1" ht="7" customHeight="1" x14ac:dyDescent="0.15">
      <c r="B9" s="150"/>
      <c r="C9" s="152"/>
      <c r="D9" s="152"/>
      <c r="E9" s="152"/>
      <c r="F9" s="152"/>
      <c r="G9" s="153"/>
      <c r="H9" s="152"/>
      <c r="I9" s="152"/>
      <c r="J9" s="152"/>
      <c r="K9" s="152"/>
      <c r="L9" s="152"/>
      <c r="M9" s="152"/>
      <c r="N9" s="151"/>
    </row>
    <row r="10" spans="2:14" s="149" customFormat="1" ht="12" x14ac:dyDescent="0.15">
      <c r="B10" s="150"/>
      <c r="C10" s="155" t="s">
        <v>12</v>
      </c>
      <c r="D10" s="152"/>
      <c r="E10" s="152"/>
      <c r="F10" s="156" t="s">
        <v>228</v>
      </c>
      <c r="G10" s="153"/>
      <c r="H10" s="155" t="s">
        <v>16</v>
      </c>
      <c r="I10" s="152"/>
      <c r="J10" s="268"/>
      <c r="K10" s="268"/>
      <c r="L10" s="268"/>
      <c r="M10" s="268"/>
      <c r="N10" s="151"/>
    </row>
    <row r="11" spans="2:14" s="149" customFormat="1" ht="14.5" customHeight="1" x14ac:dyDescent="0.15">
      <c r="B11" s="150"/>
      <c r="C11" s="155" t="s">
        <v>15</v>
      </c>
      <c r="D11" s="152"/>
      <c r="E11" s="152"/>
      <c r="F11" s="156"/>
      <c r="G11" s="153"/>
      <c r="H11" s="155" t="s">
        <v>19</v>
      </c>
      <c r="I11" s="152"/>
      <c r="J11" s="268"/>
      <c r="K11" s="268"/>
      <c r="L11" s="268"/>
      <c r="M11" s="268"/>
      <c r="N11" s="151"/>
    </row>
    <row r="12" spans="2:14" s="149" customFormat="1" ht="10.5" customHeight="1" x14ac:dyDescent="0.15">
      <c r="B12" s="150"/>
      <c r="C12" s="152"/>
      <c r="D12" s="152"/>
      <c r="E12" s="152"/>
      <c r="F12" s="152"/>
      <c r="G12" s="153"/>
      <c r="H12" s="152"/>
      <c r="I12" s="152"/>
      <c r="J12" s="152"/>
      <c r="K12" s="152"/>
      <c r="L12" s="152"/>
      <c r="M12" s="152"/>
      <c r="N12" s="151"/>
    </row>
    <row r="13" spans="2:14" s="149" customFormat="1" ht="29.25" customHeight="1" x14ac:dyDescent="0.15">
      <c r="B13" s="150"/>
      <c r="C13" s="275" t="s">
        <v>54</v>
      </c>
      <c r="D13" s="268"/>
      <c r="E13" s="268"/>
      <c r="F13" s="268"/>
      <c r="G13" s="153"/>
      <c r="H13" s="152"/>
      <c r="I13" s="152"/>
      <c r="J13" s="275" t="s">
        <v>55</v>
      </c>
      <c r="K13" s="268"/>
      <c r="L13" s="268"/>
      <c r="M13" s="268"/>
      <c r="N13" s="151"/>
    </row>
    <row r="14" spans="2:14" s="149" customFormat="1" ht="10.5" customHeight="1" x14ac:dyDescent="0.15">
      <c r="B14" s="150"/>
      <c r="C14" s="152"/>
      <c r="D14" s="152"/>
      <c r="E14" s="152"/>
      <c r="F14" s="152"/>
      <c r="G14" s="153"/>
      <c r="H14" s="152"/>
      <c r="I14" s="152"/>
      <c r="J14" s="152"/>
      <c r="K14" s="152"/>
      <c r="L14" s="152"/>
      <c r="M14" s="152"/>
      <c r="N14" s="151"/>
    </row>
    <row r="15" spans="2:14" s="149" customFormat="1" ht="29.25" customHeight="1" x14ac:dyDescent="0.15">
      <c r="B15" s="150"/>
      <c r="C15" s="157" t="s">
        <v>56</v>
      </c>
      <c r="D15" s="152"/>
      <c r="E15" s="152"/>
      <c r="F15" s="152"/>
      <c r="G15" s="153"/>
      <c r="H15" s="152"/>
      <c r="I15" s="152"/>
      <c r="J15" s="267">
        <f>J43</f>
        <v>0</v>
      </c>
      <c r="K15" s="268"/>
      <c r="L15" s="268"/>
      <c r="M15" s="268"/>
      <c r="N15" s="151"/>
    </row>
    <row r="16" spans="2:14" s="160" customFormat="1" ht="25" customHeight="1" x14ac:dyDescent="0.15">
      <c r="B16" s="158"/>
      <c r="C16" s="159"/>
      <c r="E16" s="161" t="s">
        <v>57</v>
      </c>
      <c r="F16" s="159"/>
      <c r="G16" s="162"/>
      <c r="H16" s="159"/>
      <c r="I16" s="159"/>
      <c r="J16" s="269">
        <f>J44</f>
        <v>0</v>
      </c>
      <c r="K16" s="270"/>
      <c r="L16" s="270"/>
      <c r="M16" s="270"/>
      <c r="N16" s="163"/>
    </row>
    <row r="17" spans="2:14" s="166" customFormat="1" ht="20.25" customHeight="1" x14ac:dyDescent="0.15">
      <c r="B17" s="164"/>
      <c r="C17" s="165"/>
      <c r="E17" s="167" t="s">
        <v>58</v>
      </c>
      <c r="F17" s="165"/>
      <c r="G17" s="168"/>
      <c r="H17" s="165"/>
      <c r="I17" s="165"/>
      <c r="J17" s="271">
        <f>J45</f>
        <v>0</v>
      </c>
      <c r="K17" s="272"/>
      <c r="L17" s="272"/>
      <c r="M17" s="272"/>
      <c r="N17" s="169"/>
    </row>
    <row r="18" spans="2:14" s="166" customFormat="1" ht="20.25" customHeight="1" x14ac:dyDescent="0.15">
      <c r="B18" s="164"/>
      <c r="C18" s="165"/>
      <c r="E18" s="167" t="s">
        <v>59</v>
      </c>
      <c r="F18" s="165"/>
      <c r="G18" s="168"/>
      <c r="H18" s="165"/>
      <c r="I18" s="165"/>
      <c r="J18" s="271">
        <f>J72</f>
        <v>0</v>
      </c>
      <c r="K18" s="272"/>
      <c r="L18" s="272"/>
      <c r="M18" s="272"/>
      <c r="N18" s="169"/>
    </row>
    <row r="19" spans="2:14" s="166" customFormat="1" ht="20.25" customHeight="1" x14ac:dyDescent="0.15">
      <c r="B19" s="164"/>
      <c r="C19" s="165"/>
      <c r="E19" s="170" t="s">
        <v>133</v>
      </c>
      <c r="F19" s="165"/>
      <c r="G19" s="168"/>
      <c r="H19" s="165"/>
      <c r="I19" s="165"/>
      <c r="J19" s="271">
        <f>J82</f>
        <v>0</v>
      </c>
      <c r="K19" s="272"/>
      <c r="L19" s="272"/>
      <c r="M19" s="272"/>
      <c r="N19" s="169"/>
    </row>
    <row r="20" spans="2:14" s="166" customFormat="1" ht="20.25" customHeight="1" x14ac:dyDescent="0.15">
      <c r="B20" s="164"/>
      <c r="C20" s="165"/>
      <c r="E20" s="167" t="s">
        <v>60</v>
      </c>
      <c r="F20" s="165"/>
      <c r="G20" s="168"/>
      <c r="H20" s="165"/>
      <c r="I20" s="165"/>
      <c r="J20" s="271">
        <f>J86</f>
        <v>0</v>
      </c>
      <c r="K20" s="272"/>
      <c r="L20" s="272"/>
      <c r="M20" s="272"/>
      <c r="N20" s="169"/>
    </row>
    <row r="21" spans="2:14" s="166" customFormat="1" ht="20.25" customHeight="1" x14ac:dyDescent="0.15">
      <c r="B21" s="164"/>
      <c r="C21" s="165"/>
      <c r="E21" s="167" t="s">
        <v>156</v>
      </c>
      <c r="F21" s="165"/>
      <c r="G21" s="168"/>
      <c r="H21" s="165"/>
      <c r="I21" s="165"/>
      <c r="J21" s="271">
        <f>J97</f>
        <v>0</v>
      </c>
      <c r="K21" s="272"/>
      <c r="L21" s="272"/>
      <c r="M21" s="272"/>
      <c r="N21" s="169"/>
    </row>
    <row r="22" spans="2:14" s="166" customFormat="1" ht="20.25" customHeight="1" x14ac:dyDescent="0.15">
      <c r="B22" s="164"/>
      <c r="C22" s="165"/>
      <c r="E22" s="167" t="s">
        <v>61</v>
      </c>
      <c r="F22" s="165"/>
      <c r="G22" s="168"/>
      <c r="H22" s="165"/>
      <c r="I22" s="165"/>
      <c r="J22" s="271">
        <f>J103</f>
        <v>0</v>
      </c>
      <c r="K22" s="272"/>
      <c r="L22" s="272"/>
      <c r="M22" s="272"/>
      <c r="N22" s="169"/>
    </row>
    <row r="23" spans="2:14" s="166" customFormat="1" ht="20.25" customHeight="1" x14ac:dyDescent="0.15">
      <c r="B23" s="164"/>
      <c r="C23" s="165"/>
      <c r="E23" s="167" t="s">
        <v>62</v>
      </c>
      <c r="F23" s="165"/>
      <c r="G23" s="168"/>
      <c r="H23" s="165"/>
      <c r="I23" s="165"/>
      <c r="J23" s="271">
        <f>J113</f>
        <v>0</v>
      </c>
      <c r="K23" s="272"/>
      <c r="L23" s="272"/>
      <c r="M23" s="272"/>
      <c r="N23" s="169"/>
    </row>
    <row r="24" spans="2:14" s="149" customFormat="1" ht="21.75" customHeight="1" x14ac:dyDescent="0.15">
      <c r="B24" s="150"/>
      <c r="C24" s="152"/>
      <c r="D24" s="152"/>
      <c r="E24" s="152"/>
      <c r="F24" s="152"/>
      <c r="G24" s="153"/>
      <c r="H24" s="152"/>
      <c r="I24" s="152"/>
      <c r="J24" s="152"/>
      <c r="K24" s="152"/>
      <c r="L24" s="152"/>
      <c r="M24" s="152"/>
      <c r="N24" s="151"/>
    </row>
    <row r="25" spans="2:14" s="149" customFormat="1" ht="29.25" customHeight="1" x14ac:dyDescent="0.15">
      <c r="B25" s="150"/>
      <c r="C25" s="157" t="s">
        <v>63</v>
      </c>
      <c r="D25" s="152"/>
      <c r="E25" s="152"/>
      <c r="F25" s="152"/>
      <c r="G25" s="153"/>
      <c r="H25" s="152"/>
      <c r="I25" s="152"/>
      <c r="J25" s="279">
        <f>J115</f>
        <v>0</v>
      </c>
      <c r="K25" s="268"/>
      <c r="L25" s="268"/>
      <c r="M25" s="268"/>
      <c r="N25" s="151"/>
    </row>
    <row r="26" spans="2:14" s="149" customFormat="1" ht="18" customHeight="1" x14ac:dyDescent="0.15">
      <c r="B26" s="150"/>
      <c r="C26" s="157" t="s">
        <v>186</v>
      </c>
      <c r="D26" s="152"/>
      <c r="E26" s="152"/>
      <c r="F26" s="152"/>
      <c r="G26" s="153"/>
      <c r="H26" s="152"/>
      <c r="I26" s="152"/>
      <c r="J26" s="279">
        <f>J122</f>
        <v>0</v>
      </c>
      <c r="K26" s="268"/>
      <c r="L26" s="268"/>
      <c r="M26" s="268"/>
      <c r="N26" s="151"/>
    </row>
    <row r="27" spans="2:14" s="149" customFormat="1" ht="29.25" customHeight="1" x14ac:dyDescent="0.15">
      <c r="B27" s="150"/>
      <c r="C27" s="171" t="s">
        <v>48</v>
      </c>
      <c r="D27" s="152"/>
      <c r="E27" s="152"/>
      <c r="F27" s="152"/>
      <c r="G27" s="153"/>
      <c r="H27" s="152"/>
      <c r="I27" s="267">
        <f>ROUND(SUM(J15+J25+J26),2)</f>
        <v>0</v>
      </c>
      <c r="J27" s="268"/>
      <c r="K27" s="268"/>
      <c r="L27" s="268"/>
      <c r="M27" s="268"/>
      <c r="N27" s="151"/>
    </row>
    <row r="28" spans="2:14" s="149" customFormat="1" ht="7" customHeight="1" x14ac:dyDescent="0.15">
      <c r="B28" s="172"/>
      <c r="C28" s="173"/>
      <c r="D28" s="173"/>
      <c r="E28" s="173"/>
      <c r="F28" s="173"/>
      <c r="G28" s="174"/>
      <c r="H28" s="173"/>
      <c r="I28" s="173"/>
      <c r="J28" s="173"/>
      <c r="K28" s="173"/>
      <c r="L28" s="173"/>
      <c r="M28" s="173"/>
      <c r="N28" s="175"/>
    </row>
    <row r="32" spans="2:14" s="149" customFormat="1" ht="7" customHeight="1" x14ac:dyDescent="0.15">
      <c r="B32" s="145"/>
      <c r="C32" s="146"/>
      <c r="D32" s="146"/>
      <c r="E32" s="146"/>
      <c r="F32" s="146"/>
      <c r="G32" s="147"/>
      <c r="H32" s="146"/>
      <c r="I32" s="146"/>
      <c r="J32" s="146"/>
      <c r="K32" s="146"/>
      <c r="L32" s="146"/>
      <c r="M32" s="146"/>
      <c r="N32" s="148"/>
    </row>
    <row r="33" spans="2:20" s="149" customFormat="1" ht="37" customHeight="1" x14ac:dyDescent="0.15">
      <c r="B33" s="150"/>
      <c r="C33" s="273" t="s">
        <v>64</v>
      </c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151"/>
    </row>
    <row r="34" spans="2:20" s="149" customFormat="1" ht="7" customHeight="1" x14ac:dyDescent="0.15">
      <c r="B34" s="150"/>
      <c r="C34" s="152"/>
      <c r="D34" s="152"/>
      <c r="E34" s="152"/>
      <c r="F34" s="152"/>
      <c r="G34" s="153"/>
      <c r="H34" s="152"/>
      <c r="I34" s="152"/>
      <c r="J34" s="152"/>
      <c r="K34" s="152"/>
      <c r="L34" s="152"/>
      <c r="M34" s="152"/>
      <c r="N34" s="151"/>
    </row>
    <row r="35" spans="2:20" s="149" customFormat="1" ht="37" customHeight="1" x14ac:dyDescent="0.15">
      <c r="B35" s="150"/>
      <c r="C35" s="154" t="s">
        <v>6</v>
      </c>
      <c r="D35" s="152"/>
      <c r="E35" s="152"/>
      <c r="F35" s="274" t="s">
        <v>230</v>
      </c>
      <c r="G35" s="268"/>
      <c r="H35" s="268"/>
      <c r="I35" s="268"/>
      <c r="J35" s="268"/>
      <c r="K35" s="268"/>
      <c r="L35" s="268"/>
      <c r="M35" s="152"/>
      <c r="N35" s="151"/>
    </row>
    <row r="36" spans="2:20" s="149" customFormat="1" ht="7" customHeight="1" x14ac:dyDescent="0.15">
      <c r="B36" s="150"/>
      <c r="C36" s="152"/>
      <c r="D36" s="152"/>
      <c r="E36" s="152"/>
      <c r="F36" s="152"/>
      <c r="G36" s="153"/>
      <c r="H36" s="152"/>
      <c r="I36" s="152"/>
      <c r="J36" s="152"/>
      <c r="K36" s="152"/>
      <c r="L36" s="152"/>
      <c r="M36" s="152"/>
      <c r="N36" s="151"/>
    </row>
    <row r="37" spans="2:20" s="149" customFormat="1" ht="18" customHeight="1" x14ac:dyDescent="0.15">
      <c r="B37" s="150"/>
      <c r="C37" s="155" t="s">
        <v>9</v>
      </c>
      <c r="D37" s="152"/>
      <c r="E37" s="152"/>
      <c r="F37" s="156" t="s">
        <v>227</v>
      </c>
      <c r="G37" s="153"/>
      <c r="H37" s="155" t="s">
        <v>11</v>
      </c>
      <c r="I37" s="152"/>
      <c r="J37" s="268"/>
      <c r="K37" s="268"/>
      <c r="L37" s="268"/>
      <c r="M37" s="152"/>
      <c r="N37" s="151"/>
    </row>
    <row r="38" spans="2:20" s="149" customFormat="1" ht="7" customHeight="1" x14ac:dyDescent="0.15">
      <c r="B38" s="150"/>
      <c r="C38" s="152"/>
      <c r="D38" s="152"/>
      <c r="E38" s="152"/>
      <c r="F38" s="152"/>
      <c r="G38" s="153"/>
      <c r="H38" s="152"/>
      <c r="I38" s="152"/>
      <c r="J38" s="152"/>
      <c r="K38" s="152"/>
      <c r="L38" s="152"/>
      <c r="M38" s="152"/>
      <c r="N38" s="151"/>
    </row>
    <row r="39" spans="2:20" s="149" customFormat="1" ht="12" x14ac:dyDescent="0.15">
      <c r="B39" s="150"/>
      <c r="C39" s="155" t="s">
        <v>12</v>
      </c>
      <c r="D39" s="152"/>
      <c r="E39" s="152"/>
      <c r="F39" s="156" t="s">
        <v>228</v>
      </c>
      <c r="G39" s="153"/>
      <c r="H39" s="155" t="s">
        <v>16</v>
      </c>
      <c r="I39" s="152"/>
      <c r="J39" s="268"/>
      <c r="K39" s="268"/>
      <c r="L39" s="268"/>
      <c r="M39" s="268"/>
      <c r="N39" s="151"/>
    </row>
    <row r="40" spans="2:20" s="149" customFormat="1" ht="14.5" customHeight="1" x14ac:dyDescent="0.15">
      <c r="B40" s="150"/>
      <c r="C40" s="155" t="s">
        <v>15</v>
      </c>
      <c r="D40" s="152"/>
      <c r="E40" s="152"/>
      <c r="F40" s="156"/>
      <c r="G40" s="153"/>
      <c r="H40" s="155" t="s">
        <v>19</v>
      </c>
      <c r="I40" s="152"/>
      <c r="J40" s="268"/>
      <c r="K40" s="268"/>
      <c r="L40" s="268"/>
      <c r="M40" s="268"/>
      <c r="N40" s="151"/>
    </row>
    <row r="41" spans="2:20" s="149" customFormat="1" ht="10.5" customHeight="1" x14ac:dyDescent="0.15">
      <c r="B41" s="150"/>
      <c r="C41" s="152"/>
      <c r="D41" s="152"/>
      <c r="E41" s="152"/>
      <c r="F41" s="152"/>
      <c r="G41" s="153"/>
      <c r="H41" s="152"/>
      <c r="I41" s="152"/>
      <c r="J41" s="152"/>
      <c r="K41" s="152"/>
      <c r="L41" s="152"/>
      <c r="M41" s="152"/>
      <c r="N41" s="151"/>
    </row>
    <row r="42" spans="2:20" s="181" customFormat="1" ht="29.25" customHeight="1" x14ac:dyDescent="0.15">
      <c r="B42" s="176"/>
      <c r="C42" s="177" t="s">
        <v>65</v>
      </c>
      <c r="D42" s="178"/>
      <c r="E42" s="178" t="s">
        <v>35</v>
      </c>
      <c r="F42" s="178" t="s">
        <v>66</v>
      </c>
      <c r="G42" s="178" t="s">
        <v>67</v>
      </c>
      <c r="H42" s="178" t="s">
        <v>68</v>
      </c>
      <c r="I42" s="179" t="s">
        <v>69</v>
      </c>
      <c r="J42" s="276" t="s">
        <v>55</v>
      </c>
      <c r="K42" s="277"/>
      <c r="L42" s="277"/>
      <c r="M42" s="278"/>
      <c r="N42" s="180"/>
    </row>
    <row r="43" spans="2:20" s="149" customFormat="1" ht="29.25" customHeight="1" x14ac:dyDescent="0.2">
      <c r="B43" s="150"/>
      <c r="C43" s="171" t="s">
        <v>52</v>
      </c>
      <c r="D43" s="152"/>
      <c r="E43" s="152"/>
      <c r="F43" s="152"/>
      <c r="G43" s="153"/>
      <c r="H43" s="152"/>
      <c r="I43" s="152"/>
      <c r="J43" s="282">
        <f>J44</f>
        <v>0</v>
      </c>
      <c r="K43" s="283"/>
      <c r="L43" s="283"/>
      <c r="M43" s="283"/>
      <c r="N43" s="151"/>
      <c r="T43" s="182"/>
    </row>
    <row r="44" spans="2:20" s="185" customFormat="1" ht="37.5" customHeight="1" x14ac:dyDescent="0.2">
      <c r="B44" s="183"/>
      <c r="C44" s="184"/>
      <c r="E44" s="186" t="s">
        <v>57</v>
      </c>
      <c r="F44" s="186"/>
      <c r="G44" s="187"/>
      <c r="H44" s="186"/>
      <c r="I44" s="186"/>
      <c r="J44" s="284">
        <f>J45+J72+J86+J103+J82+J97+J113</f>
        <v>0</v>
      </c>
      <c r="K44" s="285"/>
      <c r="L44" s="285"/>
      <c r="M44" s="285"/>
      <c r="N44" s="188"/>
    </row>
    <row r="45" spans="2:20" s="185" customFormat="1" ht="20.25" customHeight="1" x14ac:dyDescent="0.15">
      <c r="B45" s="183"/>
      <c r="C45" s="184"/>
      <c r="E45" s="189" t="s">
        <v>58</v>
      </c>
      <c r="F45" s="189"/>
      <c r="G45" s="190"/>
      <c r="H45" s="189"/>
      <c r="I45" s="189"/>
      <c r="J45" s="286">
        <f>SUM(J46:M71)</f>
        <v>0</v>
      </c>
      <c r="K45" s="287"/>
      <c r="L45" s="287"/>
      <c r="M45" s="287"/>
      <c r="N45" s="188"/>
    </row>
    <row r="46" spans="2:20" s="185" customFormat="1" ht="20.25" customHeight="1" x14ac:dyDescent="0.15">
      <c r="B46" s="183"/>
      <c r="C46" s="191" t="s">
        <v>45</v>
      </c>
      <c r="D46" s="191"/>
      <c r="E46" s="80">
        <v>113152140</v>
      </c>
      <c r="F46" s="79" t="s">
        <v>120</v>
      </c>
      <c r="G46" s="99" t="s">
        <v>51</v>
      </c>
      <c r="H46" s="90">
        <v>10.9</v>
      </c>
      <c r="I46" s="90"/>
      <c r="J46" s="280">
        <f>ROUND(I46*H46,2)</f>
        <v>0</v>
      </c>
      <c r="K46" s="281"/>
      <c r="L46" s="281"/>
      <c r="M46" s="281"/>
      <c r="N46" s="188"/>
    </row>
    <row r="47" spans="2:20" s="185" customFormat="1" ht="20.25" customHeight="1" x14ac:dyDescent="0.15">
      <c r="B47" s="183"/>
      <c r="C47" s="191"/>
      <c r="D47" s="191"/>
      <c r="E47" s="80" t="s">
        <v>222</v>
      </c>
      <c r="F47" s="79" t="s">
        <v>223</v>
      </c>
      <c r="G47" s="99" t="s">
        <v>51</v>
      </c>
      <c r="H47" s="90">
        <v>256.14999999999998</v>
      </c>
      <c r="I47" s="90"/>
      <c r="J47" s="288">
        <f t="shared" ref="J47" si="0">ROUND(I47*H47,2)</f>
        <v>0</v>
      </c>
      <c r="K47" s="289"/>
      <c r="L47" s="289"/>
      <c r="M47" s="289"/>
      <c r="N47" s="188"/>
    </row>
    <row r="48" spans="2:20" s="185" customFormat="1" ht="36" x14ac:dyDescent="0.15">
      <c r="B48" s="183"/>
      <c r="C48" s="191" t="s">
        <v>50</v>
      </c>
      <c r="D48" s="191"/>
      <c r="E48" s="80" t="s">
        <v>179</v>
      </c>
      <c r="F48" s="79" t="s">
        <v>180</v>
      </c>
      <c r="G48" s="99" t="s">
        <v>51</v>
      </c>
      <c r="H48" s="81">
        <v>525.32000000000005</v>
      </c>
      <c r="I48" s="90"/>
      <c r="J48" s="280">
        <f t="shared" ref="J48:J71" si="1">ROUND(I48*H48,2)</f>
        <v>0</v>
      </c>
      <c r="K48" s="281"/>
      <c r="L48" s="281"/>
      <c r="M48" s="281"/>
      <c r="N48" s="188"/>
    </row>
    <row r="49" spans="2:14" s="185" customFormat="1" ht="12" x14ac:dyDescent="0.15">
      <c r="B49" s="183"/>
      <c r="C49" s="191" t="s">
        <v>71</v>
      </c>
      <c r="D49" s="191"/>
      <c r="E49" s="80" t="s">
        <v>98</v>
      </c>
      <c r="F49" s="79" t="s">
        <v>99</v>
      </c>
      <c r="G49" s="99" t="s">
        <v>100</v>
      </c>
      <c r="H49" s="90">
        <v>19.899999999999999</v>
      </c>
      <c r="I49" s="90"/>
      <c r="J49" s="280">
        <f t="shared" si="1"/>
        <v>0</v>
      </c>
      <c r="K49" s="281"/>
      <c r="L49" s="281"/>
      <c r="M49" s="281"/>
      <c r="N49" s="188"/>
    </row>
    <row r="50" spans="2:14" s="149" customFormat="1" ht="24" x14ac:dyDescent="0.15">
      <c r="B50" s="192"/>
      <c r="C50" s="191" t="s">
        <v>70</v>
      </c>
      <c r="D50" s="191"/>
      <c r="E50" s="80" t="s">
        <v>121</v>
      </c>
      <c r="F50" s="79" t="s">
        <v>122</v>
      </c>
      <c r="G50" s="99" t="s">
        <v>51</v>
      </c>
      <c r="H50" s="90">
        <v>176.12</v>
      </c>
      <c r="I50" s="90"/>
      <c r="J50" s="280">
        <f t="shared" si="1"/>
        <v>0</v>
      </c>
      <c r="K50" s="281"/>
      <c r="L50" s="281"/>
      <c r="M50" s="281"/>
      <c r="N50" s="193"/>
    </row>
    <row r="51" spans="2:14" s="149" customFormat="1" ht="24" x14ac:dyDescent="0.15">
      <c r="B51" s="192"/>
      <c r="C51" s="191"/>
      <c r="D51" s="191"/>
      <c r="E51" s="80" t="s">
        <v>196</v>
      </c>
      <c r="F51" s="79" t="s">
        <v>202</v>
      </c>
      <c r="G51" s="99" t="s">
        <v>51</v>
      </c>
      <c r="H51" s="90">
        <v>102.6</v>
      </c>
      <c r="I51" s="90"/>
      <c r="J51" s="280">
        <f t="shared" ref="J51" si="2">ROUND(I51*H51,2)</f>
        <v>0</v>
      </c>
      <c r="K51" s="281"/>
      <c r="L51" s="281"/>
      <c r="M51" s="281"/>
      <c r="N51" s="193"/>
    </row>
    <row r="52" spans="2:14" s="149" customFormat="1" ht="12" x14ac:dyDescent="0.15">
      <c r="B52" s="192"/>
      <c r="C52" s="191"/>
      <c r="D52" s="191"/>
      <c r="E52" s="80" t="s">
        <v>200</v>
      </c>
      <c r="F52" s="79" t="s">
        <v>276</v>
      </c>
      <c r="G52" s="99" t="s">
        <v>107</v>
      </c>
      <c r="H52" s="90">
        <v>216</v>
      </c>
      <c r="I52" s="90"/>
      <c r="J52" s="280">
        <f t="shared" ref="J52:J53" si="3">ROUND(I52*H52,2)</f>
        <v>0</v>
      </c>
      <c r="K52" s="281"/>
      <c r="L52" s="281"/>
      <c r="M52" s="281"/>
      <c r="N52" s="193"/>
    </row>
    <row r="53" spans="2:14" s="149" customFormat="1" ht="12" x14ac:dyDescent="0.15">
      <c r="B53" s="192"/>
      <c r="C53" s="191"/>
      <c r="D53" s="191"/>
      <c r="E53" s="80" t="s">
        <v>201</v>
      </c>
      <c r="F53" s="79" t="s">
        <v>389</v>
      </c>
      <c r="G53" s="99" t="s">
        <v>111</v>
      </c>
      <c r="H53" s="90">
        <v>27.8</v>
      </c>
      <c r="I53" s="90"/>
      <c r="J53" s="280">
        <f t="shared" si="3"/>
        <v>0</v>
      </c>
      <c r="K53" s="281"/>
      <c r="L53" s="281"/>
      <c r="M53" s="281"/>
      <c r="N53" s="193"/>
    </row>
    <row r="54" spans="2:14" s="149" customFormat="1" ht="24" x14ac:dyDescent="0.15">
      <c r="B54" s="192"/>
      <c r="C54" s="191" t="s">
        <v>80</v>
      </c>
      <c r="D54" s="191"/>
      <c r="E54" s="80" t="s">
        <v>72</v>
      </c>
      <c r="F54" s="79" t="s">
        <v>184</v>
      </c>
      <c r="G54" s="99" t="s">
        <v>49</v>
      </c>
      <c r="H54" s="90">
        <v>75.22</v>
      </c>
      <c r="I54" s="90"/>
      <c r="J54" s="280">
        <f t="shared" si="1"/>
        <v>0</v>
      </c>
      <c r="K54" s="281"/>
      <c r="L54" s="281"/>
      <c r="M54" s="281"/>
      <c r="N54" s="193"/>
    </row>
    <row r="55" spans="2:14" s="149" customFormat="1" ht="24" x14ac:dyDescent="0.15">
      <c r="B55" s="192"/>
      <c r="C55" s="191" t="s">
        <v>81</v>
      </c>
      <c r="D55" s="191"/>
      <c r="E55" s="80" t="s">
        <v>73</v>
      </c>
      <c r="F55" s="79" t="s">
        <v>74</v>
      </c>
      <c r="G55" s="99" t="s">
        <v>49</v>
      </c>
      <c r="H55" s="90">
        <v>90.62</v>
      </c>
      <c r="I55" s="90"/>
      <c r="J55" s="280">
        <f t="shared" si="1"/>
        <v>0</v>
      </c>
      <c r="K55" s="281"/>
      <c r="L55" s="281"/>
      <c r="M55" s="281"/>
      <c r="N55" s="193"/>
    </row>
    <row r="56" spans="2:14" s="149" customFormat="1" ht="31.5" customHeight="1" x14ac:dyDescent="0.15">
      <c r="B56" s="192"/>
      <c r="C56" s="191" t="s">
        <v>84</v>
      </c>
      <c r="D56" s="191"/>
      <c r="E56" s="80" t="s">
        <v>123</v>
      </c>
      <c r="F56" s="79" t="s">
        <v>124</v>
      </c>
      <c r="G56" s="99" t="s">
        <v>49</v>
      </c>
      <c r="H56" s="90">
        <v>15.4</v>
      </c>
      <c r="I56" s="90"/>
      <c r="J56" s="280">
        <f t="shared" si="1"/>
        <v>0</v>
      </c>
      <c r="K56" s="281"/>
      <c r="L56" s="281"/>
      <c r="M56" s="281"/>
      <c r="N56" s="193"/>
    </row>
    <row r="57" spans="2:14" s="149" customFormat="1" ht="24" x14ac:dyDescent="0.15">
      <c r="B57" s="192"/>
      <c r="C57" s="191" t="s">
        <v>87</v>
      </c>
      <c r="D57" s="191"/>
      <c r="E57" s="80" t="s">
        <v>76</v>
      </c>
      <c r="F57" s="79" t="s">
        <v>148</v>
      </c>
      <c r="G57" s="99" t="s">
        <v>49</v>
      </c>
      <c r="H57" s="90">
        <v>14.92</v>
      </c>
      <c r="I57" s="90"/>
      <c r="J57" s="280">
        <f t="shared" si="1"/>
        <v>0</v>
      </c>
      <c r="K57" s="281"/>
      <c r="L57" s="281"/>
      <c r="M57" s="281"/>
      <c r="N57" s="193"/>
    </row>
    <row r="58" spans="2:14" s="149" customFormat="1" ht="36" x14ac:dyDescent="0.15">
      <c r="B58" s="192"/>
      <c r="C58" s="191" t="s">
        <v>90</v>
      </c>
      <c r="D58" s="191"/>
      <c r="E58" s="80" t="s">
        <v>78</v>
      </c>
      <c r="F58" s="79" t="s">
        <v>79</v>
      </c>
      <c r="G58" s="99" t="s">
        <v>49</v>
      </c>
      <c r="H58" s="90">
        <v>14.92</v>
      </c>
      <c r="I58" s="90"/>
      <c r="J58" s="280">
        <f t="shared" si="1"/>
        <v>0</v>
      </c>
      <c r="K58" s="281"/>
      <c r="L58" s="281"/>
      <c r="M58" s="281"/>
      <c r="N58" s="193"/>
    </row>
    <row r="59" spans="2:14" s="149" customFormat="1" ht="31.5" customHeight="1" x14ac:dyDescent="0.15">
      <c r="B59" s="192"/>
      <c r="C59" s="191" t="s">
        <v>91</v>
      </c>
      <c r="D59" s="191"/>
      <c r="E59" s="80" t="s">
        <v>125</v>
      </c>
      <c r="F59" s="79" t="s">
        <v>126</v>
      </c>
      <c r="G59" s="99" t="s">
        <v>49</v>
      </c>
      <c r="H59" s="90">
        <v>12.23</v>
      </c>
      <c r="I59" s="90"/>
      <c r="J59" s="280">
        <f t="shared" si="1"/>
        <v>0</v>
      </c>
      <c r="K59" s="281"/>
      <c r="L59" s="281"/>
      <c r="M59" s="281"/>
      <c r="N59" s="193"/>
    </row>
    <row r="60" spans="2:14" s="149" customFormat="1" ht="31.5" customHeight="1" x14ac:dyDescent="0.15">
      <c r="B60" s="192"/>
      <c r="C60" s="191">
        <v>13</v>
      </c>
      <c r="D60" s="191"/>
      <c r="E60" s="80" t="s">
        <v>127</v>
      </c>
      <c r="F60" s="79" t="s">
        <v>128</v>
      </c>
      <c r="G60" s="99" t="s">
        <v>49</v>
      </c>
      <c r="H60" s="90">
        <v>12.23</v>
      </c>
      <c r="I60" s="90"/>
      <c r="J60" s="280">
        <f t="shared" si="1"/>
        <v>0</v>
      </c>
      <c r="K60" s="281"/>
      <c r="L60" s="281"/>
      <c r="M60" s="281"/>
      <c r="N60" s="193"/>
    </row>
    <row r="61" spans="2:14" s="149" customFormat="1" ht="24" x14ac:dyDescent="0.15">
      <c r="B61" s="192"/>
      <c r="C61" s="191">
        <v>14</v>
      </c>
      <c r="D61" s="191"/>
      <c r="E61" s="80" t="s">
        <v>129</v>
      </c>
      <c r="F61" s="79" t="s">
        <v>130</v>
      </c>
      <c r="G61" s="99" t="s">
        <v>49</v>
      </c>
      <c r="H61" s="90">
        <v>34.119999999999997</v>
      </c>
      <c r="I61" s="90"/>
      <c r="J61" s="280">
        <f t="shared" si="1"/>
        <v>0</v>
      </c>
      <c r="K61" s="281"/>
      <c r="L61" s="281"/>
      <c r="M61" s="281"/>
      <c r="N61" s="193"/>
    </row>
    <row r="62" spans="2:14" s="149" customFormat="1" ht="24" x14ac:dyDescent="0.15">
      <c r="B62" s="192"/>
      <c r="C62" s="191">
        <v>15</v>
      </c>
      <c r="D62" s="191"/>
      <c r="E62" s="80" t="s">
        <v>131</v>
      </c>
      <c r="F62" s="79" t="s">
        <v>132</v>
      </c>
      <c r="G62" s="99" t="s">
        <v>49</v>
      </c>
      <c r="H62" s="90">
        <v>34.119999999999997</v>
      </c>
      <c r="I62" s="90"/>
      <c r="J62" s="280">
        <f t="shared" si="1"/>
        <v>0</v>
      </c>
      <c r="K62" s="281"/>
      <c r="L62" s="281"/>
      <c r="M62" s="281"/>
      <c r="N62" s="193"/>
    </row>
    <row r="63" spans="2:14" s="149" customFormat="1" ht="36" x14ac:dyDescent="0.15">
      <c r="B63" s="192"/>
      <c r="C63" s="191">
        <v>16</v>
      </c>
      <c r="D63" s="191"/>
      <c r="E63" s="80" t="s">
        <v>82</v>
      </c>
      <c r="F63" s="79" t="s">
        <v>83</v>
      </c>
      <c r="G63" s="99" t="s">
        <v>49</v>
      </c>
      <c r="H63" s="81">
        <v>151.88999999999999</v>
      </c>
      <c r="I63" s="90"/>
      <c r="J63" s="280">
        <f t="shared" si="1"/>
        <v>0</v>
      </c>
      <c r="K63" s="281"/>
      <c r="L63" s="281"/>
      <c r="M63" s="281"/>
      <c r="N63" s="193"/>
    </row>
    <row r="64" spans="2:14" s="149" customFormat="1" ht="31.5" customHeight="1" x14ac:dyDescent="0.15">
      <c r="B64" s="192"/>
      <c r="C64" s="191">
        <v>17</v>
      </c>
      <c r="D64" s="191"/>
      <c r="E64" s="80" t="s">
        <v>85</v>
      </c>
      <c r="F64" s="79" t="s">
        <v>86</v>
      </c>
      <c r="G64" s="99" t="s">
        <v>49</v>
      </c>
      <c r="H64" s="81">
        <v>151.88999999999999</v>
      </c>
      <c r="I64" s="81"/>
      <c r="J64" s="280">
        <f t="shared" si="1"/>
        <v>0</v>
      </c>
      <c r="K64" s="281"/>
      <c r="L64" s="281"/>
      <c r="M64" s="281"/>
      <c r="N64" s="193"/>
    </row>
    <row r="65" spans="2:14" s="149" customFormat="1" ht="24" x14ac:dyDescent="0.15">
      <c r="B65" s="192"/>
      <c r="C65" s="191">
        <v>18</v>
      </c>
      <c r="D65" s="191"/>
      <c r="E65" s="80" t="s">
        <v>161</v>
      </c>
      <c r="F65" s="79" t="s">
        <v>162</v>
      </c>
      <c r="G65" s="99" t="s">
        <v>49</v>
      </c>
      <c r="H65" s="81">
        <v>30.45</v>
      </c>
      <c r="I65" s="81"/>
      <c r="J65" s="280">
        <f t="shared" si="1"/>
        <v>0</v>
      </c>
      <c r="K65" s="281"/>
      <c r="L65" s="281"/>
      <c r="M65" s="281"/>
      <c r="N65" s="193"/>
    </row>
    <row r="66" spans="2:14" s="149" customFormat="1" ht="24" x14ac:dyDescent="0.15">
      <c r="B66" s="192"/>
      <c r="C66" s="191">
        <v>19</v>
      </c>
      <c r="D66" s="191"/>
      <c r="E66" s="80" t="s">
        <v>88</v>
      </c>
      <c r="F66" s="79" t="s">
        <v>89</v>
      </c>
      <c r="G66" s="99" t="s">
        <v>51</v>
      </c>
      <c r="H66" s="81">
        <v>525.32000000000005</v>
      </c>
      <c r="I66" s="81"/>
      <c r="J66" s="280">
        <f t="shared" si="1"/>
        <v>0</v>
      </c>
      <c r="K66" s="281"/>
      <c r="L66" s="281"/>
      <c r="M66" s="281"/>
      <c r="N66" s="193"/>
    </row>
    <row r="67" spans="2:14" s="149" customFormat="1" ht="24" x14ac:dyDescent="0.15">
      <c r="B67" s="192"/>
      <c r="C67" s="191">
        <v>20</v>
      </c>
      <c r="D67" s="191"/>
      <c r="E67" s="80" t="s">
        <v>92</v>
      </c>
      <c r="F67" s="79" t="s">
        <v>93</v>
      </c>
      <c r="G67" s="99" t="s">
        <v>51</v>
      </c>
      <c r="H67" s="81">
        <v>525.32000000000005</v>
      </c>
      <c r="I67" s="81"/>
      <c r="J67" s="280">
        <f t="shared" si="1"/>
        <v>0</v>
      </c>
      <c r="K67" s="281"/>
      <c r="L67" s="281"/>
      <c r="M67" s="281"/>
      <c r="N67" s="193"/>
    </row>
    <row r="68" spans="2:14" s="149" customFormat="1" ht="24" x14ac:dyDescent="0.15">
      <c r="B68" s="192"/>
      <c r="C68" s="191">
        <v>21</v>
      </c>
      <c r="D68" s="191"/>
      <c r="E68" s="80" t="s">
        <v>94</v>
      </c>
      <c r="F68" s="79" t="s">
        <v>95</v>
      </c>
      <c r="G68" s="99" t="s">
        <v>51</v>
      </c>
      <c r="H68" s="81">
        <v>525.32000000000005</v>
      </c>
      <c r="I68" s="81"/>
      <c r="J68" s="280">
        <f t="shared" si="1"/>
        <v>0</v>
      </c>
      <c r="K68" s="281"/>
      <c r="L68" s="281"/>
      <c r="M68" s="281"/>
      <c r="N68" s="193"/>
    </row>
    <row r="69" spans="2:14" s="149" customFormat="1" ht="24" x14ac:dyDescent="0.15">
      <c r="B69" s="192"/>
      <c r="C69" s="191">
        <v>22</v>
      </c>
      <c r="D69" s="191"/>
      <c r="E69" s="80" t="s">
        <v>96</v>
      </c>
      <c r="F69" s="79" t="s">
        <v>97</v>
      </c>
      <c r="G69" s="99" t="s">
        <v>51</v>
      </c>
      <c r="H69" s="81">
        <v>525.32000000000005</v>
      </c>
      <c r="I69" s="81"/>
      <c r="J69" s="280">
        <f t="shared" si="1"/>
        <v>0</v>
      </c>
      <c r="K69" s="281"/>
      <c r="L69" s="281"/>
      <c r="M69" s="281"/>
      <c r="N69" s="193"/>
    </row>
    <row r="70" spans="2:14" s="149" customFormat="1" ht="24" x14ac:dyDescent="0.15">
      <c r="B70" s="192"/>
      <c r="C70" s="191">
        <v>23</v>
      </c>
      <c r="D70" s="191"/>
      <c r="E70" s="137" t="s">
        <v>271</v>
      </c>
      <c r="F70" s="119" t="s">
        <v>272</v>
      </c>
      <c r="G70" s="99" t="s">
        <v>51</v>
      </c>
      <c r="H70" s="81">
        <v>525.32000000000005</v>
      </c>
      <c r="I70" s="81"/>
      <c r="J70" s="280">
        <f t="shared" si="1"/>
        <v>0</v>
      </c>
      <c r="K70" s="281"/>
      <c r="L70" s="281"/>
      <c r="M70" s="281"/>
      <c r="N70" s="193"/>
    </row>
    <row r="71" spans="2:14" s="149" customFormat="1" ht="24" x14ac:dyDescent="0.15">
      <c r="B71" s="192"/>
      <c r="C71" s="191">
        <v>24</v>
      </c>
      <c r="D71" s="191"/>
      <c r="E71" s="80" t="s">
        <v>101</v>
      </c>
      <c r="F71" s="79" t="s">
        <v>102</v>
      </c>
      <c r="G71" s="99" t="s">
        <v>49</v>
      </c>
      <c r="H71" s="81">
        <v>14.5</v>
      </c>
      <c r="I71" s="81"/>
      <c r="J71" s="280">
        <f t="shared" si="1"/>
        <v>0</v>
      </c>
      <c r="K71" s="281"/>
      <c r="L71" s="281"/>
      <c r="M71" s="281"/>
      <c r="N71" s="193"/>
    </row>
    <row r="72" spans="2:14" s="185" customFormat="1" ht="30" customHeight="1" x14ac:dyDescent="0.15">
      <c r="B72" s="183"/>
      <c r="C72" s="184"/>
      <c r="E72" s="189" t="s">
        <v>59</v>
      </c>
      <c r="F72" s="189"/>
      <c r="G72" s="190"/>
      <c r="H72" s="189"/>
      <c r="I72" s="189"/>
      <c r="J72" s="290">
        <f>SUM(J73:M81)</f>
        <v>0</v>
      </c>
      <c r="K72" s="291"/>
      <c r="L72" s="291"/>
      <c r="M72" s="291"/>
      <c r="N72" s="188"/>
    </row>
    <row r="73" spans="2:14" s="149" customFormat="1" ht="31.5" customHeight="1" x14ac:dyDescent="0.15">
      <c r="B73" s="192"/>
      <c r="C73" s="191">
        <v>25</v>
      </c>
      <c r="D73" s="191"/>
      <c r="E73" s="80">
        <v>6936651300</v>
      </c>
      <c r="F73" s="79" t="s">
        <v>105</v>
      </c>
      <c r="G73" s="80" t="s">
        <v>51</v>
      </c>
      <c r="H73" s="194">
        <v>1208.9000000000001</v>
      </c>
      <c r="I73" s="194"/>
      <c r="J73" s="292">
        <f>ROUND(I73*H73,2)</f>
        <v>0</v>
      </c>
      <c r="K73" s="293"/>
      <c r="L73" s="293"/>
      <c r="M73" s="293"/>
      <c r="N73" s="193"/>
    </row>
    <row r="74" spans="2:14" s="149" customFormat="1" ht="31.5" customHeight="1" x14ac:dyDescent="0.15">
      <c r="B74" s="192"/>
      <c r="C74" s="191">
        <v>26</v>
      </c>
      <c r="D74" s="191"/>
      <c r="E74" s="80" t="s">
        <v>232</v>
      </c>
      <c r="F74" s="79" t="s">
        <v>233</v>
      </c>
      <c r="G74" s="80" t="s">
        <v>49</v>
      </c>
      <c r="H74" s="194">
        <v>26.34</v>
      </c>
      <c r="I74" s="194"/>
      <c r="J74" s="292">
        <f t="shared" ref="J74:J77" si="4">ROUND(I74*H74,2)</f>
        <v>0</v>
      </c>
      <c r="K74" s="293"/>
      <c r="L74" s="293"/>
      <c r="M74" s="293"/>
      <c r="N74" s="193"/>
    </row>
    <row r="75" spans="2:14" s="149" customFormat="1" ht="24" x14ac:dyDescent="0.15">
      <c r="B75" s="192"/>
      <c r="C75" s="191">
        <v>27</v>
      </c>
      <c r="D75" s="191"/>
      <c r="E75" s="80" t="s">
        <v>234</v>
      </c>
      <c r="F75" s="79" t="s">
        <v>235</v>
      </c>
      <c r="G75" s="80" t="s">
        <v>49</v>
      </c>
      <c r="H75" s="194">
        <v>21.45</v>
      </c>
      <c r="I75" s="194"/>
      <c r="J75" s="292">
        <f t="shared" si="4"/>
        <v>0</v>
      </c>
      <c r="K75" s="293"/>
      <c r="L75" s="293"/>
      <c r="M75" s="293"/>
      <c r="N75" s="193"/>
    </row>
    <row r="76" spans="2:14" s="149" customFormat="1" ht="31.5" customHeight="1" x14ac:dyDescent="0.15">
      <c r="B76" s="192"/>
      <c r="C76" s="191">
        <v>28</v>
      </c>
      <c r="D76" s="191"/>
      <c r="E76" s="80" t="s">
        <v>236</v>
      </c>
      <c r="F76" s="79" t="s">
        <v>237</v>
      </c>
      <c r="G76" s="80" t="s">
        <v>49</v>
      </c>
      <c r="H76" s="194">
        <v>58.8</v>
      </c>
      <c r="I76" s="194"/>
      <c r="J76" s="292">
        <f t="shared" si="4"/>
        <v>0</v>
      </c>
      <c r="K76" s="293"/>
      <c r="L76" s="293"/>
      <c r="M76" s="293"/>
      <c r="N76" s="193"/>
    </row>
    <row r="77" spans="2:14" s="149" customFormat="1" ht="31.5" customHeight="1" x14ac:dyDescent="0.15">
      <c r="B77" s="192"/>
      <c r="C77" s="191">
        <v>29</v>
      </c>
      <c r="D77" s="191"/>
      <c r="E77" s="80" t="s">
        <v>238</v>
      </c>
      <c r="F77" s="79" t="s">
        <v>239</v>
      </c>
      <c r="G77" s="80" t="s">
        <v>49</v>
      </c>
      <c r="H77" s="194">
        <v>58.8</v>
      </c>
      <c r="I77" s="194"/>
      <c r="J77" s="292">
        <f t="shared" si="4"/>
        <v>0</v>
      </c>
      <c r="K77" s="293"/>
      <c r="L77" s="293"/>
      <c r="M77" s="293"/>
      <c r="N77" s="193"/>
    </row>
    <row r="78" spans="2:14" s="149" customFormat="1" ht="31.5" customHeight="1" x14ac:dyDescent="0.15">
      <c r="B78" s="192"/>
      <c r="C78" s="191">
        <v>30</v>
      </c>
      <c r="D78" s="191"/>
      <c r="E78" s="80" t="s">
        <v>151</v>
      </c>
      <c r="F78" s="79" t="s">
        <v>149</v>
      </c>
      <c r="G78" s="80" t="s">
        <v>49</v>
      </c>
      <c r="H78" s="194">
        <v>68.599999999999994</v>
      </c>
      <c r="I78" s="194"/>
      <c r="J78" s="292">
        <f t="shared" ref="J78:J81" si="5">ROUND(I78*H78,2)</f>
        <v>0</v>
      </c>
      <c r="K78" s="293"/>
      <c r="L78" s="293"/>
      <c r="M78" s="293"/>
      <c r="N78" s="193"/>
    </row>
    <row r="79" spans="2:14" s="149" customFormat="1" ht="31.5" customHeight="1" x14ac:dyDescent="0.15">
      <c r="B79" s="192"/>
      <c r="C79" s="191">
        <v>31</v>
      </c>
      <c r="D79" s="191"/>
      <c r="E79" s="80" t="s">
        <v>103</v>
      </c>
      <c r="F79" s="79" t="s">
        <v>104</v>
      </c>
      <c r="G79" s="80" t="s">
        <v>51</v>
      </c>
      <c r="H79" s="194">
        <v>1208.9000000000001</v>
      </c>
      <c r="I79" s="194"/>
      <c r="J79" s="292">
        <f t="shared" si="5"/>
        <v>0</v>
      </c>
      <c r="K79" s="293"/>
      <c r="L79" s="293"/>
      <c r="M79" s="293"/>
      <c r="N79" s="193"/>
    </row>
    <row r="80" spans="2:14" s="149" customFormat="1" ht="12" x14ac:dyDescent="0.15">
      <c r="B80" s="192"/>
      <c r="C80" s="191">
        <v>32</v>
      </c>
      <c r="D80" s="191"/>
      <c r="E80" s="80" t="s">
        <v>152</v>
      </c>
      <c r="F80" s="79" t="s">
        <v>225</v>
      </c>
      <c r="G80" s="80" t="s">
        <v>106</v>
      </c>
      <c r="H80" s="194">
        <v>102.4</v>
      </c>
      <c r="I80" s="194"/>
      <c r="J80" s="292">
        <f t="shared" si="5"/>
        <v>0</v>
      </c>
      <c r="K80" s="293"/>
      <c r="L80" s="293"/>
      <c r="M80" s="293"/>
      <c r="N80" s="193"/>
    </row>
    <row r="81" spans="2:14" s="149" customFormat="1" ht="31.5" customHeight="1" x14ac:dyDescent="0.15">
      <c r="B81" s="192"/>
      <c r="C81" s="191">
        <v>33</v>
      </c>
      <c r="D81" s="195"/>
      <c r="E81" s="196" t="s">
        <v>153</v>
      </c>
      <c r="F81" s="79" t="s">
        <v>150</v>
      </c>
      <c r="G81" s="197" t="s">
        <v>106</v>
      </c>
      <c r="H81" s="194">
        <v>102.4</v>
      </c>
      <c r="I81" s="198"/>
      <c r="J81" s="292">
        <f t="shared" si="5"/>
        <v>0</v>
      </c>
      <c r="K81" s="293"/>
      <c r="L81" s="293"/>
      <c r="M81" s="293"/>
      <c r="N81" s="193"/>
    </row>
    <row r="82" spans="2:14" s="149" customFormat="1" ht="31.5" customHeight="1" x14ac:dyDescent="0.15">
      <c r="B82" s="192"/>
      <c r="C82" s="184"/>
      <c r="E82" s="199" t="s">
        <v>133</v>
      </c>
      <c r="F82" s="189"/>
      <c r="G82" s="190"/>
      <c r="H82" s="189"/>
      <c r="I82" s="189"/>
      <c r="J82" s="290">
        <f>SUM(J83:M85)</f>
        <v>0</v>
      </c>
      <c r="K82" s="291"/>
      <c r="L82" s="291"/>
      <c r="M82" s="291"/>
      <c r="N82" s="193"/>
    </row>
    <row r="83" spans="2:14" s="149" customFormat="1" ht="31.5" customHeight="1" x14ac:dyDescent="0.15">
      <c r="B83" s="192"/>
      <c r="C83" s="191">
        <v>34</v>
      </c>
      <c r="D83" s="191"/>
      <c r="E83" s="88" t="s">
        <v>134</v>
      </c>
      <c r="F83" s="89" t="s">
        <v>231</v>
      </c>
      <c r="G83" s="100" t="s">
        <v>51</v>
      </c>
      <c r="H83" s="90">
        <v>3.12</v>
      </c>
      <c r="I83" s="90"/>
      <c r="J83" s="292">
        <f>ROUND(I83*H83,2)</f>
        <v>0</v>
      </c>
      <c r="K83" s="293"/>
      <c r="L83" s="293"/>
      <c r="M83" s="293"/>
      <c r="N83" s="193"/>
    </row>
    <row r="84" spans="2:14" s="149" customFormat="1" ht="31.5" customHeight="1" x14ac:dyDescent="0.15">
      <c r="B84" s="192"/>
      <c r="C84" s="191">
        <v>35</v>
      </c>
      <c r="D84" s="191"/>
      <c r="E84" s="88" t="s">
        <v>154</v>
      </c>
      <c r="F84" s="89" t="s">
        <v>155</v>
      </c>
      <c r="G84" s="100" t="s">
        <v>49</v>
      </c>
      <c r="H84" s="90">
        <v>4.4800000000000004</v>
      </c>
      <c r="I84" s="90"/>
      <c r="J84" s="292">
        <f t="shared" ref="J84:J85" si="6">ROUND(I84*H84,2)</f>
        <v>0</v>
      </c>
      <c r="K84" s="293"/>
      <c r="L84" s="293"/>
      <c r="M84" s="293"/>
      <c r="N84" s="193"/>
    </row>
    <row r="85" spans="2:14" s="149" customFormat="1" ht="14" customHeight="1" x14ac:dyDescent="0.15">
      <c r="B85" s="192"/>
      <c r="C85" s="191">
        <v>36</v>
      </c>
      <c r="D85" s="191"/>
      <c r="E85" s="88" t="s">
        <v>119</v>
      </c>
      <c r="F85" s="89" t="s">
        <v>187</v>
      </c>
      <c r="G85" s="100" t="s">
        <v>49</v>
      </c>
      <c r="H85" s="90">
        <v>35.619999999999997</v>
      </c>
      <c r="I85" s="90"/>
      <c r="J85" s="292">
        <f t="shared" si="6"/>
        <v>0</v>
      </c>
      <c r="K85" s="293"/>
      <c r="L85" s="293"/>
      <c r="M85" s="293"/>
      <c r="N85" s="193"/>
    </row>
    <row r="86" spans="2:14" s="185" customFormat="1" ht="30" customHeight="1" x14ac:dyDescent="0.15">
      <c r="B86" s="183"/>
      <c r="C86" s="184"/>
      <c r="E86" s="189" t="s">
        <v>60</v>
      </c>
      <c r="F86" s="189"/>
      <c r="G86" s="190"/>
      <c r="H86" s="189"/>
      <c r="I86" s="189"/>
      <c r="J86" s="290">
        <f>SUM(J87:M96)</f>
        <v>0</v>
      </c>
      <c r="K86" s="291"/>
      <c r="L86" s="291"/>
      <c r="M86" s="291"/>
      <c r="N86" s="188"/>
    </row>
    <row r="87" spans="2:14" s="149" customFormat="1" ht="24" x14ac:dyDescent="0.15">
      <c r="B87" s="192"/>
      <c r="C87" s="191">
        <v>37</v>
      </c>
      <c r="D87" s="191"/>
      <c r="E87" s="80">
        <v>596912112</v>
      </c>
      <c r="F87" s="79" t="s">
        <v>109</v>
      </c>
      <c r="G87" s="200" t="s">
        <v>51</v>
      </c>
      <c r="H87" s="219">
        <v>114.3</v>
      </c>
      <c r="I87" s="81"/>
      <c r="J87" s="292">
        <f>ROUND(I87*H87,2)</f>
        <v>0</v>
      </c>
      <c r="K87" s="293"/>
      <c r="L87" s="293"/>
      <c r="M87" s="293"/>
      <c r="N87" s="193"/>
    </row>
    <row r="88" spans="2:14" s="149" customFormat="1" ht="12" x14ac:dyDescent="0.15">
      <c r="B88" s="192"/>
      <c r="C88" s="191">
        <v>38</v>
      </c>
      <c r="D88" s="191"/>
      <c r="E88" s="201">
        <v>5839501600</v>
      </c>
      <c r="F88" s="202" t="s">
        <v>146</v>
      </c>
      <c r="G88" s="200" t="s">
        <v>111</v>
      </c>
      <c r="H88" s="219">
        <v>38.200000000000003</v>
      </c>
      <c r="I88" s="203"/>
      <c r="J88" s="292">
        <f t="shared" ref="J88:J96" si="7">ROUND(I88*H88,2)</f>
        <v>0</v>
      </c>
      <c r="K88" s="293"/>
      <c r="L88" s="293"/>
      <c r="M88" s="293"/>
      <c r="N88" s="193"/>
    </row>
    <row r="89" spans="2:14" s="149" customFormat="1" ht="12" x14ac:dyDescent="0.15">
      <c r="B89" s="192"/>
      <c r="C89" s="191">
        <v>39</v>
      </c>
      <c r="D89" s="191"/>
      <c r="E89" s="201">
        <v>5921954660</v>
      </c>
      <c r="F89" s="202" t="s">
        <v>144</v>
      </c>
      <c r="G89" s="200" t="s">
        <v>106</v>
      </c>
      <c r="H89" s="219">
        <v>216.8</v>
      </c>
      <c r="I89" s="203"/>
      <c r="J89" s="292">
        <f t="shared" si="7"/>
        <v>0</v>
      </c>
      <c r="K89" s="293"/>
      <c r="L89" s="293"/>
      <c r="M89" s="293"/>
      <c r="N89" s="193"/>
    </row>
    <row r="90" spans="2:14" s="149" customFormat="1" ht="12" x14ac:dyDescent="0.15">
      <c r="B90" s="192"/>
      <c r="C90" s="191">
        <v>40</v>
      </c>
      <c r="D90" s="191"/>
      <c r="E90" s="201" t="s">
        <v>108</v>
      </c>
      <c r="F90" s="202" t="s">
        <v>143</v>
      </c>
      <c r="G90" s="200" t="s">
        <v>51</v>
      </c>
      <c r="H90" s="219">
        <v>0.89</v>
      </c>
      <c r="I90" s="203"/>
      <c r="J90" s="292">
        <f t="shared" si="7"/>
        <v>0</v>
      </c>
      <c r="K90" s="293"/>
      <c r="L90" s="293"/>
      <c r="M90" s="293"/>
      <c r="N90" s="193"/>
    </row>
    <row r="91" spans="2:14" s="149" customFormat="1" ht="31.5" customHeight="1" x14ac:dyDescent="0.15">
      <c r="B91" s="192"/>
      <c r="C91" s="191">
        <v>42</v>
      </c>
      <c r="D91" s="191"/>
      <c r="E91" s="201" t="s">
        <v>137</v>
      </c>
      <c r="F91" s="202" t="s">
        <v>138</v>
      </c>
      <c r="G91" s="200" t="s">
        <v>107</v>
      </c>
      <c r="H91" s="219">
        <v>2</v>
      </c>
      <c r="I91" s="203"/>
      <c r="J91" s="292">
        <f t="shared" si="7"/>
        <v>0</v>
      </c>
      <c r="K91" s="293"/>
      <c r="L91" s="293"/>
      <c r="M91" s="293"/>
      <c r="N91" s="193"/>
    </row>
    <row r="92" spans="2:14" s="149" customFormat="1" ht="12" x14ac:dyDescent="0.15">
      <c r="B92" s="192"/>
      <c r="C92" s="191">
        <v>44</v>
      </c>
      <c r="D92" s="191"/>
      <c r="E92" s="201" t="s">
        <v>193</v>
      </c>
      <c r="F92" s="202" t="s">
        <v>188</v>
      </c>
      <c r="G92" s="204" t="s">
        <v>51</v>
      </c>
      <c r="H92" s="205">
        <v>104.3</v>
      </c>
      <c r="I92" s="206"/>
      <c r="J92" s="292">
        <f t="shared" si="7"/>
        <v>0</v>
      </c>
      <c r="K92" s="293"/>
      <c r="L92" s="293"/>
      <c r="M92" s="293"/>
      <c r="N92" s="193"/>
    </row>
    <row r="93" spans="2:14" s="149" customFormat="1" ht="24" x14ac:dyDescent="0.15">
      <c r="B93" s="192"/>
      <c r="C93" s="191">
        <v>45</v>
      </c>
      <c r="D93" s="191"/>
      <c r="E93" s="201" t="s">
        <v>177</v>
      </c>
      <c r="F93" s="202" t="s">
        <v>178</v>
      </c>
      <c r="G93" s="200" t="s">
        <v>107</v>
      </c>
      <c r="H93" s="219">
        <v>36</v>
      </c>
      <c r="I93" s="203"/>
      <c r="J93" s="292">
        <f t="shared" si="7"/>
        <v>0</v>
      </c>
      <c r="K93" s="293"/>
      <c r="L93" s="293"/>
      <c r="M93" s="293"/>
      <c r="N93" s="193"/>
    </row>
    <row r="94" spans="2:14" s="149" customFormat="1" ht="24" x14ac:dyDescent="0.15">
      <c r="B94" s="192"/>
      <c r="C94" s="191">
        <v>46</v>
      </c>
      <c r="D94" s="191"/>
      <c r="E94" s="201" t="s">
        <v>139</v>
      </c>
      <c r="F94" s="202" t="s">
        <v>270</v>
      </c>
      <c r="G94" s="200" t="s">
        <v>107</v>
      </c>
      <c r="H94" s="219">
        <v>8</v>
      </c>
      <c r="I94" s="203"/>
      <c r="J94" s="292">
        <f t="shared" si="7"/>
        <v>0</v>
      </c>
      <c r="K94" s="293"/>
      <c r="L94" s="293"/>
      <c r="M94" s="293"/>
      <c r="N94" s="193"/>
    </row>
    <row r="95" spans="2:14" s="149" customFormat="1" ht="24" x14ac:dyDescent="0.15">
      <c r="B95" s="192"/>
      <c r="C95" s="191">
        <v>47</v>
      </c>
      <c r="D95" s="191"/>
      <c r="E95" s="201" t="s">
        <v>140</v>
      </c>
      <c r="F95" s="202" t="s">
        <v>269</v>
      </c>
      <c r="G95" s="200" t="s">
        <v>107</v>
      </c>
      <c r="H95" s="219">
        <v>8</v>
      </c>
      <c r="I95" s="203"/>
      <c r="J95" s="292">
        <f t="shared" si="7"/>
        <v>0</v>
      </c>
      <c r="K95" s="293"/>
      <c r="L95" s="293"/>
      <c r="M95" s="293"/>
      <c r="N95" s="193"/>
    </row>
    <row r="96" spans="2:14" s="149" customFormat="1" ht="36" x14ac:dyDescent="0.15">
      <c r="B96" s="192"/>
      <c r="C96" s="191">
        <v>49</v>
      </c>
      <c r="D96" s="191"/>
      <c r="E96" s="201" t="s">
        <v>135</v>
      </c>
      <c r="F96" s="202" t="s">
        <v>136</v>
      </c>
      <c r="G96" s="200" t="s">
        <v>106</v>
      </c>
      <c r="H96" s="219">
        <v>9.16</v>
      </c>
      <c r="I96" s="203"/>
      <c r="J96" s="292">
        <f t="shared" si="7"/>
        <v>0</v>
      </c>
      <c r="K96" s="293"/>
      <c r="L96" s="293"/>
      <c r="M96" s="293"/>
      <c r="N96" s="193"/>
    </row>
    <row r="97" spans="2:14" s="149" customFormat="1" ht="13" x14ac:dyDescent="0.15">
      <c r="B97" s="192"/>
      <c r="C97" s="184"/>
      <c r="D97" s="185"/>
      <c r="E97" s="189" t="s">
        <v>157</v>
      </c>
      <c r="F97" s="189"/>
      <c r="G97" s="190"/>
      <c r="H97" s="189"/>
      <c r="I97" s="189"/>
      <c r="J97" s="290">
        <f>SUM(J98:M102)</f>
        <v>0</v>
      </c>
      <c r="K97" s="291"/>
      <c r="L97" s="291"/>
      <c r="M97" s="291"/>
      <c r="N97" s="193"/>
    </row>
    <row r="98" spans="2:14" s="149" customFormat="1" ht="36" x14ac:dyDescent="0.15">
      <c r="B98" s="192"/>
      <c r="C98" s="191">
        <v>50</v>
      </c>
      <c r="D98" s="191"/>
      <c r="E98" s="201" t="s">
        <v>224</v>
      </c>
      <c r="F98" s="202" t="s">
        <v>160</v>
      </c>
      <c r="G98" s="200" t="s">
        <v>107</v>
      </c>
      <c r="H98" s="219">
        <v>14</v>
      </c>
      <c r="I98" s="203"/>
      <c r="J98" s="292">
        <f>ROUND(I98*H98,2)</f>
        <v>0</v>
      </c>
      <c r="K98" s="293"/>
      <c r="L98" s="293"/>
      <c r="M98" s="293"/>
      <c r="N98" s="193"/>
    </row>
    <row r="99" spans="2:14" s="149" customFormat="1" ht="31.5" customHeight="1" x14ac:dyDescent="0.15">
      <c r="B99" s="192"/>
      <c r="C99" s="191">
        <v>57</v>
      </c>
      <c r="D99" s="191"/>
      <c r="E99" s="207" t="s">
        <v>240</v>
      </c>
      <c r="F99" s="208" t="s">
        <v>241</v>
      </c>
      <c r="G99" s="204" t="s">
        <v>107</v>
      </c>
      <c r="H99" s="205">
        <v>2</v>
      </c>
      <c r="I99" s="206"/>
      <c r="J99" s="292">
        <f>ROUND(I99*H99,2)</f>
        <v>0</v>
      </c>
      <c r="K99" s="293"/>
      <c r="L99" s="293"/>
      <c r="M99" s="293"/>
      <c r="N99" s="193"/>
    </row>
    <row r="100" spans="2:14" s="149" customFormat="1" ht="36" x14ac:dyDescent="0.15">
      <c r="B100" s="192"/>
      <c r="C100" s="191">
        <v>57</v>
      </c>
      <c r="D100" s="191"/>
      <c r="E100" s="207" t="s">
        <v>267</v>
      </c>
      <c r="F100" s="208" t="s">
        <v>304</v>
      </c>
      <c r="G100" s="204" t="s">
        <v>107</v>
      </c>
      <c r="H100" s="205">
        <v>1</v>
      </c>
      <c r="I100" s="206"/>
      <c r="J100" s="292">
        <f t="shared" ref="J100" si="8">ROUND(I100*H100,2)</f>
        <v>0</v>
      </c>
      <c r="K100" s="293"/>
      <c r="L100" s="293"/>
      <c r="M100" s="293"/>
      <c r="N100" s="193"/>
    </row>
    <row r="101" spans="2:14" s="149" customFormat="1" ht="31.5" customHeight="1" x14ac:dyDescent="0.15">
      <c r="B101" s="192"/>
      <c r="C101" s="191">
        <v>57</v>
      </c>
      <c r="D101" s="191"/>
      <c r="E101" s="201" t="s">
        <v>158</v>
      </c>
      <c r="F101" s="202" t="s">
        <v>159</v>
      </c>
      <c r="G101" s="200" t="s">
        <v>106</v>
      </c>
      <c r="H101" s="219">
        <v>82.9</v>
      </c>
      <c r="I101" s="203"/>
      <c r="J101" s="292">
        <f t="shared" ref="J101:J102" si="9">ROUND(I101*H101,2)</f>
        <v>0</v>
      </c>
      <c r="K101" s="293"/>
      <c r="L101" s="293"/>
      <c r="M101" s="293"/>
      <c r="N101" s="193"/>
    </row>
    <row r="102" spans="2:14" s="149" customFormat="1" ht="31.5" customHeight="1" x14ac:dyDescent="0.15">
      <c r="B102" s="192"/>
      <c r="C102" s="191">
        <v>58</v>
      </c>
      <c r="D102" s="191"/>
      <c r="E102" s="201" t="s">
        <v>243</v>
      </c>
      <c r="F102" s="202" t="s">
        <v>242</v>
      </c>
      <c r="G102" s="200" t="s">
        <v>107</v>
      </c>
      <c r="H102" s="219">
        <v>3</v>
      </c>
      <c r="I102" s="203"/>
      <c r="J102" s="292">
        <f t="shared" si="9"/>
        <v>0</v>
      </c>
      <c r="K102" s="293"/>
      <c r="L102" s="293"/>
      <c r="M102" s="293"/>
      <c r="N102" s="193"/>
    </row>
    <row r="103" spans="2:14" s="185" customFormat="1" ht="30" customHeight="1" x14ac:dyDescent="0.15">
      <c r="B103" s="183"/>
      <c r="E103" s="189" t="s">
        <v>61</v>
      </c>
      <c r="F103" s="189"/>
      <c r="G103" s="190"/>
      <c r="H103" s="189"/>
      <c r="I103" s="189"/>
      <c r="J103" s="290">
        <f>SUM(J104:M112)</f>
        <v>0</v>
      </c>
      <c r="K103" s="291"/>
      <c r="L103" s="291"/>
      <c r="M103" s="291"/>
      <c r="N103" s="188"/>
    </row>
    <row r="104" spans="2:14" s="149" customFormat="1" ht="24" x14ac:dyDescent="0.15">
      <c r="B104" s="192"/>
      <c r="C104" s="191">
        <v>59</v>
      </c>
      <c r="D104" s="191"/>
      <c r="E104" s="201" t="s">
        <v>112</v>
      </c>
      <c r="F104" s="202" t="s">
        <v>113</v>
      </c>
      <c r="G104" s="200" t="s">
        <v>111</v>
      </c>
      <c r="H104" s="219">
        <v>220.59199999999998</v>
      </c>
      <c r="I104" s="203"/>
      <c r="J104" s="292">
        <f>ROUND(I104*H104,2)</f>
        <v>0</v>
      </c>
      <c r="K104" s="293"/>
      <c r="L104" s="293"/>
      <c r="M104" s="293"/>
      <c r="N104" s="193"/>
    </row>
    <row r="105" spans="2:14" s="149" customFormat="1" ht="36" x14ac:dyDescent="0.15">
      <c r="B105" s="192"/>
      <c r="C105" s="191">
        <v>60</v>
      </c>
      <c r="D105" s="191"/>
      <c r="E105" s="201" t="s">
        <v>171</v>
      </c>
      <c r="F105" s="202" t="s">
        <v>172</v>
      </c>
      <c r="G105" s="200" t="s">
        <v>51</v>
      </c>
      <c r="H105" s="219">
        <v>104.6</v>
      </c>
      <c r="I105" s="203"/>
      <c r="J105" s="292">
        <f t="shared" ref="J105:J112" si="10">ROUND(I105*H105,2)</f>
        <v>0</v>
      </c>
      <c r="K105" s="293"/>
      <c r="L105" s="293"/>
      <c r="M105" s="293"/>
      <c r="N105" s="193"/>
    </row>
    <row r="106" spans="2:14" s="149" customFormat="1" ht="36" x14ac:dyDescent="0.15">
      <c r="B106" s="192"/>
      <c r="C106" s="191">
        <v>61</v>
      </c>
      <c r="D106" s="191"/>
      <c r="E106" s="201" t="s">
        <v>173</v>
      </c>
      <c r="F106" s="202" t="s">
        <v>174</v>
      </c>
      <c r="G106" s="200" t="s">
        <v>51</v>
      </c>
      <c r="H106" s="219">
        <v>104.6</v>
      </c>
      <c r="I106" s="203"/>
      <c r="J106" s="292">
        <f t="shared" si="10"/>
        <v>0</v>
      </c>
      <c r="K106" s="293"/>
      <c r="L106" s="293"/>
      <c r="M106" s="293"/>
      <c r="N106" s="193"/>
    </row>
    <row r="107" spans="2:14" s="149" customFormat="1" ht="36" x14ac:dyDescent="0.15">
      <c r="B107" s="192"/>
      <c r="C107" s="191">
        <v>62</v>
      </c>
      <c r="D107" s="195"/>
      <c r="E107" s="196">
        <v>916561112</v>
      </c>
      <c r="F107" s="209" t="s">
        <v>145</v>
      </c>
      <c r="G107" s="197" t="s">
        <v>106</v>
      </c>
      <c r="H107" s="219">
        <v>216.8</v>
      </c>
      <c r="I107" s="198"/>
      <c r="J107" s="292">
        <f t="shared" si="10"/>
        <v>0</v>
      </c>
      <c r="K107" s="293"/>
      <c r="L107" s="293"/>
      <c r="M107" s="293"/>
      <c r="N107" s="193"/>
    </row>
    <row r="108" spans="2:14" s="149" customFormat="1" ht="24" x14ac:dyDescent="0.15">
      <c r="B108" s="192"/>
      <c r="C108" s="191">
        <v>63</v>
      </c>
      <c r="D108" s="195"/>
      <c r="E108" s="196">
        <v>919735111</v>
      </c>
      <c r="F108" s="209" t="s">
        <v>110</v>
      </c>
      <c r="G108" s="197" t="s">
        <v>106</v>
      </c>
      <c r="H108" s="219">
        <v>14.2</v>
      </c>
      <c r="I108" s="198"/>
      <c r="J108" s="292">
        <f t="shared" si="10"/>
        <v>0</v>
      </c>
      <c r="K108" s="293"/>
      <c r="L108" s="293"/>
      <c r="M108" s="293"/>
      <c r="N108" s="193"/>
    </row>
    <row r="109" spans="2:14" s="149" customFormat="1" ht="36" x14ac:dyDescent="0.15">
      <c r="B109" s="192"/>
      <c r="C109" s="191">
        <v>64</v>
      </c>
      <c r="D109" s="191"/>
      <c r="E109" s="201" t="s">
        <v>181</v>
      </c>
      <c r="F109" s="202" t="s">
        <v>189</v>
      </c>
      <c r="G109" s="200" t="s">
        <v>111</v>
      </c>
      <c r="H109" s="219">
        <v>218.59199999999998</v>
      </c>
      <c r="I109" s="203"/>
      <c r="J109" s="292">
        <f t="shared" si="10"/>
        <v>0</v>
      </c>
      <c r="K109" s="293"/>
      <c r="L109" s="293"/>
      <c r="M109" s="293"/>
      <c r="N109" s="193"/>
    </row>
    <row r="110" spans="2:14" s="149" customFormat="1" ht="36" x14ac:dyDescent="0.15">
      <c r="B110" s="192"/>
      <c r="C110" s="191">
        <v>65</v>
      </c>
      <c r="D110" s="191"/>
      <c r="E110" s="201" t="s">
        <v>114</v>
      </c>
      <c r="F110" s="202" t="s">
        <v>115</v>
      </c>
      <c r="G110" s="200" t="s">
        <v>111</v>
      </c>
      <c r="H110" s="219">
        <v>0.98</v>
      </c>
      <c r="I110" s="203"/>
      <c r="J110" s="292">
        <f t="shared" si="10"/>
        <v>0</v>
      </c>
      <c r="K110" s="293"/>
      <c r="L110" s="293"/>
      <c r="M110" s="293"/>
      <c r="N110" s="193"/>
    </row>
    <row r="111" spans="2:14" s="149" customFormat="1" ht="24" x14ac:dyDescent="0.15">
      <c r="B111" s="192"/>
      <c r="C111" s="191">
        <v>66</v>
      </c>
      <c r="D111" s="191"/>
      <c r="E111" s="201" t="s">
        <v>195</v>
      </c>
      <c r="F111" s="202" t="s">
        <v>387</v>
      </c>
      <c r="G111" s="200" t="s">
        <v>107</v>
      </c>
      <c r="H111" s="219">
        <v>2</v>
      </c>
      <c r="I111" s="203"/>
      <c r="J111" s="292">
        <f t="shared" si="10"/>
        <v>0</v>
      </c>
      <c r="K111" s="293"/>
      <c r="L111" s="293"/>
      <c r="M111" s="293"/>
      <c r="N111" s="193"/>
    </row>
    <row r="112" spans="2:14" s="149" customFormat="1" ht="36" x14ac:dyDescent="0.15">
      <c r="B112" s="192"/>
      <c r="C112" s="191">
        <v>67</v>
      </c>
      <c r="D112" s="191"/>
      <c r="E112" s="201" t="s">
        <v>141</v>
      </c>
      <c r="F112" s="202" t="s">
        <v>142</v>
      </c>
      <c r="G112" s="200" t="s">
        <v>49</v>
      </c>
      <c r="H112" s="219">
        <v>18.96</v>
      </c>
      <c r="I112" s="203"/>
      <c r="J112" s="292">
        <f t="shared" si="10"/>
        <v>0</v>
      </c>
      <c r="K112" s="293"/>
      <c r="L112" s="293"/>
      <c r="M112" s="293"/>
      <c r="N112" s="193"/>
    </row>
    <row r="113" spans="2:14" s="185" customFormat="1" ht="30" customHeight="1" x14ac:dyDescent="0.15">
      <c r="B113" s="183"/>
      <c r="C113" s="210"/>
      <c r="E113" s="189" t="s">
        <v>62</v>
      </c>
      <c r="F113" s="189"/>
      <c r="G113" s="190"/>
      <c r="H113" s="189"/>
      <c r="I113" s="189"/>
      <c r="J113" s="290">
        <f>SUM(J114)</f>
        <v>0</v>
      </c>
      <c r="K113" s="291"/>
      <c r="L113" s="291"/>
      <c r="M113" s="291"/>
      <c r="N113" s="188"/>
    </row>
    <row r="114" spans="2:14" s="149" customFormat="1" ht="44.25" customHeight="1" x14ac:dyDescent="0.15">
      <c r="B114" s="192"/>
      <c r="C114" s="191">
        <v>68</v>
      </c>
      <c r="D114" s="191"/>
      <c r="E114" s="201" t="s">
        <v>116</v>
      </c>
      <c r="F114" s="202" t="s">
        <v>117</v>
      </c>
      <c r="G114" s="200" t="s">
        <v>111</v>
      </c>
      <c r="H114" s="219">
        <v>324.62</v>
      </c>
      <c r="I114" s="203"/>
      <c r="J114" s="292">
        <f>ROUND(I114*H114,2)</f>
        <v>0</v>
      </c>
      <c r="K114" s="293"/>
      <c r="L114" s="293"/>
      <c r="M114" s="293"/>
      <c r="N114" s="193"/>
    </row>
    <row r="115" spans="2:14" s="149" customFormat="1" ht="44.25" customHeight="1" x14ac:dyDescent="0.15">
      <c r="B115" s="192"/>
      <c r="C115" s="210"/>
      <c r="D115" s="210"/>
      <c r="E115" s="189" t="s">
        <v>163</v>
      </c>
      <c r="F115" s="189" t="s">
        <v>164</v>
      </c>
      <c r="G115" s="211"/>
      <c r="H115" s="212"/>
      <c r="I115" s="212"/>
      <c r="J115" s="290">
        <f>SUM(J116:M121)</f>
        <v>0</v>
      </c>
      <c r="K115" s="291"/>
      <c r="L115" s="291"/>
      <c r="M115" s="291"/>
      <c r="N115" s="193"/>
    </row>
    <row r="116" spans="2:14" s="149" customFormat="1" ht="36" x14ac:dyDescent="0.15">
      <c r="B116" s="192"/>
      <c r="C116" s="191">
        <v>69</v>
      </c>
      <c r="D116" s="191"/>
      <c r="E116" s="201" t="s">
        <v>165</v>
      </c>
      <c r="F116" s="202" t="s">
        <v>166</v>
      </c>
      <c r="G116" s="200" t="s">
        <v>294</v>
      </c>
      <c r="H116" s="219">
        <v>1</v>
      </c>
      <c r="I116" s="203"/>
      <c r="J116" s="292">
        <f>ROUND(I116*H116,2)</f>
        <v>0</v>
      </c>
      <c r="K116" s="293"/>
      <c r="L116" s="293"/>
      <c r="M116" s="293"/>
      <c r="N116" s="193"/>
    </row>
    <row r="117" spans="2:14" s="149" customFormat="1" ht="24" x14ac:dyDescent="0.15">
      <c r="B117" s="192"/>
      <c r="C117" s="191">
        <v>70</v>
      </c>
      <c r="D117" s="191"/>
      <c r="E117" s="201" t="s">
        <v>167</v>
      </c>
      <c r="F117" s="202" t="s">
        <v>168</v>
      </c>
      <c r="G117" s="200" t="s">
        <v>294</v>
      </c>
      <c r="H117" s="219">
        <v>1</v>
      </c>
      <c r="I117" s="203"/>
      <c r="J117" s="292">
        <f t="shared" ref="J117:J121" si="11">ROUND(I117*H117,3)</f>
        <v>0</v>
      </c>
      <c r="K117" s="293"/>
      <c r="L117" s="293"/>
      <c r="M117" s="293"/>
      <c r="N117" s="193"/>
    </row>
    <row r="118" spans="2:14" s="149" customFormat="1" ht="24" x14ac:dyDescent="0.15">
      <c r="B118" s="192"/>
      <c r="C118" s="191">
        <v>71</v>
      </c>
      <c r="D118" s="191"/>
      <c r="E118" s="201" t="s">
        <v>169</v>
      </c>
      <c r="F118" s="202" t="s">
        <v>170</v>
      </c>
      <c r="G118" s="200" t="s">
        <v>294</v>
      </c>
      <c r="H118" s="219">
        <v>1</v>
      </c>
      <c r="I118" s="203"/>
      <c r="J118" s="292">
        <f t="shared" si="11"/>
        <v>0</v>
      </c>
      <c r="K118" s="293"/>
      <c r="L118" s="293"/>
      <c r="M118" s="293"/>
      <c r="N118" s="193"/>
    </row>
    <row r="119" spans="2:14" s="149" customFormat="1" ht="24" x14ac:dyDescent="0.15">
      <c r="B119" s="192"/>
      <c r="C119" s="191">
        <v>72</v>
      </c>
      <c r="D119" s="191"/>
      <c r="E119" s="201" t="s">
        <v>182</v>
      </c>
      <c r="F119" s="202" t="s">
        <v>183</v>
      </c>
      <c r="G119" s="200" t="s">
        <v>294</v>
      </c>
      <c r="H119" s="219">
        <v>1</v>
      </c>
      <c r="I119" s="203"/>
      <c r="J119" s="292">
        <f t="shared" si="11"/>
        <v>0</v>
      </c>
      <c r="K119" s="293"/>
      <c r="L119" s="293"/>
      <c r="M119" s="293"/>
      <c r="N119" s="193"/>
    </row>
    <row r="120" spans="2:14" s="185" customFormat="1" ht="24" x14ac:dyDescent="0.15">
      <c r="B120" s="183"/>
      <c r="C120" s="191">
        <v>73</v>
      </c>
      <c r="D120" s="191"/>
      <c r="E120" s="201" t="s">
        <v>175</v>
      </c>
      <c r="F120" s="202" t="s">
        <v>176</v>
      </c>
      <c r="G120" s="200" t="s">
        <v>294</v>
      </c>
      <c r="H120" s="219">
        <v>1</v>
      </c>
      <c r="I120" s="203"/>
      <c r="J120" s="292">
        <f t="shared" si="11"/>
        <v>0</v>
      </c>
      <c r="K120" s="293"/>
      <c r="L120" s="293"/>
      <c r="M120" s="293"/>
      <c r="N120" s="188"/>
    </row>
    <row r="121" spans="2:14" s="149" customFormat="1" ht="24" x14ac:dyDescent="0.15">
      <c r="B121" s="192"/>
      <c r="C121" s="191">
        <v>74</v>
      </c>
      <c r="D121" s="191"/>
      <c r="E121" s="201" t="s">
        <v>147</v>
      </c>
      <c r="F121" s="208" t="s">
        <v>382</v>
      </c>
      <c r="G121" s="200" t="s">
        <v>294</v>
      </c>
      <c r="H121" s="234">
        <v>1</v>
      </c>
      <c r="I121" s="203"/>
      <c r="J121" s="292">
        <f t="shared" si="11"/>
        <v>0</v>
      </c>
      <c r="K121" s="293"/>
      <c r="L121" s="293"/>
      <c r="M121" s="293"/>
      <c r="N121" s="193"/>
    </row>
    <row r="122" spans="2:14" s="149" customFormat="1" ht="22.5" customHeight="1" x14ac:dyDescent="0.15">
      <c r="B122" s="192"/>
      <c r="C122" s="210"/>
      <c r="D122" s="210"/>
      <c r="E122" s="189"/>
      <c r="F122" s="189" t="s">
        <v>185</v>
      </c>
      <c r="G122" s="211"/>
      <c r="H122" s="212"/>
      <c r="I122" s="212"/>
      <c r="J122" s="290">
        <f>SUM(J123:M125)</f>
        <v>0</v>
      </c>
      <c r="K122" s="291"/>
      <c r="L122" s="291"/>
      <c r="M122" s="291"/>
      <c r="N122" s="193"/>
    </row>
    <row r="123" spans="2:14" s="149" customFormat="1" ht="36" x14ac:dyDescent="0.15">
      <c r="B123" s="192"/>
      <c r="C123" s="191">
        <v>75</v>
      </c>
      <c r="D123" s="191"/>
      <c r="E123" s="207" t="s">
        <v>190</v>
      </c>
      <c r="F123" s="208" t="s">
        <v>383</v>
      </c>
      <c r="G123" s="200" t="s">
        <v>294</v>
      </c>
      <c r="H123" s="205">
        <v>3</v>
      </c>
      <c r="I123" s="206"/>
      <c r="J123" s="292">
        <f t="shared" ref="J123:J125" si="12">ROUND(I123*H123,3)</f>
        <v>0</v>
      </c>
      <c r="K123" s="293"/>
      <c r="L123" s="293"/>
      <c r="M123" s="293"/>
      <c r="N123" s="193"/>
    </row>
    <row r="124" spans="2:14" s="185" customFormat="1" ht="36" x14ac:dyDescent="0.15">
      <c r="B124" s="183"/>
      <c r="C124" s="191">
        <v>76</v>
      </c>
      <c r="D124" s="191"/>
      <c r="E124" s="207" t="s">
        <v>191</v>
      </c>
      <c r="F124" s="208" t="s">
        <v>384</v>
      </c>
      <c r="G124" s="200" t="s">
        <v>294</v>
      </c>
      <c r="H124" s="205">
        <v>1</v>
      </c>
      <c r="I124" s="206"/>
      <c r="J124" s="292">
        <f t="shared" si="12"/>
        <v>0</v>
      </c>
      <c r="K124" s="293"/>
      <c r="L124" s="293"/>
      <c r="M124" s="293"/>
      <c r="N124" s="188"/>
    </row>
    <row r="125" spans="2:14" s="149" customFormat="1" ht="36" x14ac:dyDescent="0.15">
      <c r="B125" s="192"/>
      <c r="C125" s="191">
        <v>77</v>
      </c>
      <c r="D125" s="191"/>
      <c r="E125" s="207" t="s">
        <v>192</v>
      </c>
      <c r="F125" s="208" t="s">
        <v>386</v>
      </c>
      <c r="G125" s="200" t="s">
        <v>294</v>
      </c>
      <c r="H125" s="205">
        <v>3</v>
      </c>
      <c r="I125" s="206"/>
      <c r="J125" s="292">
        <f t="shared" si="12"/>
        <v>0</v>
      </c>
      <c r="K125" s="293"/>
      <c r="L125" s="293"/>
      <c r="M125" s="293"/>
      <c r="N125" s="193"/>
    </row>
    <row r="126" spans="2:14" s="149" customFormat="1" ht="7" customHeight="1" x14ac:dyDescent="0.15">
      <c r="B126" s="172"/>
      <c r="C126" s="173"/>
      <c r="D126" s="173"/>
      <c r="E126" s="173"/>
      <c r="F126" s="173"/>
      <c r="G126" s="174"/>
      <c r="H126" s="173"/>
      <c r="I126" s="173"/>
      <c r="J126" s="173"/>
      <c r="K126" s="173"/>
      <c r="L126" s="173"/>
      <c r="M126" s="173"/>
      <c r="N126" s="175"/>
    </row>
    <row r="132" spans="5:9" x14ac:dyDescent="0.15">
      <c r="G132" s="213"/>
    </row>
    <row r="133" spans="5:9" x14ac:dyDescent="0.15">
      <c r="E133" s="214"/>
      <c r="F133" s="214"/>
      <c r="G133" s="215"/>
      <c r="H133" s="214"/>
      <c r="I133" s="214"/>
    </row>
    <row r="134" spans="5:9" x14ac:dyDescent="0.15">
      <c r="E134" s="214"/>
      <c r="F134" s="214"/>
      <c r="G134" s="215"/>
      <c r="H134" s="214"/>
      <c r="I134" s="214"/>
    </row>
    <row r="135" spans="5:9" x14ac:dyDescent="0.15">
      <c r="E135" s="214"/>
      <c r="F135" s="214"/>
      <c r="G135" s="215"/>
      <c r="H135" s="214"/>
      <c r="I135" s="214"/>
    </row>
    <row r="136" spans="5:9" x14ac:dyDescent="0.15">
      <c r="E136" s="214"/>
      <c r="F136" s="214"/>
      <c r="G136" s="215"/>
      <c r="H136" s="214"/>
      <c r="I136" s="214"/>
    </row>
    <row r="137" spans="5:9" x14ac:dyDescent="0.15">
      <c r="E137" s="214"/>
      <c r="F137" s="214"/>
      <c r="G137" s="215"/>
      <c r="H137" s="214"/>
      <c r="I137" s="214"/>
    </row>
    <row r="138" spans="5:9" x14ac:dyDescent="0.15">
      <c r="E138" s="214"/>
      <c r="F138" s="214"/>
      <c r="G138" s="215"/>
      <c r="H138" s="214"/>
      <c r="I138" s="214"/>
    </row>
    <row r="139" spans="5:9" x14ac:dyDescent="0.15">
      <c r="E139" s="214"/>
      <c r="F139" s="214"/>
      <c r="G139" s="215"/>
      <c r="H139" s="214"/>
      <c r="I139" s="214"/>
    </row>
    <row r="140" spans="5:9" x14ac:dyDescent="0.15">
      <c r="E140" s="214"/>
      <c r="F140" s="214"/>
      <c r="G140" s="215"/>
      <c r="H140" s="214"/>
      <c r="I140" s="214"/>
    </row>
    <row r="141" spans="5:9" x14ac:dyDescent="0.15">
      <c r="E141" s="214"/>
      <c r="F141" s="214"/>
      <c r="G141" s="215"/>
      <c r="H141" s="214"/>
      <c r="I141" s="214"/>
    </row>
    <row r="142" spans="5:9" x14ac:dyDescent="0.15">
      <c r="E142" s="214"/>
      <c r="F142" s="214"/>
      <c r="G142" s="215"/>
      <c r="H142" s="214"/>
      <c r="I142" s="214"/>
    </row>
    <row r="143" spans="5:9" x14ac:dyDescent="0.15">
      <c r="E143" s="214"/>
      <c r="F143" s="214"/>
      <c r="G143" s="215"/>
      <c r="H143" s="214"/>
      <c r="I143" s="214"/>
    </row>
    <row r="144" spans="5:9" x14ac:dyDescent="0.15">
      <c r="E144" s="214"/>
      <c r="F144" s="214"/>
      <c r="G144" s="215"/>
      <c r="H144" s="214"/>
      <c r="I144" s="214"/>
    </row>
    <row r="145" spans="5:9" x14ac:dyDescent="0.15">
      <c r="E145" s="214"/>
      <c r="F145" s="214"/>
      <c r="G145" s="215"/>
      <c r="H145" s="214"/>
      <c r="I145" s="214"/>
    </row>
    <row r="146" spans="5:9" x14ac:dyDescent="0.15">
      <c r="E146" s="214"/>
      <c r="F146" s="214"/>
      <c r="G146" s="215"/>
      <c r="H146" s="214"/>
      <c r="I146" s="214"/>
    </row>
    <row r="147" spans="5:9" x14ac:dyDescent="0.15">
      <c r="E147" s="214"/>
      <c r="F147" s="214"/>
      <c r="G147" s="215"/>
      <c r="H147" s="214"/>
      <c r="I147" s="214"/>
    </row>
    <row r="148" spans="5:9" x14ac:dyDescent="0.15">
      <c r="E148" s="214"/>
      <c r="F148" s="214"/>
      <c r="G148" s="215"/>
      <c r="H148" s="214"/>
      <c r="I148" s="214"/>
    </row>
    <row r="149" spans="5:9" x14ac:dyDescent="0.15">
      <c r="E149" s="214"/>
      <c r="F149" s="214"/>
      <c r="G149" s="215"/>
      <c r="H149" s="214"/>
      <c r="I149" s="214"/>
    </row>
    <row r="150" spans="5:9" x14ac:dyDescent="0.15">
      <c r="E150" s="214"/>
      <c r="F150" s="214"/>
      <c r="G150" s="215"/>
      <c r="H150" s="214"/>
      <c r="I150" s="214"/>
    </row>
    <row r="151" spans="5:9" x14ac:dyDescent="0.15">
      <c r="E151" s="214"/>
      <c r="F151" s="214"/>
      <c r="G151" s="215"/>
      <c r="H151" s="214"/>
      <c r="I151" s="214"/>
    </row>
    <row r="152" spans="5:9" x14ac:dyDescent="0.15">
      <c r="E152" s="216"/>
      <c r="F152" s="214"/>
      <c r="G152" s="215"/>
      <c r="H152" s="214"/>
      <c r="I152" s="214"/>
    </row>
    <row r="153" spans="5:9" x14ac:dyDescent="0.15">
      <c r="E153" s="216"/>
      <c r="F153" s="214"/>
      <c r="G153" s="215"/>
      <c r="H153" s="214"/>
      <c r="I153" s="214"/>
    </row>
    <row r="154" spans="5:9" x14ac:dyDescent="0.15">
      <c r="E154" s="216"/>
      <c r="F154" s="214"/>
      <c r="G154" s="215"/>
      <c r="H154" s="214"/>
      <c r="I154" s="214"/>
    </row>
    <row r="155" spans="5:9" x14ac:dyDescent="0.15">
      <c r="E155" s="216"/>
      <c r="F155" s="214"/>
      <c r="G155" s="215"/>
      <c r="H155" s="214"/>
      <c r="I155" s="214"/>
    </row>
    <row r="156" spans="5:9" x14ac:dyDescent="0.15">
      <c r="E156" s="216"/>
      <c r="F156" s="214"/>
      <c r="G156" s="215"/>
      <c r="H156" s="214"/>
      <c r="I156" s="214"/>
    </row>
    <row r="157" spans="5:9" x14ac:dyDescent="0.15">
      <c r="E157" s="214"/>
      <c r="F157" s="214"/>
      <c r="G157" s="215"/>
      <c r="H157" s="214"/>
      <c r="I157" s="214"/>
    </row>
    <row r="158" spans="5:9" x14ac:dyDescent="0.15">
      <c r="E158" s="214"/>
      <c r="F158" s="214"/>
      <c r="G158" s="215"/>
      <c r="H158" s="214"/>
      <c r="I158" s="214"/>
    </row>
    <row r="159" spans="5:9" x14ac:dyDescent="0.15">
      <c r="E159" s="216"/>
      <c r="F159" s="214"/>
      <c r="G159" s="215"/>
      <c r="H159" s="214"/>
      <c r="I159" s="214"/>
    </row>
    <row r="160" spans="5:9" x14ac:dyDescent="0.15">
      <c r="E160" s="214"/>
      <c r="F160" s="214"/>
      <c r="G160" s="215"/>
      <c r="H160" s="214"/>
      <c r="I160" s="214"/>
    </row>
    <row r="161" spans="5:9" x14ac:dyDescent="0.15">
      <c r="E161" s="214"/>
      <c r="F161" s="214"/>
      <c r="G161" s="215"/>
      <c r="H161" s="214"/>
      <c r="I161" s="214"/>
    </row>
    <row r="162" spans="5:9" x14ac:dyDescent="0.15">
      <c r="E162" s="216"/>
      <c r="F162" s="214"/>
      <c r="G162" s="215"/>
      <c r="H162" s="214"/>
      <c r="I162" s="214"/>
    </row>
    <row r="163" spans="5:9" x14ac:dyDescent="0.15">
      <c r="E163" s="216"/>
      <c r="F163" s="214"/>
      <c r="G163" s="215"/>
      <c r="H163" s="214"/>
      <c r="I163" s="214"/>
    </row>
    <row r="164" spans="5:9" x14ac:dyDescent="0.15">
      <c r="E164" s="214"/>
      <c r="F164" s="214"/>
      <c r="G164" s="215"/>
      <c r="H164" s="214"/>
      <c r="I164" s="214"/>
    </row>
    <row r="165" spans="5:9" x14ac:dyDescent="0.15">
      <c r="E165" s="214"/>
      <c r="F165" s="214"/>
      <c r="G165" s="215"/>
      <c r="H165" s="214"/>
      <c r="I165" s="214"/>
    </row>
    <row r="166" spans="5:9" x14ac:dyDescent="0.15">
      <c r="E166" s="214"/>
      <c r="F166" s="144"/>
      <c r="G166" s="215"/>
      <c r="H166" s="214"/>
      <c r="I166" s="214"/>
    </row>
    <row r="167" spans="5:9" x14ac:dyDescent="0.15">
      <c r="E167" s="214"/>
      <c r="F167" s="214"/>
      <c r="G167" s="215"/>
      <c r="H167" s="214"/>
      <c r="I167" s="214"/>
    </row>
  </sheetData>
  <mergeCells count="108">
    <mergeCell ref="J21:M21"/>
    <mergeCell ref="J22:M22"/>
    <mergeCell ref="J18:M18"/>
    <mergeCell ref="J19:M19"/>
    <mergeCell ref="J20:M20"/>
    <mergeCell ref="J15:M15"/>
    <mergeCell ref="J16:M16"/>
    <mergeCell ref="J17:M17"/>
    <mergeCell ref="C4:M4"/>
    <mergeCell ref="F6:L6"/>
    <mergeCell ref="J8:L8"/>
    <mergeCell ref="J10:M10"/>
    <mergeCell ref="J11:M11"/>
    <mergeCell ref="C13:F13"/>
    <mergeCell ref="J13:M13"/>
    <mergeCell ref="J50:M50"/>
    <mergeCell ref="J54:M54"/>
    <mergeCell ref="J55:M55"/>
    <mergeCell ref="J56:M56"/>
    <mergeCell ref="J51:M51"/>
    <mergeCell ref="J52:M52"/>
    <mergeCell ref="J53:M53"/>
    <mergeCell ref="J44:M44"/>
    <mergeCell ref="J45:M45"/>
    <mergeCell ref="J46:M46"/>
    <mergeCell ref="J48:M48"/>
    <mergeCell ref="J49:M49"/>
    <mergeCell ref="J43:M43"/>
    <mergeCell ref="C33:M33"/>
    <mergeCell ref="F35:L35"/>
    <mergeCell ref="J37:L37"/>
    <mergeCell ref="J39:M39"/>
    <mergeCell ref="J40:M40"/>
    <mergeCell ref="J42:M42"/>
    <mergeCell ref="J23:M23"/>
    <mergeCell ref="J25:M25"/>
    <mergeCell ref="J26:M26"/>
    <mergeCell ref="I27:M27"/>
    <mergeCell ref="J63:M63"/>
    <mergeCell ref="J64:M64"/>
    <mergeCell ref="J65:M65"/>
    <mergeCell ref="J66:M66"/>
    <mergeCell ref="J67:M67"/>
    <mergeCell ref="J68:M68"/>
    <mergeCell ref="J57:M57"/>
    <mergeCell ref="J58:M58"/>
    <mergeCell ref="J59:M59"/>
    <mergeCell ref="J60:M60"/>
    <mergeCell ref="J61:M61"/>
    <mergeCell ref="J62:M62"/>
    <mergeCell ref="J73:M73"/>
    <mergeCell ref="J78:M78"/>
    <mergeCell ref="J79:M79"/>
    <mergeCell ref="J80:M80"/>
    <mergeCell ref="J81:M81"/>
    <mergeCell ref="J82:M82"/>
    <mergeCell ref="J69:M69"/>
    <mergeCell ref="J70:M70"/>
    <mergeCell ref="J71:M71"/>
    <mergeCell ref="J72:M72"/>
    <mergeCell ref="J74:M74"/>
    <mergeCell ref="J75:M75"/>
    <mergeCell ref="J76:M76"/>
    <mergeCell ref="J77:M77"/>
    <mergeCell ref="J125:M125"/>
    <mergeCell ref="J47:M47"/>
    <mergeCell ref="J116:M116"/>
    <mergeCell ref="J117:M117"/>
    <mergeCell ref="J118:M118"/>
    <mergeCell ref="J119:M119"/>
    <mergeCell ref="J120:M120"/>
    <mergeCell ref="J121:M121"/>
    <mergeCell ref="J110:M110"/>
    <mergeCell ref="J111:M111"/>
    <mergeCell ref="J112:M112"/>
    <mergeCell ref="J113:M113"/>
    <mergeCell ref="J114:M114"/>
    <mergeCell ref="J115:M115"/>
    <mergeCell ref="J104:M104"/>
    <mergeCell ref="J105:M105"/>
    <mergeCell ref="J106:M106"/>
    <mergeCell ref="J107:M107"/>
    <mergeCell ref="J108:M108"/>
    <mergeCell ref="J109:M109"/>
    <mergeCell ref="J101:M101"/>
    <mergeCell ref="J102:M102"/>
    <mergeCell ref="J103:M103"/>
    <mergeCell ref="J96:M96"/>
    <mergeCell ref="J122:M122"/>
    <mergeCell ref="J123:M123"/>
    <mergeCell ref="J124:M124"/>
    <mergeCell ref="J97:M97"/>
    <mergeCell ref="J98:M98"/>
    <mergeCell ref="J100:M100"/>
    <mergeCell ref="J92:M92"/>
    <mergeCell ref="J93:M93"/>
    <mergeCell ref="J94:M94"/>
    <mergeCell ref="J95:M95"/>
    <mergeCell ref="J87:M87"/>
    <mergeCell ref="J88:M88"/>
    <mergeCell ref="J89:M89"/>
    <mergeCell ref="J90:M90"/>
    <mergeCell ref="J91:M91"/>
    <mergeCell ref="J83:M83"/>
    <mergeCell ref="J84:M84"/>
    <mergeCell ref="J85:M85"/>
    <mergeCell ref="J99:M99"/>
    <mergeCell ref="J86:M86"/>
  </mergeCells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S133"/>
  <sheetViews>
    <sheetView showGridLines="0" zoomScale="129" zoomScaleNormal="129" zoomScalePageLayoutView="129" workbookViewId="0">
      <pane ySplit="1" topLeftCell="A2" activePane="bottomLeft" state="frozen"/>
      <selection pane="bottomLeft" activeCell="I46" sqref="I46"/>
    </sheetView>
  </sheetViews>
  <sheetFormatPr baseColWidth="10" defaultColWidth="8.75" defaultRowHeight="11" x14ac:dyDescent="0.15"/>
  <cols>
    <col min="1" max="1" width="8.25" style="123" customWidth="1"/>
    <col min="2" max="2" width="1.75" style="123" customWidth="1"/>
    <col min="3" max="4" width="4.25" style="123" customWidth="1"/>
    <col min="5" max="5" width="17.25" style="123" customWidth="1"/>
    <col min="6" max="6" width="43.25" style="123" bestFit="1" customWidth="1"/>
    <col min="7" max="7" width="5.25" style="101" customWidth="1"/>
    <col min="8" max="8" width="11.5" style="123" customWidth="1"/>
    <col min="9" max="9" width="12" style="123" customWidth="1"/>
    <col min="10" max="10" width="6" style="123" customWidth="1"/>
    <col min="11" max="11" width="2" style="123" customWidth="1"/>
    <col min="12" max="12" width="12.5" style="123" customWidth="1"/>
    <col min="13" max="13" width="4.25" style="123" customWidth="1"/>
    <col min="14" max="14" width="1.75" style="123" customWidth="1"/>
    <col min="15" max="18" width="8.75" style="123"/>
    <col min="19" max="19" width="10.25" style="123" bestFit="1" customWidth="1"/>
    <col min="20" max="16384" width="8.75" style="123"/>
  </cols>
  <sheetData>
    <row r="3" spans="2:14" s="110" customFormat="1" ht="7" customHeight="1" x14ac:dyDescent="0.15">
      <c r="B3" s="39"/>
      <c r="C3" s="40"/>
      <c r="D3" s="40"/>
      <c r="E3" s="40"/>
      <c r="F3" s="40"/>
      <c r="G3" s="93"/>
      <c r="H3" s="40"/>
      <c r="I3" s="40"/>
      <c r="J3" s="40"/>
      <c r="K3" s="40"/>
      <c r="L3" s="40"/>
      <c r="M3" s="40"/>
      <c r="N3" s="41"/>
    </row>
    <row r="4" spans="2:14" s="110" customFormat="1" ht="37" customHeight="1" x14ac:dyDescent="0.15">
      <c r="B4" s="22"/>
      <c r="C4" s="252" t="s">
        <v>53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4"/>
    </row>
    <row r="5" spans="2:14" s="110" customFormat="1" ht="7" customHeight="1" x14ac:dyDescent="0.15">
      <c r="B5" s="22"/>
      <c r="C5" s="122"/>
      <c r="D5" s="122"/>
      <c r="E5" s="122"/>
      <c r="F5" s="122"/>
      <c r="G5" s="91"/>
      <c r="H5" s="122"/>
      <c r="I5" s="122"/>
      <c r="J5" s="122"/>
      <c r="K5" s="122"/>
      <c r="L5" s="122"/>
      <c r="M5" s="122"/>
      <c r="N5" s="24"/>
    </row>
    <row r="6" spans="2:14" s="110" customFormat="1" ht="37" customHeight="1" x14ac:dyDescent="0.15">
      <c r="B6" s="22"/>
      <c r="C6" s="46" t="s">
        <v>6</v>
      </c>
      <c r="D6" s="122"/>
      <c r="E6" s="122"/>
      <c r="F6" s="253" t="s">
        <v>266</v>
      </c>
      <c r="G6" s="237"/>
      <c r="H6" s="237"/>
      <c r="I6" s="237"/>
      <c r="J6" s="237"/>
      <c r="K6" s="237"/>
      <c r="L6" s="237"/>
      <c r="M6" s="122"/>
      <c r="N6" s="24"/>
    </row>
    <row r="7" spans="2:14" s="110" customFormat="1" ht="7" customHeight="1" x14ac:dyDescent="0.15">
      <c r="B7" s="22"/>
      <c r="C7" s="122"/>
      <c r="D7" s="122"/>
      <c r="E7" s="122"/>
      <c r="F7" s="122"/>
      <c r="G7" s="91"/>
      <c r="H7" s="122"/>
      <c r="I7" s="122"/>
      <c r="J7" s="122"/>
      <c r="K7" s="122"/>
      <c r="L7" s="122"/>
      <c r="M7" s="122"/>
      <c r="N7" s="24"/>
    </row>
    <row r="8" spans="2:14" s="110" customFormat="1" ht="18" customHeight="1" x14ac:dyDescent="0.15">
      <c r="B8" s="22"/>
      <c r="C8" s="19" t="s">
        <v>9</v>
      </c>
      <c r="D8" s="122"/>
      <c r="E8" s="122"/>
      <c r="F8" s="125" t="s">
        <v>227</v>
      </c>
      <c r="G8" s="91"/>
      <c r="H8" s="19" t="s">
        <v>11</v>
      </c>
      <c r="I8" s="122"/>
      <c r="J8" s="237"/>
      <c r="K8" s="237"/>
      <c r="L8" s="237"/>
      <c r="M8" s="122"/>
      <c r="N8" s="24"/>
    </row>
    <row r="9" spans="2:14" s="110" customFormat="1" ht="7" customHeight="1" x14ac:dyDescent="0.15">
      <c r="B9" s="22"/>
      <c r="C9" s="122"/>
      <c r="D9" s="122"/>
      <c r="E9" s="122"/>
      <c r="F9" s="122"/>
      <c r="G9" s="91"/>
      <c r="H9" s="122"/>
      <c r="I9" s="122"/>
      <c r="J9" s="122"/>
      <c r="K9" s="122"/>
      <c r="L9" s="122"/>
      <c r="M9" s="122"/>
      <c r="N9" s="24"/>
    </row>
    <row r="10" spans="2:14" s="110" customFormat="1" ht="12" x14ac:dyDescent="0.15">
      <c r="B10" s="22"/>
      <c r="C10" s="19" t="s">
        <v>12</v>
      </c>
      <c r="D10" s="122"/>
      <c r="E10" s="122"/>
      <c r="F10" s="125" t="s">
        <v>228</v>
      </c>
      <c r="G10" s="91"/>
      <c r="H10" s="19" t="s">
        <v>16</v>
      </c>
      <c r="I10" s="122"/>
      <c r="J10" s="237"/>
      <c r="K10" s="237"/>
      <c r="L10" s="237"/>
      <c r="M10" s="237"/>
      <c r="N10" s="24"/>
    </row>
    <row r="11" spans="2:14" s="110" customFormat="1" ht="14.5" customHeight="1" x14ac:dyDescent="0.15">
      <c r="B11" s="22"/>
      <c r="C11" s="19" t="s">
        <v>15</v>
      </c>
      <c r="D11" s="122"/>
      <c r="E11" s="122"/>
      <c r="F11" s="125"/>
      <c r="G11" s="91"/>
      <c r="H11" s="19" t="s">
        <v>19</v>
      </c>
      <c r="I11" s="122"/>
      <c r="J11" s="237"/>
      <c r="K11" s="237"/>
      <c r="L11" s="237"/>
      <c r="M11" s="237"/>
      <c r="N11" s="24"/>
    </row>
    <row r="12" spans="2:14" s="110" customFormat="1" ht="10.5" customHeight="1" x14ac:dyDescent="0.15">
      <c r="B12" s="22"/>
      <c r="C12" s="122"/>
      <c r="D12" s="122"/>
      <c r="E12" s="122"/>
      <c r="F12" s="122"/>
      <c r="G12" s="91"/>
      <c r="H12" s="122"/>
      <c r="I12" s="122"/>
      <c r="J12" s="122"/>
      <c r="K12" s="122"/>
      <c r="L12" s="122"/>
      <c r="M12" s="122"/>
      <c r="N12" s="24"/>
    </row>
    <row r="13" spans="2:14" s="110" customFormat="1" ht="29.25" customHeight="1" x14ac:dyDescent="0.15">
      <c r="B13" s="22"/>
      <c r="C13" s="313" t="s">
        <v>54</v>
      </c>
      <c r="D13" s="312"/>
      <c r="E13" s="312"/>
      <c r="F13" s="312"/>
      <c r="G13" s="94"/>
      <c r="H13" s="129"/>
      <c r="I13" s="129"/>
      <c r="J13" s="313" t="s">
        <v>55</v>
      </c>
      <c r="K13" s="237"/>
      <c r="L13" s="237"/>
      <c r="M13" s="237"/>
      <c r="N13" s="24"/>
    </row>
    <row r="14" spans="2:14" s="110" customFormat="1" ht="10.5" customHeight="1" x14ac:dyDescent="0.15">
      <c r="B14" s="22"/>
      <c r="C14" s="122"/>
      <c r="D14" s="122"/>
      <c r="E14" s="122"/>
      <c r="F14" s="122"/>
      <c r="G14" s="91"/>
      <c r="H14" s="122"/>
      <c r="I14" s="122"/>
      <c r="J14" s="122"/>
      <c r="K14" s="122"/>
      <c r="L14" s="122"/>
      <c r="M14" s="122"/>
      <c r="N14" s="24"/>
    </row>
    <row r="15" spans="2:14" s="110" customFormat="1" ht="29.25" customHeight="1" x14ac:dyDescent="0.15">
      <c r="B15" s="22"/>
      <c r="C15" s="62" t="s">
        <v>56</v>
      </c>
      <c r="D15" s="122"/>
      <c r="E15" s="122"/>
      <c r="F15" s="122"/>
      <c r="G15" s="91"/>
      <c r="H15" s="122"/>
      <c r="I15" s="122"/>
      <c r="J15" s="238">
        <f>J43</f>
        <v>0</v>
      </c>
      <c r="K15" s="237"/>
      <c r="L15" s="237"/>
      <c r="M15" s="237"/>
      <c r="N15" s="24"/>
    </row>
    <row r="16" spans="2:14" s="6" customFormat="1" ht="25" customHeight="1" x14ac:dyDescent="0.15">
      <c r="B16" s="63"/>
      <c r="C16" s="130"/>
      <c r="E16" s="64" t="s">
        <v>57</v>
      </c>
      <c r="F16" s="130"/>
      <c r="G16" s="95"/>
      <c r="H16" s="130"/>
      <c r="I16" s="130"/>
      <c r="J16" s="314">
        <f>J44</f>
        <v>0</v>
      </c>
      <c r="K16" s="315"/>
      <c r="L16" s="315"/>
      <c r="M16" s="315"/>
      <c r="N16" s="65"/>
    </row>
    <row r="17" spans="2:14" s="7" customFormat="1" ht="20.25" customHeight="1" x14ac:dyDescent="0.15">
      <c r="B17" s="66"/>
      <c r="C17" s="127"/>
      <c r="E17" s="67" t="s">
        <v>58</v>
      </c>
      <c r="F17" s="127"/>
      <c r="G17" s="96"/>
      <c r="H17" s="127"/>
      <c r="I17" s="127"/>
      <c r="J17" s="309">
        <f>J45</f>
        <v>0</v>
      </c>
      <c r="K17" s="310"/>
      <c r="L17" s="310"/>
      <c r="M17" s="310"/>
      <c r="N17" s="68"/>
    </row>
    <row r="18" spans="2:14" s="7" customFormat="1" ht="20.25" customHeight="1" x14ac:dyDescent="0.15">
      <c r="B18" s="66"/>
      <c r="C18" s="127"/>
      <c r="E18" s="67" t="s">
        <v>59</v>
      </c>
      <c r="F18" s="127"/>
      <c r="G18" s="96"/>
      <c r="H18" s="127"/>
      <c r="I18" s="127"/>
      <c r="J18" s="309">
        <f>J60</f>
        <v>0</v>
      </c>
      <c r="K18" s="310"/>
      <c r="L18" s="310"/>
      <c r="M18" s="310"/>
      <c r="N18" s="68"/>
    </row>
    <row r="19" spans="2:14" s="7" customFormat="1" ht="20.25" customHeight="1" x14ac:dyDescent="0.15">
      <c r="B19" s="66"/>
      <c r="C19" s="127"/>
      <c r="E19" s="82" t="s">
        <v>133</v>
      </c>
      <c r="F19" s="127"/>
      <c r="G19" s="96"/>
      <c r="H19" s="127"/>
      <c r="I19" s="127"/>
      <c r="J19" s="309">
        <f>J62</f>
        <v>0</v>
      </c>
      <c r="K19" s="310"/>
      <c r="L19" s="310"/>
      <c r="M19" s="310"/>
      <c r="N19" s="68"/>
    </row>
    <row r="20" spans="2:14" s="7" customFormat="1" ht="20.25" customHeight="1" x14ac:dyDescent="0.15">
      <c r="B20" s="66"/>
      <c r="C20" s="127"/>
      <c r="E20" s="67" t="s">
        <v>60</v>
      </c>
      <c r="F20" s="127"/>
      <c r="G20" s="96"/>
      <c r="H20" s="127"/>
      <c r="I20" s="127"/>
      <c r="J20" s="309">
        <f>J65</f>
        <v>0</v>
      </c>
      <c r="K20" s="310"/>
      <c r="L20" s="310"/>
      <c r="M20" s="310"/>
      <c r="N20" s="68"/>
    </row>
    <row r="21" spans="2:14" s="7" customFormat="1" ht="20.25" customHeight="1" x14ac:dyDescent="0.15">
      <c r="B21" s="66"/>
      <c r="C21" s="127"/>
      <c r="E21" s="67" t="s">
        <v>156</v>
      </c>
      <c r="F21" s="127"/>
      <c r="G21" s="96"/>
      <c r="H21" s="127"/>
      <c r="I21" s="127"/>
      <c r="J21" s="309">
        <f>J70</f>
        <v>0</v>
      </c>
      <c r="K21" s="310"/>
      <c r="L21" s="310"/>
      <c r="M21" s="310"/>
      <c r="N21" s="68"/>
    </row>
    <row r="22" spans="2:14" s="7" customFormat="1" ht="20.25" customHeight="1" x14ac:dyDescent="0.15">
      <c r="B22" s="66"/>
      <c r="C22" s="127"/>
      <c r="E22" s="67" t="s">
        <v>61</v>
      </c>
      <c r="F22" s="127"/>
      <c r="G22" s="96"/>
      <c r="H22" s="127"/>
      <c r="I22" s="127"/>
      <c r="J22" s="309">
        <f>J75</f>
        <v>0</v>
      </c>
      <c r="K22" s="310"/>
      <c r="L22" s="310"/>
      <c r="M22" s="310"/>
      <c r="N22" s="68"/>
    </row>
    <row r="23" spans="2:14" s="7" customFormat="1" ht="20.25" customHeight="1" x14ac:dyDescent="0.15">
      <c r="B23" s="66"/>
      <c r="C23" s="127"/>
      <c r="E23" s="67" t="s">
        <v>62</v>
      </c>
      <c r="F23" s="127"/>
      <c r="G23" s="96"/>
      <c r="H23" s="127"/>
      <c r="I23" s="127"/>
      <c r="J23" s="309">
        <f>J79</f>
        <v>0</v>
      </c>
      <c r="K23" s="310"/>
      <c r="L23" s="310"/>
      <c r="M23" s="310"/>
      <c r="N23" s="68"/>
    </row>
    <row r="24" spans="2:14" s="110" customFormat="1" ht="21.75" customHeight="1" x14ac:dyDescent="0.15">
      <c r="B24" s="22"/>
      <c r="C24" s="122"/>
      <c r="D24" s="122"/>
      <c r="E24" s="122"/>
      <c r="F24" s="122"/>
      <c r="G24" s="91"/>
      <c r="H24" s="122"/>
      <c r="I24" s="122"/>
      <c r="J24" s="122"/>
      <c r="K24" s="122"/>
      <c r="L24" s="122"/>
      <c r="M24" s="122"/>
      <c r="N24" s="24"/>
    </row>
    <row r="25" spans="2:14" s="110" customFormat="1" ht="29.25" customHeight="1" x14ac:dyDescent="0.15">
      <c r="B25" s="22"/>
      <c r="C25" s="62" t="s">
        <v>63</v>
      </c>
      <c r="D25" s="122"/>
      <c r="E25" s="122"/>
      <c r="F25" s="122"/>
      <c r="G25" s="91"/>
      <c r="H25" s="122"/>
      <c r="I25" s="122"/>
      <c r="J25" s="311">
        <f>J81</f>
        <v>0</v>
      </c>
      <c r="K25" s="237"/>
      <c r="L25" s="237"/>
      <c r="M25" s="237"/>
      <c r="N25" s="24"/>
    </row>
    <row r="26" spans="2:14" s="110" customFormat="1" ht="18" customHeight="1" x14ac:dyDescent="0.15">
      <c r="B26" s="22"/>
      <c r="C26" s="62" t="s">
        <v>186</v>
      </c>
      <c r="D26" s="122"/>
      <c r="E26" s="122"/>
      <c r="F26" s="122"/>
      <c r="G26" s="91"/>
      <c r="H26" s="122"/>
      <c r="I26" s="122"/>
      <c r="J26" s="311">
        <f>J87</f>
        <v>0</v>
      </c>
      <c r="K26" s="237"/>
      <c r="L26" s="237"/>
      <c r="M26" s="237"/>
      <c r="N26" s="24"/>
    </row>
    <row r="27" spans="2:14" s="110" customFormat="1" ht="29.25" customHeight="1" x14ac:dyDescent="0.15">
      <c r="B27" s="22"/>
      <c r="C27" s="60" t="s">
        <v>48</v>
      </c>
      <c r="D27" s="129"/>
      <c r="E27" s="129"/>
      <c r="F27" s="129"/>
      <c r="G27" s="94"/>
      <c r="H27" s="129"/>
      <c r="I27" s="239">
        <f>ROUND(SUM(J15+J25+J26),2)</f>
        <v>0</v>
      </c>
      <c r="J27" s="312"/>
      <c r="K27" s="312"/>
      <c r="L27" s="312"/>
      <c r="M27" s="312"/>
      <c r="N27" s="24"/>
    </row>
    <row r="28" spans="2:14" s="110" customFormat="1" ht="7" customHeight="1" x14ac:dyDescent="0.15">
      <c r="B28" s="36"/>
      <c r="C28" s="37"/>
      <c r="D28" s="37"/>
      <c r="E28" s="37"/>
      <c r="F28" s="37"/>
      <c r="G28" s="92"/>
      <c r="H28" s="37"/>
      <c r="I28" s="37"/>
      <c r="J28" s="37"/>
      <c r="K28" s="37"/>
      <c r="L28" s="37"/>
      <c r="M28" s="37"/>
      <c r="N28" s="38"/>
    </row>
    <row r="32" spans="2:14" s="110" customFormat="1" ht="7" customHeight="1" x14ac:dyDescent="0.15">
      <c r="B32" s="39"/>
      <c r="C32" s="40"/>
      <c r="D32" s="40"/>
      <c r="E32" s="40"/>
      <c r="F32" s="40"/>
      <c r="G32" s="93"/>
      <c r="H32" s="40"/>
      <c r="I32" s="40"/>
      <c r="J32" s="40"/>
      <c r="K32" s="40"/>
      <c r="L32" s="40"/>
      <c r="M32" s="40"/>
      <c r="N32" s="41"/>
    </row>
    <row r="33" spans="2:19" s="110" customFormat="1" ht="37" customHeight="1" x14ac:dyDescent="0.15">
      <c r="B33" s="22"/>
      <c r="C33" s="252" t="s">
        <v>64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4"/>
    </row>
    <row r="34" spans="2:19" s="110" customFormat="1" ht="7" customHeight="1" x14ac:dyDescent="0.15">
      <c r="B34" s="22"/>
      <c r="C34" s="122"/>
      <c r="D34" s="122"/>
      <c r="E34" s="122"/>
      <c r="F34" s="122"/>
      <c r="G34" s="91"/>
      <c r="H34" s="122"/>
      <c r="I34" s="122"/>
      <c r="J34" s="122"/>
      <c r="K34" s="122"/>
      <c r="L34" s="122"/>
      <c r="M34" s="122"/>
      <c r="N34" s="24"/>
    </row>
    <row r="35" spans="2:19" s="110" customFormat="1" ht="37" customHeight="1" x14ac:dyDescent="0.15">
      <c r="B35" s="22"/>
      <c r="C35" s="46" t="s">
        <v>6</v>
      </c>
      <c r="D35" s="122"/>
      <c r="E35" s="122"/>
      <c r="F35" s="253" t="str">
        <f>F6</f>
        <v>VODOZÁDRŽNÉ OPATRENIA V OBCI LYSÁ POD MAKYTOU - SO3</v>
      </c>
      <c r="G35" s="237"/>
      <c r="H35" s="237"/>
      <c r="I35" s="237"/>
      <c r="J35" s="237"/>
      <c r="K35" s="237"/>
      <c r="L35" s="237"/>
      <c r="M35" s="122"/>
      <c r="N35" s="24"/>
    </row>
    <row r="36" spans="2:19" s="110" customFormat="1" ht="7" customHeight="1" x14ac:dyDescent="0.15">
      <c r="B36" s="22"/>
      <c r="C36" s="122"/>
      <c r="D36" s="122"/>
      <c r="E36" s="122"/>
      <c r="F36" s="122"/>
      <c r="G36" s="91"/>
      <c r="H36" s="122"/>
      <c r="I36" s="122"/>
      <c r="J36" s="122"/>
      <c r="K36" s="122"/>
      <c r="L36" s="122"/>
      <c r="M36" s="122"/>
      <c r="N36" s="24"/>
    </row>
    <row r="37" spans="2:19" s="110" customFormat="1" ht="18" customHeight="1" x14ac:dyDescent="0.15">
      <c r="B37" s="22"/>
      <c r="C37" s="19" t="s">
        <v>9</v>
      </c>
      <c r="D37" s="122"/>
      <c r="E37" s="122"/>
      <c r="F37" s="125" t="str">
        <f>F8</f>
        <v>k.ú. Lysá pod Makytou</v>
      </c>
      <c r="G37" s="91"/>
      <c r="H37" s="19" t="s">
        <v>11</v>
      </c>
      <c r="I37" s="122"/>
      <c r="J37" s="237"/>
      <c r="K37" s="237"/>
      <c r="L37" s="237"/>
      <c r="M37" s="122"/>
      <c r="N37" s="24"/>
    </row>
    <row r="38" spans="2:19" s="110" customFormat="1" ht="7" customHeight="1" x14ac:dyDescent="0.15">
      <c r="B38" s="22"/>
      <c r="C38" s="122"/>
      <c r="D38" s="122"/>
      <c r="E38" s="122"/>
      <c r="F38" s="122"/>
      <c r="G38" s="91"/>
      <c r="H38" s="122"/>
      <c r="I38" s="122"/>
      <c r="J38" s="122"/>
      <c r="K38" s="122"/>
      <c r="L38" s="122"/>
      <c r="M38" s="122"/>
      <c r="N38" s="24"/>
    </row>
    <row r="39" spans="2:19" s="110" customFormat="1" ht="12" x14ac:dyDescent="0.15">
      <c r="B39" s="22"/>
      <c r="C39" s="19" t="s">
        <v>12</v>
      </c>
      <c r="D39" s="122"/>
      <c r="E39" s="122"/>
      <c r="F39" s="125" t="str">
        <f>F10</f>
        <v>Obec Lysá pod Makytou</v>
      </c>
      <c r="G39" s="91"/>
      <c r="H39" s="19" t="s">
        <v>16</v>
      </c>
      <c r="I39" s="122"/>
      <c r="J39" s="237"/>
      <c r="K39" s="237"/>
      <c r="L39" s="237"/>
      <c r="M39" s="237"/>
      <c r="N39" s="24"/>
    </row>
    <row r="40" spans="2:19" s="110" customFormat="1" ht="14.5" customHeight="1" x14ac:dyDescent="0.15">
      <c r="B40" s="22"/>
      <c r="C40" s="19" t="s">
        <v>15</v>
      </c>
      <c r="D40" s="122"/>
      <c r="E40" s="122"/>
      <c r="F40" s="125"/>
      <c r="G40" s="91"/>
      <c r="H40" s="19" t="s">
        <v>19</v>
      </c>
      <c r="I40" s="122"/>
      <c r="J40" s="237"/>
      <c r="K40" s="237"/>
      <c r="L40" s="237"/>
      <c r="M40" s="237"/>
      <c r="N40" s="24"/>
    </row>
    <row r="41" spans="2:19" s="110" customFormat="1" ht="10.5" customHeight="1" x14ac:dyDescent="0.15">
      <c r="B41" s="22"/>
      <c r="C41" s="122"/>
      <c r="D41" s="122"/>
      <c r="E41" s="122"/>
      <c r="F41" s="122"/>
      <c r="G41" s="91"/>
      <c r="H41" s="122"/>
      <c r="I41" s="122"/>
      <c r="J41" s="122"/>
      <c r="K41" s="122"/>
      <c r="L41" s="122"/>
      <c r="M41" s="122"/>
      <c r="N41" s="24"/>
    </row>
    <row r="42" spans="2:19" s="8" customFormat="1" ht="29.25" customHeight="1" x14ac:dyDescent="0.15">
      <c r="B42" s="69"/>
      <c r="C42" s="70" t="s">
        <v>65</v>
      </c>
      <c r="D42" s="128"/>
      <c r="E42" s="128" t="s">
        <v>35</v>
      </c>
      <c r="F42" s="128" t="s">
        <v>66</v>
      </c>
      <c r="G42" s="128" t="s">
        <v>67</v>
      </c>
      <c r="H42" s="128" t="s">
        <v>68</v>
      </c>
      <c r="I42" s="75" t="s">
        <v>69</v>
      </c>
      <c r="J42" s="306" t="s">
        <v>55</v>
      </c>
      <c r="K42" s="307"/>
      <c r="L42" s="307"/>
      <c r="M42" s="308"/>
      <c r="N42" s="71"/>
    </row>
    <row r="43" spans="2:19" s="110" customFormat="1" ht="29.25" customHeight="1" x14ac:dyDescent="0.2">
      <c r="B43" s="22"/>
      <c r="C43" s="52" t="s">
        <v>52</v>
      </c>
      <c r="D43" s="122"/>
      <c r="E43" s="122"/>
      <c r="F43" s="122"/>
      <c r="G43" s="91"/>
      <c r="H43" s="122"/>
      <c r="I43" s="122"/>
      <c r="J43" s="300">
        <f>J44</f>
        <v>0</v>
      </c>
      <c r="K43" s="301"/>
      <c r="L43" s="301"/>
      <c r="M43" s="301"/>
      <c r="N43" s="24"/>
      <c r="S43" s="118"/>
    </row>
    <row r="44" spans="2:19" s="104" customFormat="1" ht="37.5" customHeight="1" x14ac:dyDescent="0.2">
      <c r="B44" s="105"/>
      <c r="C44" s="103"/>
      <c r="E44" s="72" t="s">
        <v>57</v>
      </c>
      <c r="F44" s="72"/>
      <c r="G44" s="97"/>
      <c r="H44" s="72"/>
      <c r="I44" s="72"/>
      <c r="J44" s="302">
        <f>J45+J60+J65+J75+J62+J70+J79</f>
        <v>0</v>
      </c>
      <c r="K44" s="303"/>
      <c r="L44" s="303"/>
      <c r="M44" s="303"/>
      <c r="N44" s="106"/>
    </row>
    <row r="45" spans="2:19" s="104" customFormat="1" ht="20.25" customHeight="1" x14ac:dyDescent="0.15">
      <c r="B45" s="105"/>
      <c r="C45" s="103"/>
      <c r="E45" s="107" t="s">
        <v>58</v>
      </c>
      <c r="F45" s="107"/>
      <c r="G45" s="98"/>
      <c r="H45" s="107"/>
      <c r="I45" s="107"/>
      <c r="J45" s="304">
        <f>SUM(J46:M59)</f>
        <v>0</v>
      </c>
      <c r="K45" s="305"/>
      <c r="L45" s="305"/>
      <c r="M45" s="305"/>
      <c r="N45" s="106"/>
    </row>
    <row r="46" spans="2:19" s="104" customFormat="1" ht="20.25" customHeight="1" x14ac:dyDescent="0.15">
      <c r="B46" s="105"/>
      <c r="C46" s="136" t="s">
        <v>45</v>
      </c>
      <c r="D46" s="136"/>
      <c r="E46" s="78" t="s">
        <v>222</v>
      </c>
      <c r="F46" s="119" t="s">
        <v>223</v>
      </c>
      <c r="G46" s="120" t="s">
        <v>51</v>
      </c>
      <c r="H46" s="121">
        <v>12.5</v>
      </c>
      <c r="I46" s="121"/>
      <c r="J46" s="298">
        <f t="shared" ref="J46:J59" si="0">ROUND(I46*H46,2)</f>
        <v>0</v>
      </c>
      <c r="K46" s="299"/>
      <c r="L46" s="299"/>
      <c r="M46" s="299"/>
      <c r="N46" s="106"/>
    </row>
    <row r="47" spans="2:19" s="104" customFormat="1" ht="20.25" customHeight="1" x14ac:dyDescent="0.15">
      <c r="B47" s="105"/>
      <c r="C47" s="136" t="s">
        <v>50</v>
      </c>
      <c r="D47" s="136"/>
      <c r="E47" s="78" t="s">
        <v>179</v>
      </c>
      <c r="F47" s="79" t="s">
        <v>180</v>
      </c>
      <c r="G47" s="99" t="s">
        <v>51</v>
      </c>
      <c r="H47" s="90">
        <v>18.600000000000001</v>
      </c>
      <c r="I47" s="90"/>
      <c r="J47" s="298">
        <f t="shared" si="0"/>
        <v>0</v>
      </c>
      <c r="K47" s="299"/>
      <c r="L47" s="299"/>
      <c r="M47" s="299"/>
      <c r="N47" s="106"/>
    </row>
    <row r="48" spans="2:19" s="104" customFormat="1" ht="12" x14ac:dyDescent="0.15">
      <c r="B48" s="105"/>
      <c r="C48" s="136" t="s">
        <v>71</v>
      </c>
      <c r="D48" s="136"/>
      <c r="E48" s="78" t="s">
        <v>98</v>
      </c>
      <c r="F48" s="119" t="s">
        <v>99</v>
      </c>
      <c r="G48" s="120" t="s">
        <v>100</v>
      </c>
      <c r="H48" s="121">
        <v>1</v>
      </c>
      <c r="I48" s="90"/>
      <c r="J48" s="298">
        <f t="shared" si="0"/>
        <v>0</v>
      </c>
      <c r="K48" s="299"/>
      <c r="L48" s="299"/>
      <c r="M48" s="299"/>
      <c r="N48" s="106"/>
    </row>
    <row r="49" spans="2:14" s="104" customFormat="1" ht="24" x14ac:dyDescent="0.15">
      <c r="B49" s="105"/>
      <c r="C49" s="136" t="s">
        <v>70</v>
      </c>
      <c r="D49" s="136"/>
      <c r="E49" s="131" t="s">
        <v>72</v>
      </c>
      <c r="F49" s="119" t="s">
        <v>74</v>
      </c>
      <c r="G49" s="120" t="s">
        <v>49</v>
      </c>
      <c r="H49" s="121">
        <v>23.8</v>
      </c>
      <c r="I49" s="121"/>
      <c r="J49" s="298">
        <f t="shared" si="0"/>
        <v>0</v>
      </c>
      <c r="K49" s="299"/>
      <c r="L49" s="299"/>
      <c r="M49" s="299"/>
      <c r="N49" s="106"/>
    </row>
    <row r="50" spans="2:14" s="110" customFormat="1" ht="12" x14ac:dyDescent="0.15">
      <c r="B50" s="111"/>
      <c r="C50" s="136" t="s">
        <v>75</v>
      </c>
      <c r="D50" s="136"/>
      <c r="E50" s="131" t="s">
        <v>73</v>
      </c>
      <c r="F50" s="119" t="s">
        <v>252</v>
      </c>
      <c r="G50" s="120" t="s">
        <v>49</v>
      </c>
      <c r="H50" s="121">
        <v>23.8</v>
      </c>
      <c r="I50" s="121"/>
      <c r="J50" s="298">
        <f t="shared" si="0"/>
        <v>0</v>
      </c>
      <c r="K50" s="299"/>
      <c r="L50" s="299"/>
      <c r="M50" s="299"/>
      <c r="N50" s="115"/>
    </row>
    <row r="51" spans="2:14" s="110" customFormat="1" ht="24" x14ac:dyDescent="0.15">
      <c r="B51" s="111"/>
      <c r="C51" s="136" t="s">
        <v>77</v>
      </c>
      <c r="D51" s="136"/>
      <c r="E51" s="137" t="s">
        <v>125</v>
      </c>
      <c r="F51" s="119" t="s">
        <v>126</v>
      </c>
      <c r="G51" s="120" t="s">
        <v>49</v>
      </c>
      <c r="H51" s="121">
        <v>12.5</v>
      </c>
      <c r="I51" s="90"/>
      <c r="J51" s="298">
        <f t="shared" si="0"/>
        <v>0</v>
      </c>
      <c r="K51" s="299"/>
      <c r="L51" s="299"/>
      <c r="M51" s="299"/>
      <c r="N51" s="115"/>
    </row>
    <row r="52" spans="2:14" s="110" customFormat="1" ht="24" x14ac:dyDescent="0.15">
      <c r="B52" s="111"/>
      <c r="C52" s="136" t="s">
        <v>80</v>
      </c>
      <c r="D52" s="136"/>
      <c r="E52" s="137" t="s">
        <v>127</v>
      </c>
      <c r="F52" s="119" t="s">
        <v>128</v>
      </c>
      <c r="G52" s="120" t="s">
        <v>49</v>
      </c>
      <c r="H52" s="121">
        <v>12.5</v>
      </c>
      <c r="I52" s="90"/>
      <c r="J52" s="298">
        <f t="shared" si="0"/>
        <v>0</v>
      </c>
      <c r="K52" s="299"/>
      <c r="L52" s="299"/>
      <c r="M52" s="299"/>
      <c r="N52" s="115"/>
    </row>
    <row r="53" spans="2:14" s="110" customFormat="1" ht="36" x14ac:dyDescent="0.15">
      <c r="B53" s="111"/>
      <c r="C53" s="136" t="s">
        <v>81</v>
      </c>
      <c r="D53" s="136"/>
      <c r="E53" s="78" t="s">
        <v>82</v>
      </c>
      <c r="F53" s="119" t="s">
        <v>83</v>
      </c>
      <c r="G53" s="120" t="s">
        <v>49</v>
      </c>
      <c r="H53" s="138">
        <v>36.299999999999997</v>
      </c>
      <c r="I53" s="121"/>
      <c r="J53" s="298">
        <f t="shared" si="0"/>
        <v>0</v>
      </c>
      <c r="K53" s="299"/>
      <c r="L53" s="299"/>
      <c r="M53" s="299"/>
      <c r="N53" s="115"/>
    </row>
    <row r="54" spans="2:14" s="110" customFormat="1" ht="24" x14ac:dyDescent="0.15">
      <c r="B54" s="111"/>
      <c r="C54" s="136" t="s">
        <v>84</v>
      </c>
      <c r="D54" s="136"/>
      <c r="E54" s="78" t="s">
        <v>85</v>
      </c>
      <c r="F54" s="119" t="s">
        <v>86</v>
      </c>
      <c r="G54" s="120" t="s">
        <v>49</v>
      </c>
      <c r="H54" s="138">
        <v>36.299999999999997</v>
      </c>
      <c r="I54" s="138"/>
      <c r="J54" s="298">
        <f t="shared" si="0"/>
        <v>0</v>
      </c>
      <c r="K54" s="299"/>
      <c r="L54" s="299"/>
      <c r="M54" s="299"/>
      <c r="N54" s="115"/>
    </row>
    <row r="55" spans="2:14" s="110" customFormat="1" ht="24" x14ac:dyDescent="0.15">
      <c r="B55" s="111"/>
      <c r="C55" s="136" t="s">
        <v>87</v>
      </c>
      <c r="D55" s="136"/>
      <c r="E55" s="78" t="s">
        <v>161</v>
      </c>
      <c r="F55" s="119" t="s">
        <v>162</v>
      </c>
      <c r="G55" s="120" t="s">
        <v>49</v>
      </c>
      <c r="H55" s="138">
        <v>14.8</v>
      </c>
      <c r="I55" s="138"/>
      <c r="J55" s="298">
        <f t="shared" si="0"/>
        <v>0</v>
      </c>
      <c r="K55" s="299"/>
      <c r="L55" s="299"/>
      <c r="M55" s="299"/>
      <c r="N55" s="115"/>
    </row>
    <row r="56" spans="2:14" s="110" customFormat="1" ht="24" x14ac:dyDescent="0.15">
      <c r="B56" s="111"/>
      <c r="C56" s="136" t="s">
        <v>90</v>
      </c>
      <c r="D56" s="136"/>
      <c r="E56" s="137" t="s">
        <v>92</v>
      </c>
      <c r="F56" s="119" t="s">
        <v>93</v>
      </c>
      <c r="G56" s="120" t="s">
        <v>51</v>
      </c>
      <c r="H56" s="121">
        <v>18.600000000000001</v>
      </c>
      <c r="I56" s="138"/>
      <c r="J56" s="298">
        <f t="shared" si="0"/>
        <v>0</v>
      </c>
      <c r="K56" s="299"/>
      <c r="L56" s="299"/>
      <c r="M56" s="299"/>
      <c r="N56" s="115"/>
    </row>
    <row r="57" spans="2:14" s="110" customFormat="1" ht="24" x14ac:dyDescent="0.15">
      <c r="B57" s="111"/>
      <c r="C57" s="136" t="s">
        <v>91</v>
      </c>
      <c r="D57" s="136"/>
      <c r="E57" s="137" t="s">
        <v>94</v>
      </c>
      <c r="F57" s="119" t="s">
        <v>95</v>
      </c>
      <c r="G57" s="120" t="s">
        <v>51</v>
      </c>
      <c r="H57" s="121">
        <v>18.600000000000001</v>
      </c>
      <c r="I57" s="138"/>
      <c r="J57" s="298">
        <f t="shared" si="0"/>
        <v>0</v>
      </c>
      <c r="K57" s="299"/>
      <c r="L57" s="299"/>
      <c r="M57" s="299"/>
      <c r="N57" s="115"/>
    </row>
    <row r="58" spans="2:14" s="110" customFormat="1" ht="24" x14ac:dyDescent="0.15">
      <c r="B58" s="111"/>
      <c r="C58" s="136" t="s">
        <v>253</v>
      </c>
      <c r="D58" s="136"/>
      <c r="E58" s="137" t="s">
        <v>96</v>
      </c>
      <c r="F58" s="119" t="s">
        <v>97</v>
      </c>
      <c r="G58" s="120" t="s">
        <v>51</v>
      </c>
      <c r="H58" s="121">
        <v>18.600000000000001</v>
      </c>
      <c r="I58" s="138"/>
      <c r="J58" s="298">
        <f t="shared" si="0"/>
        <v>0</v>
      </c>
      <c r="K58" s="299"/>
      <c r="L58" s="299"/>
      <c r="M58" s="299"/>
      <c r="N58" s="115"/>
    </row>
    <row r="59" spans="2:14" s="110" customFormat="1" ht="24" x14ac:dyDescent="0.15">
      <c r="B59" s="111"/>
      <c r="C59" s="136" t="s">
        <v>254</v>
      </c>
      <c r="D59" s="136"/>
      <c r="E59" s="137" t="s">
        <v>271</v>
      </c>
      <c r="F59" s="119" t="s">
        <v>272</v>
      </c>
      <c r="G59" s="120" t="s">
        <v>51</v>
      </c>
      <c r="H59" s="121">
        <v>18.600000000000001</v>
      </c>
      <c r="I59" s="138"/>
      <c r="J59" s="298">
        <f t="shared" si="0"/>
        <v>0</v>
      </c>
      <c r="K59" s="299"/>
      <c r="L59" s="299"/>
      <c r="M59" s="299"/>
      <c r="N59" s="115"/>
    </row>
    <row r="60" spans="2:14" s="104" customFormat="1" ht="30" customHeight="1" x14ac:dyDescent="0.15">
      <c r="B60" s="105"/>
      <c r="C60" s="103"/>
      <c r="E60" s="107" t="s">
        <v>59</v>
      </c>
      <c r="F60" s="107"/>
      <c r="G60" s="98"/>
      <c r="H60" s="107"/>
      <c r="I60" s="107"/>
      <c r="J60" s="296">
        <f>SUM(J61:M61)</f>
        <v>0</v>
      </c>
      <c r="K60" s="297"/>
      <c r="L60" s="297"/>
      <c r="M60" s="297"/>
      <c r="N60" s="106"/>
    </row>
    <row r="61" spans="2:14" s="110" customFormat="1" ht="31.5" customHeight="1" x14ac:dyDescent="0.15">
      <c r="B61" s="111"/>
      <c r="C61" s="84">
        <v>15</v>
      </c>
      <c r="D61" s="136"/>
      <c r="E61" s="137" t="s">
        <v>232</v>
      </c>
      <c r="F61" s="119" t="s">
        <v>255</v>
      </c>
      <c r="G61" s="120" t="s">
        <v>49</v>
      </c>
      <c r="H61" s="138">
        <v>13.89</v>
      </c>
      <c r="I61" s="121"/>
      <c r="J61" s="298">
        <f t="shared" ref="J61" si="1">ROUND(I61*H61,2)</f>
        <v>0</v>
      </c>
      <c r="K61" s="299"/>
      <c r="L61" s="299"/>
      <c r="M61" s="299"/>
      <c r="N61" s="115"/>
    </row>
    <row r="62" spans="2:14" s="110" customFormat="1" ht="31.5" customHeight="1" x14ac:dyDescent="0.15">
      <c r="B62" s="111"/>
      <c r="C62" s="103"/>
      <c r="E62" s="83" t="s">
        <v>133</v>
      </c>
      <c r="F62" s="107"/>
      <c r="G62" s="98"/>
      <c r="H62" s="107"/>
      <c r="I62" s="107"/>
      <c r="J62" s="296">
        <f>SUM(J63:M64)</f>
        <v>0</v>
      </c>
      <c r="K62" s="297"/>
      <c r="L62" s="297"/>
      <c r="M62" s="297"/>
      <c r="N62" s="115"/>
    </row>
    <row r="63" spans="2:14" s="110" customFormat="1" ht="24" x14ac:dyDescent="0.15">
      <c r="B63" s="111"/>
      <c r="C63" s="136">
        <v>16</v>
      </c>
      <c r="D63" s="136"/>
      <c r="E63" s="139" t="s">
        <v>256</v>
      </c>
      <c r="F63" s="140" t="s">
        <v>231</v>
      </c>
      <c r="G63" s="141" t="s">
        <v>51</v>
      </c>
      <c r="H63" s="121">
        <v>16.8</v>
      </c>
      <c r="I63" s="121"/>
      <c r="J63" s="298">
        <f t="shared" ref="J63:J64" si="2">ROUND(I63*H63,2)</f>
        <v>0</v>
      </c>
      <c r="K63" s="299"/>
      <c r="L63" s="299"/>
      <c r="M63" s="299"/>
      <c r="N63" s="115"/>
    </row>
    <row r="64" spans="2:14" s="110" customFormat="1" ht="36" x14ac:dyDescent="0.15">
      <c r="B64" s="111"/>
      <c r="C64" s="136">
        <v>17</v>
      </c>
      <c r="D64" s="136"/>
      <c r="E64" s="139" t="s">
        <v>154</v>
      </c>
      <c r="F64" s="140" t="s">
        <v>155</v>
      </c>
      <c r="G64" s="141" t="s">
        <v>49</v>
      </c>
      <c r="H64" s="121">
        <v>5.0999999999999996</v>
      </c>
      <c r="I64" s="121"/>
      <c r="J64" s="298">
        <f t="shared" si="2"/>
        <v>0</v>
      </c>
      <c r="K64" s="299"/>
      <c r="L64" s="299"/>
      <c r="M64" s="299"/>
      <c r="N64" s="115"/>
    </row>
    <row r="65" spans="2:14" s="104" customFormat="1" ht="30" customHeight="1" x14ac:dyDescent="0.15">
      <c r="B65" s="105"/>
      <c r="C65" s="103"/>
      <c r="E65" s="107" t="s">
        <v>60</v>
      </c>
      <c r="F65" s="107"/>
      <c r="G65" s="98"/>
      <c r="H65" s="107"/>
      <c r="I65" s="107"/>
      <c r="J65" s="296">
        <f>SUM(J66:M69)</f>
        <v>0</v>
      </c>
      <c r="K65" s="297"/>
      <c r="L65" s="297"/>
      <c r="M65" s="297"/>
      <c r="N65" s="106"/>
    </row>
    <row r="66" spans="2:14" s="110" customFormat="1" ht="24" x14ac:dyDescent="0.15">
      <c r="B66" s="111"/>
      <c r="C66" s="136">
        <v>18</v>
      </c>
      <c r="D66" s="136"/>
      <c r="E66" s="131" t="s">
        <v>257</v>
      </c>
      <c r="F66" s="132" t="s">
        <v>258</v>
      </c>
      <c r="G66" s="133" t="s">
        <v>107</v>
      </c>
      <c r="H66" s="134">
        <v>35</v>
      </c>
      <c r="I66" s="135"/>
      <c r="J66" s="298">
        <f t="shared" ref="J66:J69" si="3">ROUND(I66*H66,2)</f>
        <v>0</v>
      </c>
      <c r="K66" s="299"/>
      <c r="L66" s="299"/>
      <c r="M66" s="299"/>
      <c r="N66" s="115"/>
    </row>
    <row r="67" spans="2:14" s="110" customFormat="1" ht="24" x14ac:dyDescent="0.15">
      <c r="B67" s="111"/>
      <c r="C67" s="136">
        <v>19</v>
      </c>
      <c r="D67" s="136"/>
      <c r="E67" s="131" t="s">
        <v>259</v>
      </c>
      <c r="F67" s="132" t="s">
        <v>260</v>
      </c>
      <c r="G67" s="133" t="s">
        <v>107</v>
      </c>
      <c r="H67" s="134">
        <v>2</v>
      </c>
      <c r="I67" s="135"/>
      <c r="J67" s="298">
        <f t="shared" si="3"/>
        <v>0</v>
      </c>
      <c r="K67" s="299"/>
      <c r="L67" s="299"/>
      <c r="M67" s="299"/>
      <c r="N67" s="115"/>
    </row>
    <row r="68" spans="2:14" s="110" customFormat="1" ht="12" x14ac:dyDescent="0.15">
      <c r="B68" s="111"/>
      <c r="C68" s="136">
        <v>20</v>
      </c>
      <c r="D68" s="136"/>
      <c r="E68" s="131" t="s">
        <v>261</v>
      </c>
      <c r="F68" s="132" t="s">
        <v>262</v>
      </c>
      <c r="G68" s="133" t="s">
        <v>107</v>
      </c>
      <c r="H68" s="134">
        <v>40</v>
      </c>
      <c r="I68" s="135"/>
      <c r="J68" s="298">
        <f t="shared" si="3"/>
        <v>0</v>
      </c>
      <c r="K68" s="299"/>
      <c r="L68" s="299"/>
      <c r="M68" s="299"/>
      <c r="N68" s="115"/>
    </row>
    <row r="69" spans="2:14" s="110" customFormat="1" ht="24" x14ac:dyDescent="0.15">
      <c r="B69" s="111"/>
      <c r="C69" s="136">
        <v>21</v>
      </c>
      <c r="D69" s="136"/>
      <c r="E69" s="131" t="s">
        <v>263</v>
      </c>
      <c r="F69" s="132" t="s">
        <v>264</v>
      </c>
      <c r="G69" s="133" t="s">
        <v>106</v>
      </c>
      <c r="H69" s="134">
        <v>74.5</v>
      </c>
      <c r="I69" s="135"/>
      <c r="J69" s="298">
        <f t="shared" si="3"/>
        <v>0</v>
      </c>
      <c r="K69" s="299"/>
      <c r="L69" s="299"/>
      <c r="M69" s="299"/>
      <c r="N69" s="115"/>
    </row>
    <row r="70" spans="2:14" s="110" customFormat="1" ht="13" x14ac:dyDescent="0.15">
      <c r="B70" s="111"/>
      <c r="C70" s="103"/>
      <c r="D70" s="104"/>
      <c r="E70" s="107" t="s">
        <v>157</v>
      </c>
      <c r="F70" s="107"/>
      <c r="G70" s="98"/>
      <c r="H70" s="107"/>
      <c r="I70" s="107"/>
      <c r="J70" s="296">
        <f>SUM(J71:M74)</f>
        <v>0</v>
      </c>
      <c r="K70" s="297"/>
      <c r="L70" s="297"/>
      <c r="M70" s="297"/>
      <c r="N70" s="115"/>
    </row>
    <row r="71" spans="2:14" s="110" customFormat="1" ht="36" x14ac:dyDescent="0.15">
      <c r="B71" s="111"/>
      <c r="C71" s="136">
        <v>22</v>
      </c>
      <c r="D71" s="136"/>
      <c r="E71" s="131" t="s">
        <v>240</v>
      </c>
      <c r="F71" s="132" t="s">
        <v>241</v>
      </c>
      <c r="G71" s="133" t="s">
        <v>107</v>
      </c>
      <c r="H71" s="134">
        <v>2</v>
      </c>
      <c r="I71" s="135"/>
      <c r="J71" s="298">
        <f t="shared" ref="J71:J73" si="4">ROUND(I71*H71,2)</f>
        <v>0</v>
      </c>
      <c r="K71" s="299"/>
      <c r="L71" s="299"/>
      <c r="M71" s="299"/>
      <c r="N71" s="115"/>
    </row>
    <row r="72" spans="2:14" s="110" customFormat="1" ht="36" x14ac:dyDescent="0.15">
      <c r="B72" s="111"/>
      <c r="C72" s="136">
        <v>23</v>
      </c>
      <c r="D72" s="136"/>
      <c r="E72" s="131" t="s">
        <v>265</v>
      </c>
      <c r="F72" s="132" t="s">
        <v>160</v>
      </c>
      <c r="G72" s="133" t="s">
        <v>107</v>
      </c>
      <c r="H72" s="134">
        <v>6</v>
      </c>
      <c r="I72" s="77"/>
      <c r="J72" s="298">
        <f t="shared" si="4"/>
        <v>0</v>
      </c>
      <c r="K72" s="299"/>
      <c r="L72" s="299"/>
      <c r="M72" s="299"/>
      <c r="N72" s="115"/>
    </row>
    <row r="73" spans="2:14" s="110" customFormat="1" ht="31.5" customHeight="1" x14ac:dyDescent="0.15">
      <c r="B73" s="111"/>
      <c r="C73" s="136">
        <v>24</v>
      </c>
      <c r="D73" s="136"/>
      <c r="E73" s="131" t="s">
        <v>158</v>
      </c>
      <c r="F73" s="132" t="s">
        <v>159</v>
      </c>
      <c r="G73" s="133" t="s">
        <v>106</v>
      </c>
      <c r="H73" s="134">
        <v>26.8</v>
      </c>
      <c r="I73" s="135"/>
      <c r="J73" s="298">
        <f t="shared" si="4"/>
        <v>0</v>
      </c>
      <c r="K73" s="299"/>
      <c r="L73" s="299"/>
      <c r="M73" s="299"/>
      <c r="N73" s="115"/>
    </row>
    <row r="74" spans="2:14" s="110" customFormat="1" ht="36" x14ac:dyDescent="0.15">
      <c r="B74" s="111"/>
      <c r="C74" s="112">
        <v>25</v>
      </c>
      <c r="D74" s="112"/>
      <c r="E74" s="113" t="s">
        <v>243</v>
      </c>
      <c r="F74" s="116" t="s">
        <v>242</v>
      </c>
      <c r="G74" s="114" t="s">
        <v>107</v>
      </c>
      <c r="H74" s="126">
        <v>2</v>
      </c>
      <c r="I74" s="77"/>
      <c r="J74" s="294">
        <f t="shared" ref="J74" si="5">ROUND(I74*H74,2)</f>
        <v>0</v>
      </c>
      <c r="K74" s="295"/>
      <c r="L74" s="295"/>
      <c r="M74" s="295"/>
      <c r="N74" s="115"/>
    </row>
    <row r="75" spans="2:14" s="104" customFormat="1" ht="30" customHeight="1" x14ac:dyDescent="0.15">
      <c r="B75" s="105"/>
      <c r="E75" s="107" t="s">
        <v>61</v>
      </c>
      <c r="F75" s="107"/>
      <c r="G75" s="98"/>
      <c r="H75" s="107"/>
      <c r="I75" s="107"/>
      <c r="J75" s="296">
        <f>SUM(J76:M78)</f>
        <v>0</v>
      </c>
      <c r="K75" s="297"/>
      <c r="L75" s="297"/>
      <c r="M75" s="297"/>
      <c r="N75" s="106"/>
    </row>
    <row r="76" spans="2:14" s="110" customFormat="1" ht="24" x14ac:dyDescent="0.15">
      <c r="B76" s="111"/>
      <c r="C76" s="112">
        <v>26</v>
      </c>
      <c r="D76" s="112"/>
      <c r="E76" s="113" t="s">
        <v>112</v>
      </c>
      <c r="F76" s="116" t="s">
        <v>113</v>
      </c>
      <c r="G76" s="114" t="s">
        <v>111</v>
      </c>
      <c r="H76" s="126">
        <v>38.699999999999996</v>
      </c>
      <c r="I76" s="77"/>
      <c r="J76" s="294">
        <f>ROUND(I76*H76,2)</f>
        <v>0</v>
      </c>
      <c r="K76" s="295"/>
      <c r="L76" s="295"/>
      <c r="M76" s="295"/>
      <c r="N76" s="115"/>
    </row>
    <row r="77" spans="2:14" s="110" customFormat="1" ht="36" x14ac:dyDescent="0.15">
      <c r="B77" s="111"/>
      <c r="C77" s="112">
        <v>27</v>
      </c>
      <c r="D77" s="84"/>
      <c r="E77" s="85">
        <v>916561112</v>
      </c>
      <c r="F77" s="86" t="s">
        <v>145</v>
      </c>
      <c r="G77" s="87" t="s">
        <v>106</v>
      </c>
      <c r="H77" s="126">
        <v>74.5</v>
      </c>
      <c r="I77" s="117"/>
      <c r="J77" s="294">
        <f t="shared" ref="J77:J78" si="6">ROUND(I77*H77,2)</f>
        <v>0</v>
      </c>
      <c r="K77" s="295"/>
      <c r="L77" s="295"/>
      <c r="M77" s="295"/>
      <c r="N77" s="115"/>
    </row>
    <row r="78" spans="2:14" s="110" customFormat="1" ht="36" x14ac:dyDescent="0.15">
      <c r="B78" s="111"/>
      <c r="C78" s="112">
        <v>28</v>
      </c>
      <c r="D78" s="112"/>
      <c r="E78" s="113" t="s">
        <v>181</v>
      </c>
      <c r="F78" s="116" t="s">
        <v>189</v>
      </c>
      <c r="G78" s="114" t="s">
        <v>111</v>
      </c>
      <c r="H78" s="126">
        <v>38.699999999999996</v>
      </c>
      <c r="I78" s="77"/>
      <c r="J78" s="294">
        <f t="shared" si="6"/>
        <v>0</v>
      </c>
      <c r="K78" s="295"/>
      <c r="L78" s="295"/>
      <c r="M78" s="295"/>
      <c r="N78" s="115"/>
    </row>
    <row r="79" spans="2:14" s="104" customFormat="1" ht="30" customHeight="1" x14ac:dyDescent="0.15">
      <c r="B79" s="105"/>
      <c r="C79" s="102"/>
      <c r="E79" s="107" t="s">
        <v>62</v>
      </c>
      <c r="F79" s="107"/>
      <c r="G79" s="98"/>
      <c r="H79" s="107"/>
      <c r="I79" s="107"/>
      <c r="J79" s="296">
        <f>SUM(J80)</f>
        <v>0</v>
      </c>
      <c r="K79" s="297"/>
      <c r="L79" s="297"/>
      <c r="M79" s="297"/>
      <c r="N79" s="106"/>
    </row>
    <row r="80" spans="2:14" s="110" customFormat="1" ht="44.25" customHeight="1" x14ac:dyDescent="0.15">
      <c r="B80" s="111"/>
      <c r="C80" s="112">
        <v>29</v>
      </c>
      <c r="D80" s="112"/>
      <c r="E80" s="113" t="s">
        <v>116</v>
      </c>
      <c r="F80" s="116" t="s">
        <v>117</v>
      </c>
      <c r="G80" s="114" t="s">
        <v>111</v>
      </c>
      <c r="H80" s="126">
        <v>46.82</v>
      </c>
      <c r="I80" s="77"/>
      <c r="J80" s="294">
        <f>ROUND(I80*H80,2)</f>
        <v>0</v>
      </c>
      <c r="K80" s="295"/>
      <c r="L80" s="295"/>
      <c r="M80" s="295"/>
      <c r="N80" s="115"/>
    </row>
    <row r="81" spans="2:14" s="110" customFormat="1" ht="44.25" customHeight="1" x14ac:dyDescent="0.15">
      <c r="B81" s="111"/>
      <c r="C81" s="102"/>
      <c r="D81" s="102"/>
      <c r="E81" s="107" t="s">
        <v>163</v>
      </c>
      <c r="F81" s="107" t="s">
        <v>164</v>
      </c>
      <c r="G81" s="108"/>
      <c r="H81" s="109"/>
      <c r="I81" s="109"/>
      <c r="J81" s="296">
        <f>SUM(J82:M86)</f>
        <v>0</v>
      </c>
      <c r="K81" s="297"/>
      <c r="L81" s="297"/>
      <c r="M81" s="297"/>
      <c r="N81" s="115"/>
    </row>
    <row r="82" spans="2:14" s="110" customFormat="1" ht="36" x14ac:dyDescent="0.15">
      <c r="B82" s="111"/>
      <c r="C82" s="112">
        <v>30</v>
      </c>
      <c r="D82" s="112"/>
      <c r="E82" s="113" t="s">
        <v>165</v>
      </c>
      <c r="F82" s="116" t="s">
        <v>166</v>
      </c>
      <c r="G82" s="200" t="s">
        <v>294</v>
      </c>
      <c r="H82" s="126">
        <v>1</v>
      </c>
      <c r="I82" s="77"/>
      <c r="J82" s="294">
        <f>ROUND(I82*H82,2)</f>
        <v>0</v>
      </c>
      <c r="K82" s="295"/>
      <c r="L82" s="295"/>
      <c r="M82" s="295"/>
      <c r="N82" s="115"/>
    </row>
    <row r="83" spans="2:14" s="110" customFormat="1" ht="24" x14ac:dyDescent="0.15">
      <c r="B83" s="111"/>
      <c r="C83" s="112">
        <v>31</v>
      </c>
      <c r="D83" s="112"/>
      <c r="E83" s="113" t="s">
        <v>167</v>
      </c>
      <c r="F83" s="116" t="s">
        <v>168</v>
      </c>
      <c r="G83" s="200" t="s">
        <v>294</v>
      </c>
      <c r="H83" s="126">
        <v>1</v>
      </c>
      <c r="I83" s="77"/>
      <c r="J83" s="294">
        <f t="shared" ref="J83:J86" si="7">ROUND(I83*H83,3)</f>
        <v>0</v>
      </c>
      <c r="K83" s="295"/>
      <c r="L83" s="295"/>
      <c r="M83" s="295"/>
      <c r="N83" s="115"/>
    </row>
    <row r="84" spans="2:14" s="110" customFormat="1" ht="24" x14ac:dyDescent="0.15">
      <c r="B84" s="111"/>
      <c r="C84" s="112">
        <v>32</v>
      </c>
      <c r="D84" s="112"/>
      <c r="E84" s="113" t="s">
        <v>169</v>
      </c>
      <c r="F84" s="116" t="s">
        <v>170</v>
      </c>
      <c r="G84" s="200" t="s">
        <v>294</v>
      </c>
      <c r="H84" s="126">
        <v>1</v>
      </c>
      <c r="I84" s="77"/>
      <c r="J84" s="294">
        <f t="shared" si="7"/>
        <v>0</v>
      </c>
      <c r="K84" s="295"/>
      <c r="L84" s="295"/>
      <c r="M84" s="295"/>
      <c r="N84" s="115"/>
    </row>
    <row r="85" spans="2:14" s="104" customFormat="1" ht="24" x14ac:dyDescent="0.15">
      <c r="B85" s="105"/>
      <c r="C85" s="112">
        <v>33</v>
      </c>
      <c r="D85" s="112"/>
      <c r="E85" s="113" t="s">
        <v>175</v>
      </c>
      <c r="F85" s="116" t="s">
        <v>176</v>
      </c>
      <c r="G85" s="200" t="s">
        <v>294</v>
      </c>
      <c r="H85" s="126">
        <v>1</v>
      </c>
      <c r="I85" s="77"/>
      <c r="J85" s="294">
        <f t="shared" si="7"/>
        <v>0</v>
      </c>
      <c r="K85" s="295"/>
      <c r="L85" s="295"/>
      <c r="M85" s="295"/>
      <c r="N85" s="106"/>
    </row>
    <row r="86" spans="2:14" s="149" customFormat="1" ht="24" x14ac:dyDescent="0.15">
      <c r="B86" s="192"/>
      <c r="C86" s="191">
        <v>34</v>
      </c>
      <c r="D86" s="191"/>
      <c r="E86" s="201" t="s">
        <v>147</v>
      </c>
      <c r="F86" s="208" t="s">
        <v>382</v>
      </c>
      <c r="G86" s="200" t="s">
        <v>294</v>
      </c>
      <c r="H86" s="234">
        <v>1</v>
      </c>
      <c r="I86" s="203"/>
      <c r="J86" s="292">
        <f t="shared" si="7"/>
        <v>0</v>
      </c>
      <c r="K86" s="293"/>
      <c r="L86" s="293"/>
      <c r="M86" s="293"/>
      <c r="N86" s="193"/>
    </row>
    <row r="87" spans="2:14" s="110" customFormat="1" ht="22.5" customHeight="1" x14ac:dyDescent="0.15">
      <c r="B87" s="111"/>
      <c r="C87" s="102"/>
      <c r="D87" s="102"/>
      <c r="E87" s="107"/>
      <c r="F87" s="189" t="s">
        <v>185</v>
      </c>
      <c r="G87" s="211"/>
      <c r="H87" s="212"/>
      <c r="I87" s="212"/>
      <c r="J87" s="296">
        <f>SUM(J88:M89)</f>
        <v>0</v>
      </c>
      <c r="K87" s="297"/>
      <c r="L87" s="297"/>
      <c r="M87" s="297"/>
      <c r="N87" s="115"/>
    </row>
    <row r="88" spans="2:14" s="110" customFormat="1" ht="36" x14ac:dyDescent="0.15">
      <c r="B88" s="111"/>
      <c r="C88" s="112">
        <v>37</v>
      </c>
      <c r="D88" s="112"/>
      <c r="E88" s="131" t="s">
        <v>268</v>
      </c>
      <c r="F88" s="208" t="s">
        <v>388</v>
      </c>
      <c r="G88" s="200" t="s">
        <v>294</v>
      </c>
      <c r="H88" s="205">
        <v>1</v>
      </c>
      <c r="I88" s="206"/>
      <c r="J88" s="294">
        <f t="shared" ref="J88:J89" si="8">ROUND(I88*H88,3)</f>
        <v>0</v>
      </c>
      <c r="K88" s="295"/>
      <c r="L88" s="295"/>
      <c r="M88" s="295"/>
      <c r="N88" s="115"/>
    </row>
    <row r="89" spans="2:14" s="104" customFormat="1" ht="36" x14ac:dyDescent="0.15">
      <c r="B89" s="105"/>
      <c r="C89" s="112">
        <v>38</v>
      </c>
      <c r="D89" s="112"/>
      <c r="E89" s="131" t="s">
        <v>247</v>
      </c>
      <c r="F89" s="208" t="s">
        <v>385</v>
      </c>
      <c r="G89" s="200" t="s">
        <v>294</v>
      </c>
      <c r="H89" s="205">
        <v>2</v>
      </c>
      <c r="I89" s="206"/>
      <c r="J89" s="294">
        <f t="shared" si="8"/>
        <v>0</v>
      </c>
      <c r="K89" s="295"/>
      <c r="L89" s="295"/>
      <c r="M89" s="295"/>
      <c r="N89" s="106"/>
    </row>
    <row r="90" spans="2:14" s="110" customFormat="1" ht="7" customHeight="1" x14ac:dyDescent="0.15">
      <c r="B90" s="36"/>
      <c r="C90" s="37"/>
      <c r="D90" s="37"/>
      <c r="E90" s="37"/>
      <c r="F90" s="37"/>
      <c r="G90" s="92"/>
      <c r="H90" s="37"/>
      <c r="I90" s="37"/>
      <c r="J90" s="37"/>
      <c r="K90" s="37"/>
      <c r="L90" s="37"/>
      <c r="M90" s="37"/>
      <c r="N90" s="38"/>
    </row>
    <row r="95" spans="2:14" x14ac:dyDescent="0.15">
      <c r="D95" s="124"/>
      <c r="E95" s="124"/>
      <c r="F95" s="124"/>
      <c r="G95" s="142"/>
      <c r="H95" s="124"/>
      <c r="I95" s="124"/>
      <c r="J95" s="124"/>
      <c r="K95" s="124"/>
      <c r="L95" s="124"/>
    </row>
    <row r="96" spans="2:14" x14ac:dyDescent="0.15">
      <c r="D96" s="124"/>
      <c r="E96" s="124"/>
      <c r="F96" s="124"/>
      <c r="G96" s="124"/>
      <c r="H96" s="124"/>
      <c r="I96" s="124"/>
      <c r="J96" s="124"/>
      <c r="K96" s="124"/>
      <c r="L96" s="124"/>
    </row>
    <row r="97" spans="4:12" x14ac:dyDescent="0.15">
      <c r="D97" s="124"/>
      <c r="E97" s="124"/>
      <c r="F97" s="124"/>
      <c r="G97" s="142"/>
      <c r="H97" s="124"/>
      <c r="I97" s="124"/>
      <c r="J97" s="124"/>
      <c r="K97" s="124"/>
      <c r="L97" s="124"/>
    </row>
    <row r="98" spans="4:12" x14ac:dyDescent="0.15">
      <c r="D98" s="124"/>
      <c r="E98" s="124"/>
      <c r="F98" s="124"/>
      <c r="G98" s="142"/>
      <c r="H98" s="124"/>
      <c r="I98" s="124"/>
      <c r="J98" s="124"/>
      <c r="K98" s="124"/>
      <c r="L98" s="124"/>
    </row>
    <row r="99" spans="4:12" x14ac:dyDescent="0.15">
      <c r="D99" s="124"/>
      <c r="E99" s="124"/>
      <c r="F99" s="124"/>
      <c r="G99" s="142"/>
      <c r="H99" s="124"/>
      <c r="I99" s="124"/>
      <c r="J99" s="124"/>
      <c r="K99" s="124"/>
      <c r="L99" s="124"/>
    </row>
    <row r="100" spans="4:12" x14ac:dyDescent="0.15">
      <c r="D100" s="124"/>
      <c r="E100" s="124"/>
      <c r="F100" s="124"/>
      <c r="G100" s="142"/>
      <c r="H100" s="124"/>
      <c r="I100" s="124"/>
      <c r="J100" s="124"/>
      <c r="K100" s="124"/>
      <c r="L100" s="124"/>
    </row>
    <row r="101" spans="4:12" x14ac:dyDescent="0.15">
      <c r="D101" s="124"/>
      <c r="E101" s="124"/>
      <c r="F101" s="124"/>
      <c r="G101" s="142"/>
      <c r="H101" s="124"/>
      <c r="I101" s="124"/>
      <c r="J101" s="124"/>
      <c r="K101" s="124"/>
      <c r="L101" s="124"/>
    </row>
    <row r="102" spans="4:12" x14ac:dyDescent="0.15">
      <c r="D102" s="124"/>
      <c r="E102" s="124"/>
      <c r="F102" s="124"/>
      <c r="G102" s="142"/>
      <c r="H102" s="124"/>
      <c r="I102" s="124"/>
      <c r="J102" s="124"/>
      <c r="K102" s="124"/>
      <c r="L102" s="124"/>
    </row>
    <row r="103" spans="4:12" x14ac:dyDescent="0.15">
      <c r="D103" s="124"/>
      <c r="E103" s="124"/>
      <c r="F103" s="124"/>
      <c r="G103" s="142"/>
      <c r="H103" s="124"/>
      <c r="I103" s="124"/>
      <c r="J103" s="124"/>
      <c r="K103" s="124"/>
      <c r="L103" s="124"/>
    </row>
    <row r="104" spans="4:12" x14ac:dyDescent="0.15">
      <c r="D104" s="124"/>
      <c r="E104" s="124"/>
      <c r="F104" s="124"/>
      <c r="G104" s="142"/>
      <c r="H104" s="124"/>
      <c r="I104" s="124"/>
      <c r="J104" s="124"/>
      <c r="K104" s="124"/>
      <c r="L104" s="124"/>
    </row>
    <row r="105" spans="4:12" x14ac:dyDescent="0.15">
      <c r="D105" s="124"/>
      <c r="E105" s="124"/>
      <c r="F105" s="124"/>
      <c r="G105" s="142"/>
      <c r="H105" s="124"/>
      <c r="I105" s="124"/>
      <c r="J105" s="124"/>
      <c r="K105" s="124"/>
      <c r="L105" s="124"/>
    </row>
    <row r="106" spans="4:12" x14ac:dyDescent="0.15">
      <c r="D106" s="124"/>
      <c r="E106" s="124"/>
      <c r="F106" s="124"/>
      <c r="G106" s="142"/>
      <c r="H106" s="124"/>
      <c r="I106" s="124"/>
      <c r="J106" s="124"/>
      <c r="K106" s="124"/>
      <c r="L106" s="124"/>
    </row>
    <row r="107" spans="4:12" x14ac:dyDescent="0.15">
      <c r="D107" s="124"/>
      <c r="E107" s="124"/>
      <c r="F107" s="124"/>
      <c r="G107" s="142"/>
      <c r="H107" s="124"/>
      <c r="I107" s="124"/>
      <c r="J107" s="124"/>
      <c r="K107" s="124"/>
      <c r="L107" s="124"/>
    </row>
    <row r="108" spans="4:12" x14ac:dyDescent="0.15">
      <c r="D108" s="124"/>
      <c r="E108" s="124"/>
      <c r="F108" s="124"/>
      <c r="G108" s="142"/>
      <c r="H108" s="124"/>
      <c r="I108" s="124"/>
      <c r="J108" s="124"/>
      <c r="K108" s="124"/>
      <c r="L108" s="124"/>
    </row>
    <row r="109" spans="4:12" x14ac:dyDescent="0.15">
      <c r="D109" s="124"/>
      <c r="E109" s="124"/>
      <c r="F109" s="124"/>
      <c r="G109" s="142"/>
      <c r="H109" s="124"/>
      <c r="I109" s="124"/>
      <c r="J109" s="124"/>
      <c r="K109" s="124"/>
      <c r="L109" s="124"/>
    </row>
    <row r="110" spans="4:12" x14ac:dyDescent="0.15">
      <c r="D110" s="124"/>
      <c r="E110" s="124"/>
      <c r="F110" s="124"/>
      <c r="G110" s="142"/>
      <c r="H110" s="124"/>
      <c r="I110" s="124"/>
      <c r="J110" s="124"/>
      <c r="K110" s="124"/>
      <c r="L110" s="124"/>
    </row>
    <row r="111" spans="4:12" x14ac:dyDescent="0.15">
      <c r="D111" s="124"/>
      <c r="E111" s="124"/>
      <c r="F111" s="124"/>
      <c r="G111" s="142"/>
      <c r="H111" s="124"/>
      <c r="I111" s="124"/>
      <c r="J111" s="124"/>
      <c r="K111" s="124"/>
      <c r="L111" s="124"/>
    </row>
    <row r="112" spans="4:12" x14ac:dyDescent="0.15">
      <c r="D112" s="124"/>
      <c r="E112" s="124"/>
      <c r="F112" s="124"/>
      <c r="G112" s="142"/>
      <c r="H112" s="124"/>
      <c r="I112" s="124"/>
      <c r="J112" s="124"/>
      <c r="K112" s="124"/>
      <c r="L112" s="124"/>
    </row>
    <row r="113" spans="4:12" x14ac:dyDescent="0.15">
      <c r="D113" s="124"/>
      <c r="E113" s="124"/>
      <c r="F113" s="124"/>
      <c r="G113" s="142"/>
      <c r="H113" s="124"/>
      <c r="I113" s="124"/>
      <c r="J113" s="124"/>
      <c r="K113" s="124"/>
      <c r="L113" s="124"/>
    </row>
    <row r="114" spans="4:12" x14ac:dyDescent="0.15">
      <c r="D114" s="124"/>
      <c r="E114" s="124"/>
      <c r="F114" s="124"/>
      <c r="G114" s="142"/>
      <c r="H114" s="124"/>
      <c r="I114" s="124"/>
      <c r="J114" s="124"/>
      <c r="K114" s="124"/>
      <c r="L114" s="124"/>
    </row>
    <row r="115" spans="4:12" x14ac:dyDescent="0.15">
      <c r="D115" s="124"/>
      <c r="E115" s="124"/>
      <c r="F115" s="124"/>
      <c r="G115" s="142"/>
      <c r="H115" s="124"/>
      <c r="I115" s="124"/>
      <c r="J115" s="124"/>
      <c r="K115" s="124"/>
      <c r="L115" s="124"/>
    </row>
    <row r="116" spans="4:12" x14ac:dyDescent="0.15">
      <c r="D116" s="124"/>
      <c r="E116" s="143"/>
      <c r="F116" s="124"/>
      <c r="G116" s="142"/>
      <c r="H116" s="124"/>
      <c r="I116" s="124"/>
      <c r="J116" s="124"/>
      <c r="K116" s="124"/>
      <c r="L116" s="124"/>
    </row>
    <row r="117" spans="4:12" x14ac:dyDescent="0.15">
      <c r="D117" s="124"/>
      <c r="E117" s="143"/>
      <c r="F117" s="124"/>
      <c r="G117" s="142"/>
      <c r="H117" s="124"/>
      <c r="I117" s="124"/>
      <c r="J117" s="124"/>
      <c r="K117" s="124"/>
      <c r="L117" s="124"/>
    </row>
    <row r="118" spans="4:12" x14ac:dyDescent="0.15">
      <c r="D118" s="124"/>
      <c r="E118" s="143"/>
      <c r="F118" s="124"/>
      <c r="G118" s="142"/>
      <c r="H118" s="124"/>
      <c r="I118" s="124"/>
      <c r="J118" s="124"/>
      <c r="K118" s="124"/>
      <c r="L118" s="124"/>
    </row>
    <row r="119" spans="4:12" x14ac:dyDescent="0.15">
      <c r="D119" s="124"/>
      <c r="E119" s="143"/>
      <c r="F119" s="124"/>
      <c r="G119" s="142"/>
      <c r="H119" s="124"/>
      <c r="I119" s="124"/>
      <c r="J119" s="124"/>
      <c r="K119" s="124"/>
      <c r="L119" s="124"/>
    </row>
    <row r="120" spans="4:12" x14ac:dyDescent="0.15">
      <c r="D120" s="124"/>
      <c r="E120" s="143"/>
      <c r="F120" s="124"/>
      <c r="G120" s="142"/>
      <c r="H120" s="124"/>
      <c r="I120" s="124"/>
      <c r="J120" s="124"/>
      <c r="K120" s="124"/>
      <c r="L120" s="124"/>
    </row>
    <row r="121" spans="4:12" x14ac:dyDescent="0.15">
      <c r="D121" s="124"/>
      <c r="E121" s="124"/>
      <c r="F121" s="124"/>
      <c r="G121" s="142"/>
      <c r="H121" s="124"/>
      <c r="I121" s="124"/>
      <c r="J121" s="124"/>
      <c r="K121" s="124"/>
      <c r="L121" s="124"/>
    </row>
    <row r="122" spans="4:12" x14ac:dyDescent="0.15">
      <c r="D122" s="124"/>
      <c r="E122" s="124"/>
      <c r="F122" s="124"/>
      <c r="G122" s="142"/>
      <c r="H122" s="124"/>
      <c r="I122" s="124"/>
      <c r="J122" s="124"/>
      <c r="K122" s="124"/>
      <c r="L122" s="124"/>
    </row>
    <row r="123" spans="4:12" x14ac:dyDescent="0.15">
      <c r="D123" s="124"/>
      <c r="E123" s="143"/>
      <c r="F123" s="124"/>
      <c r="G123" s="142"/>
      <c r="H123" s="124"/>
      <c r="I123" s="124"/>
      <c r="J123" s="124"/>
      <c r="K123" s="124"/>
      <c r="L123" s="124"/>
    </row>
    <row r="124" spans="4:12" x14ac:dyDescent="0.15">
      <c r="D124" s="124"/>
      <c r="E124" s="124"/>
      <c r="F124" s="124"/>
      <c r="G124" s="142"/>
      <c r="H124" s="124"/>
      <c r="I124" s="124"/>
      <c r="J124" s="124"/>
      <c r="K124" s="124"/>
      <c r="L124" s="124"/>
    </row>
    <row r="125" spans="4:12" x14ac:dyDescent="0.15">
      <c r="D125" s="124"/>
      <c r="E125" s="124"/>
      <c r="F125" s="124"/>
      <c r="G125" s="142"/>
      <c r="H125" s="124"/>
      <c r="I125" s="124"/>
      <c r="J125" s="124"/>
      <c r="K125" s="124"/>
      <c r="L125" s="124"/>
    </row>
    <row r="126" spans="4:12" x14ac:dyDescent="0.15">
      <c r="D126" s="124"/>
      <c r="E126" s="143"/>
      <c r="F126" s="124"/>
      <c r="G126" s="142"/>
      <c r="H126" s="124"/>
      <c r="I126" s="124"/>
      <c r="J126" s="124"/>
      <c r="K126" s="124"/>
      <c r="L126" s="124"/>
    </row>
    <row r="127" spans="4:12" x14ac:dyDescent="0.15">
      <c r="D127" s="124"/>
      <c r="E127" s="143"/>
      <c r="F127" s="124"/>
      <c r="G127" s="142"/>
      <c r="H127" s="124"/>
      <c r="I127" s="124"/>
      <c r="J127" s="124"/>
      <c r="K127" s="124"/>
      <c r="L127" s="124"/>
    </row>
    <row r="128" spans="4:12" x14ac:dyDescent="0.15">
      <c r="D128" s="124"/>
      <c r="E128" s="124"/>
      <c r="F128" s="124"/>
      <c r="G128" s="142"/>
      <c r="H128" s="124"/>
      <c r="I128" s="124"/>
      <c r="J128" s="124"/>
      <c r="K128" s="124"/>
      <c r="L128" s="124"/>
    </row>
    <row r="129" spans="4:12" x14ac:dyDescent="0.15">
      <c r="D129" s="124"/>
      <c r="E129" s="124"/>
      <c r="F129" s="124"/>
      <c r="G129" s="142"/>
      <c r="H129" s="124"/>
      <c r="I129" s="124"/>
      <c r="J129" s="124"/>
      <c r="K129" s="124"/>
      <c r="L129" s="124"/>
    </row>
    <row r="130" spans="4:12" x14ac:dyDescent="0.15">
      <c r="D130" s="124"/>
      <c r="E130" s="124"/>
      <c r="F130" s="144"/>
      <c r="G130" s="142"/>
      <c r="H130" s="124"/>
      <c r="I130" s="124"/>
      <c r="J130" s="124"/>
      <c r="K130" s="124"/>
      <c r="L130" s="124"/>
    </row>
    <row r="131" spans="4:12" x14ac:dyDescent="0.15">
      <c r="D131" s="124"/>
      <c r="E131" s="124"/>
      <c r="F131" s="124"/>
      <c r="G131" s="142"/>
      <c r="H131" s="124"/>
      <c r="I131" s="124"/>
      <c r="J131" s="124"/>
      <c r="K131" s="124"/>
      <c r="L131" s="124"/>
    </row>
    <row r="132" spans="4:12" x14ac:dyDescent="0.15">
      <c r="D132" s="124"/>
      <c r="E132" s="124"/>
      <c r="F132" s="124"/>
      <c r="G132" s="142"/>
      <c r="H132" s="124"/>
      <c r="I132" s="124"/>
      <c r="J132" s="124"/>
      <c r="K132" s="124"/>
      <c r="L132" s="124"/>
    </row>
    <row r="133" spans="4:12" x14ac:dyDescent="0.15">
      <c r="D133" s="124"/>
      <c r="E133" s="124"/>
      <c r="F133" s="124"/>
      <c r="G133" s="142"/>
      <c r="H133" s="124"/>
      <c r="I133" s="124"/>
      <c r="J133" s="124"/>
      <c r="K133" s="124"/>
      <c r="L133" s="124"/>
    </row>
  </sheetData>
  <mergeCells count="72">
    <mergeCell ref="J20:M20"/>
    <mergeCell ref="C4:M4"/>
    <mergeCell ref="F6:L6"/>
    <mergeCell ref="J8:L8"/>
    <mergeCell ref="J10:M10"/>
    <mergeCell ref="J11:M11"/>
    <mergeCell ref="C13:F13"/>
    <mergeCell ref="J13:M13"/>
    <mergeCell ref="J15:M15"/>
    <mergeCell ref="J16:M16"/>
    <mergeCell ref="J17:M17"/>
    <mergeCell ref="J18:M18"/>
    <mergeCell ref="J19:M19"/>
    <mergeCell ref="J42:M42"/>
    <mergeCell ref="J21:M21"/>
    <mergeCell ref="J22:M22"/>
    <mergeCell ref="J23:M23"/>
    <mergeCell ref="J25:M25"/>
    <mergeCell ref="J26:M26"/>
    <mergeCell ref="I27:M27"/>
    <mergeCell ref="C33:M33"/>
    <mergeCell ref="F35:L35"/>
    <mergeCell ref="J37:L37"/>
    <mergeCell ref="J39:M39"/>
    <mergeCell ref="J40:M40"/>
    <mergeCell ref="J54:M54"/>
    <mergeCell ref="J43:M43"/>
    <mergeCell ref="J44:M44"/>
    <mergeCell ref="J45:M45"/>
    <mergeCell ref="J46:M46"/>
    <mergeCell ref="J47:M47"/>
    <mergeCell ref="J48:M48"/>
    <mergeCell ref="J49:M49"/>
    <mergeCell ref="J50:M50"/>
    <mergeCell ref="J51:M51"/>
    <mergeCell ref="J52:M52"/>
    <mergeCell ref="J53:M53"/>
    <mergeCell ref="J55:M55"/>
    <mergeCell ref="J56:M56"/>
    <mergeCell ref="J57:M57"/>
    <mergeCell ref="J58:M58"/>
    <mergeCell ref="J59:M59"/>
    <mergeCell ref="J64:M64"/>
    <mergeCell ref="J62:M62"/>
    <mergeCell ref="J63:M63"/>
    <mergeCell ref="J60:M60"/>
    <mergeCell ref="J61:M61"/>
    <mergeCell ref="J74:M74"/>
    <mergeCell ref="J65:M65"/>
    <mergeCell ref="J66:M66"/>
    <mergeCell ref="J67:M67"/>
    <mergeCell ref="J68:M68"/>
    <mergeCell ref="J69:M69"/>
    <mergeCell ref="J70:M70"/>
    <mergeCell ref="J71:M71"/>
    <mergeCell ref="J72:M72"/>
    <mergeCell ref="J73:M73"/>
    <mergeCell ref="J79:M79"/>
    <mergeCell ref="J80:M80"/>
    <mergeCell ref="J81:M81"/>
    <mergeCell ref="J82:M82"/>
    <mergeCell ref="J75:M75"/>
    <mergeCell ref="J76:M76"/>
    <mergeCell ref="J77:M77"/>
    <mergeCell ref="J78:M78"/>
    <mergeCell ref="J88:M88"/>
    <mergeCell ref="J89:M89"/>
    <mergeCell ref="J83:M83"/>
    <mergeCell ref="J84:M84"/>
    <mergeCell ref="J85:M85"/>
    <mergeCell ref="J86:M86"/>
    <mergeCell ref="J87:M87"/>
  </mergeCells>
  <phoneticPr fontId="0" type="noConversion"/>
  <pageMargins left="0.58333330000000005" right="0.58333330000000005" top="0.5" bottom="0.46666669999999999" header="0" footer="0"/>
  <pageSetup paperSize="9" scale="90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2"/>
  <sheetViews>
    <sheetView tabSelected="1" topLeftCell="A14" zoomScale="84" zoomScaleNormal="84" workbookViewId="0">
      <selection activeCell="B10" sqref="B10"/>
    </sheetView>
  </sheetViews>
  <sheetFormatPr baseColWidth="10" defaultColWidth="9" defaultRowHeight="11" x14ac:dyDescent="0.15"/>
  <cols>
    <col min="1" max="1" width="70.25" style="218" bestFit="1" customWidth="1"/>
    <col min="2" max="2" width="70.75" style="214" bestFit="1" customWidth="1"/>
    <col min="3" max="16384" width="9" style="218"/>
  </cols>
  <sheetData>
    <row r="1" spans="1:2" s="222" customFormat="1" x14ac:dyDescent="0.15">
      <c r="B1" s="214"/>
    </row>
    <row r="2" spans="1:2" x14ac:dyDescent="0.15">
      <c r="A2" s="224" t="s">
        <v>377</v>
      </c>
    </row>
    <row r="3" spans="1:2" s="222" customFormat="1" x14ac:dyDescent="0.15">
      <c r="A3" s="227" t="s">
        <v>376</v>
      </c>
      <c r="B3" s="232" t="s">
        <v>283</v>
      </c>
    </row>
    <row r="4" spans="1:2" ht="15" customHeight="1" x14ac:dyDescent="0.15">
      <c r="A4" s="227" t="s">
        <v>303</v>
      </c>
      <c r="B4" s="232" t="s">
        <v>300</v>
      </c>
    </row>
    <row r="5" spans="1:2" ht="36" x14ac:dyDescent="0.15">
      <c r="A5" s="227" t="s">
        <v>306</v>
      </c>
      <c r="B5" s="231" t="s">
        <v>307</v>
      </c>
    </row>
    <row r="6" spans="1:2" ht="48" x14ac:dyDescent="0.15">
      <c r="A6" s="228" t="s">
        <v>304</v>
      </c>
      <c r="B6" s="231" t="s">
        <v>305</v>
      </c>
    </row>
    <row r="7" spans="1:2" ht="22" customHeight="1" x14ac:dyDescent="0.15">
      <c r="A7" s="229" t="s">
        <v>245</v>
      </c>
      <c r="B7" s="232" t="s">
        <v>378</v>
      </c>
    </row>
    <row r="8" spans="1:2" ht="19" customHeight="1" x14ac:dyDescent="0.15">
      <c r="A8" s="229" t="s">
        <v>246</v>
      </c>
      <c r="B8" s="232" t="s">
        <v>284</v>
      </c>
    </row>
    <row r="9" spans="1:2" ht="24" x14ac:dyDescent="0.15">
      <c r="A9" s="229" t="s">
        <v>285</v>
      </c>
      <c r="B9" s="232" t="s">
        <v>286</v>
      </c>
    </row>
    <row r="10" spans="1:2" ht="24" x14ac:dyDescent="0.15">
      <c r="A10" s="229" t="s">
        <v>331</v>
      </c>
      <c r="B10" s="231" t="s">
        <v>287</v>
      </c>
    </row>
    <row r="11" spans="1:2" ht="36" x14ac:dyDescent="0.15">
      <c r="A11" s="229" t="s">
        <v>248</v>
      </c>
      <c r="B11" s="231" t="s">
        <v>288</v>
      </c>
    </row>
    <row r="12" spans="1:2" s="223" customFormat="1" x14ac:dyDescent="0.15">
      <c r="A12" s="220"/>
      <c r="B12" s="235"/>
    </row>
    <row r="13" spans="1:2" ht="12" x14ac:dyDescent="0.15">
      <c r="A13" s="225" t="s">
        <v>289</v>
      </c>
      <c r="B13" s="226"/>
    </row>
    <row r="14" spans="1:2" s="223" customFormat="1" ht="12" x14ac:dyDescent="0.15">
      <c r="A14" s="225" t="s">
        <v>379</v>
      </c>
      <c r="B14" s="226" t="s">
        <v>380</v>
      </c>
    </row>
    <row r="15" spans="1:2" s="214" customFormat="1" ht="12" x14ac:dyDescent="0.15">
      <c r="A15" s="233" t="s">
        <v>296</v>
      </c>
    </row>
    <row r="16" spans="1:2" x14ac:dyDescent="0.15">
      <c r="A16" s="227" t="s">
        <v>317</v>
      </c>
      <c r="B16" s="232">
        <v>87</v>
      </c>
    </row>
    <row r="17" spans="1:2" ht="12" x14ac:dyDescent="0.15">
      <c r="A17" s="228" t="s">
        <v>314</v>
      </c>
      <c r="B17" s="232">
        <v>18</v>
      </c>
    </row>
    <row r="18" spans="1:2" x14ac:dyDescent="0.15">
      <c r="A18" s="227" t="s">
        <v>318</v>
      </c>
      <c r="B18" s="232">
        <v>21</v>
      </c>
    </row>
    <row r="19" spans="1:2" x14ac:dyDescent="0.15">
      <c r="A19" s="227" t="s">
        <v>319</v>
      </c>
      <c r="B19" s="232">
        <v>3</v>
      </c>
    </row>
    <row r="20" spans="1:2" ht="24" x14ac:dyDescent="0.15">
      <c r="A20" s="228" t="s">
        <v>320</v>
      </c>
      <c r="B20" s="232">
        <v>652</v>
      </c>
    </row>
    <row r="21" spans="1:2" x14ac:dyDescent="0.15">
      <c r="A21" s="227" t="s">
        <v>298</v>
      </c>
      <c r="B21" s="232">
        <v>1</v>
      </c>
    </row>
    <row r="22" spans="1:2" ht="12" x14ac:dyDescent="0.15">
      <c r="A22" s="228" t="s">
        <v>321</v>
      </c>
      <c r="B22" s="232">
        <v>30</v>
      </c>
    </row>
    <row r="23" spans="1:2" ht="12" x14ac:dyDescent="0.15">
      <c r="A23" s="228" t="s">
        <v>322</v>
      </c>
      <c r="B23" s="232">
        <v>30</v>
      </c>
    </row>
    <row r="24" spans="1:2" ht="12" x14ac:dyDescent="0.15">
      <c r="A24" s="228" t="s">
        <v>323</v>
      </c>
      <c r="B24" s="232">
        <v>15</v>
      </c>
    </row>
    <row r="25" spans="1:2" ht="12" x14ac:dyDescent="0.15">
      <c r="A25" s="228" t="s">
        <v>324</v>
      </c>
      <c r="B25" s="232">
        <v>5</v>
      </c>
    </row>
    <row r="26" spans="1:2" ht="12" x14ac:dyDescent="0.15">
      <c r="A26" s="228" t="s">
        <v>325</v>
      </c>
      <c r="B26" s="232">
        <v>30</v>
      </c>
    </row>
    <row r="27" spans="1:2" ht="12" x14ac:dyDescent="0.15">
      <c r="A27" s="228" t="s">
        <v>326</v>
      </c>
      <c r="B27" s="232">
        <v>15</v>
      </c>
    </row>
    <row r="28" spans="1:2" ht="12" x14ac:dyDescent="0.15">
      <c r="A28" s="228" t="s">
        <v>327</v>
      </c>
      <c r="B28" s="232">
        <v>15</v>
      </c>
    </row>
    <row r="29" spans="1:2" ht="24" x14ac:dyDescent="0.15">
      <c r="A29" s="228" t="s">
        <v>301</v>
      </c>
      <c r="B29" s="232">
        <v>15</v>
      </c>
    </row>
    <row r="30" spans="1:2" ht="12" x14ac:dyDescent="0.15">
      <c r="A30" s="228" t="s">
        <v>302</v>
      </c>
      <c r="B30" s="232">
        <v>30</v>
      </c>
    </row>
    <row r="31" spans="1:2" ht="12" x14ac:dyDescent="0.15">
      <c r="A31" s="228" t="s">
        <v>299</v>
      </c>
      <c r="B31" s="232">
        <v>1</v>
      </c>
    </row>
    <row r="32" spans="1:2" ht="12" x14ac:dyDescent="0.15">
      <c r="A32" s="228" t="s">
        <v>328</v>
      </c>
      <c r="B32" s="232">
        <v>30</v>
      </c>
    </row>
    <row r="33" spans="1:2" ht="12" x14ac:dyDescent="0.15">
      <c r="A33" s="228" t="s">
        <v>329</v>
      </c>
      <c r="B33" s="232">
        <v>50</v>
      </c>
    </row>
    <row r="34" spans="1:2" ht="12" x14ac:dyDescent="0.15">
      <c r="A34" s="228" t="s">
        <v>330</v>
      </c>
      <c r="B34" s="232">
        <v>15</v>
      </c>
    </row>
    <row r="35" spans="1:2" s="221" customFormat="1" ht="12" x14ac:dyDescent="0.15">
      <c r="A35" s="230" t="s">
        <v>315</v>
      </c>
      <c r="B35" s="232">
        <v>20</v>
      </c>
    </row>
    <row r="36" spans="1:2" s="221" customFormat="1" ht="12" x14ac:dyDescent="0.15">
      <c r="A36" s="230" t="s">
        <v>316</v>
      </c>
      <c r="B36" s="232">
        <v>320</v>
      </c>
    </row>
    <row r="37" spans="1:2" s="214" customFormat="1" ht="12" x14ac:dyDescent="0.15">
      <c r="A37" s="233" t="s">
        <v>308</v>
      </c>
    </row>
    <row r="38" spans="1:2" x14ac:dyDescent="0.15">
      <c r="A38" s="227" t="s">
        <v>319</v>
      </c>
      <c r="B38" s="232">
        <v>3</v>
      </c>
    </row>
    <row r="39" spans="1:2" x14ac:dyDescent="0.15">
      <c r="A39" s="227" t="s">
        <v>332</v>
      </c>
      <c r="B39" s="232">
        <v>8</v>
      </c>
    </row>
    <row r="40" spans="1:2" x14ac:dyDescent="0.15">
      <c r="A40" s="227" t="s">
        <v>322</v>
      </c>
      <c r="B40" s="232">
        <v>33</v>
      </c>
    </row>
    <row r="41" spans="1:2" x14ac:dyDescent="0.15">
      <c r="A41" s="227" t="s">
        <v>333</v>
      </c>
      <c r="B41" s="232">
        <v>51</v>
      </c>
    </row>
    <row r="42" spans="1:2" x14ac:dyDescent="0.15">
      <c r="A42" s="227" t="s">
        <v>334</v>
      </c>
      <c r="B42" s="232">
        <v>1</v>
      </c>
    </row>
    <row r="43" spans="1:2" x14ac:dyDescent="0.15">
      <c r="A43" s="227" t="s">
        <v>335</v>
      </c>
      <c r="B43" s="232">
        <v>45</v>
      </c>
    </row>
    <row r="44" spans="1:2" x14ac:dyDescent="0.15">
      <c r="A44" s="227" t="s">
        <v>336</v>
      </c>
      <c r="B44" s="232">
        <v>45</v>
      </c>
    </row>
    <row r="45" spans="1:2" x14ac:dyDescent="0.15">
      <c r="A45" s="227" t="s">
        <v>337</v>
      </c>
      <c r="B45" s="232">
        <v>65</v>
      </c>
    </row>
    <row r="46" spans="1:2" x14ac:dyDescent="0.15">
      <c r="A46" s="227" t="s">
        <v>338</v>
      </c>
      <c r="B46" s="232">
        <v>45</v>
      </c>
    </row>
    <row r="47" spans="1:2" x14ac:dyDescent="0.15">
      <c r="A47" s="227" t="s">
        <v>339</v>
      </c>
      <c r="B47" s="232">
        <v>65</v>
      </c>
    </row>
    <row r="48" spans="1:2" x14ac:dyDescent="0.15">
      <c r="A48" s="227" t="s">
        <v>340</v>
      </c>
      <c r="B48" s="232">
        <v>65</v>
      </c>
    </row>
    <row r="49" spans="1:2" x14ac:dyDescent="0.15">
      <c r="A49" s="227" t="s">
        <v>341</v>
      </c>
      <c r="B49" s="232">
        <v>143</v>
      </c>
    </row>
    <row r="50" spans="1:2" x14ac:dyDescent="0.15">
      <c r="A50" s="227" t="s">
        <v>342</v>
      </c>
      <c r="B50" s="232">
        <v>65</v>
      </c>
    </row>
    <row r="51" spans="1:2" x14ac:dyDescent="0.15">
      <c r="A51" s="227" t="s">
        <v>343</v>
      </c>
      <c r="B51" s="232">
        <v>65</v>
      </c>
    </row>
    <row r="52" spans="1:2" x14ac:dyDescent="0.15">
      <c r="A52" s="227" t="s">
        <v>344</v>
      </c>
      <c r="B52" s="232">
        <v>75</v>
      </c>
    </row>
    <row r="53" spans="1:2" x14ac:dyDescent="0.15">
      <c r="A53" s="227" t="s">
        <v>345</v>
      </c>
      <c r="B53" s="232">
        <v>65</v>
      </c>
    </row>
    <row r="54" spans="1:2" x14ac:dyDescent="0.15">
      <c r="A54" s="227" t="s">
        <v>325</v>
      </c>
      <c r="B54" s="232">
        <v>57</v>
      </c>
    </row>
    <row r="55" spans="1:2" x14ac:dyDescent="0.15">
      <c r="A55" s="227" t="s">
        <v>309</v>
      </c>
      <c r="B55" s="232">
        <v>5</v>
      </c>
    </row>
    <row r="56" spans="1:2" x14ac:dyDescent="0.15">
      <c r="A56" s="227" t="s">
        <v>346</v>
      </c>
      <c r="B56" s="232">
        <v>57</v>
      </c>
    </row>
    <row r="57" spans="1:2" x14ac:dyDescent="0.15">
      <c r="A57" s="227" t="s">
        <v>347</v>
      </c>
      <c r="B57" s="232">
        <v>57</v>
      </c>
    </row>
    <row r="58" spans="1:2" x14ac:dyDescent="0.15">
      <c r="A58" s="227" t="s">
        <v>348</v>
      </c>
      <c r="B58" s="232">
        <v>75</v>
      </c>
    </row>
    <row r="59" spans="1:2" x14ac:dyDescent="0.15">
      <c r="A59" s="227" t="s">
        <v>349</v>
      </c>
      <c r="B59" s="232">
        <v>75</v>
      </c>
    </row>
    <row r="60" spans="1:2" x14ac:dyDescent="0.15">
      <c r="A60" s="227" t="s">
        <v>350</v>
      </c>
      <c r="B60" s="232">
        <v>1</v>
      </c>
    </row>
    <row r="61" spans="1:2" x14ac:dyDescent="0.15">
      <c r="A61" s="227" t="s">
        <v>351</v>
      </c>
      <c r="B61" s="232">
        <v>89</v>
      </c>
    </row>
    <row r="62" spans="1:2" x14ac:dyDescent="0.15">
      <c r="A62" s="227" t="s">
        <v>352</v>
      </c>
      <c r="B62" s="232">
        <v>45</v>
      </c>
    </row>
    <row r="63" spans="1:2" x14ac:dyDescent="0.15">
      <c r="A63" s="227" t="s">
        <v>330</v>
      </c>
      <c r="B63" s="232">
        <v>75</v>
      </c>
    </row>
    <row r="64" spans="1:2" x14ac:dyDescent="0.15">
      <c r="A64" s="227" t="s">
        <v>353</v>
      </c>
      <c r="B64" s="232">
        <v>75</v>
      </c>
    </row>
    <row r="65" spans="1:2" x14ac:dyDescent="0.15">
      <c r="A65" s="227" t="s">
        <v>354</v>
      </c>
      <c r="B65" s="232">
        <v>75</v>
      </c>
    </row>
    <row r="66" spans="1:2" x14ac:dyDescent="0.15">
      <c r="A66" s="227" t="s">
        <v>355</v>
      </c>
      <c r="B66" s="232">
        <v>104</v>
      </c>
    </row>
    <row r="67" spans="1:2" x14ac:dyDescent="0.15">
      <c r="A67" s="227" t="s">
        <v>356</v>
      </c>
      <c r="B67" s="232">
        <v>3</v>
      </c>
    </row>
    <row r="68" spans="1:2" x14ac:dyDescent="0.15">
      <c r="A68" s="227" t="s">
        <v>357</v>
      </c>
      <c r="B68" s="232">
        <v>4</v>
      </c>
    </row>
    <row r="69" spans="1:2" x14ac:dyDescent="0.15">
      <c r="A69" s="227" t="s">
        <v>358</v>
      </c>
      <c r="B69" s="232">
        <v>1</v>
      </c>
    </row>
    <row r="70" spans="1:2" x14ac:dyDescent="0.15">
      <c r="A70" s="227" t="s">
        <v>359</v>
      </c>
      <c r="B70" s="232">
        <v>31</v>
      </c>
    </row>
    <row r="71" spans="1:2" x14ac:dyDescent="0.15">
      <c r="A71" s="227" t="s">
        <v>360</v>
      </c>
      <c r="B71" s="232">
        <v>3</v>
      </c>
    </row>
    <row r="72" spans="1:2" x14ac:dyDescent="0.15">
      <c r="A72" s="227" t="s">
        <v>361</v>
      </c>
      <c r="B72" s="232">
        <v>5</v>
      </c>
    </row>
    <row r="73" spans="1:2" x14ac:dyDescent="0.15">
      <c r="A73" s="227" t="s">
        <v>310</v>
      </c>
      <c r="B73" s="232">
        <v>2</v>
      </c>
    </row>
    <row r="74" spans="1:2" x14ac:dyDescent="0.15">
      <c r="A74" s="227" t="s">
        <v>362</v>
      </c>
      <c r="B74" s="232">
        <v>2</v>
      </c>
    </row>
    <row r="75" spans="1:2" x14ac:dyDescent="0.15">
      <c r="A75" s="227" t="s">
        <v>363</v>
      </c>
      <c r="B75" s="232">
        <v>185</v>
      </c>
    </row>
    <row r="76" spans="1:2" ht="24" x14ac:dyDescent="0.15">
      <c r="A76" s="228" t="s">
        <v>364</v>
      </c>
      <c r="B76" s="232">
        <v>32</v>
      </c>
    </row>
    <row r="77" spans="1:2" x14ac:dyDescent="0.15">
      <c r="A77" s="227" t="s">
        <v>311</v>
      </c>
      <c r="B77" s="232">
        <v>5</v>
      </c>
    </row>
    <row r="78" spans="1:2" x14ac:dyDescent="0.15">
      <c r="A78" s="227" t="s">
        <v>312</v>
      </c>
      <c r="B78" s="232">
        <v>3</v>
      </c>
    </row>
    <row r="79" spans="1:2" s="221" customFormat="1" ht="22" customHeight="1" x14ac:dyDescent="0.15">
      <c r="A79" s="231" t="s">
        <v>365</v>
      </c>
      <c r="B79" s="232">
        <v>16</v>
      </c>
    </row>
    <row r="80" spans="1:2" s="221" customFormat="1" ht="12" x14ac:dyDescent="0.15">
      <c r="A80" s="231" t="s">
        <v>366</v>
      </c>
      <c r="B80" s="232">
        <v>3</v>
      </c>
    </row>
    <row r="81" spans="1:2" s="221" customFormat="1" ht="12" x14ac:dyDescent="0.15">
      <c r="A81" s="231" t="s">
        <v>367</v>
      </c>
      <c r="B81" s="232">
        <v>5</v>
      </c>
    </row>
    <row r="82" spans="1:2" s="221" customFormat="1" ht="12" x14ac:dyDescent="0.15">
      <c r="A82" s="231" t="s">
        <v>368</v>
      </c>
      <c r="B82" s="232">
        <v>200</v>
      </c>
    </row>
    <row r="83" spans="1:2" s="221" customFormat="1" ht="12" x14ac:dyDescent="0.15">
      <c r="A83" s="231" t="s">
        <v>316</v>
      </c>
      <c r="B83" s="232">
        <v>320</v>
      </c>
    </row>
    <row r="84" spans="1:2" s="214" customFormat="1" ht="24" x14ac:dyDescent="0.15">
      <c r="A84" s="231" t="s">
        <v>381</v>
      </c>
      <c r="B84" s="232">
        <v>869</v>
      </c>
    </row>
    <row r="85" spans="1:2" s="214" customFormat="1" ht="12" x14ac:dyDescent="0.15">
      <c r="A85" s="233" t="s">
        <v>313</v>
      </c>
    </row>
    <row r="86" spans="1:2" x14ac:dyDescent="0.15">
      <c r="A86" s="227" t="s">
        <v>369</v>
      </c>
      <c r="B86" s="232">
        <v>12</v>
      </c>
    </row>
    <row r="87" spans="1:2" x14ac:dyDescent="0.15">
      <c r="A87" s="227" t="s">
        <v>370</v>
      </c>
      <c r="B87" s="232">
        <v>12</v>
      </c>
    </row>
    <row r="88" spans="1:2" x14ac:dyDescent="0.15">
      <c r="A88" s="227" t="s">
        <v>371</v>
      </c>
      <c r="B88" s="232">
        <v>12</v>
      </c>
    </row>
    <row r="89" spans="1:2" x14ac:dyDescent="0.15">
      <c r="A89" s="227" t="s">
        <v>372</v>
      </c>
      <c r="B89" s="232">
        <v>19</v>
      </c>
    </row>
    <row r="90" spans="1:2" x14ac:dyDescent="0.15">
      <c r="A90" s="227" t="s">
        <v>373</v>
      </c>
      <c r="B90" s="232">
        <v>12</v>
      </c>
    </row>
    <row r="91" spans="1:2" x14ac:dyDescent="0.15">
      <c r="A91" s="227" t="s">
        <v>374</v>
      </c>
      <c r="B91" s="232">
        <v>23</v>
      </c>
    </row>
    <row r="92" spans="1:2" x14ac:dyDescent="0.15">
      <c r="A92" s="227" t="s">
        <v>290</v>
      </c>
      <c r="B92" s="232">
        <v>12</v>
      </c>
    </row>
    <row r="93" spans="1:2" x14ac:dyDescent="0.15">
      <c r="A93" s="227" t="s">
        <v>291</v>
      </c>
      <c r="B93" s="232">
        <v>17</v>
      </c>
    </row>
    <row r="94" spans="1:2" x14ac:dyDescent="0.15">
      <c r="A94" s="227" t="s">
        <v>292</v>
      </c>
      <c r="B94" s="232">
        <v>9</v>
      </c>
    </row>
    <row r="95" spans="1:2" x14ac:dyDescent="0.15">
      <c r="A95" s="227" t="s">
        <v>293</v>
      </c>
      <c r="B95" s="232">
        <v>15</v>
      </c>
    </row>
    <row r="96" spans="1:2" x14ac:dyDescent="0.15">
      <c r="A96" s="227" t="s">
        <v>297</v>
      </c>
      <c r="B96" s="232">
        <v>27</v>
      </c>
    </row>
    <row r="97" spans="1:2" x14ac:dyDescent="0.15">
      <c r="A97" s="227" t="s">
        <v>375</v>
      </c>
      <c r="B97" s="232">
        <v>5</v>
      </c>
    </row>
    <row r="98" spans="1:2" x14ac:dyDescent="0.15">
      <c r="A98" s="227" t="s">
        <v>334</v>
      </c>
      <c r="B98" s="232">
        <v>1</v>
      </c>
    </row>
    <row r="99" spans="1:2" ht="24" customHeight="1" x14ac:dyDescent="0.15">
      <c r="A99" s="231" t="s">
        <v>365</v>
      </c>
      <c r="B99" s="232">
        <v>5</v>
      </c>
    </row>
    <row r="100" spans="1:2" ht="12" x14ac:dyDescent="0.15">
      <c r="A100" s="231" t="s">
        <v>366</v>
      </c>
      <c r="B100" s="232">
        <v>1</v>
      </c>
    </row>
    <row r="101" spans="1:2" ht="12" x14ac:dyDescent="0.15">
      <c r="A101" s="231" t="s">
        <v>276</v>
      </c>
      <c r="B101" s="232">
        <v>92</v>
      </c>
    </row>
    <row r="102" spans="1:2" ht="12" x14ac:dyDescent="0.15">
      <c r="A102" s="231" t="s">
        <v>316</v>
      </c>
      <c r="B102" s="232">
        <v>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Rekapitulácia stavby</vt:lpstr>
      <vt:lpstr>Aktivita1</vt:lpstr>
      <vt:lpstr>Aktivita2</vt:lpstr>
      <vt:lpstr>Aktivita3</vt:lpstr>
      <vt:lpstr>popis položiek</vt:lpstr>
      <vt:lpstr>Aktivita1!Názvy_tlače</vt:lpstr>
      <vt:lpstr>Aktivita2!Názvy_tlače</vt:lpstr>
      <vt:lpstr>Aktivita3!Názvy_tlače</vt:lpstr>
      <vt:lpstr>'Rekapitulácia stavby'!Názvy_tlače</vt:lpstr>
      <vt:lpstr>'Rekapitulácia stavby'!Oblasť_tlače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Gibala</dc:creator>
  <cp:lastModifiedBy>Microsoft Office User</cp:lastModifiedBy>
  <cp:lastPrinted>2020-10-01T08:10:07Z</cp:lastPrinted>
  <dcterms:created xsi:type="dcterms:W3CDTF">2018-07-13T06:55:09Z</dcterms:created>
  <dcterms:modified xsi:type="dcterms:W3CDTF">2020-12-23T09:20:35Z</dcterms:modified>
</cp:coreProperties>
</file>