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cillik\Documents\SOŠ Pod Banosom\VO prace\"/>
    </mc:Choice>
  </mc:AlternateContent>
  <xr:revisionPtr revIDLastSave="0" documentId="8_{8B48AFEC-2384-451D-8F40-03810B05E4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03 - Škola" sheetId="1" r:id="rId1"/>
  </sheets>
  <externalReferences>
    <externalReference r:id="rId2"/>
  </externalReferences>
  <definedNames>
    <definedName name="_xlnm.Print_Titles" localSheetId="0">'03 - Škola'!$136:$136</definedName>
    <definedName name="_xlnm.Print_Area" localSheetId="0">'03 - Škola'!$C$4:$Q$70,'03 - Škola'!$C$76:$Q$120,'03 - Škola'!$C$126:$Q$339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31" i="1" l="1"/>
  <c r="BF232" i="1"/>
  <c r="BF233" i="1"/>
  <c r="BF235" i="1"/>
  <c r="BE117" i="1"/>
  <c r="BI236" i="1"/>
  <c r="BI237" i="1"/>
  <c r="BI238" i="1"/>
  <c r="BH236" i="1"/>
  <c r="BH237" i="1"/>
  <c r="BH238" i="1"/>
  <c r="BF238" i="1"/>
  <c r="BG236" i="1"/>
  <c r="BG237" i="1"/>
  <c r="BG238" i="1"/>
  <c r="BF237" i="1"/>
  <c r="BE236" i="1"/>
  <c r="BE237" i="1"/>
  <c r="BE238" i="1"/>
  <c r="N236" i="1"/>
  <c r="BF236" i="1" s="1"/>
  <c r="N237" i="1"/>
  <c r="N238" i="1"/>
  <c r="BK236" i="1"/>
  <c r="BK237" i="1"/>
  <c r="BK238" i="1"/>
  <c r="N234" i="1"/>
  <c r="BF234" i="1" s="1"/>
  <c r="N235" i="1"/>
  <c r="N239" i="1"/>
  <c r="BI240" i="1"/>
  <c r="BH240" i="1"/>
  <c r="BG240" i="1"/>
  <c r="BF240" i="1"/>
  <c r="BE240" i="1"/>
  <c r="BI239" i="1"/>
  <c r="BH239" i="1"/>
  <c r="BG239" i="1"/>
  <c r="BF239" i="1"/>
  <c r="BE239" i="1"/>
  <c r="BI235" i="1"/>
  <c r="BH235" i="1"/>
  <c r="BG235" i="1"/>
  <c r="BE235" i="1"/>
  <c r="BI234" i="1"/>
  <c r="BH234" i="1"/>
  <c r="BG234" i="1"/>
  <c r="BE234" i="1"/>
  <c r="BI233" i="1"/>
  <c r="BH233" i="1"/>
  <c r="BG233" i="1"/>
  <c r="BE233" i="1"/>
  <c r="BK328" i="1"/>
  <c r="N231" i="1"/>
  <c r="N232" i="1"/>
  <c r="BK234" i="1"/>
  <c r="BK235" i="1"/>
  <c r="BK239" i="1"/>
  <c r="N328" i="1"/>
  <c r="N314" i="1"/>
  <c r="BK314" i="1"/>
  <c r="BK233" i="1" l="1"/>
  <c r="N258" i="1"/>
  <c r="BK258" i="1"/>
  <c r="N257" i="1"/>
  <c r="BK257" i="1"/>
  <c r="N233" i="1" l="1"/>
  <c r="N101" i="1" s="1"/>
  <c r="N306" i="1"/>
  <c r="BK306" i="1"/>
  <c r="BH300" i="1"/>
  <c r="BK299" i="1"/>
  <c r="BK300" i="1"/>
  <c r="BH299" i="1"/>
  <c r="BI299" i="1"/>
  <c r="BI300" i="1"/>
  <c r="BG299" i="1"/>
  <c r="BG300" i="1"/>
  <c r="BF299" i="1"/>
  <c r="BF300" i="1"/>
  <c r="BE299" i="1"/>
  <c r="BE300" i="1"/>
  <c r="N300" i="1"/>
  <c r="N299" i="1"/>
  <c r="N267" i="1" l="1"/>
  <c r="F6" i="1" l="1"/>
  <c r="F78" i="1" s="1"/>
  <c r="O11" i="1"/>
  <c r="E12" i="1"/>
  <c r="F133" i="1" s="1"/>
  <c r="O12" i="1"/>
  <c r="O14" i="1"/>
  <c r="E15" i="1"/>
  <c r="F84" i="1" s="1"/>
  <c r="O15" i="1"/>
  <c r="O20" i="1"/>
  <c r="E21" i="1"/>
  <c r="M134" i="1" s="1"/>
  <c r="O21" i="1"/>
  <c r="F79" i="1"/>
  <c r="F81" i="1"/>
  <c r="M81" i="1"/>
  <c r="M83" i="1"/>
  <c r="N116" i="1"/>
  <c r="M28" i="1" s="1"/>
  <c r="BF117" i="1"/>
  <c r="BG117" i="1"/>
  <c r="BH117" i="1"/>
  <c r="BI117" i="1"/>
  <c r="BE118" i="1"/>
  <c r="BF118" i="1"/>
  <c r="BG118" i="1"/>
  <c r="BH118" i="1"/>
  <c r="BI118" i="1"/>
  <c r="F129" i="1"/>
  <c r="F131" i="1"/>
  <c r="M131" i="1"/>
  <c r="M133" i="1"/>
  <c r="N140" i="1"/>
  <c r="BF140" i="1" s="1"/>
  <c r="W140" i="1"/>
  <c r="Y140" i="1"/>
  <c r="AA140" i="1"/>
  <c r="BE140" i="1"/>
  <c r="BG140" i="1"/>
  <c r="BH140" i="1"/>
  <c r="BI140" i="1"/>
  <c r="BK140" i="1"/>
  <c r="N141" i="1"/>
  <c r="BF141" i="1" s="1"/>
  <c r="W141" i="1"/>
  <c r="Y141" i="1"/>
  <c r="AA141" i="1"/>
  <c r="BE141" i="1"/>
  <c r="BG141" i="1"/>
  <c r="BH141" i="1"/>
  <c r="BI141" i="1"/>
  <c r="BK141" i="1"/>
  <c r="N142" i="1"/>
  <c r="BF142" i="1" s="1"/>
  <c r="W142" i="1"/>
  <c r="Y142" i="1"/>
  <c r="AA142" i="1"/>
  <c r="BE142" i="1"/>
  <c r="BG142" i="1"/>
  <c r="BH142" i="1"/>
  <c r="BI142" i="1"/>
  <c r="BK142" i="1"/>
  <c r="N143" i="1"/>
  <c r="BF143" i="1" s="1"/>
  <c r="W143" i="1"/>
  <c r="Y143" i="1"/>
  <c r="AA143" i="1"/>
  <c r="BE143" i="1"/>
  <c r="BG143" i="1"/>
  <c r="BH143" i="1"/>
  <c r="BI143" i="1"/>
  <c r="BK143" i="1"/>
  <c r="N144" i="1"/>
  <c r="BF144" i="1" s="1"/>
  <c r="W144" i="1"/>
  <c r="Y144" i="1"/>
  <c r="AA144" i="1"/>
  <c r="BE144" i="1"/>
  <c r="BG144" i="1"/>
  <c r="BH144" i="1"/>
  <c r="BI144" i="1"/>
  <c r="BK144" i="1"/>
  <c r="N145" i="1"/>
  <c r="BF145" i="1" s="1"/>
  <c r="W145" i="1"/>
  <c r="Y145" i="1"/>
  <c r="AA145" i="1"/>
  <c r="BE145" i="1"/>
  <c r="BG145" i="1"/>
  <c r="BH145" i="1"/>
  <c r="BI145" i="1"/>
  <c r="BK145" i="1"/>
  <c r="N146" i="1"/>
  <c r="BF146" i="1" s="1"/>
  <c r="W146" i="1"/>
  <c r="Y146" i="1"/>
  <c r="AA146" i="1"/>
  <c r="BE146" i="1"/>
  <c r="BG146" i="1"/>
  <c r="BH146" i="1"/>
  <c r="BI146" i="1"/>
  <c r="BK146" i="1"/>
  <c r="N147" i="1"/>
  <c r="BF147" i="1" s="1"/>
  <c r="W147" i="1"/>
  <c r="Y147" i="1"/>
  <c r="AA147" i="1"/>
  <c r="BE147" i="1"/>
  <c r="BG147" i="1"/>
  <c r="BH147" i="1"/>
  <c r="BI147" i="1"/>
  <c r="BK147" i="1"/>
  <c r="N148" i="1"/>
  <c r="BF148" i="1" s="1"/>
  <c r="W148" i="1"/>
  <c r="Y148" i="1"/>
  <c r="AA148" i="1"/>
  <c r="BE148" i="1"/>
  <c r="BG148" i="1"/>
  <c r="BH148" i="1"/>
  <c r="BI148" i="1"/>
  <c r="BK148" i="1"/>
  <c r="N149" i="1"/>
  <c r="BF149" i="1" s="1"/>
  <c r="W149" i="1"/>
  <c r="Y149" i="1"/>
  <c r="AA149" i="1"/>
  <c r="BE149" i="1"/>
  <c r="BG149" i="1"/>
  <c r="BH149" i="1"/>
  <c r="BI149" i="1"/>
  <c r="BK149" i="1"/>
  <c r="N150" i="1"/>
  <c r="BF150" i="1" s="1"/>
  <c r="W150" i="1"/>
  <c r="Y150" i="1"/>
  <c r="AA150" i="1"/>
  <c r="BE150" i="1"/>
  <c r="BG150" i="1"/>
  <c r="BH150" i="1"/>
  <c r="BI150" i="1"/>
  <c r="BK150" i="1"/>
  <c r="N151" i="1"/>
  <c r="BF151" i="1" s="1"/>
  <c r="W151" i="1"/>
  <c r="Y151" i="1"/>
  <c r="AA151" i="1"/>
  <c r="BE151" i="1"/>
  <c r="BG151" i="1"/>
  <c r="BH151" i="1"/>
  <c r="BI151" i="1"/>
  <c r="BK151" i="1"/>
  <c r="N153" i="1"/>
  <c r="BF153" i="1" s="1"/>
  <c r="W153" i="1"/>
  <c r="Y153" i="1"/>
  <c r="AA153" i="1"/>
  <c r="BE153" i="1"/>
  <c r="BG153" i="1"/>
  <c r="BH153" i="1"/>
  <c r="BI153" i="1"/>
  <c r="BK153" i="1"/>
  <c r="N154" i="1"/>
  <c r="BF154" i="1" s="1"/>
  <c r="W154" i="1"/>
  <c r="Y154" i="1"/>
  <c r="AA154" i="1"/>
  <c r="BE154" i="1"/>
  <c r="BG154" i="1"/>
  <c r="BH154" i="1"/>
  <c r="BI154" i="1"/>
  <c r="BK154" i="1"/>
  <c r="N155" i="1"/>
  <c r="BF155" i="1" s="1"/>
  <c r="W155" i="1"/>
  <c r="Y155" i="1"/>
  <c r="AA155" i="1"/>
  <c r="BE155" i="1"/>
  <c r="BG155" i="1"/>
  <c r="BH155" i="1"/>
  <c r="BI155" i="1"/>
  <c r="BK155" i="1"/>
  <c r="N157" i="1"/>
  <c r="BF157" i="1" s="1"/>
  <c r="W157" i="1"/>
  <c r="Y157" i="1"/>
  <c r="AA157" i="1"/>
  <c r="BE157" i="1"/>
  <c r="BG157" i="1"/>
  <c r="BH157" i="1"/>
  <c r="BI157" i="1"/>
  <c r="BK157" i="1"/>
  <c r="N158" i="1"/>
  <c r="BF158" i="1" s="1"/>
  <c r="W158" i="1"/>
  <c r="Y158" i="1"/>
  <c r="AA158" i="1"/>
  <c r="BE158" i="1"/>
  <c r="BG158" i="1"/>
  <c r="BH158" i="1"/>
  <c r="BI158" i="1"/>
  <c r="BK158" i="1"/>
  <c r="N159" i="1"/>
  <c r="BF159" i="1" s="1"/>
  <c r="W159" i="1"/>
  <c r="Y159" i="1"/>
  <c r="AA159" i="1"/>
  <c r="BE159" i="1"/>
  <c r="BG159" i="1"/>
  <c r="BH159" i="1"/>
  <c r="BI159" i="1"/>
  <c r="BK159" i="1"/>
  <c r="N160" i="1"/>
  <c r="BF160" i="1" s="1"/>
  <c r="W160" i="1"/>
  <c r="Y160" i="1"/>
  <c r="AA160" i="1"/>
  <c r="BE160" i="1"/>
  <c r="BG160" i="1"/>
  <c r="BH160" i="1"/>
  <c r="BI160" i="1"/>
  <c r="BK160" i="1"/>
  <c r="N161" i="1"/>
  <c r="BF161" i="1" s="1"/>
  <c r="W161" i="1"/>
  <c r="Y161" i="1"/>
  <c r="AA161" i="1"/>
  <c r="BE161" i="1"/>
  <c r="BG161" i="1"/>
  <c r="BH161" i="1"/>
  <c r="BI161" i="1"/>
  <c r="BK161" i="1"/>
  <c r="N162" i="1"/>
  <c r="BF162" i="1" s="1"/>
  <c r="W162" i="1"/>
  <c r="Y162" i="1"/>
  <c r="AA162" i="1"/>
  <c r="BE162" i="1"/>
  <c r="BG162" i="1"/>
  <c r="BH162" i="1"/>
  <c r="BI162" i="1"/>
  <c r="BK162" i="1"/>
  <c r="N163" i="1"/>
  <c r="BF163" i="1" s="1"/>
  <c r="W163" i="1"/>
  <c r="Y163" i="1"/>
  <c r="AA163" i="1"/>
  <c r="BE163" i="1"/>
  <c r="BG163" i="1"/>
  <c r="BH163" i="1"/>
  <c r="BI163" i="1"/>
  <c r="BK163" i="1"/>
  <c r="N164" i="1"/>
  <c r="BF164" i="1" s="1"/>
  <c r="W164" i="1"/>
  <c r="Y164" i="1"/>
  <c r="AA164" i="1"/>
  <c r="BE164" i="1"/>
  <c r="BG164" i="1"/>
  <c r="BH164" i="1"/>
  <c r="BI164" i="1"/>
  <c r="BK164" i="1"/>
  <c r="N165" i="1"/>
  <c r="BF165" i="1" s="1"/>
  <c r="W165" i="1"/>
  <c r="Y165" i="1"/>
  <c r="AA165" i="1"/>
  <c r="BE165" i="1"/>
  <c r="BG165" i="1"/>
  <c r="BH165" i="1"/>
  <c r="BI165" i="1"/>
  <c r="BK165" i="1"/>
  <c r="N166" i="1"/>
  <c r="BF166" i="1" s="1"/>
  <c r="W166" i="1"/>
  <c r="Y166" i="1"/>
  <c r="AA166" i="1"/>
  <c r="BE166" i="1"/>
  <c r="BG166" i="1"/>
  <c r="BH166" i="1"/>
  <c r="BI166" i="1"/>
  <c r="BK166" i="1"/>
  <c r="N167" i="1"/>
  <c r="BF167" i="1" s="1"/>
  <c r="W167" i="1"/>
  <c r="Y167" i="1"/>
  <c r="AA167" i="1"/>
  <c r="BE167" i="1"/>
  <c r="BG167" i="1"/>
  <c r="BH167" i="1"/>
  <c r="BI167" i="1"/>
  <c r="BK167" i="1"/>
  <c r="N168" i="1"/>
  <c r="BF168" i="1" s="1"/>
  <c r="W168" i="1"/>
  <c r="Y168" i="1"/>
  <c r="AA168" i="1"/>
  <c r="BE168" i="1"/>
  <c r="BG168" i="1"/>
  <c r="BH168" i="1"/>
  <c r="BI168" i="1"/>
  <c r="BK168" i="1"/>
  <c r="N169" i="1"/>
  <c r="BF169" i="1" s="1"/>
  <c r="W169" i="1"/>
  <c r="Y169" i="1"/>
  <c r="AA169" i="1"/>
  <c r="BE169" i="1"/>
  <c r="BG169" i="1"/>
  <c r="BH169" i="1"/>
  <c r="BI169" i="1"/>
  <c r="BK169" i="1"/>
  <c r="N170" i="1"/>
  <c r="BF170" i="1" s="1"/>
  <c r="W170" i="1"/>
  <c r="Y170" i="1"/>
  <c r="AA170" i="1"/>
  <c r="BE170" i="1"/>
  <c r="BG170" i="1"/>
  <c r="BH170" i="1"/>
  <c r="BI170" i="1"/>
  <c r="BK170" i="1"/>
  <c r="N171" i="1"/>
  <c r="BF171" i="1" s="1"/>
  <c r="W171" i="1"/>
  <c r="Y171" i="1"/>
  <c r="AA171" i="1"/>
  <c r="BE171" i="1"/>
  <c r="BG171" i="1"/>
  <c r="BH171" i="1"/>
  <c r="BI171" i="1"/>
  <c r="BK171" i="1"/>
  <c r="N172" i="1"/>
  <c r="BF172" i="1" s="1"/>
  <c r="W172" i="1"/>
  <c r="Y172" i="1"/>
  <c r="AA172" i="1"/>
  <c r="BE172" i="1"/>
  <c r="BG172" i="1"/>
  <c r="BH172" i="1"/>
  <c r="BI172" i="1"/>
  <c r="BK172" i="1"/>
  <c r="N174" i="1"/>
  <c r="BF174" i="1" s="1"/>
  <c r="W174" i="1"/>
  <c r="Y174" i="1"/>
  <c r="AA174" i="1"/>
  <c r="BE174" i="1"/>
  <c r="BG174" i="1"/>
  <c r="BH174" i="1"/>
  <c r="BI174" i="1"/>
  <c r="BK174" i="1"/>
  <c r="N176" i="1"/>
  <c r="BF176" i="1" s="1"/>
  <c r="W176" i="1"/>
  <c r="Y176" i="1"/>
  <c r="AA176" i="1"/>
  <c r="BE176" i="1"/>
  <c r="BG176" i="1"/>
  <c r="BH176" i="1"/>
  <c r="BI176" i="1"/>
  <c r="BK176" i="1"/>
  <c r="N177" i="1"/>
  <c r="BF177" i="1" s="1"/>
  <c r="W177" i="1"/>
  <c r="Y177" i="1"/>
  <c r="AA177" i="1"/>
  <c r="BE177" i="1"/>
  <c r="BG177" i="1"/>
  <c r="BH177" i="1"/>
  <c r="BI177" i="1"/>
  <c r="BK177" i="1"/>
  <c r="N178" i="1"/>
  <c r="BF178" i="1" s="1"/>
  <c r="W178" i="1"/>
  <c r="Y178" i="1"/>
  <c r="AA178" i="1"/>
  <c r="BE178" i="1"/>
  <c r="BG178" i="1"/>
  <c r="BH178" i="1"/>
  <c r="BI178" i="1"/>
  <c r="BK178" i="1"/>
  <c r="N179" i="1"/>
  <c r="BF179" i="1" s="1"/>
  <c r="W179" i="1"/>
  <c r="Y179" i="1"/>
  <c r="AA179" i="1"/>
  <c r="BE179" i="1"/>
  <c r="BG179" i="1"/>
  <c r="BH179" i="1"/>
  <c r="BI179" i="1"/>
  <c r="BK179" i="1"/>
  <c r="N180" i="1"/>
  <c r="BF180" i="1" s="1"/>
  <c r="W180" i="1"/>
  <c r="Y180" i="1"/>
  <c r="AA180" i="1"/>
  <c r="BE180" i="1"/>
  <c r="BG180" i="1"/>
  <c r="BH180" i="1"/>
  <c r="BI180" i="1"/>
  <c r="BK180" i="1"/>
  <c r="N181" i="1"/>
  <c r="BF181" i="1" s="1"/>
  <c r="W181" i="1"/>
  <c r="Y181" i="1"/>
  <c r="AA181" i="1"/>
  <c r="BE181" i="1"/>
  <c r="BG181" i="1"/>
  <c r="BH181" i="1"/>
  <c r="BI181" i="1"/>
  <c r="BK181" i="1"/>
  <c r="N182" i="1"/>
  <c r="BF182" i="1" s="1"/>
  <c r="W182" i="1"/>
  <c r="Y182" i="1"/>
  <c r="AA182" i="1"/>
  <c r="BE182" i="1"/>
  <c r="BG182" i="1"/>
  <c r="BH182" i="1"/>
  <c r="BI182" i="1"/>
  <c r="BK182" i="1"/>
  <c r="N183" i="1"/>
  <c r="BF183" i="1" s="1"/>
  <c r="W183" i="1"/>
  <c r="Y183" i="1"/>
  <c r="AA183" i="1"/>
  <c r="BE183" i="1"/>
  <c r="BG183" i="1"/>
  <c r="BH183" i="1"/>
  <c r="BI183" i="1"/>
  <c r="BK183" i="1"/>
  <c r="N184" i="1"/>
  <c r="BF184" i="1" s="1"/>
  <c r="W184" i="1"/>
  <c r="Y184" i="1"/>
  <c r="AA184" i="1"/>
  <c r="BE184" i="1"/>
  <c r="BG184" i="1"/>
  <c r="BH184" i="1"/>
  <c r="BI184" i="1"/>
  <c r="BK184" i="1"/>
  <c r="N185" i="1"/>
  <c r="BF185" i="1" s="1"/>
  <c r="W185" i="1"/>
  <c r="Y185" i="1"/>
  <c r="AA185" i="1"/>
  <c r="BE185" i="1"/>
  <c r="BG185" i="1"/>
  <c r="BH185" i="1"/>
  <c r="BI185" i="1"/>
  <c r="BK185" i="1"/>
  <c r="N186" i="1"/>
  <c r="BF186" i="1" s="1"/>
  <c r="W186" i="1"/>
  <c r="Y186" i="1"/>
  <c r="AA186" i="1"/>
  <c r="BE186" i="1"/>
  <c r="BG186" i="1"/>
  <c r="BH186" i="1"/>
  <c r="BI186" i="1"/>
  <c r="BK186" i="1"/>
  <c r="N187" i="1"/>
  <c r="BF187" i="1" s="1"/>
  <c r="W187" i="1"/>
  <c r="Y187" i="1"/>
  <c r="AA187" i="1"/>
  <c r="BE187" i="1"/>
  <c r="BG187" i="1"/>
  <c r="BH187" i="1"/>
  <c r="BI187" i="1"/>
  <c r="BK187" i="1"/>
  <c r="N188" i="1"/>
  <c r="BF188" i="1" s="1"/>
  <c r="W188" i="1"/>
  <c r="Y188" i="1"/>
  <c r="AA188" i="1"/>
  <c r="BE188" i="1"/>
  <c r="BG188" i="1"/>
  <c r="BH188" i="1"/>
  <c r="BI188" i="1"/>
  <c r="BK188" i="1"/>
  <c r="N189" i="1"/>
  <c r="BF189" i="1" s="1"/>
  <c r="W189" i="1"/>
  <c r="Y189" i="1"/>
  <c r="AA189" i="1"/>
  <c r="BE189" i="1"/>
  <c r="BG189" i="1"/>
  <c r="BH189" i="1"/>
  <c r="BI189" i="1"/>
  <c r="BK189" i="1"/>
  <c r="N190" i="1"/>
  <c r="BF190" i="1" s="1"/>
  <c r="W190" i="1"/>
  <c r="Y190" i="1"/>
  <c r="AA190" i="1"/>
  <c r="BE190" i="1"/>
  <c r="BG190" i="1"/>
  <c r="BH190" i="1"/>
  <c r="BI190" i="1"/>
  <c r="BK190" i="1"/>
  <c r="N191" i="1"/>
  <c r="BF191" i="1" s="1"/>
  <c r="W191" i="1"/>
  <c r="Y191" i="1"/>
  <c r="AA191" i="1"/>
  <c r="BE191" i="1"/>
  <c r="BG191" i="1"/>
  <c r="BH191" i="1"/>
  <c r="BI191" i="1"/>
  <c r="BK191" i="1"/>
  <c r="N192" i="1"/>
  <c r="BF192" i="1" s="1"/>
  <c r="W192" i="1"/>
  <c r="Y192" i="1"/>
  <c r="AA192" i="1"/>
  <c r="BE192" i="1"/>
  <c r="BG192" i="1"/>
  <c r="BH192" i="1"/>
  <c r="BI192" i="1"/>
  <c r="BK192" i="1"/>
  <c r="N193" i="1"/>
  <c r="BF193" i="1" s="1"/>
  <c r="W193" i="1"/>
  <c r="Y193" i="1"/>
  <c r="AA193" i="1"/>
  <c r="BE193" i="1"/>
  <c r="BG193" i="1"/>
  <c r="BH193" i="1"/>
  <c r="BI193" i="1"/>
  <c r="BK193" i="1"/>
  <c r="N194" i="1"/>
  <c r="BF194" i="1" s="1"/>
  <c r="W194" i="1"/>
  <c r="Y194" i="1"/>
  <c r="AA194" i="1"/>
  <c r="BE194" i="1"/>
  <c r="BG194" i="1"/>
  <c r="BH194" i="1"/>
  <c r="BI194" i="1"/>
  <c r="BK194" i="1"/>
  <c r="N195" i="1"/>
  <c r="BF195" i="1" s="1"/>
  <c r="W195" i="1"/>
  <c r="Y195" i="1"/>
  <c r="AA195" i="1"/>
  <c r="BE195" i="1"/>
  <c r="BG195" i="1"/>
  <c r="BH195" i="1"/>
  <c r="BI195" i="1"/>
  <c r="BK195" i="1"/>
  <c r="N196" i="1"/>
  <c r="BF196" i="1" s="1"/>
  <c r="W196" i="1"/>
  <c r="Y196" i="1"/>
  <c r="AA196" i="1"/>
  <c r="BE196" i="1"/>
  <c r="BG196" i="1"/>
  <c r="BH196" i="1"/>
  <c r="BI196" i="1"/>
  <c r="BK196" i="1"/>
  <c r="N197" i="1"/>
  <c r="BF197" i="1" s="1"/>
  <c r="W197" i="1"/>
  <c r="Y197" i="1"/>
  <c r="AA197" i="1"/>
  <c r="BE197" i="1"/>
  <c r="BG197" i="1"/>
  <c r="BH197" i="1"/>
  <c r="BI197" i="1"/>
  <c r="BK197" i="1"/>
  <c r="N198" i="1"/>
  <c r="BF198" i="1" s="1"/>
  <c r="W198" i="1"/>
  <c r="Y198" i="1"/>
  <c r="AA198" i="1"/>
  <c r="BE198" i="1"/>
  <c r="BG198" i="1"/>
  <c r="BH198" i="1"/>
  <c r="BI198" i="1"/>
  <c r="BK198" i="1"/>
  <c r="N199" i="1"/>
  <c r="BF199" i="1" s="1"/>
  <c r="W199" i="1"/>
  <c r="Y199" i="1"/>
  <c r="AA199" i="1"/>
  <c r="BE199" i="1"/>
  <c r="BG199" i="1"/>
  <c r="BH199" i="1"/>
  <c r="BI199" i="1"/>
  <c r="BK199" i="1"/>
  <c r="N200" i="1"/>
  <c r="BF200" i="1" s="1"/>
  <c r="W200" i="1"/>
  <c r="Y200" i="1"/>
  <c r="AA200" i="1"/>
  <c r="BE200" i="1"/>
  <c r="BG200" i="1"/>
  <c r="BH200" i="1"/>
  <c r="BI200" i="1"/>
  <c r="BK200" i="1"/>
  <c r="N201" i="1"/>
  <c r="BF201" i="1" s="1"/>
  <c r="W201" i="1"/>
  <c r="Y201" i="1"/>
  <c r="AA201" i="1"/>
  <c r="BE201" i="1"/>
  <c r="BG201" i="1"/>
  <c r="BH201" i="1"/>
  <c r="BI201" i="1"/>
  <c r="BK201" i="1"/>
  <c r="N202" i="1"/>
  <c r="BF202" i="1" s="1"/>
  <c r="W202" i="1"/>
  <c r="Y202" i="1"/>
  <c r="AA202" i="1"/>
  <c r="BE202" i="1"/>
  <c r="BG202" i="1"/>
  <c r="BH202" i="1"/>
  <c r="BI202" i="1"/>
  <c r="BK202" i="1"/>
  <c r="N203" i="1"/>
  <c r="BF203" i="1" s="1"/>
  <c r="W203" i="1"/>
  <c r="Y203" i="1"/>
  <c r="AA203" i="1"/>
  <c r="BE203" i="1"/>
  <c r="BG203" i="1"/>
  <c r="BH203" i="1"/>
  <c r="BI203" i="1"/>
  <c r="BK203" i="1"/>
  <c r="N204" i="1"/>
  <c r="BF204" i="1" s="1"/>
  <c r="W204" i="1"/>
  <c r="Y204" i="1"/>
  <c r="AA204" i="1"/>
  <c r="BE204" i="1"/>
  <c r="BG204" i="1"/>
  <c r="BH204" i="1"/>
  <c r="BI204" i="1"/>
  <c r="BK204" i="1"/>
  <c r="N206" i="1"/>
  <c r="BF206" i="1" s="1"/>
  <c r="W206" i="1"/>
  <c r="W205" i="1" s="1"/>
  <c r="Y206" i="1"/>
  <c r="Y205" i="1" s="1"/>
  <c r="AA206" i="1"/>
  <c r="AA205" i="1" s="1"/>
  <c r="BE206" i="1"/>
  <c r="BG206" i="1"/>
  <c r="BH206" i="1"/>
  <c r="BI206" i="1"/>
  <c r="BK206" i="1"/>
  <c r="BK205" i="1" s="1"/>
  <c r="N205" i="1" s="1"/>
  <c r="N94" i="1" s="1"/>
  <c r="N209" i="1"/>
  <c r="BF209" i="1" s="1"/>
  <c r="W209" i="1"/>
  <c r="Y209" i="1"/>
  <c r="AA209" i="1"/>
  <c r="BE209" i="1"/>
  <c r="BG209" i="1"/>
  <c r="BH209" i="1"/>
  <c r="BI209" i="1"/>
  <c r="BK209" i="1"/>
  <c r="N210" i="1"/>
  <c r="BF210" i="1" s="1"/>
  <c r="W210" i="1"/>
  <c r="Y210" i="1"/>
  <c r="AA210" i="1"/>
  <c r="BE210" i="1"/>
  <c r="BG210" i="1"/>
  <c r="BH210" i="1"/>
  <c r="BI210" i="1"/>
  <c r="BK210" i="1"/>
  <c r="N211" i="1"/>
  <c r="BF211" i="1" s="1"/>
  <c r="W211" i="1"/>
  <c r="Y211" i="1"/>
  <c r="AA211" i="1"/>
  <c r="BE211" i="1"/>
  <c r="BG211" i="1"/>
  <c r="BH211" i="1"/>
  <c r="BI211" i="1"/>
  <c r="BK211" i="1"/>
  <c r="N212" i="1"/>
  <c r="BF212" i="1" s="1"/>
  <c r="W212" i="1"/>
  <c r="Y212" i="1"/>
  <c r="AA212" i="1"/>
  <c r="BE212" i="1"/>
  <c r="BG212" i="1"/>
  <c r="BH212" i="1"/>
  <c r="BI212" i="1"/>
  <c r="BK212" i="1"/>
  <c r="N214" i="1"/>
  <c r="BF214" i="1" s="1"/>
  <c r="W214" i="1"/>
  <c r="Y214" i="1"/>
  <c r="AA214" i="1"/>
  <c r="BE214" i="1"/>
  <c r="BG214" i="1"/>
  <c r="BH214" i="1"/>
  <c r="BI214" i="1"/>
  <c r="BK214" i="1"/>
  <c r="N215" i="1"/>
  <c r="BF215" i="1" s="1"/>
  <c r="W215" i="1"/>
  <c r="Y215" i="1"/>
  <c r="AA215" i="1"/>
  <c r="BE215" i="1"/>
  <c r="BG215" i="1"/>
  <c r="BH215" i="1"/>
  <c r="BI215" i="1"/>
  <c r="BK215" i="1"/>
  <c r="N216" i="1"/>
  <c r="BF216" i="1" s="1"/>
  <c r="W216" i="1"/>
  <c r="Y216" i="1"/>
  <c r="AA216" i="1"/>
  <c r="BE216" i="1"/>
  <c r="BG216" i="1"/>
  <c r="BH216" i="1"/>
  <c r="BI216" i="1"/>
  <c r="BK216" i="1"/>
  <c r="N217" i="1"/>
  <c r="BF217" i="1" s="1"/>
  <c r="W217" i="1"/>
  <c r="Y217" i="1"/>
  <c r="AA217" i="1"/>
  <c r="BE217" i="1"/>
  <c r="BG217" i="1"/>
  <c r="BH217" i="1"/>
  <c r="BI217" i="1"/>
  <c r="BK217" i="1"/>
  <c r="N218" i="1"/>
  <c r="BF218" i="1" s="1"/>
  <c r="W218" i="1"/>
  <c r="Y218" i="1"/>
  <c r="AA218" i="1"/>
  <c r="BE218" i="1"/>
  <c r="BG218" i="1"/>
  <c r="BH218" i="1"/>
  <c r="BI218" i="1"/>
  <c r="BK218" i="1"/>
  <c r="N219" i="1"/>
  <c r="BF219" i="1" s="1"/>
  <c r="W219" i="1"/>
  <c r="Y219" i="1"/>
  <c r="AA219" i="1"/>
  <c r="BE219" i="1"/>
  <c r="BG219" i="1"/>
  <c r="BH219" i="1"/>
  <c r="BI219" i="1"/>
  <c r="BK219" i="1"/>
  <c r="N220" i="1"/>
  <c r="BF220" i="1" s="1"/>
  <c r="W220" i="1"/>
  <c r="Y220" i="1"/>
  <c r="AA220" i="1"/>
  <c r="BE220" i="1"/>
  <c r="BG220" i="1"/>
  <c r="BH220" i="1"/>
  <c r="BI220" i="1"/>
  <c r="BK220" i="1"/>
  <c r="N222" i="1"/>
  <c r="BF222" i="1" s="1"/>
  <c r="W222" i="1"/>
  <c r="Y222" i="1"/>
  <c r="AA222" i="1"/>
  <c r="BE222" i="1"/>
  <c r="BG222" i="1"/>
  <c r="BH222" i="1"/>
  <c r="BI222" i="1"/>
  <c r="BK222" i="1"/>
  <c r="N223" i="1"/>
  <c r="BF223" i="1" s="1"/>
  <c r="W223" i="1"/>
  <c r="Y223" i="1"/>
  <c r="AA223" i="1"/>
  <c r="BE223" i="1"/>
  <c r="BG223" i="1"/>
  <c r="BH223" i="1"/>
  <c r="BI223" i="1"/>
  <c r="BK223" i="1"/>
  <c r="N224" i="1"/>
  <c r="BF224" i="1" s="1"/>
  <c r="W224" i="1"/>
  <c r="Y224" i="1"/>
  <c r="AA224" i="1"/>
  <c r="BE224" i="1"/>
  <c r="BG224" i="1"/>
  <c r="BH224" i="1"/>
  <c r="BI224" i="1"/>
  <c r="BK224" i="1"/>
  <c r="N226" i="1"/>
  <c r="BF226" i="1" s="1"/>
  <c r="W226" i="1"/>
  <c r="Y226" i="1"/>
  <c r="AA226" i="1"/>
  <c r="BE226" i="1"/>
  <c r="BG226" i="1"/>
  <c r="BH226" i="1"/>
  <c r="BI226" i="1"/>
  <c r="BK226" i="1"/>
  <c r="N227" i="1"/>
  <c r="BF227" i="1" s="1"/>
  <c r="W227" i="1"/>
  <c r="Y227" i="1"/>
  <c r="AA227" i="1"/>
  <c r="BE227" i="1"/>
  <c r="BG227" i="1"/>
  <c r="BH227" i="1"/>
  <c r="BI227" i="1"/>
  <c r="BK227" i="1"/>
  <c r="N228" i="1"/>
  <c r="BF228" i="1" s="1"/>
  <c r="W228" i="1"/>
  <c r="Y228" i="1"/>
  <c r="AA228" i="1"/>
  <c r="BE228" i="1"/>
  <c r="BG228" i="1"/>
  <c r="BH228" i="1"/>
  <c r="BI228" i="1"/>
  <c r="BK228" i="1"/>
  <c r="N229" i="1"/>
  <c r="BF229" i="1" s="1"/>
  <c r="W229" i="1"/>
  <c r="Y229" i="1"/>
  <c r="AA229" i="1"/>
  <c r="BE229" i="1"/>
  <c r="BG229" i="1"/>
  <c r="BH229" i="1"/>
  <c r="BI229" i="1"/>
  <c r="BK229" i="1"/>
  <c r="W231" i="1"/>
  <c r="Y231" i="1"/>
  <c r="AA231" i="1"/>
  <c r="BE231" i="1"/>
  <c r="BG231" i="1"/>
  <c r="BH231" i="1"/>
  <c r="BI231" i="1"/>
  <c r="BK231" i="1"/>
  <c r="W232" i="1"/>
  <c r="Y232" i="1"/>
  <c r="AA232" i="1"/>
  <c r="BE232" i="1"/>
  <c r="BG232" i="1"/>
  <c r="BH232" i="1"/>
  <c r="BI232" i="1"/>
  <c r="BK232" i="1"/>
  <c r="N241" i="1"/>
  <c r="BF241" i="1" s="1"/>
  <c r="W241" i="1"/>
  <c r="Y241" i="1"/>
  <c r="AA241" i="1"/>
  <c r="BE241" i="1"/>
  <c r="BG241" i="1"/>
  <c r="BH241" i="1"/>
  <c r="BI241" i="1"/>
  <c r="BK241" i="1"/>
  <c r="N242" i="1"/>
  <c r="BF242" i="1" s="1"/>
  <c r="W242" i="1"/>
  <c r="Y242" i="1"/>
  <c r="AA242" i="1"/>
  <c r="BE242" i="1"/>
  <c r="BG242" i="1"/>
  <c r="BH242" i="1"/>
  <c r="BI242" i="1"/>
  <c r="BK242" i="1"/>
  <c r="N243" i="1"/>
  <c r="BF243" i="1" s="1"/>
  <c r="W243" i="1"/>
  <c r="Y243" i="1"/>
  <c r="AA243" i="1"/>
  <c r="BE243" i="1"/>
  <c r="BG243" i="1"/>
  <c r="BH243" i="1"/>
  <c r="BI243" i="1"/>
  <c r="BK243" i="1"/>
  <c r="N244" i="1"/>
  <c r="BF244" i="1" s="1"/>
  <c r="W244" i="1"/>
  <c r="Y244" i="1"/>
  <c r="AA244" i="1"/>
  <c r="BE244" i="1"/>
  <c r="BG244" i="1"/>
  <c r="BH244" i="1"/>
  <c r="BI244" i="1"/>
  <c r="BK244" i="1"/>
  <c r="N245" i="1"/>
  <c r="BF245" i="1" s="1"/>
  <c r="W245" i="1"/>
  <c r="Y245" i="1"/>
  <c r="AA245" i="1"/>
  <c r="BE245" i="1"/>
  <c r="BG245" i="1"/>
  <c r="BH245" i="1"/>
  <c r="BI245" i="1"/>
  <c r="BK245" i="1"/>
  <c r="N246" i="1"/>
  <c r="BF246" i="1" s="1"/>
  <c r="W246" i="1"/>
  <c r="Y246" i="1"/>
  <c r="AA246" i="1"/>
  <c r="BE246" i="1"/>
  <c r="BG246" i="1"/>
  <c r="BH246" i="1"/>
  <c r="BI246" i="1"/>
  <c r="BK246" i="1"/>
  <c r="N247" i="1"/>
  <c r="BF247" i="1" s="1"/>
  <c r="W247" i="1"/>
  <c r="Y247" i="1"/>
  <c r="AA247" i="1"/>
  <c r="BE247" i="1"/>
  <c r="BG247" i="1"/>
  <c r="BH247" i="1"/>
  <c r="BI247" i="1"/>
  <c r="BK247" i="1"/>
  <c r="N248" i="1"/>
  <c r="BF248" i="1" s="1"/>
  <c r="W248" i="1"/>
  <c r="Y248" i="1"/>
  <c r="AA248" i="1"/>
  <c r="BE248" i="1"/>
  <c r="BG248" i="1"/>
  <c r="BH248" i="1"/>
  <c r="BI248" i="1"/>
  <c r="BK248" i="1"/>
  <c r="N249" i="1"/>
  <c r="BF249" i="1" s="1"/>
  <c r="W249" i="1"/>
  <c r="Y249" i="1"/>
  <c r="AA249" i="1"/>
  <c r="BE249" i="1"/>
  <c r="BG249" i="1"/>
  <c r="BH249" i="1"/>
  <c r="BI249" i="1"/>
  <c r="BK249" i="1"/>
  <c r="N250" i="1"/>
  <c r="BF250" i="1" s="1"/>
  <c r="W250" i="1"/>
  <c r="Y250" i="1"/>
  <c r="AA250" i="1"/>
  <c r="BE250" i="1"/>
  <c r="BG250" i="1"/>
  <c r="BH250" i="1"/>
  <c r="BI250" i="1"/>
  <c r="BK250" i="1"/>
  <c r="N251" i="1"/>
  <c r="BF251" i="1" s="1"/>
  <c r="W251" i="1"/>
  <c r="Y251" i="1"/>
  <c r="AA251" i="1"/>
  <c r="BE251" i="1"/>
  <c r="BG251" i="1"/>
  <c r="BH251" i="1"/>
  <c r="BI251" i="1"/>
  <c r="BK251" i="1"/>
  <c r="N252" i="1"/>
  <c r="BF252" i="1" s="1"/>
  <c r="W252" i="1"/>
  <c r="Y252" i="1"/>
  <c r="AA252" i="1"/>
  <c r="BE252" i="1"/>
  <c r="BG252" i="1"/>
  <c r="BH252" i="1"/>
  <c r="BI252" i="1"/>
  <c r="BK252" i="1"/>
  <c r="N253" i="1"/>
  <c r="BF253" i="1" s="1"/>
  <c r="W253" i="1"/>
  <c r="Y253" i="1"/>
  <c r="AA253" i="1"/>
  <c r="BE253" i="1"/>
  <c r="BG253" i="1"/>
  <c r="BH253" i="1"/>
  <c r="BI253" i="1"/>
  <c r="BK253" i="1"/>
  <c r="N254" i="1"/>
  <c r="BF254" i="1" s="1"/>
  <c r="W254" i="1"/>
  <c r="Y254" i="1"/>
  <c r="AA254" i="1"/>
  <c r="BE254" i="1"/>
  <c r="BG254" i="1"/>
  <c r="BH254" i="1"/>
  <c r="BI254" i="1"/>
  <c r="BK254" i="1"/>
  <c r="N255" i="1"/>
  <c r="BF255" i="1" s="1"/>
  <c r="W255" i="1"/>
  <c r="Y255" i="1"/>
  <c r="AA255" i="1"/>
  <c r="BE255" i="1"/>
  <c r="BG255" i="1"/>
  <c r="BH255" i="1"/>
  <c r="BI255" i="1"/>
  <c r="BK255" i="1"/>
  <c r="N256" i="1"/>
  <c r="BF256" i="1" s="1"/>
  <c r="W256" i="1"/>
  <c r="Y256" i="1"/>
  <c r="AA256" i="1"/>
  <c r="BE256" i="1"/>
  <c r="BG256" i="1"/>
  <c r="BH256" i="1"/>
  <c r="BI256" i="1"/>
  <c r="BK256" i="1"/>
  <c r="N259" i="1"/>
  <c r="BF259" i="1" s="1"/>
  <c r="W259" i="1"/>
  <c r="Y259" i="1"/>
  <c r="AA259" i="1"/>
  <c r="BE259" i="1"/>
  <c r="BG259" i="1"/>
  <c r="BH259" i="1"/>
  <c r="BI259" i="1"/>
  <c r="BK259" i="1"/>
  <c r="N260" i="1"/>
  <c r="BF260" i="1" s="1"/>
  <c r="W260" i="1"/>
  <c r="Y260" i="1"/>
  <c r="AA260" i="1"/>
  <c r="BE260" i="1"/>
  <c r="BG260" i="1"/>
  <c r="BH260" i="1"/>
  <c r="BI260" i="1"/>
  <c r="BK260" i="1"/>
  <c r="N261" i="1"/>
  <c r="BF261" i="1" s="1"/>
  <c r="W261" i="1"/>
  <c r="Y261" i="1"/>
  <c r="AA261" i="1"/>
  <c r="BE261" i="1"/>
  <c r="BG261" i="1"/>
  <c r="BH261" i="1"/>
  <c r="BI261" i="1"/>
  <c r="BK261" i="1"/>
  <c r="N262" i="1"/>
  <c r="BF262" i="1" s="1"/>
  <c r="W262" i="1"/>
  <c r="Y262" i="1"/>
  <c r="AA262" i="1"/>
  <c r="BE262" i="1"/>
  <c r="BG262" i="1"/>
  <c r="BH262" i="1"/>
  <c r="BI262" i="1"/>
  <c r="BK262" i="1"/>
  <c r="N264" i="1"/>
  <c r="BF264" i="1" s="1"/>
  <c r="W264" i="1"/>
  <c r="Y264" i="1"/>
  <c r="AA264" i="1"/>
  <c r="BE264" i="1"/>
  <c r="BG264" i="1"/>
  <c r="BH264" i="1"/>
  <c r="BI264" i="1"/>
  <c r="BK264" i="1"/>
  <c r="N265" i="1"/>
  <c r="BF265" i="1" s="1"/>
  <c r="W265" i="1"/>
  <c r="Y265" i="1"/>
  <c r="AA265" i="1"/>
  <c r="BE265" i="1"/>
  <c r="BG265" i="1"/>
  <c r="BH265" i="1"/>
  <c r="BI265" i="1"/>
  <c r="BK265" i="1"/>
  <c r="N266" i="1"/>
  <c r="BF266" i="1" s="1"/>
  <c r="W266" i="1"/>
  <c r="Y266" i="1"/>
  <c r="AA266" i="1"/>
  <c r="BE266" i="1"/>
  <c r="BG266" i="1"/>
  <c r="BH266" i="1"/>
  <c r="BI266" i="1"/>
  <c r="BK266" i="1"/>
  <c r="N268" i="1"/>
  <c r="BF268" i="1" s="1"/>
  <c r="W268" i="1"/>
  <c r="Y268" i="1"/>
  <c r="AA268" i="1"/>
  <c r="BE268" i="1"/>
  <c r="BG268" i="1"/>
  <c r="BH268" i="1"/>
  <c r="BI268" i="1"/>
  <c r="BK268" i="1"/>
  <c r="N270" i="1"/>
  <c r="BF270" i="1" s="1"/>
  <c r="W270" i="1"/>
  <c r="Y270" i="1"/>
  <c r="AA270" i="1"/>
  <c r="BE270" i="1"/>
  <c r="BG270" i="1"/>
  <c r="BH270" i="1"/>
  <c r="BI270" i="1"/>
  <c r="BK270" i="1"/>
  <c r="N271" i="1"/>
  <c r="BF271" i="1" s="1"/>
  <c r="W271" i="1"/>
  <c r="Y271" i="1"/>
  <c r="AA271" i="1"/>
  <c r="BE271" i="1"/>
  <c r="BG271" i="1"/>
  <c r="BH271" i="1"/>
  <c r="BI271" i="1"/>
  <c r="BK271" i="1"/>
  <c r="N272" i="1"/>
  <c r="BF272" i="1" s="1"/>
  <c r="W272" i="1"/>
  <c r="Y272" i="1"/>
  <c r="AA272" i="1"/>
  <c r="BE272" i="1"/>
  <c r="BG272" i="1"/>
  <c r="BH272" i="1"/>
  <c r="BI272" i="1"/>
  <c r="BK272" i="1"/>
  <c r="N273" i="1"/>
  <c r="BF273" i="1" s="1"/>
  <c r="W273" i="1"/>
  <c r="Y273" i="1"/>
  <c r="AA273" i="1"/>
  <c r="BE273" i="1"/>
  <c r="BG273" i="1"/>
  <c r="BH273" i="1"/>
  <c r="BI273" i="1"/>
  <c r="BK273" i="1"/>
  <c r="N274" i="1"/>
  <c r="BF274" i="1" s="1"/>
  <c r="W274" i="1"/>
  <c r="Y274" i="1"/>
  <c r="AA274" i="1"/>
  <c r="BE274" i="1"/>
  <c r="BG274" i="1"/>
  <c r="BH274" i="1"/>
  <c r="BI274" i="1"/>
  <c r="BK274" i="1"/>
  <c r="N275" i="1"/>
  <c r="BF275" i="1" s="1"/>
  <c r="W275" i="1"/>
  <c r="Y275" i="1"/>
  <c r="AA275" i="1"/>
  <c r="BE275" i="1"/>
  <c r="BG275" i="1"/>
  <c r="BH275" i="1"/>
  <c r="BI275" i="1"/>
  <c r="BK275" i="1"/>
  <c r="N277" i="1"/>
  <c r="BF277" i="1" s="1"/>
  <c r="W277" i="1"/>
  <c r="Y277" i="1"/>
  <c r="AA277" i="1"/>
  <c r="BE277" i="1"/>
  <c r="BG277" i="1"/>
  <c r="BH277" i="1"/>
  <c r="BI277" i="1"/>
  <c r="BK277" i="1"/>
  <c r="N278" i="1"/>
  <c r="BF278" i="1" s="1"/>
  <c r="W278" i="1"/>
  <c r="Y278" i="1"/>
  <c r="AA278" i="1"/>
  <c r="BE278" i="1"/>
  <c r="BG278" i="1"/>
  <c r="BH278" i="1"/>
  <c r="BI278" i="1"/>
  <c r="BK278" i="1"/>
  <c r="N279" i="1"/>
  <c r="BF279" i="1" s="1"/>
  <c r="W279" i="1"/>
  <c r="Y279" i="1"/>
  <c r="AA279" i="1"/>
  <c r="BE279" i="1"/>
  <c r="BG279" i="1"/>
  <c r="BH279" i="1"/>
  <c r="BI279" i="1"/>
  <c r="BK279" i="1"/>
  <c r="N280" i="1"/>
  <c r="BF280" i="1" s="1"/>
  <c r="W280" i="1"/>
  <c r="Y280" i="1"/>
  <c r="AA280" i="1"/>
  <c r="BE280" i="1"/>
  <c r="BG280" i="1"/>
  <c r="BH280" i="1"/>
  <c r="BI280" i="1"/>
  <c r="BK280" i="1"/>
  <c r="N281" i="1"/>
  <c r="BF281" i="1" s="1"/>
  <c r="W281" i="1"/>
  <c r="Y281" i="1"/>
  <c r="AA281" i="1"/>
  <c r="BE281" i="1"/>
  <c r="BG281" i="1"/>
  <c r="BH281" i="1"/>
  <c r="BI281" i="1"/>
  <c r="BK281" i="1"/>
  <c r="N282" i="1"/>
  <c r="BF282" i="1" s="1"/>
  <c r="W282" i="1"/>
  <c r="Y282" i="1"/>
  <c r="AA282" i="1"/>
  <c r="BE282" i="1"/>
  <c r="BG282" i="1"/>
  <c r="BH282" i="1"/>
  <c r="BI282" i="1"/>
  <c r="BK282" i="1"/>
  <c r="N283" i="1"/>
  <c r="BF283" i="1" s="1"/>
  <c r="W283" i="1"/>
  <c r="Y283" i="1"/>
  <c r="AA283" i="1"/>
  <c r="BE283" i="1"/>
  <c r="BG283" i="1"/>
  <c r="BH283" i="1"/>
  <c r="BI283" i="1"/>
  <c r="BK283" i="1"/>
  <c r="N284" i="1"/>
  <c r="BF284" i="1" s="1"/>
  <c r="W284" i="1"/>
  <c r="Y284" i="1"/>
  <c r="AA284" i="1"/>
  <c r="BE284" i="1"/>
  <c r="BG284" i="1"/>
  <c r="BH284" i="1"/>
  <c r="BI284" i="1"/>
  <c r="BK284" i="1"/>
  <c r="N285" i="1"/>
  <c r="BF285" i="1" s="1"/>
  <c r="W285" i="1"/>
  <c r="Y285" i="1"/>
  <c r="AA285" i="1"/>
  <c r="BE285" i="1"/>
  <c r="BG285" i="1"/>
  <c r="BH285" i="1"/>
  <c r="BI285" i="1"/>
  <c r="BK285" i="1"/>
  <c r="N286" i="1"/>
  <c r="BF286" i="1" s="1"/>
  <c r="W286" i="1"/>
  <c r="Y286" i="1"/>
  <c r="AA286" i="1"/>
  <c r="BE286" i="1"/>
  <c r="BG286" i="1"/>
  <c r="BH286" i="1"/>
  <c r="BI286" i="1"/>
  <c r="BK286" i="1"/>
  <c r="N288" i="1"/>
  <c r="BF288" i="1" s="1"/>
  <c r="W288" i="1"/>
  <c r="Y288" i="1"/>
  <c r="AA288" i="1"/>
  <c r="BE288" i="1"/>
  <c r="BG288" i="1"/>
  <c r="BH288" i="1"/>
  <c r="BI288" i="1"/>
  <c r="BK288" i="1"/>
  <c r="N289" i="1"/>
  <c r="BF289" i="1" s="1"/>
  <c r="W289" i="1"/>
  <c r="Y289" i="1"/>
  <c r="AA289" i="1"/>
  <c r="BE289" i="1"/>
  <c r="BG289" i="1"/>
  <c r="BH289" i="1"/>
  <c r="BI289" i="1"/>
  <c r="BK289" i="1"/>
  <c r="N291" i="1"/>
  <c r="BF291" i="1" s="1"/>
  <c r="W291" i="1"/>
  <c r="Y291" i="1"/>
  <c r="AA291" i="1"/>
  <c r="BE291" i="1"/>
  <c r="BG291" i="1"/>
  <c r="BH291" i="1"/>
  <c r="BI291" i="1"/>
  <c r="BK291" i="1"/>
  <c r="N292" i="1"/>
  <c r="BF292" i="1" s="1"/>
  <c r="W292" i="1"/>
  <c r="Y292" i="1"/>
  <c r="AA292" i="1"/>
  <c r="BE292" i="1"/>
  <c r="BG292" i="1"/>
  <c r="BH292" i="1"/>
  <c r="BI292" i="1"/>
  <c r="BK292" i="1"/>
  <c r="N293" i="1"/>
  <c r="BF293" i="1" s="1"/>
  <c r="W293" i="1"/>
  <c r="Y293" i="1"/>
  <c r="AA293" i="1"/>
  <c r="BE293" i="1"/>
  <c r="BG293" i="1"/>
  <c r="BH293" i="1"/>
  <c r="BI293" i="1"/>
  <c r="BK293" i="1"/>
  <c r="N294" i="1"/>
  <c r="BF294" i="1" s="1"/>
  <c r="W294" i="1"/>
  <c r="Y294" i="1"/>
  <c r="AA294" i="1"/>
  <c r="BE294" i="1"/>
  <c r="BG294" i="1"/>
  <c r="BH294" i="1"/>
  <c r="BI294" i="1"/>
  <c r="BK294" i="1"/>
  <c r="N295" i="1"/>
  <c r="BF295" i="1" s="1"/>
  <c r="W295" i="1"/>
  <c r="Y295" i="1"/>
  <c r="AA295" i="1"/>
  <c r="BE295" i="1"/>
  <c r="BG295" i="1"/>
  <c r="BH295" i="1"/>
  <c r="BI295" i="1"/>
  <c r="BK295" i="1"/>
  <c r="N296" i="1"/>
  <c r="BF296" i="1" s="1"/>
  <c r="W296" i="1"/>
  <c r="Y296" i="1"/>
  <c r="AA296" i="1"/>
  <c r="BE296" i="1"/>
  <c r="BG296" i="1"/>
  <c r="BH296" i="1"/>
  <c r="BI296" i="1"/>
  <c r="BK296" i="1"/>
  <c r="N297" i="1"/>
  <c r="BF297" i="1" s="1"/>
  <c r="W297" i="1"/>
  <c r="Y297" i="1"/>
  <c r="AA297" i="1"/>
  <c r="BE297" i="1"/>
  <c r="BG297" i="1"/>
  <c r="BH297" i="1"/>
  <c r="BI297" i="1"/>
  <c r="BK297" i="1"/>
  <c r="N298" i="1"/>
  <c r="BF298" i="1" s="1"/>
  <c r="W298" i="1"/>
  <c r="Y298" i="1"/>
  <c r="AA298" i="1"/>
  <c r="BE298" i="1"/>
  <c r="BG298" i="1"/>
  <c r="BH298" i="1"/>
  <c r="BI298" i="1"/>
  <c r="BK298" i="1"/>
  <c r="N301" i="1"/>
  <c r="BF301" i="1" s="1"/>
  <c r="W301" i="1"/>
  <c r="Y301" i="1"/>
  <c r="AA301" i="1"/>
  <c r="BE301" i="1"/>
  <c r="BG301" i="1"/>
  <c r="BH301" i="1"/>
  <c r="BI301" i="1"/>
  <c r="BK301" i="1"/>
  <c r="N302" i="1"/>
  <c r="BF302" i="1" s="1"/>
  <c r="W302" i="1"/>
  <c r="Y302" i="1"/>
  <c r="AA302" i="1"/>
  <c r="BE302" i="1"/>
  <c r="BG302" i="1"/>
  <c r="BH302" i="1"/>
  <c r="BI302" i="1"/>
  <c r="BK302" i="1"/>
  <c r="N303" i="1"/>
  <c r="BF303" i="1" s="1"/>
  <c r="W303" i="1"/>
  <c r="Y303" i="1"/>
  <c r="AA303" i="1"/>
  <c r="BE303" i="1"/>
  <c r="BG303" i="1"/>
  <c r="BH303" i="1"/>
  <c r="BI303" i="1"/>
  <c r="BK303" i="1"/>
  <c r="N304" i="1"/>
  <c r="BF304" i="1" s="1"/>
  <c r="W304" i="1"/>
  <c r="Y304" i="1"/>
  <c r="AA304" i="1"/>
  <c r="BE304" i="1"/>
  <c r="BG304" i="1"/>
  <c r="BH304" i="1"/>
  <c r="BI304" i="1"/>
  <c r="BK304" i="1"/>
  <c r="N305" i="1"/>
  <c r="BF305" i="1" s="1"/>
  <c r="W305" i="1"/>
  <c r="Y305" i="1"/>
  <c r="AA305" i="1"/>
  <c r="BE305" i="1"/>
  <c r="BG305" i="1"/>
  <c r="BH305" i="1"/>
  <c r="BI305" i="1"/>
  <c r="BK305" i="1"/>
  <c r="N307" i="1"/>
  <c r="BF307" i="1" s="1"/>
  <c r="W307" i="1"/>
  <c r="Y307" i="1"/>
  <c r="AA307" i="1"/>
  <c r="BE307" i="1"/>
  <c r="BG307" i="1"/>
  <c r="BH307" i="1"/>
  <c r="BI307" i="1"/>
  <c r="BK307" i="1"/>
  <c r="N309" i="1"/>
  <c r="BF309" i="1" s="1"/>
  <c r="W309" i="1"/>
  <c r="Y309" i="1"/>
  <c r="AA309" i="1"/>
  <c r="BE309" i="1"/>
  <c r="BG309" i="1"/>
  <c r="BH309" i="1"/>
  <c r="BI309" i="1"/>
  <c r="BK309" i="1"/>
  <c r="N310" i="1"/>
  <c r="BF310" i="1" s="1"/>
  <c r="W310" i="1"/>
  <c r="Y310" i="1"/>
  <c r="AA310" i="1"/>
  <c r="BE310" i="1"/>
  <c r="BG310" i="1"/>
  <c r="BH310" i="1"/>
  <c r="BI310" i="1"/>
  <c r="BK310" i="1"/>
  <c r="N312" i="1"/>
  <c r="BF312" i="1" s="1"/>
  <c r="W312" i="1"/>
  <c r="Y312" i="1"/>
  <c r="AA312" i="1"/>
  <c r="BE312" i="1"/>
  <c r="BG312" i="1"/>
  <c r="BH312" i="1"/>
  <c r="BI312" i="1"/>
  <c r="BK312" i="1"/>
  <c r="N313" i="1"/>
  <c r="BF313" i="1" s="1"/>
  <c r="W313" i="1"/>
  <c r="Y313" i="1"/>
  <c r="AA313" i="1"/>
  <c r="BE313" i="1"/>
  <c r="BG313" i="1"/>
  <c r="BH313" i="1"/>
  <c r="BI313" i="1"/>
  <c r="BK313" i="1"/>
  <c r="N315" i="1"/>
  <c r="BF315" i="1" s="1"/>
  <c r="W315" i="1"/>
  <c r="Y315" i="1"/>
  <c r="AA315" i="1"/>
  <c r="BE315" i="1"/>
  <c r="BG315" i="1"/>
  <c r="BH315" i="1"/>
  <c r="BI315" i="1"/>
  <c r="BK315" i="1"/>
  <c r="N317" i="1"/>
  <c r="BF317" i="1" s="1"/>
  <c r="W317" i="1"/>
  <c r="Y317" i="1"/>
  <c r="AA317" i="1"/>
  <c r="BE317" i="1"/>
  <c r="BG317" i="1"/>
  <c r="BH317" i="1"/>
  <c r="BI317" i="1"/>
  <c r="BK317" i="1"/>
  <c r="N318" i="1"/>
  <c r="BF318" i="1" s="1"/>
  <c r="W318" i="1"/>
  <c r="Y318" i="1"/>
  <c r="AA318" i="1"/>
  <c r="BE318" i="1"/>
  <c r="BG318" i="1"/>
  <c r="BH318" i="1"/>
  <c r="BI318" i="1"/>
  <c r="BK318" i="1"/>
  <c r="N319" i="1"/>
  <c r="BF319" i="1" s="1"/>
  <c r="W319" i="1"/>
  <c r="Y319" i="1"/>
  <c r="AA319" i="1"/>
  <c r="BE319" i="1"/>
  <c r="BG319" i="1"/>
  <c r="BH319" i="1"/>
  <c r="BI319" i="1"/>
  <c r="BK319" i="1"/>
  <c r="N320" i="1"/>
  <c r="BF320" i="1" s="1"/>
  <c r="W320" i="1"/>
  <c r="Y320" i="1"/>
  <c r="AA320" i="1"/>
  <c r="BE320" i="1"/>
  <c r="BG320" i="1"/>
  <c r="BH320" i="1"/>
  <c r="BI320" i="1"/>
  <c r="BK320" i="1"/>
  <c r="N321" i="1"/>
  <c r="BF321" i="1" s="1"/>
  <c r="W321" i="1"/>
  <c r="Y321" i="1"/>
  <c r="AA321" i="1"/>
  <c r="BE321" i="1"/>
  <c r="BG321" i="1"/>
  <c r="BH321" i="1"/>
  <c r="BI321" i="1"/>
  <c r="BK321" i="1"/>
  <c r="N322" i="1"/>
  <c r="BF322" i="1" s="1"/>
  <c r="W322" i="1"/>
  <c r="Y322" i="1"/>
  <c r="AA322" i="1"/>
  <c r="BE322" i="1"/>
  <c r="BG322" i="1"/>
  <c r="BH322" i="1"/>
  <c r="BI322" i="1"/>
  <c r="BK322" i="1"/>
  <c r="N323" i="1"/>
  <c r="BF323" i="1" s="1"/>
  <c r="W323" i="1"/>
  <c r="Y323" i="1"/>
  <c r="AA323" i="1"/>
  <c r="BE323" i="1"/>
  <c r="BG323" i="1"/>
  <c r="BH323" i="1"/>
  <c r="BI323" i="1"/>
  <c r="BK323" i="1"/>
  <c r="N324" i="1"/>
  <c r="BF324" i="1" s="1"/>
  <c r="W324" i="1"/>
  <c r="Y324" i="1"/>
  <c r="AA324" i="1"/>
  <c r="BE324" i="1"/>
  <c r="BG324" i="1"/>
  <c r="BH324" i="1"/>
  <c r="BI324" i="1"/>
  <c r="BK324" i="1"/>
  <c r="N326" i="1"/>
  <c r="BF326" i="1" s="1"/>
  <c r="W326" i="1"/>
  <c r="Y326" i="1"/>
  <c r="AA326" i="1"/>
  <c r="BE326" i="1"/>
  <c r="BG326" i="1"/>
  <c r="BH326" i="1"/>
  <c r="BI326" i="1"/>
  <c r="BK326" i="1"/>
  <c r="N327" i="1"/>
  <c r="BF327" i="1" s="1"/>
  <c r="W327" i="1"/>
  <c r="Y327" i="1"/>
  <c r="AA327" i="1"/>
  <c r="BE327" i="1"/>
  <c r="BG327" i="1"/>
  <c r="BH327" i="1"/>
  <c r="BI327" i="1"/>
  <c r="BK327" i="1"/>
  <c r="N329" i="1"/>
  <c r="BF329" i="1" s="1"/>
  <c r="W329" i="1"/>
  <c r="Y329" i="1"/>
  <c r="AA329" i="1"/>
  <c r="BE329" i="1"/>
  <c r="BG329" i="1"/>
  <c r="BH329" i="1"/>
  <c r="BI329" i="1"/>
  <c r="BK329" i="1"/>
  <c r="N331" i="1"/>
  <c r="BF331" i="1" s="1"/>
  <c r="W331" i="1"/>
  <c r="Y331" i="1"/>
  <c r="AA331" i="1"/>
  <c r="BE331" i="1"/>
  <c r="BG331" i="1"/>
  <c r="BH331" i="1"/>
  <c r="BI331" i="1"/>
  <c r="BK331" i="1"/>
  <c r="N332" i="1"/>
  <c r="BF332" i="1" s="1"/>
  <c r="W332" i="1"/>
  <c r="Y332" i="1"/>
  <c r="AA332" i="1"/>
  <c r="BE332" i="1"/>
  <c r="BG332" i="1"/>
  <c r="BH332" i="1"/>
  <c r="BI332" i="1"/>
  <c r="BK332" i="1"/>
  <c r="N333" i="1"/>
  <c r="BF333" i="1" s="1"/>
  <c r="W333" i="1"/>
  <c r="Y333" i="1"/>
  <c r="AA333" i="1"/>
  <c r="BE333" i="1"/>
  <c r="BG333" i="1"/>
  <c r="BH333" i="1"/>
  <c r="BI333" i="1"/>
  <c r="BK333" i="1"/>
  <c r="N334" i="1"/>
  <c r="BF334" i="1" s="1"/>
  <c r="W334" i="1"/>
  <c r="Y334" i="1"/>
  <c r="AA334" i="1"/>
  <c r="BE334" i="1"/>
  <c r="BG334" i="1"/>
  <c r="BH334" i="1"/>
  <c r="BI334" i="1"/>
  <c r="BK334" i="1"/>
  <c r="N336" i="1"/>
  <c r="BF336" i="1" s="1"/>
  <c r="W336" i="1"/>
  <c r="W335" i="1" s="1"/>
  <c r="Y336" i="1"/>
  <c r="Y335" i="1" s="1"/>
  <c r="AA336" i="1"/>
  <c r="AA335" i="1" s="1"/>
  <c r="BE336" i="1"/>
  <c r="BG336" i="1"/>
  <c r="BH336" i="1"/>
  <c r="BI336" i="1"/>
  <c r="BK336" i="1"/>
  <c r="BK335" i="1" s="1"/>
  <c r="N335" i="1" s="1"/>
  <c r="N113" i="1" s="1"/>
  <c r="N338" i="1"/>
  <c r="BF338" i="1" s="1"/>
  <c r="W338" i="1"/>
  <c r="W337" i="1" s="1"/>
  <c r="Y338" i="1"/>
  <c r="Y337" i="1" s="1"/>
  <c r="AA338" i="1"/>
  <c r="AA337" i="1" s="1"/>
  <c r="BE338" i="1"/>
  <c r="BG338" i="1"/>
  <c r="BH338" i="1"/>
  <c r="BI338" i="1"/>
  <c r="BK338" i="1"/>
  <c r="BK337" i="1" s="1"/>
  <c r="N337" i="1" s="1"/>
  <c r="N114" i="1" s="1"/>
  <c r="M33" i="1" l="1"/>
  <c r="H32" i="1"/>
  <c r="W287" i="1"/>
  <c r="AA311" i="1"/>
  <c r="W230" i="1"/>
  <c r="W311" i="1"/>
  <c r="Y213" i="1"/>
  <c r="BK225" i="1"/>
  <c r="N225" i="1" s="1"/>
  <c r="N99" i="1" s="1"/>
  <c r="Y287" i="1"/>
  <c r="Y330" i="1"/>
  <c r="BK325" i="1"/>
  <c r="N325" i="1" s="1"/>
  <c r="N111" i="1" s="1"/>
  <c r="AA276" i="1"/>
  <c r="AA208" i="1"/>
  <c r="AA308" i="1"/>
  <c r="AA230" i="1"/>
  <c r="Y308" i="1"/>
  <c r="Y240" i="1"/>
  <c r="W156" i="1"/>
  <c r="BK152" i="1"/>
  <c r="N152" i="1" s="1"/>
  <c r="N91" i="1" s="1"/>
  <c r="W325" i="1"/>
  <c r="W308" i="1"/>
  <c r="AA221" i="1"/>
  <c r="AA325" i="1"/>
  <c r="Y175" i="1"/>
  <c r="W139" i="1"/>
  <c r="W290" i="1"/>
  <c r="F128" i="1"/>
  <c r="W263" i="1"/>
  <c r="Y269" i="1"/>
  <c r="BK156" i="1"/>
  <c r="N156" i="1" s="1"/>
  <c r="N92" i="1" s="1"/>
  <c r="BK139" i="1"/>
  <c r="N139" i="1" s="1"/>
  <c r="N90" i="1" s="1"/>
  <c r="BK316" i="1"/>
  <c r="N316" i="1" s="1"/>
  <c r="N110" i="1" s="1"/>
  <c r="BK308" i="1"/>
  <c r="N308" i="1" s="1"/>
  <c r="N108" i="1" s="1"/>
  <c r="BK290" i="1"/>
  <c r="N290" i="1" s="1"/>
  <c r="N107" i="1" s="1"/>
  <c r="BK269" i="1"/>
  <c r="N269" i="1" s="1"/>
  <c r="N104" i="1" s="1"/>
  <c r="BK221" i="1"/>
  <c r="N221" i="1" s="1"/>
  <c r="N98" i="1" s="1"/>
  <c r="BK208" i="1"/>
  <c r="N208" i="1" s="1"/>
  <c r="N96" i="1" s="1"/>
  <c r="BK311" i="1"/>
  <c r="N311" i="1" s="1"/>
  <c r="N109" i="1" s="1"/>
  <c r="AA263" i="1"/>
  <c r="AA240" i="1"/>
  <c r="Y225" i="1"/>
  <c r="W221" i="1"/>
  <c r="W208" i="1"/>
  <c r="AA156" i="1"/>
  <c r="Y316" i="1"/>
  <c r="AA213" i="1"/>
  <c r="AA139" i="1"/>
  <c r="BK263" i="1"/>
  <c r="N263" i="1" s="1"/>
  <c r="N103" i="1" s="1"/>
  <c r="AA290" i="1"/>
  <c r="BK287" i="1"/>
  <c r="N287" i="1" s="1"/>
  <c r="N106" i="1" s="1"/>
  <c r="AA287" i="1"/>
  <c r="W276" i="1"/>
  <c r="Y152" i="1"/>
  <c r="BK276" i="1"/>
  <c r="N276" i="1" s="1"/>
  <c r="N105" i="1" s="1"/>
  <c r="Y290" i="1"/>
  <c r="BK330" i="1"/>
  <c r="N330" i="1" s="1"/>
  <c r="N112" i="1" s="1"/>
  <c r="BK230" i="1"/>
  <c r="N230" i="1" s="1"/>
  <c r="N100" i="1" s="1"/>
  <c r="Y230" i="1"/>
  <c r="F134" i="1"/>
  <c r="M84" i="1"/>
  <c r="Y276" i="1"/>
  <c r="AA269" i="1"/>
  <c r="AA225" i="1"/>
  <c r="H36" i="1"/>
  <c r="W330" i="1"/>
  <c r="W316" i="1"/>
  <c r="Y311" i="1"/>
  <c r="BK240" i="1"/>
  <c r="N240" i="1" s="1"/>
  <c r="N102" i="1" s="1"/>
  <c r="W240" i="1"/>
  <c r="AA175" i="1"/>
  <c r="Y156" i="1"/>
  <c r="W152" i="1"/>
  <c r="M32" i="1"/>
  <c r="W269" i="1"/>
  <c r="W225" i="1"/>
  <c r="Y221" i="1"/>
  <c r="BK213" i="1"/>
  <c r="N213" i="1" s="1"/>
  <c r="N97" i="1" s="1"/>
  <c r="W213" i="1"/>
  <c r="Y208" i="1"/>
  <c r="H34" i="1"/>
  <c r="Y325" i="1"/>
  <c r="AA330" i="1"/>
  <c r="AA316" i="1"/>
  <c r="Y263" i="1"/>
  <c r="BK175" i="1"/>
  <c r="N175" i="1" s="1"/>
  <c r="N93" i="1" s="1"/>
  <c r="W175" i="1"/>
  <c r="H35" i="1"/>
  <c r="AA152" i="1"/>
  <c r="Y139" i="1"/>
  <c r="H33" i="1"/>
  <c r="F83" i="1"/>
  <c r="BK138" i="1" l="1"/>
  <c r="Y138" i="1"/>
  <c r="W138" i="1"/>
  <c r="AA138" i="1"/>
  <c r="AA207" i="1"/>
  <c r="W207" i="1"/>
  <c r="BK207" i="1"/>
  <c r="N207" i="1" s="1"/>
  <c r="N95" i="1" s="1"/>
  <c r="Y207" i="1"/>
  <c r="BK137" i="1" l="1"/>
  <c r="N137" i="1" s="1"/>
  <c r="N88" i="1" s="1"/>
  <c r="M27" i="1" s="1"/>
  <c r="M30" i="1" s="1"/>
  <c r="L38" i="1" s="1"/>
  <c r="Y137" i="1"/>
  <c r="N138" i="1"/>
  <c r="N89" i="1" s="1"/>
  <c r="AA137" i="1"/>
  <c r="W137" i="1"/>
  <c r="L120" i="1" l="1"/>
</calcChain>
</file>

<file path=xl/sharedStrings.xml><?xml version="1.0" encoding="utf-8"?>
<sst xmlns="http://schemas.openxmlformats.org/spreadsheetml/2006/main" count="2603" uniqueCount="786">
  <si>
    <t>1</t>
  </si>
  <si>
    <t>P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</si>
  <si>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</si>
  <si>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-1057721188</t>
  </si>
  <si>
    <t>512</t>
  </si>
  <si>
    <t>2</t>
  </si>
  <si>
    <t>ROZPOCET</t>
  </si>
  <si>
    <t>K</t>
  </si>
  <si>
    <t>znížená</t>
  </si>
  <si>
    <t/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</si>
  <si>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</si>
  <si>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POZNAMKA_1</t>
  </si>
  <si>
    <t>161</t>
  </si>
  <si>
    <t>0</t>
  </si>
  <si>
    <t>D</t>
  </si>
  <si>
    <t>4</t>
  </si>
  <si>
    <t>POZ - POZNÁMKY</t>
  </si>
  <si>
    <t>-1452223605</t>
  </si>
  <si>
    <t>hod</t>
  </si>
  <si>
    <t>Stavebno montážne práce menej náročne, pomocné alebo manupulačné (Tr 1) v rozsahu viac ako 8 hodín</t>
  </si>
  <si>
    <t>HZS000111</t>
  </si>
  <si>
    <t>160</t>
  </si>
  <si>
    <t>HZS - Hodinové zúčtovacie sadzby</t>
  </si>
  <si>
    <t>1323149580</t>
  </si>
  <si>
    <t>16</t>
  </si>
  <si>
    <t>m2</t>
  </si>
  <si>
    <t xml:space="preserve">Maľby z maliarskych zmesí Primalex, Farmal, ručne nanášané dvojnásobné základné na podklad jemnozrnný na schodisku výšky do 3, 80 m   </t>
  </si>
  <si>
    <t>784453271</t>
  </si>
  <si>
    <t>159</t>
  </si>
  <si>
    <t>-2013139420</t>
  </si>
  <si>
    <t xml:space="preserve">Maľby z maliarskych zmesí Primalex, Farmal, ručne nanášané tónované dvojnásobné na jemnozrnný podklad výšky do 3, 80 m   </t>
  </si>
  <si>
    <t>784452371</t>
  </si>
  <si>
    <t>158</t>
  </si>
  <si>
    <t>-1343011329</t>
  </si>
  <si>
    <t xml:space="preserve">Zakrývanie podláh a zariadení papierom v miestnostiach alebo na schodisku   </t>
  </si>
  <si>
    <t>784418012</t>
  </si>
  <si>
    <t>157</t>
  </si>
  <si>
    <t>-499559557</t>
  </si>
  <si>
    <t>ks</t>
  </si>
  <si>
    <t>Oblepenie vypínačov, zásuviek páskou výšky do 3, 80 m</t>
  </si>
  <si>
    <t>784410010</t>
  </si>
  <si>
    <t>156</t>
  </si>
  <si>
    <t xml:space="preserve">    784 - Dokončovacie práce - maľby</t>
  </si>
  <si>
    <t>719875811</t>
  </si>
  <si>
    <t>%</t>
  </si>
  <si>
    <t>Presun hmôt pre obklady keramické v objektoch výšky nad 6 do 12 m</t>
  </si>
  <si>
    <t>998781202</t>
  </si>
  <si>
    <t>155</t>
  </si>
  <si>
    <t>883514707</t>
  </si>
  <si>
    <t>M</t>
  </si>
  <si>
    <t>32</t>
  </si>
  <si>
    <t>5976412400</t>
  </si>
  <si>
    <t>154</t>
  </si>
  <si>
    <t>199842316</t>
  </si>
  <si>
    <t>Montáž obkladov vnútor. stien z obkladačiek kladených do malty veľ. 300x300 mm</t>
  </si>
  <si>
    <t>781441020</t>
  </si>
  <si>
    <t>153</t>
  </si>
  <si>
    <t xml:space="preserve">    781 - Dokončovacie práce a obklady</t>
  </si>
  <si>
    <t>-1520046208</t>
  </si>
  <si>
    <t>Presun hmôt pre podlahy povlakové v objektoch výšky nad 6 do 12 m</t>
  </si>
  <si>
    <t>998776202</t>
  </si>
  <si>
    <t>152</t>
  </si>
  <si>
    <t>-1994837388</t>
  </si>
  <si>
    <t>Koberecový štvorec všívaný , trieda záťaže 33,</t>
  </si>
  <si>
    <t>6970005330</t>
  </si>
  <si>
    <t>151</t>
  </si>
  <si>
    <t>709171021</t>
  </si>
  <si>
    <t>Lepenie textilných podláh - kobercov zo štvorcov, dielcov</t>
  </si>
  <si>
    <t>776572410</t>
  </si>
  <si>
    <t>150</t>
  </si>
  <si>
    <t>223120545</t>
  </si>
  <si>
    <t>PVC podlaha 2mm tr.34/43</t>
  </si>
  <si>
    <t>2841301000</t>
  </si>
  <si>
    <t>149</t>
  </si>
  <si>
    <t>-1975336918</t>
  </si>
  <si>
    <t xml:space="preserve">Lepenie povlakových podláh z plastov PVC bez podkladu z pásov   </t>
  </si>
  <si>
    <t>776521100</t>
  </si>
  <si>
    <t>148</t>
  </si>
  <si>
    <t>623951645</t>
  </si>
  <si>
    <t>m</t>
  </si>
  <si>
    <t>Kobercová lišta  biela,čierna,šedá, béžová, tm.hnedá</t>
  </si>
  <si>
    <t>6970005080</t>
  </si>
  <si>
    <t>147</t>
  </si>
  <si>
    <t>384077411</t>
  </si>
  <si>
    <t>Lepenie podlahových soklíkov z koberca</t>
  </si>
  <si>
    <t>776470010</t>
  </si>
  <si>
    <t>146</t>
  </si>
  <si>
    <t>14583236</t>
  </si>
  <si>
    <t>Lepenie podlahových soklíkov z PVC</t>
  </si>
  <si>
    <t>776420010</t>
  </si>
  <si>
    <t>145</t>
  </si>
  <si>
    <t xml:space="preserve">    776 - Podlahy povlakové</t>
  </si>
  <si>
    <t>804445856</t>
  </si>
  <si>
    <t>Presun hmôt pre podlahy z dlaždíc v objektoch výšky nad 6 do 12 m</t>
  </si>
  <si>
    <t>998771202</t>
  </si>
  <si>
    <t>144</t>
  </si>
  <si>
    <t>-1804365323</t>
  </si>
  <si>
    <t>5978650470</t>
  </si>
  <si>
    <t>143</t>
  </si>
  <si>
    <t>1062493510</t>
  </si>
  <si>
    <t>Montáž podláh z dlaždíc keramických do malty veľ. 300 x 300 mm</t>
  </si>
  <si>
    <t>771571112</t>
  </si>
  <si>
    <t>142</t>
  </si>
  <si>
    <t xml:space="preserve">    771 - Podlahy z dlaždíc</t>
  </si>
  <si>
    <t>1976607611</t>
  </si>
  <si>
    <t>Presun hmôt pre kovové stavebné doplnkové konštrukcie v objektoch výšky nad 6 do 12 m</t>
  </si>
  <si>
    <t>998767202</t>
  </si>
  <si>
    <t>141</t>
  </si>
  <si>
    <t>-1453303572</t>
  </si>
  <si>
    <t>D+M Schodolez</t>
  </si>
  <si>
    <t>767212000,1</t>
  </si>
  <si>
    <t>140</t>
  </si>
  <si>
    <t xml:space="preserve">    767 - Konštrukcie doplnkové kovové</t>
  </si>
  <si>
    <t>387929450</t>
  </si>
  <si>
    <t>Presun hmot pre konštrukcie stolárske v objektoch výšky nad 6 do 12 m</t>
  </si>
  <si>
    <t>998766202</t>
  </si>
  <si>
    <t>139</t>
  </si>
  <si>
    <t>157032244</t>
  </si>
  <si>
    <t>6117100900,1</t>
  </si>
  <si>
    <t>138</t>
  </si>
  <si>
    <t>-524575170</t>
  </si>
  <si>
    <t>766702121</t>
  </si>
  <si>
    <t>137</t>
  </si>
  <si>
    <t>-456222371</t>
  </si>
  <si>
    <t>Demontáž vnútorných parapetov,   -0,00890t</t>
  </si>
  <si>
    <t>766694912,1</t>
  </si>
  <si>
    <t>136</t>
  </si>
  <si>
    <t>-901665677</t>
  </si>
  <si>
    <t>6116029700,1</t>
  </si>
  <si>
    <t>135</t>
  </si>
  <si>
    <t>1367550425</t>
  </si>
  <si>
    <t>766662132</t>
  </si>
  <si>
    <t>134</t>
  </si>
  <si>
    <t>-1985523291</t>
  </si>
  <si>
    <t>6114122300,40</t>
  </si>
  <si>
    <t>133</t>
  </si>
  <si>
    <t>570584635</t>
  </si>
  <si>
    <t>6114122300,39</t>
  </si>
  <si>
    <t>132</t>
  </si>
  <si>
    <t>254110594</t>
  </si>
  <si>
    <t>6114122300,37</t>
  </si>
  <si>
    <t>131</t>
  </si>
  <si>
    <t>-396750786</t>
  </si>
  <si>
    <t>6114122300,35</t>
  </si>
  <si>
    <t>130</t>
  </si>
  <si>
    <t>73448355</t>
  </si>
  <si>
    <t>6114122300,31</t>
  </si>
  <si>
    <t>129</t>
  </si>
  <si>
    <t>474272164</t>
  </si>
  <si>
    <t>Montáž okien a dverí plastových</t>
  </si>
  <si>
    <t>766621081</t>
  </si>
  <si>
    <t>128</t>
  </si>
  <si>
    <t>1204791552</t>
  </si>
  <si>
    <t>WC box - čelná stena š. 800mm s dverami š. 600mm + 1x medzipriečka do d. 1500mm</t>
  </si>
  <si>
    <t>6420137930,1</t>
  </si>
  <si>
    <t>127</t>
  </si>
  <si>
    <t>-76878076</t>
  </si>
  <si>
    <t xml:space="preserve">Montáž drevených stien záchodových (inštalačný blok WC) s dvoma krídlami alebo s jedným krídlom a dvierkami   </t>
  </si>
  <si>
    <t>766124100</t>
  </si>
  <si>
    <t>126</t>
  </si>
  <si>
    <t xml:space="preserve">    766 - Konštrukcie stolárske</t>
  </si>
  <si>
    <t>788340629</t>
  </si>
  <si>
    <t>Presun hmôt pre tvrdé krytiny v objektoch výšky nad 6 do 12 m</t>
  </si>
  <si>
    <t>998765202</t>
  </si>
  <si>
    <t>125</t>
  </si>
  <si>
    <t>-1168941518</t>
  </si>
  <si>
    <t>Poistná hydroizolácia, na plné debnenie</t>
  </si>
  <si>
    <t>765901021</t>
  </si>
  <si>
    <t>124</t>
  </si>
  <si>
    <t xml:space="preserve">    765 - Konštrukcie - krytiny tvrdé</t>
  </si>
  <si>
    <t>-1262352223</t>
  </si>
  <si>
    <t>Presun hmôt pre konštrukcie klampiarske v objektoch výšky nad 6 do 12 m</t>
  </si>
  <si>
    <t>998764202</t>
  </si>
  <si>
    <t>123</t>
  </si>
  <si>
    <t>1578649210</t>
  </si>
  <si>
    <t>Žľabový kotlík k polkruhovým žľabom D 150 mm Lindab Rainline Elite</t>
  </si>
  <si>
    <t>764761232</t>
  </si>
  <si>
    <t>122</t>
  </si>
  <si>
    <t>1579156297</t>
  </si>
  <si>
    <t>Žľab pododkvapový polkruhový R 150 mm, vrátane čela, hákov, rohov, kútov Lindab</t>
  </si>
  <si>
    <t>764761122</t>
  </si>
  <si>
    <t>121</t>
  </si>
  <si>
    <t>-1433279484</t>
  </si>
  <si>
    <t>Oplechovanie parapetov z poplast. plechu r.š. 400 mm</t>
  </si>
  <si>
    <t>764711116</t>
  </si>
  <si>
    <t>120</t>
  </si>
  <si>
    <t>-965997134</t>
  </si>
  <si>
    <t>Odpadové rúry Ruukki, farba RR 20,priemer 100 mm, vrátane objímky, kolena a prípojky ku kanalizácii</t>
  </si>
  <si>
    <t>764454212</t>
  </si>
  <si>
    <t>119</t>
  </si>
  <si>
    <t>1200038129</t>
  </si>
  <si>
    <t>Demontáž oplechovania múrov a atík rš od 330 do 500 mm,  -0,00230t</t>
  </si>
  <si>
    <t>764430840</t>
  </si>
  <si>
    <t>118</t>
  </si>
  <si>
    <t>-1656504490</t>
  </si>
  <si>
    <t>Demontáž oplechovania parapetov rš od 100 do 330 mm,  -0,00135t</t>
  </si>
  <si>
    <t>764410850</t>
  </si>
  <si>
    <t>117</t>
  </si>
  <si>
    <t>1641430533</t>
  </si>
  <si>
    <t>Oceľové strešné krytiny so stojatou drážkou z tabúľ Ruukki Classic, sklon do 30°</t>
  </si>
  <si>
    <t>764172244</t>
  </si>
  <si>
    <t>116</t>
  </si>
  <si>
    <t>1969418039</t>
  </si>
  <si>
    <t>Krytina Ruukki úžľabie s tesnením, sklon do 30°</t>
  </si>
  <si>
    <t>764172074</t>
  </si>
  <si>
    <t>115</t>
  </si>
  <si>
    <t>1476282622</t>
  </si>
  <si>
    <t>Krytina Ruukki štítové lemovanie vrchné sklon do 30°</t>
  </si>
  <si>
    <t>764172070</t>
  </si>
  <si>
    <t>114</t>
  </si>
  <si>
    <t xml:space="preserve">    764 - Konštrukcie klampiarske</t>
  </si>
  <si>
    <t>1273732328</t>
  </si>
  <si>
    <t>Presun hmôt pre drevostavby v objektoch výšky do 12 m</t>
  </si>
  <si>
    <t>998763201</t>
  </si>
  <si>
    <t>113</t>
  </si>
  <si>
    <t>-1627968325</t>
  </si>
  <si>
    <t>6122201070,1</t>
  </si>
  <si>
    <t>112</t>
  </si>
  <si>
    <t>800116991</t>
  </si>
  <si>
    <t>Montáž strešnej konštrukcie z väzníkov priehradových, konštrukčnej dĺžky do 18 m</t>
  </si>
  <si>
    <t>763732112</t>
  </si>
  <si>
    <t>111</t>
  </si>
  <si>
    <t>772464008</t>
  </si>
  <si>
    <t>Podkrovie SDK RF 12.5 mm, na konštrukcií R-CD a krokvových závesoch, TI 100 mm, parozábrana</t>
  </si>
  <si>
    <t>763160011</t>
  </si>
  <si>
    <t>109</t>
  </si>
  <si>
    <t>-811670548</t>
  </si>
  <si>
    <t>Skrutkovacie stojky M16 pre zdvojené a dutinové podlahy, výška skrutiek podľa PD</t>
  </si>
  <si>
    <t>5903024260,1</t>
  </si>
  <si>
    <t>108</t>
  </si>
  <si>
    <t>244337425</t>
  </si>
  <si>
    <t>Dutinová podlaha Knauf integral hr. 25 mm</t>
  </si>
  <si>
    <t>763153020</t>
  </si>
  <si>
    <t>107</t>
  </si>
  <si>
    <t xml:space="preserve">    763 - Konštrukcie - drevostavby</t>
  </si>
  <si>
    <t>351449529</t>
  </si>
  <si>
    <t>Presun hmôt pre konštrukcie tesárske v objektoch výšky do 12 m</t>
  </si>
  <si>
    <t>998762202</t>
  </si>
  <si>
    <t>106</t>
  </si>
  <si>
    <t>1662231003</t>
  </si>
  <si>
    <t>m3</t>
  </si>
  <si>
    <t>Spojovacie prostriedky  pre viazané konštrukcie krovov, debnenie a laťovanie, nadstrešné konštr., spádové kliny - svorky, dosky, klince, pásová oceľ, vruty</t>
  </si>
  <si>
    <t>762395000</t>
  </si>
  <si>
    <t>105</t>
  </si>
  <si>
    <t>1081129230</t>
  </si>
  <si>
    <t>Laty - Hranolček borovicový 1 s30-75 l200-375</t>
  </si>
  <si>
    <t>6051505100</t>
  </si>
  <si>
    <t>104</t>
  </si>
  <si>
    <t>872206203</t>
  </si>
  <si>
    <t>Montáž latovania jednoduchých striech pre sklon do 60°</t>
  </si>
  <si>
    <t>762341201</t>
  </si>
  <si>
    <t>103</t>
  </si>
  <si>
    <t xml:space="preserve">    762 - Konštrukcie tesárske</t>
  </si>
  <si>
    <t>1020922467</t>
  </si>
  <si>
    <t>Presun hmôt pre zariaďovacie predmety v objektoch výšky nad 6 do 12 m</t>
  </si>
  <si>
    <t>998725202</t>
  </si>
  <si>
    <t>102</t>
  </si>
  <si>
    <t>2057986133</t>
  </si>
  <si>
    <t>Uzávierka zápachová-sifón umývadlový, biely DN40</t>
  </si>
  <si>
    <t>5514703200</t>
  </si>
  <si>
    <t>101</t>
  </si>
  <si>
    <t>-791977315</t>
  </si>
  <si>
    <t>Montáž zápachovej uzávierky pre zariaďovacie predmety, umývadlová do D 40</t>
  </si>
  <si>
    <t>725869301</t>
  </si>
  <si>
    <t>100</t>
  </si>
  <si>
    <t>-642352146</t>
  </si>
  <si>
    <t>Demontáž jednoduchej  zápachovej uzávierky pre zariaďovacie predmety, umývadlá, drezy, práčky  -0,00085t</t>
  </si>
  <si>
    <t>725860820</t>
  </si>
  <si>
    <t>99</t>
  </si>
  <si>
    <t>-129251410</t>
  </si>
  <si>
    <t>5514671040,1</t>
  </si>
  <si>
    <t>98</t>
  </si>
  <si>
    <t>-490630331</t>
  </si>
  <si>
    <t>725829206</t>
  </si>
  <si>
    <t>97</t>
  </si>
  <si>
    <t>1546467675</t>
  </si>
  <si>
    <t>súb.</t>
  </si>
  <si>
    <t>Demontáž batérie drezovej, umývadlovej nástennej,  -0,0026t</t>
  </si>
  <si>
    <t>725820810</t>
  </si>
  <si>
    <t>96</t>
  </si>
  <si>
    <t>79111959</t>
  </si>
  <si>
    <t>Rohový ventil 1/2"</t>
  </si>
  <si>
    <t>5514109000</t>
  </si>
  <si>
    <t>95</t>
  </si>
  <si>
    <t>-484911377</t>
  </si>
  <si>
    <t>Montáž ventilu bez pripojovacej rúrky G 1/2</t>
  </si>
  <si>
    <t>725819402</t>
  </si>
  <si>
    <t>94</t>
  </si>
  <si>
    <t>-132603456</t>
  </si>
  <si>
    <t>Demontáž výtokového ventilu nástenných,  -0,00049t</t>
  </si>
  <si>
    <t>725810811</t>
  </si>
  <si>
    <t>93</t>
  </si>
  <si>
    <t>939561958</t>
  </si>
  <si>
    <t>Závesná výlevka biela,</t>
  </si>
  <si>
    <t>6420137930</t>
  </si>
  <si>
    <t>92</t>
  </si>
  <si>
    <t>2112029159</t>
  </si>
  <si>
    <t>Montáž výlevky keramickej závesnej bez výtokovej armatúry</t>
  </si>
  <si>
    <t>725332320</t>
  </si>
  <si>
    <t>91</t>
  </si>
  <si>
    <t>-1632514040</t>
  </si>
  <si>
    <t>Demontáž výlevky bez výtok. armatúry, bez nádrže a splach. potrubia,oceľ. alebo liatinovej,  -0,01880t</t>
  </si>
  <si>
    <t>725330840</t>
  </si>
  <si>
    <t>90</t>
  </si>
  <si>
    <t>1216269744</t>
  </si>
  <si>
    <t>6420135940</t>
  </si>
  <si>
    <t>89</t>
  </si>
  <si>
    <t>1424828178</t>
  </si>
  <si>
    <t>Montáž umývadla na skrutky do muriva, bez výtokovej armatúry</t>
  </si>
  <si>
    <t>725219401</t>
  </si>
  <si>
    <t>88</t>
  </si>
  <si>
    <t>565963204</t>
  </si>
  <si>
    <t>Demontáž umývadiel alebo umývadielok bez výtokovej armatúry,  -0,01946t</t>
  </si>
  <si>
    <t>725210821</t>
  </si>
  <si>
    <t>87</t>
  </si>
  <si>
    <t>-1266828399</t>
  </si>
  <si>
    <t>Sedátko s poklopom biela</t>
  </si>
  <si>
    <t>6420144670</t>
  </si>
  <si>
    <t>86</t>
  </si>
  <si>
    <t>-479661524</t>
  </si>
  <si>
    <t>Misa kombinovaná stojacia biela</t>
  </si>
  <si>
    <t>6420133890,1</t>
  </si>
  <si>
    <t>85</t>
  </si>
  <si>
    <t>995880792</t>
  </si>
  <si>
    <t>Montáž záchodovej misy kombinovanej s šikmým odpadom</t>
  </si>
  <si>
    <t>725119309</t>
  </si>
  <si>
    <t>84</t>
  </si>
  <si>
    <t>-986427402</t>
  </si>
  <si>
    <t>Demontáž záchoda splachovacieho s nádržou alebo s tlakovým splachovačom,  -0,01933t</t>
  </si>
  <si>
    <t>725110811</t>
  </si>
  <si>
    <t>83</t>
  </si>
  <si>
    <t xml:space="preserve">    725 - Zdravotechnika - zariaď. predmety</t>
  </si>
  <si>
    <t>-1029662974</t>
  </si>
  <si>
    <t>Presun hmôt pre vnútorný plynovod v objektoch výšky nad 6 do 12 m</t>
  </si>
  <si>
    <t>998723202</t>
  </si>
  <si>
    <t>82</t>
  </si>
  <si>
    <t>312498532</t>
  </si>
  <si>
    <t>kpl</t>
  </si>
  <si>
    <t>Presun plynu v sále + revízna správa</t>
  </si>
  <si>
    <t>7231000000,1</t>
  </si>
  <si>
    <t>81</t>
  </si>
  <si>
    <t xml:space="preserve">    723 - Zdravotechnika - plynovod</t>
  </si>
  <si>
    <t>2025829673</t>
  </si>
  <si>
    <t>Presun hmôt pre vnútorný vodovod v objektoch výšky nad 6 do 12 m</t>
  </si>
  <si>
    <t>998722202</t>
  </si>
  <si>
    <t>80</t>
  </si>
  <si>
    <t>-1386002034</t>
  </si>
  <si>
    <t>Montáž armatúry závitovej s jedným závitom, nástenka pre výtokový ventil G 1/2</t>
  </si>
  <si>
    <t>722220111</t>
  </si>
  <si>
    <t>79</t>
  </si>
  <si>
    <t>815456793</t>
  </si>
  <si>
    <t>Vyvedenie a upevnenie výpustky DN 15</t>
  </si>
  <si>
    <t>722190401</t>
  </si>
  <si>
    <t>78</t>
  </si>
  <si>
    <t>-2120512031</t>
  </si>
  <si>
    <t>Potrubie z plastických hmôt z PE rúrok TPD 71-6571 rad stredne ťažký z rPE D 20/2, 0</t>
  </si>
  <si>
    <t>722171211</t>
  </si>
  <si>
    <t>77</t>
  </si>
  <si>
    <t xml:space="preserve">    722 - Zdravotechnika - vnútorný vodovod</t>
  </si>
  <si>
    <t>-1754412112</t>
  </si>
  <si>
    <t>Presun hmôt pre vnútornú kanalizáciu v objektoch výšky nad 6 do 12 m</t>
  </si>
  <si>
    <t>998721202</t>
  </si>
  <si>
    <t>76</t>
  </si>
  <si>
    <t>-2033595960</t>
  </si>
  <si>
    <t>Zriadenie prípojky na potrubí vyvedenie a upevnenie odpadových výpustiek D 40x1, 8</t>
  </si>
  <si>
    <t>721194104</t>
  </si>
  <si>
    <t>75</t>
  </si>
  <si>
    <t>1780235929</t>
  </si>
  <si>
    <t>Potrubie z PVC - U odpadné pripájacie D 40x1, 8</t>
  </si>
  <si>
    <t>721173204</t>
  </si>
  <si>
    <t>74</t>
  </si>
  <si>
    <t xml:space="preserve">    721 - Zdravotech. vnútorná kanalizácia</t>
  </si>
  <si>
    <t>-279884825</t>
  </si>
  <si>
    <t>Presun hmôt pre izolácie tepelné v objektoch výšky nad 6 m do 12 m</t>
  </si>
  <si>
    <t>998713202</t>
  </si>
  <si>
    <t>73</t>
  </si>
  <si>
    <t>-2014657720</t>
  </si>
  <si>
    <t>Unirol Plus sklená vlna  hrúbka 150 mm</t>
  </si>
  <si>
    <t>6313670095</t>
  </si>
  <si>
    <t>72</t>
  </si>
  <si>
    <t>-2133455546</t>
  </si>
  <si>
    <t>Unirol Plus sklená vlna  hrúbka 100 mm</t>
  </si>
  <si>
    <t>6313670090</t>
  </si>
  <si>
    <t>71</t>
  </si>
  <si>
    <t>-1588122691</t>
  </si>
  <si>
    <t>Montáž tepelnej izolácie striech šikmých kladená voľne medzi a pod krokvy hr. nad 10 cm</t>
  </si>
  <si>
    <t>713161510</t>
  </si>
  <si>
    <t>70</t>
  </si>
  <si>
    <t>-1575396690</t>
  </si>
  <si>
    <t>EPS 100S penový polystyrén hrúbka  50 mm</t>
  </si>
  <si>
    <t>2837653605</t>
  </si>
  <si>
    <t>69</t>
  </si>
  <si>
    <t>-1371568500</t>
  </si>
  <si>
    <t>Montáž tepelnej izolácie podláh polystyrénom, kladeným voľne v jednej vrstve</t>
  </si>
  <si>
    <t>713122111</t>
  </si>
  <si>
    <t>68</t>
  </si>
  <si>
    <t>729576090</t>
  </si>
  <si>
    <t>Odstránenie nadstresnej tepelnej izolácie striech plochých lepenej z polystyrénu hr. do 10 cm -0,0088t</t>
  </si>
  <si>
    <t>713000050</t>
  </si>
  <si>
    <t>67</t>
  </si>
  <si>
    <t xml:space="preserve">    713 - Izolácie tepelné</t>
  </si>
  <si>
    <t>1933355036</t>
  </si>
  <si>
    <t>Presun hmôt pre izoláciu povlakovej krytiny v objektoch výšky nad 6 do 12 m</t>
  </si>
  <si>
    <t>998712202</t>
  </si>
  <si>
    <t>66</t>
  </si>
  <si>
    <t>-432424495</t>
  </si>
  <si>
    <t>Geotextília netkaná polypropylénová PP   300</t>
  </si>
  <si>
    <t>6936651300</t>
  </si>
  <si>
    <t>65</t>
  </si>
  <si>
    <t>1704477572</t>
  </si>
  <si>
    <t xml:space="preserve">Položenie geotextílie vodorovne alebo zvislo na strechy ploché do 10° </t>
  </si>
  <si>
    <t>712990040</t>
  </si>
  <si>
    <t>64</t>
  </si>
  <si>
    <t>576307640</t>
  </si>
  <si>
    <t>Odstránenie povlakovej krytiny na strechách plochých 10° trojvrstvovej,  -0,01400t</t>
  </si>
  <si>
    <t>712300833</t>
  </si>
  <si>
    <t>63</t>
  </si>
  <si>
    <t xml:space="preserve">    712 - Izolácie striech</t>
  </si>
  <si>
    <t>PSV - Práce a dodávky PSV</t>
  </si>
  <si>
    <t>-1007646351</t>
  </si>
  <si>
    <t>t</t>
  </si>
  <si>
    <t>Presun hmôt pre opravy a údržbu objektov vrátane vonkajších plášťov výšky do 25 m</t>
  </si>
  <si>
    <t>999281111</t>
  </si>
  <si>
    <t>62</t>
  </si>
  <si>
    <t xml:space="preserve">    99 - Presun hmôt HSV</t>
  </si>
  <si>
    <t>40896071</t>
  </si>
  <si>
    <t>Poplatok za skladovanie - iné odpady zo stavieb a demolácií (17 09), ostatné</t>
  </si>
  <si>
    <t>979089612</t>
  </si>
  <si>
    <t>61</t>
  </si>
  <si>
    <t>1487644649</t>
  </si>
  <si>
    <t>Nakladanie na dopravný prostriedok pre vodorovnú dopravu sutiny</t>
  </si>
  <si>
    <t>979087112</t>
  </si>
  <si>
    <t>60</t>
  </si>
  <si>
    <t>-1553437938</t>
  </si>
  <si>
    <t>Vnútrostavenisková doprava sutiny a vybúraných hmôt do 10 m</t>
  </si>
  <si>
    <t>979082111</t>
  </si>
  <si>
    <t>59</t>
  </si>
  <si>
    <t>529485555</t>
  </si>
  <si>
    <t>Odvoz sutiny a vybúraných hmôt na skládku za každý ďalší 1 km</t>
  </si>
  <si>
    <t>979081121</t>
  </si>
  <si>
    <t>58</t>
  </si>
  <si>
    <t>-203005164</t>
  </si>
  <si>
    <t>Odvoz sutiny a vybúraných hmôt na skládku do 1 km</t>
  </si>
  <si>
    <t>979081111</t>
  </si>
  <si>
    <t>57</t>
  </si>
  <si>
    <t>-929082716</t>
  </si>
  <si>
    <t>Zvislá doprava sutiny a vybúraných hmôt za každé ďalšie podlažie</t>
  </si>
  <si>
    <t>979011121</t>
  </si>
  <si>
    <t>56</t>
  </si>
  <si>
    <t>-2131721969</t>
  </si>
  <si>
    <t>Zvislá doprava sutiny a vybúraných hmôt za prvé podlažie nad alebo pod základným podlažím</t>
  </si>
  <si>
    <t>979011111</t>
  </si>
  <si>
    <t>55</t>
  </si>
  <si>
    <t>1023790389</t>
  </si>
  <si>
    <t>Odstránenie kontaktného zateplenia vrátane povrchovej úpravy z polystyrénových dosiek hrúbky nad 80 -120 mm -0,01841 t</t>
  </si>
  <si>
    <t>978065011</t>
  </si>
  <si>
    <t>54</t>
  </si>
  <si>
    <t>1310636222</t>
  </si>
  <si>
    <t>Odsekanie a odobratie stien z obkladačiek vnútorných nad 2 m2,  -0,06800t</t>
  </si>
  <si>
    <t>978059531</t>
  </si>
  <si>
    <t>53</t>
  </si>
  <si>
    <t>1188406262</t>
  </si>
  <si>
    <t>Vybúranie drevených rámov okien jednoduchých plochy do 4 m2,  -0,02700t</t>
  </si>
  <si>
    <t>968062246</t>
  </si>
  <si>
    <t>52</t>
  </si>
  <si>
    <t>445096382</t>
  </si>
  <si>
    <t>Vybúranie drevených rámov okien jednoduchých plochy do 2 m2,  -0,03100t</t>
  </si>
  <si>
    <t>968062245</t>
  </si>
  <si>
    <t>51</t>
  </si>
  <si>
    <t>1592943596</t>
  </si>
  <si>
    <t>Vybúranie drevených rámov okien jednod. plochy do 1 m2,  -0,04100t</t>
  </si>
  <si>
    <t>968062244</t>
  </si>
  <si>
    <t>50</t>
  </si>
  <si>
    <t>-533414339</t>
  </si>
  <si>
    <t>Vyvesenie dreveného okenného krídla do suti plochy nad 1, 5 m2, -0,01600t</t>
  </si>
  <si>
    <t>968061113</t>
  </si>
  <si>
    <t>49</t>
  </si>
  <si>
    <t>-1546509152</t>
  </si>
  <si>
    <t>Vyvesenie dreveného okenného krídla do suti plochy do 1, 5 m2, -0,01200t</t>
  </si>
  <si>
    <t>968061112</t>
  </si>
  <si>
    <t>48</t>
  </si>
  <si>
    <t>185084374</t>
  </si>
  <si>
    <t>Odstránenie násypu pod podlahami alebo na strechách, hr.do 100 mm,  -1,40000t</t>
  </si>
  <si>
    <t>965082920</t>
  </si>
  <si>
    <t>47</t>
  </si>
  <si>
    <t>-2556716</t>
  </si>
  <si>
    <t>Búranie dlažieb, bez podklad. lôžka z xylolit., alebo keramických dlaždíc hr. do 10 mm,  -0,02000t</t>
  </si>
  <si>
    <t>965081712</t>
  </si>
  <si>
    <t>46</t>
  </si>
  <si>
    <t>935773278</t>
  </si>
  <si>
    <t>Búranie podkladov pod dlažby, liatych dlažieb a mazanín,betón alebo liaty asfalt hr.do 100 mm, plochy nad 4 m2 -2,20000t</t>
  </si>
  <si>
    <t>965042141</t>
  </si>
  <si>
    <t>45</t>
  </si>
  <si>
    <t>1667509586</t>
  </si>
  <si>
    <t>Búranie muriva železobetonového nadzákladného,  -2,40000t</t>
  </si>
  <si>
    <t>962052211</t>
  </si>
  <si>
    <t>44</t>
  </si>
  <si>
    <t>-1764269432</t>
  </si>
  <si>
    <t>Búranie priečok z tehál pálených, plných alebo dutých hr. do 150 mm,  -0,19600t</t>
  </si>
  <si>
    <t>962031132</t>
  </si>
  <si>
    <t>43</t>
  </si>
  <si>
    <t>-340084521</t>
  </si>
  <si>
    <t xml:space="preserve">Rohový PVC profil PLY XS s okapničkou s integrovanou tkaninou 100x100 - nepriznaný vo fasáde </t>
  </si>
  <si>
    <t>953996142</t>
  </si>
  <si>
    <t>42</t>
  </si>
  <si>
    <t>-1217811780</t>
  </si>
  <si>
    <t>Rohový PVC profil s integrovanou tkaninou 100x100</t>
  </si>
  <si>
    <t>953996131</t>
  </si>
  <si>
    <t>41</t>
  </si>
  <si>
    <t>-1895726652</t>
  </si>
  <si>
    <t>Okenný APU profil s integrovanou tkaninou</t>
  </si>
  <si>
    <t>953996121</t>
  </si>
  <si>
    <t>40</t>
  </si>
  <si>
    <t>1048903535</t>
  </si>
  <si>
    <t>BASF Dilatačný profil PVC V s integrovanou tkaninou 100x100 - rohový</t>
  </si>
  <si>
    <t>953996112</t>
  </si>
  <si>
    <t>39</t>
  </si>
  <si>
    <t>704566258</t>
  </si>
  <si>
    <t>Čistenie budov zametaním v miestnostiach, chodbách, na schodišti a na povalách</t>
  </si>
  <si>
    <t>952902110</t>
  </si>
  <si>
    <t>38</t>
  </si>
  <si>
    <t>56726175</t>
  </si>
  <si>
    <t>Demontáž ochrannej siete na boku lešenia</t>
  </si>
  <si>
    <t>944944803</t>
  </si>
  <si>
    <t>37</t>
  </si>
  <si>
    <t>1292601980</t>
  </si>
  <si>
    <t>Ochranná sieť na boku lešenia</t>
  </si>
  <si>
    <t>944944103</t>
  </si>
  <si>
    <t>36</t>
  </si>
  <si>
    <t>-1769971938</t>
  </si>
  <si>
    <t>Demontáž lešenia ľahkého pracovného radového s podlahami šírky nad 0,80 do 1,00 m, výšky nad 10 do 30 m</t>
  </si>
  <si>
    <t>941941832</t>
  </si>
  <si>
    <t>35</t>
  </si>
  <si>
    <t>-912009884</t>
  </si>
  <si>
    <t>Príplatok za prvý a každý ďalší i začatý mesiac použitia lešenia ľahkého pracovného radového s podlahami šírky od 0,80 do 1,00 m, výšky nad 10 do 30 m</t>
  </si>
  <si>
    <t>941941192</t>
  </si>
  <si>
    <t>34</t>
  </si>
  <si>
    <t>-2013085935</t>
  </si>
  <si>
    <t>Montáž lešenia ľahkého pracovného radového s podlahami šírky od 0,80 do 1,00 m, výšky nad 10 do 30 m</t>
  </si>
  <si>
    <t>941941032</t>
  </si>
  <si>
    <t>33</t>
  </si>
  <si>
    <t xml:space="preserve">    9 - Ostatné konštrukcie a práce-búranie</t>
  </si>
  <si>
    <t>60929255</t>
  </si>
  <si>
    <t>8</t>
  </si>
  <si>
    <t>Plastové krytky k vnútorným parapetom plastovým, pár</t>
  </si>
  <si>
    <t>6119001030</t>
  </si>
  <si>
    <t>S povrchovou fóliou odolnou voči nárazom, poškriabaniu a oderu, rezané na mieru, celková dĺžka 6m.</t>
  </si>
  <si>
    <t>126034586</t>
  </si>
  <si>
    <t>Vnútorné parapetné dosky plastové komôrkové, laminovany foliou</t>
  </si>
  <si>
    <t>6119000952</t>
  </si>
  <si>
    <t>31</t>
  </si>
  <si>
    <t>-1546113301</t>
  </si>
  <si>
    <t>Osadenie parapetných dosiek z plastických a poloplast., hmôt, š. nad 200 mm</t>
  </si>
  <si>
    <t>648991113</t>
  </si>
  <si>
    <t>30</t>
  </si>
  <si>
    <t>678143101</t>
  </si>
  <si>
    <t>Tmelenie styku steny zasahujúcej do okna</t>
  </si>
  <si>
    <t>632599130,1</t>
  </si>
  <si>
    <t>29</t>
  </si>
  <si>
    <t>-1587791987</t>
  </si>
  <si>
    <t>Cementový poter zo suchej poterovej zmesi, hr. 50 mm</t>
  </si>
  <si>
    <t>632455604</t>
  </si>
  <si>
    <t>28</t>
  </si>
  <si>
    <t>-1099301189</t>
  </si>
  <si>
    <t>Kontaktný zatepľovací systém ostenia hr. 20 mm - minerálne riešenie</t>
  </si>
  <si>
    <t>625251371</t>
  </si>
  <si>
    <t>27</t>
  </si>
  <si>
    <t>667025048</t>
  </si>
  <si>
    <t>Kontaktný zatepľovací systém hr. 150 mm - minerálne riešenie, skrutkovacie kotvy</t>
  </si>
  <si>
    <t>625251338,1</t>
  </si>
  <si>
    <t>26</t>
  </si>
  <si>
    <t>-1293986314</t>
  </si>
  <si>
    <t>Náter fasádny, akrylátová disperzia</t>
  </si>
  <si>
    <t>622491315</t>
  </si>
  <si>
    <t>25</t>
  </si>
  <si>
    <t>1290164504</t>
  </si>
  <si>
    <t>Náter fasádny, silikónový podkladný</t>
  </si>
  <si>
    <t>622491305</t>
  </si>
  <si>
    <t>24</t>
  </si>
  <si>
    <t>339391793</t>
  </si>
  <si>
    <t>Vonkajšia omietka stien tenkovrstvová silikátová roztieraná stredozrnná</t>
  </si>
  <si>
    <t>622464113</t>
  </si>
  <si>
    <t>23</t>
  </si>
  <si>
    <t>-1576433201</t>
  </si>
  <si>
    <t>Príplatok za zabudované rohovníky (meria sa v m dľžky)</t>
  </si>
  <si>
    <t>613473115</t>
  </si>
  <si>
    <t>22</t>
  </si>
  <si>
    <t>-776090096</t>
  </si>
  <si>
    <t>Potiahnutie vnútorných stien, sklotextílnou mriežkou</t>
  </si>
  <si>
    <t>612481119</t>
  </si>
  <si>
    <t>21</t>
  </si>
  <si>
    <t>791944155</t>
  </si>
  <si>
    <t>Stierka vnútorných stien vyrovnávacia sadrová, strojne miešaná,ručne nanášaná hr.3 mm</t>
  </si>
  <si>
    <t>612467101</t>
  </si>
  <si>
    <t>20</t>
  </si>
  <si>
    <t>-1631649236</t>
  </si>
  <si>
    <t>Vnútorná omietka stien, sadrová, hr. 10 mm</t>
  </si>
  <si>
    <t>612465121</t>
  </si>
  <si>
    <t>19</t>
  </si>
  <si>
    <t>-1977968942</t>
  </si>
  <si>
    <t>Začistenie omietok (s dodaním hmoty) okolo okien, dverí,podláh, obkladov atď.</t>
  </si>
  <si>
    <t>612409991</t>
  </si>
  <si>
    <t>18</t>
  </si>
  <si>
    <t>-809171394</t>
  </si>
  <si>
    <t xml:space="preserve">Vnútorná stierka stropov štuková, ručné miešanie a nanášanie, hr. 3 mm </t>
  </si>
  <si>
    <t>611461219</t>
  </si>
  <si>
    <t>17</t>
  </si>
  <si>
    <t>724030321</t>
  </si>
  <si>
    <t>Zakrývanie výplní vnútorných a vonkajších okenných otvorov</t>
  </si>
  <si>
    <t>610991111</t>
  </si>
  <si>
    <t xml:space="preserve">    6 - Úpravy povrchov, podlahy, osadenie</t>
  </si>
  <si>
    <t>-57370395</t>
  </si>
  <si>
    <t>Debnenie stupňov na podstupňovej doske alebo na teréne pôdorysne priamočiarych odstránenie</t>
  </si>
  <si>
    <t>434351142</t>
  </si>
  <si>
    <t>15</t>
  </si>
  <si>
    <t>1180500777</t>
  </si>
  <si>
    <t>Debnenie stupňov na podstupňovej doske alebo na teréne pôdorysne priamočiarych zhotovenie</t>
  </si>
  <si>
    <t>434351141</t>
  </si>
  <si>
    <t>14</t>
  </si>
  <si>
    <t>1500435906</t>
  </si>
  <si>
    <t>Schodiskové konštrukcie, betón železový tr. C 30/37</t>
  </si>
  <si>
    <t>430321616</t>
  </si>
  <si>
    <t>13</t>
  </si>
  <si>
    <t xml:space="preserve">    4 - Vodorovné konštrukcie</t>
  </si>
  <si>
    <t>1896495977</t>
  </si>
  <si>
    <t>Ukotvenie priečok k betónovým konštrukciám</t>
  </si>
  <si>
    <t>342948113</t>
  </si>
  <si>
    <t>12</t>
  </si>
  <si>
    <t>812494373</t>
  </si>
  <si>
    <t>Priečky z tvárnic YTONG hr. 150 mm P2-500 hladkých, na MVC a maltu YTONG (150x249x599)</t>
  </si>
  <si>
    <t>342272104</t>
  </si>
  <si>
    <t>11</t>
  </si>
  <si>
    <t>-42054836</t>
  </si>
  <si>
    <t>Výstuž stĺpov, pilierov, stojok hranatých z bet. ocele 10505</t>
  </si>
  <si>
    <t>331361821</t>
  </si>
  <si>
    <t>10</t>
  </si>
  <si>
    <t>1888605178</t>
  </si>
  <si>
    <t>Debnenie hranatých stĺpov prierezu pravouhlého štvoruholníka výšky do 4 m, odstránenie-dielce</t>
  </si>
  <si>
    <t>331351102</t>
  </si>
  <si>
    <t>9</t>
  </si>
  <si>
    <t>1512889801</t>
  </si>
  <si>
    <t>Debnenie hranatých stĺpov prierezu pravouhlého štvoruholníka výšky do 4 m, zhotovenie-dielce</t>
  </si>
  <si>
    <t>331351101</t>
  </si>
  <si>
    <t>841837321</t>
  </si>
  <si>
    <t>Betón stĺpov a pilierov hranatých, ťahadiel, rámových stojok, vzpier, železový (bez výstuže) tr.C 25/30</t>
  </si>
  <si>
    <t>331321410</t>
  </si>
  <si>
    <t>7</t>
  </si>
  <si>
    <t>-2003265518</t>
  </si>
  <si>
    <t>Výstuž prekladov z ocele 10505</t>
  </si>
  <si>
    <t>317361821</t>
  </si>
  <si>
    <t>6</t>
  </si>
  <si>
    <t>-1178502034</t>
  </si>
  <si>
    <t>Debnenie prekladu  vrátane podpornej konštrukcie výšky do 4 m odstránenie</t>
  </si>
  <si>
    <t>317351108</t>
  </si>
  <si>
    <t>5</t>
  </si>
  <si>
    <t>-36672027</t>
  </si>
  <si>
    <t>Debnenie prekladu  vrátane podpornej konštrukcie výšky do 4 m zhotovenie</t>
  </si>
  <si>
    <t>317351107</t>
  </si>
  <si>
    <t>-819953379</t>
  </si>
  <si>
    <t xml:space="preserve">Betón prekladov železový (bez výstuže) tr.C 25/30 </t>
  </si>
  <si>
    <t>317321411</t>
  </si>
  <si>
    <t>3</t>
  </si>
  <si>
    <t>-1857156820</t>
  </si>
  <si>
    <t>Prekladový trámec YTONG šírky 150 mm, výšky 124 mm, dĺžky 2250 mm</t>
  </si>
  <si>
    <t>317165126</t>
  </si>
  <si>
    <t>1137390492</t>
  </si>
  <si>
    <t>Murivo nosné (m3) z tvárnic YTONG hr. 300 mm P6-650 hladkých, na MVC a maltu YTONG (300x249x499)</t>
  </si>
  <si>
    <t>311272124</t>
  </si>
  <si>
    <t xml:space="preserve">    3 - Zvislé a kompletné konštrukcie</t>
  </si>
  <si>
    <t>HSV - Práce a dodávky HSV</t>
  </si>
  <si>
    <t>-1</t>
  </si>
  <si>
    <t>Náklady z rozpočtu</t>
  </si>
  <si>
    <t>Suť Celkom [t]</t>
  </si>
  <si>
    <t>J. suť [t]</t>
  </si>
  <si>
    <t>Hmotnosť_x000D_
celkom [t]</t>
  </si>
  <si>
    <t>J. hmotnosť_x000D_
[t]</t>
  </si>
  <si>
    <t>Nh celkom [h]</t>
  </si>
  <si>
    <t>J. Nh [h]</t>
  </si>
  <si>
    <t>DPH</t>
  </si>
  <si>
    <t>Poznámka</t>
  </si>
  <si>
    <t>Cena celkom [EUR]</t>
  </si>
  <si>
    <t>J.cena [EUR]</t>
  </si>
  <si>
    <t>Množstvo</t>
  </si>
  <si>
    <t>MJ</t>
  </si>
  <si>
    <t>Popis</t>
  </si>
  <si>
    <t>Kód</t>
  </si>
  <si>
    <t>Typ</t>
  </si>
  <si>
    <t>PČ</t>
  </si>
  <si>
    <t>Spracovateľ:</t>
  </si>
  <si>
    <t>Zhotoviteľ:</t>
  </si>
  <si>
    <t>Projektant:</t>
  </si>
  <si>
    <t>Objednávateľ:</t>
  </si>
  <si>
    <t>Dátum:</t>
  </si>
  <si>
    <t>Miesto:</t>
  </si>
  <si>
    <t>Objekt:</t>
  </si>
  <si>
    <t>Stavba:</t>
  </si>
  <si>
    <t>ROZPOČET</t>
  </si>
  <si>
    <t>Celkové náklady za stavbu 1) + 2)</t>
  </si>
  <si>
    <t>VRN</t>
  </si>
  <si>
    <t>Vplyv prostredia</t>
  </si>
  <si>
    <t>GZS</t>
  </si>
  <si>
    <t>2) Ostatné náklady</t>
  </si>
  <si>
    <t>1) Náklady z rozpočtu</t>
  </si>
  <si>
    <t>Kód - Popis</t>
  </si>
  <si>
    <t>REKAPITULÁCIA ROZPOČTU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</si>
  <si>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</si>
  <si>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</si>
  <si>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</si>
  <si>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</si>
  <si>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</si>
  <si>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</si>
  <si>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</si>
  <si>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</si>
  <si>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</si>
  <si>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</si>
  <si>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</si>
  <si>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</si>
  <si>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</si>
  <si>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základná</t>
  </si>
  <si>
    <t>Cena bez DPH</t>
  </si>
  <si>
    <t>Ostatné náklady</t>
  </si>
  <si>
    <t>Poznámka:</t>
  </si>
  <si>
    <t>IČO DPH:</t>
  </si>
  <si>
    <t>IČO:</t>
  </si>
  <si>
    <t>DEVLEV, s.r.o., Za kúpaliskom 18, Lipany 082 71</t>
  </si>
  <si>
    <t>Banská Bystrica</t>
  </si>
  <si>
    <t>KS:</t>
  </si>
  <si>
    <t>JKSO:</t>
  </si>
  <si>
    <t>03 - Škola</t>
  </si>
  <si>
    <t>False</t>
  </si>
  <si>
    <t>v ---  nižšie sa nachádzajú doplnkové a pomocné údaje k zostavám  --- v</t>
  </si>
  <si>
    <t>KRYCÍ LIST ROZPOČTU</t>
  </si>
  <si>
    <t>{d61565f5-7fcd-4dad-b688-2e9db99ca341}</t>
  </si>
  <si>
    <t>&gt;&gt;  skryté stĺpce  &lt;&lt;</t>
  </si>
  <si>
    <t>optimalizované pre tlač zostáv vo formáte A4 - na výšku</t>
  </si>
  <si>
    <t>Rekapitulácia stavby</t>
  </si>
  <si>
    <t>Späť na hárok:</t>
  </si>
  <si>
    <t>3) Rozpočet</t>
  </si>
  <si>
    <t>2) Rekapitulácia rozpočtu</t>
  </si>
  <si>
    <t>1) Krycí list rozpočtu</t>
  </si>
  <si>
    <t>Hárok obsahuje:</t>
  </si>
  <si>
    <t>105a</t>
  </si>
  <si>
    <t>762395000a</t>
  </si>
  <si>
    <t>OSB 3 doska nebrúsená hrúbky 18mm, perodrážka - 206,115 m2</t>
  </si>
  <si>
    <t>Dvere vnútorné hladké plné dvojkrídlové 800x2100 mm, EW30D3-C3,  povrch. úprava CPL laminát, vrát. kovania, klučky, zámku , samozatvárač</t>
  </si>
  <si>
    <t>133a</t>
  </si>
  <si>
    <t xml:space="preserve">Dvere vnútorné hladké plné dvojkrídlové 900x2100 mm,   povrch. úprava CPL laminát, vrát. kovania, klučky, zámku </t>
  </si>
  <si>
    <t>133b</t>
  </si>
  <si>
    <t>Zárubňa  lisovaná kovová 900x2100 mm</t>
  </si>
  <si>
    <t>Montáž dverového krídla otočného dvojkrídlového poldrážkového, do kovovej lisovanej zárubne, vrátane kovania</t>
  </si>
  <si>
    <t>Dvere vnútorné hladké plné dvojkrídlové 1800x2100 mm, EW30/D3-C3, KZ, povrch. úprava CPL laminát, vrát. kovania, klučky, zámku, samozatvárač s koordinátorom zatvárania</t>
  </si>
  <si>
    <t>Zárubňa 1800x2100 mm kovová  pre protipožiarne dvere</t>
  </si>
  <si>
    <t>Zárubňa 800x2100 mm kovová  pre protipožiarne dvere</t>
  </si>
  <si>
    <t xml:space="preserve">    724 - Zdravotechnika - UK</t>
  </si>
  <si>
    <t>82a</t>
  </si>
  <si>
    <t>82b</t>
  </si>
  <si>
    <t>82c</t>
  </si>
  <si>
    <t>Montáž kovových zárubní</t>
  </si>
  <si>
    <t>138a</t>
  </si>
  <si>
    <r>
      <rPr>
        <b/>
        <i/>
        <sz val="8"/>
        <color rgb="FF7030A0"/>
        <rFont val="Trebuchet MS"/>
        <family val="2"/>
        <charset val="238"/>
      </rPr>
      <t>Hliníkové</t>
    </r>
    <r>
      <rPr>
        <i/>
        <sz val="8"/>
        <color rgb="FF00B050"/>
        <rFont val="Trebuchet MS"/>
        <family val="2"/>
      </rPr>
      <t xml:space="preserve"> okno 1750/1500 mm, EI30/D1 pevné zasklenie,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norme.</t>
    </r>
  </si>
  <si>
    <r>
      <t xml:space="preserve">Plastové okno 1750/1500 mm, </t>
    </r>
    <r>
      <rPr>
        <b/>
        <i/>
        <sz val="8"/>
        <color rgb="FF7030A0"/>
        <rFont val="Trebuchet MS"/>
        <family val="2"/>
        <charset val="238"/>
      </rPr>
      <t xml:space="preserve"> otváravo -</t>
    </r>
    <r>
      <rPr>
        <i/>
        <sz val="8"/>
        <color rgb="FF00B050"/>
        <rFont val="Trebuchet MS"/>
        <family val="2"/>
      </rPr>
      <t xml:space="preserve">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norme, kľučky biele</t>
    </r>
  </si>
  <si>
    <r>
      <t>Plastové</t>
    </r>
    <r>
      <rPr>
        <i/>
        <sz val="8"/>
        <color rgb="FF00B050"/>
        <rFont val="Trebuchet MS"/>
        <family val="2"/>
      </rPr>
      <t xml:space="preserve"> okno 1450/1650 mm, otváravo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</rPr>
      <t xml:space="preserve"> W/(m2K), zodpovedajúcemu príslušnej norme, kľučky biele, parapety</t>
    </r>
  </si>
  <si>
    <r>
      <t xml:space="preserve">Plastové okno 1400/1650 mm, otváravo výklopné, biela farba, dvojsklo s prestupom tepla Ug min. </t>
    </r>
    <r>
      <rPr>
        <b/>
        <i/>
        <sz val="8"/>
        <color rgb="FF7030A0"/>
        <rFont val="Trebuchet MS"/>
        <family val="2"/>
        <charset val="238"/>
      </rPr>
      <t>1,1</t>
    </r>
    <r>
      <rPr>
        <i/>
        <sz val="8"/>
        <color rgb="FF00B050"/>
        <rFont val="Trebuchet MS"/>
        <family val="2"/>
      </rPr>
      <t xml:space="preserve"> W/(m2K), zodpovedajúcemu príslušnej norme, kľučky biele, parapety</t>
    </r>
  </si>
  <si>
    <r>
      <t xml:space="preserve">Umývadlo biela, </t>
    </r>
    <r>
      <rPr>
        <b/>
        <i/>
        <sz val="8"/>
        <color rgb="FF7030A0"/>
        <rFont val="Trebuchet MS"/>
        <family val="2"/>
        <charset val="238"/>
      </rPr>
      <t>55mm</t>
    </r>
  </si>
  <si>
    <t>Montáž batérie umývadlovej a drezovej nástennej</t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</si>
  <si>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</t>
    </r>
    <r>
      <rPr>
        <i/>
        <sz val="8"/>
        <color rgb="FF0000FF"/>
        <rFont val="Trebuchet MS"/>
        <family val="2"/>
        <charset val="238"/>
      </rPr>
      <t xml:space="preserve"> batéria, </t>
    </r>
    <r>
      <rPr>
        <b/>
        <i/>
        <sz val="8"/>
        <color rgb="FF7030A0"/>
        <rFont val="Trebuchet MS"/>
        <family val="2"/>
        <charset val="238"/>
      </rPr>
      <t>100mm</t>
    </r>
  </si>
  <si>
    <t>98a</t>
  </si>
  <si>
    <t>Montáž batérie umývadlovej a drezovej stojánkovej</t>
  </si>
  <si>
    <t>98b</t>
  </si>
  <si>
    <t>Umývadlová stojánková batéria</t>
  </si>
  <si>
    <r>
      <t xml:space="preserve">Strešný drevený priehradový väzník pre sedlové strechy so stredovou podpornou konštr., rozpätia 12 - 20 m, pre haly </t>
    </r>
    <r>
      <rPr>
        <b/>
        <i/>
        <sz val="8"/>
        <color rgb="FF7030A0"/>
        <rFont val="Trebuchet MS"/>
        <family val="2"/>
        <charset val="238"/>
      </rPr>
      <t>vrátane návrhu</t>
    </r>
  </si>
  <si>
    <t>143a</t>
  </si>
  <si>
    <t xml:space="preserve">247 D0102    </t>
  </si>
  <si>
    <t>Lepidlo na dlažbu a obklad</t>
  </si>
  <si>
    <t>kg</t>
  </si>
  <si>
    <r>
      <t xml:space="preserve">Keramická dlažba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</si>
  <si>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154a</t>
  </si>
  <si>
    <t>Dlaždice keramické s hladkým povrchom líca úprava 1 A 300x300x10 2 Ia</t>
  </si>
  <si>
    <t xml:space="preserve">Rúra C steel 22 mm VN </t>
  </si>
  <si>
    <t xml:space="preserve">Rúra C steel 18 mm VN </t>
  </si>
  <si>
    <t xml:space="preserve">Rúra C steel 15 mm VN </t>
  </si>
  <si>
    <t>82d</t>
  </si>
  <si>
    <t>82e</t>
  </si>
  <si>
    <t>82f</t>
  </si>
  <si>
    <r>
      <t xml:space="preserve">Montáž UK v prednáškovej miestnosti napojením podľa PD, vrátane prípojného, </t>
    </r>
    <r>
      <rPr>
        <b/>
        <sz val="8"/>
        <color rgb="FFED9A13"/>
        <rFont val="Trebuchet MS"/>
        <family val="2"/>
        <charset val="238"/>
      </rPr>
      <t>fitingov a izolačného</t>
    </r>
    <r>
      <rPr>
        <sz val="8"/>
        <color rgb="FF7030A0"/>
        <rFont val="Trebuchet MS"/>
        <family val="2"/>
      </rPr>
      <t xml:space="preserve"> materiálu</t>
    </r>
  </si>
  <si>
    <r>
      <t xml:space="preserve">Oceľový doskový radiátor </t>
    </r>
    <r>
      <rPr>
        <b/>
        <sz val="8"/>
        <color rgb="FFED9A13"/>
        <rFont val="Trebuchet MS"/>
        <family val="2"/>
        <charset val="238"/>
      </rPr>
      <t>22VK</t>
    </r>
    <r>
      <rPr>
        <sz val="8"/>
        <color rgb="FF7030A0"/>
        <rFont val="Trebuchet MS"/>
        <family val="2"/>
      </rPr>
      <t xml:space="preserve"> 1400x600 mm so spodným pripojením, vrátane armatúr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</si>
</sst>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0"/>
    <numFmt numFmtId="166" formatCode="dd\.mm\.yyyy"/>
    <numFmt numFmtId="167" formatCode="#,##0.00%"/>
  </numFmts>
  <fonts count="36" x14ac:knownFonts="1">
    <font>
      <sz val="8"/>
      <name val="Trebuchet MS"/>
      <family val="2"/>
    </font>
    <font>
      <i/>
      <sz val="7"/>
      <color rgb="FF969696"/>
      <name val="Trebuchet MS"/>
      <family val="2"/>
      <charset val="238"/>
    </font>
    <font>
      <sz val="8"/>
      <color rgb="FF96969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1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464646"/>
      <name val="Trebuchet MS"/>
      <family val="2"/>
      <charset val="238"/>
    </font>
    <font>
      <sz val="8"/>
      <color rgb="FF3366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sz val="8"/>
      <color rgb="FFFF0000"/>
      <name val="Trebuchet MS"/>
      <family val="2"/>
    </font>
    <font>
      <sz val="8"/>
      <color rgb="FF00B050"/>
      <name val="Trebuchet MS"/>
      <family val="2"/>
    </font>
    <font>
      <sz val="8"/>
      <color theme="1"/>
      <name val="Trebuchet MS"/>
      <family val="2"/>
    </font>
    <font>
      <i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</font>
    <font>
      <sz val="8"/>
      <color rgb="FF7030A0"/>
      <name val="Trebuchet MS"/>
      <family val="2"/>
    </font>
    <font>
      <b/>
      <sz val="10"/>
      <color rgb="FF7030A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  <font>
      <b/>
      <sz val="8"/>
      <color rgb="FF7030A0"/>
      <name val="Trebuchet MS"/>
      <family val="2"/>
      <charset val="238"/>
    </font>
    <font>
      <b/>
      <sz val="8"/>
      <color rgb="FFED9A13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C0C0C0"/>
      </patternFill>
    </fill>
    <fill>
      <patternFill patternType="solid">
        <fgColor rgb="FFFAE68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0" xfId="0" applyNumberFormat="1" applyFont="1" applyBorder="1" applyAlignment="1"/>
    <xf numFmtId="0" fontId="3" fillId="0" borderId="0" xfId="0" applyFont="1" applyBorder="1" applyAlignment="1"/>
    <xf numFmtId="165" fontId="3" fillId="0" borderId="0" xfId="0" applyNumberFormat="1" applyFont="1" applyBorder="1" applyAlignment="1"/>
    <xf numFmtId="0" fontId="3" fillId="0" borderId="12" xfId="0" applyFont="1" applyBorder="1" applyAlignment="1"/>
    <xf numFmtId="0" fontId="3" fillId="0" borderId="7" xfId="0" applyFont="1" applyBorder="1" applyAlignment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/>
    <xf numFmtId="0" fontId="5" fillId="0" borderId="0" xfId="0" applyFont="1" applyBorder="1" applyAlignment="1">
      <alignment horizontal="left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8" fillId="0" borderId="14" xfId="0" applyNumberFormat="1" applyFont="1" applyBorder="1" applyAlignment="1"/>
    <xf numFmtId="0" fontId="0" fillId="0" borderId="8" xfId="0" applyFont="1" applyBorder="1" applyAlignment="1">
      <alignment vertical="center"/>
    </xf>
    <xf numFmtId="165" fontId="8" fillId="0" borderId="8" xfId="0" applyNumberFormat="1" applyFont="1" applyBorder="1" applyAlignment="1"/>
    <xf numFmtId="0" fontId="0" fillId="0" borderId="1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0" xfId="0" applyBorder="1"/>
    <xf numFmtId="0" fontId="0" fillId="0" borderId="10" xfId="0" applyBorder="1"/>
    <xf numFmtId="0" fontId="0" fillId="0" borderId="12" xfId="0" applyBorder="1"/>
    <xf numFmtId="0" fontId="0" fillId="0" borderId="9" xfId="0" applyBorder="1"/>
    <xf numFmtId="0" fontId="0" fillId="0" borderId="14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6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4" borderId="0" xfId="0" applyFill="1"/>
    <xf numFmtId="0" fontId="0" fillId="4" borderId="0" xfId="0" applyFill="1" applyProtection="1"/>
    <xf numFmtId="0" fontId="24" fillId="4" borderId="0" xfId="1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26" fillId="5" borderId="11" xfId="0" applyFont="1" applyFill="1" applyBorder="1" applyAlignment="1" applyProtection="1">
      <alignment horizontal="center" vertical="center"/>
      <protection locked="0"/>
    </xf>
    <xf numFmtId="49" fontId="26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center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164" fontId="27" fillId="0" borderId="11" xfId="0" applyNumberFormat="1" applyFont="1" applyBorder="1" applyAlignment="1" applyProtection="1">
      <alignment vertical="center"/>
      <protection locked="0"/>
    </xf>
    <xf numFmtId="164" fontId="29" fillId="0" borderId="11" xfId="0" applyNumberFormat="1" applyFont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49" fontId="30" fillId="0" borderId="11" xfId="0" applyNumberFormat="1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164" fontId="30" fillId="0" borderId="11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65" fontId="2" fillId="0" borderId="1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/>
    <xf numFmtId="0" fontId="5" fillId="0" borderId="0" xfId="0" applyFont="1" applyBorder="1" applyAlignment="1">
      <alignment horizontal="left"/>
    </xf>
    <xf numFmtId="0" fontId="31" fillId="5" borderId="11" xfId="0" applyFont="1" applyFill="1" applyBorder="1" applyAlignment="1" applyProtection="1">
      <alignment horizontal="center" vertical="center"/>
      <protection locked="0"/>
    </xf>
    <xf numFmtId="49" fontId="31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11" xfId="0" applyFont="1" applyFill="1" applyBorder="1" applyAlignment="1" applyProtection="1">
      <alignment horizontal="center" vertical="center" wrapText="1"/>
      <protection locked="0"/>
    </xf>
    <xf numFmtId="164" fontId="31" fillId="5" borderId="11" xfId="0" applyNumberFormat="1" applyFont="1" applyFill="1" applyBorder="1" applyAlignment="1" applyProtection="1">
      <alignment vertical="center"/>
      <protection locked="0"/>
    </xf>
    <xf numFmtId="0" fontId="32" fillId="0" borderId="0" xfId="0" applyFont="1" applyBorder="1" applyAlignment="1">
      <alignment horizontal="left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49" fontId="33" fillId="0" borderId="11" xfId="0" applyNumberFormat="1" applyFont="1" applyBorder="1" applyAlignment="1" applyProtection="1">
      <alignment horizontal="left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0" fontId="34" fillId="5" borderId="11" xfId="0" applyFont="1" applyFill="1" applyBorder="1" applyAlignment="1" applyProtection="1">
      <alignment horizontal="center" vertical="center"/>
      <protection locked="0"/>
    </xf>
    <xf numFmtId="49" fontId="34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horizontal="center" vertical="center" wrapText="1"/>
      <protection locked="0"/>
    </xf>
    <xf numFmtId="164" fontId="33" fillId="5" borderId="11" xfId="0" applyNumberFormat="1" applyFont="1" applyFill="1" applyBorder="1" applyAlignment="1" applyProtection="1">
      <alignment vertical="center"/>
      <protection locked="0"/>
    </xf>
    <xf numFmtId="0" fontId="33" fillId="5" borderId="11" xfId="0" applyFont="1" applyFill="1" applyBorder="1" applyAlignment="1" applyProtection="1">
      <alignment horizontal="center" vertical="center"/>
      <protection locked="0"/>
    </xf>
    <xf numFmtId="49" fontId="33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center" vertical="center" wrapText="1"/>
      <protection locked="0"/>
    </xf>
    <xf numFmtId="164" fontId="34" fillId="5" borderId="1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5" fillId="5" borderId="11" xfId="0" applyFont="1" applyFill="1" applyBorder="1" applyAlignment="1" applyProtection="1">
      <alignment horizontal="center" vertical="center"/>
      <protection locked="0"/>
    </xf>
    <xf numFmtId="49" fontId="35" fillId="5" borderId="11" xfId="0" applyNumberFormat="1" applyFont="1" applyFill="1" applyBorder="1" applyAlignment="1" applyProtection="1">
      <alignment horizontal="left" vertical="center" wrapText="1"/>
      <protection locked="0"/>
    </xf>
    <xf numFmtId="0" fontId="35" fillId="5" borderId="11" xfId="0" applyFont="1" applyFill="1" applyBorder="1" applyAlignment="1" applyProtection="1">
      <alignment horizontal="center" vertical="center" wrapText="1"/>
      <protection locked="0"/>
    </xf>
    <xf numFmtId="164" fontId="35" fillId="5" borderId="11" xfId="0" applyNumberFormat="1" applyFont="1" applyFill="1" applyBorder="1" applyAlignment="1" applyProtection="1">
      <alignment vertical="center"/>
      <protection locked="0"/>
    </xf>
    <xf numFmtId="164" fontId="35" fillId="5" borderId="11" xfId="0" applyNumberFormat="1" applyFont="1" applyFill="1" applyBorder="1" applyAlignment="1" applyProtection="1">
      <alignment vertical="center"/>
      <protection locked="0"/>
    </xf>
    <xf numFmtId="164" fontId="0" fillId="0" borderId="17" xfId="0" applyNumberFormat="1" applyFont="1" applyBorder="1" applyAlignment="1" applyProtection="1">
      <alignment vertical="center"/>
      <protection locked="0"/>
    </xf>
    <xf numFmtId="164" fontId="0" fillId="0" borderId="13" xfId="0" applyNumberFormat="1" applyFont="1" applyBorder="1" applyAlignment="1" applyProtection="1">
      <alignment vertical="center"/>
      <protection locked="0"/>
    </xf>
    <xf numFmtId="164" fontId="0" fillId="0" borderId="16" xfId="0" applyNumberFormat="1" applyFont="1" applyBorder="1" applyAlignment="1" applyProtection="1">
      <alignment vertical="center"/>
      <protection locked="0"/>
    </xf>
    <xf numFmtId="0" fontId="33" fillId="5" borderId="17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0" fontId="33" fillId="5" borderId="16" xfId="0" applyFont="1" applyFill="1" applyBorder="1" applyAlignment="1" applyProtection="1">
      <alignment horizontal="left" vertical="center" wrapText="1"/>
      <protection locked="0"/>
    </xf>
    <xf numFmtId="164" fontId="33" fillId="0" borderId="11" xfId="0" applyNumberFormat="1" applyFont="1" applyBorder="1" applyAlignment="1" applyProtection="1">
      <alignment vertical="center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0" fillId="0" borderId="11" xfId="0" applyNumberFormat="1" applyFont="1" applyBorder="1" applyAlignment="1" applyProtection="1">
      <alignment vertical="center"/>
      <protection locked="0"/>
    </xf>
    <xf numFmtId="0" fontId="30" fillId="5" borderId="17" xfId="0" applyFont="1" applyFill="1" applyBorder="1" applyAlignment="1" applyProtection="1">
      <alignment horizontal="left" vertical="center" wrapText="1"/>
      <protection locked="0"/>
    </xf>
    <xf numFmtId="0" fontId="30" fillId="5" borderId="13" xfId="0" applyFont="1" applyFill="1" applyBorder="1" applyAlignment="1" applyProtection="1">
      <alignment horizontal="left" vertical="center" wrapText="1"/>
      <protection locked="0"/>
    </xf>
    <xf numFmtId="0" fontId="30" fillId="5" borderId="16" xfId="0" applyFon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4" fontId="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166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4" fontId="20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4" fontId="9" fillId="2" borderId="22" xfId="0" applyNumberFormat="1" applyFont="1" applyFill="1" applyBorder="1" applyAlignment="1">
      <alignment vertical="center"/>
    </xf>
    <xf numFmtId="4" fontId="9" fillId="2" borderId="21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>
      <alignment vertical="center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/>
    <xf numFmtId="164" fontId="9" fillId="0" borderId="8" xfId="0" applyNumberFormat="1" applyFont="1" applyBorder="1" applyAlignment="1">
      <alignment vertical="center"/>
    </xf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vertical="center"/>
    </xf>
    <xf numFmtId="164" fontId="5" fillId="0" borderId="5" xfId="0" applyNumberFormat="1" applyFont="1" applyBorder="1" applyAlignment="1"/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/>
    <xf numFmtId="164" fontId="5" fillId="0" borderId="13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31" fillId="5" borderId="11" xfId="0" applyFont="1" applyFill="1" applyBorder="1" applyAlignment="1" applyProtection="1">
      <alignment horizontal="left" vertical="center" wrapText="1"/>
      <protection locked="0"/>
    </xf>
    <xf numFmtId="164" fontId="31" fillId="5" borderId="11" xfId="0" applyNumberFormat="1" applyFont="1" applyFill="1" applyBorder="1" applyAlignment="1" applyProtection="1">
      <alignment vertical="center"/>
      <protection locked="0"/>
    </xf>
    <xf numFmtId="0" fontId="35" fillId="5" borderId="11" xfId="0" applyFont="1" applyFill="1" applyBorder="1" applyAlignment="1" applyProtection="1">
      <alignment horizontal="left" vertical="center" wrapText="1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26" fillId="5" borderId="11" xfId="0" applyFont="1" applyFill="1" applyBorder="1" applyAlignment="1" applyProtection="1">
      <alignment horizontal="left" vertical="center" wrapText="1"/>
      <protection locked="0"/>
    </xf>
    <xf numFmtId="164" fontId="26" fillId="5" borderId="11" xfId="0" applyNumberFormat="1" applyFont="1" applyFill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4" fillId="0" borderId="13" xfId="0" applyNumberFormat="1" applyFont="1" applyBorder="1" applyAlignment="1"/>
    <xf numFmtId="164" fontId="4" fillId="0" borderId="13" xfId="0" applyNumberFormat="1" applyFont="1" applyBorder="1" applyAlignment="1">
      <alignment vertical="center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24" fillId="4" borderId="0" xfId="1" applyFont="1" applyFill="1" applyAlignment="1" applyProtection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0" borderId="0" xfId="0"/>
    <xf numFmtId="164" fontId="4" fillId="0" borderId="8" xfId="0" applyNumberFormat="1" applyFont="1" applyBorder="1" applyAlignment="1"/>
    <xf numFmtId="164" fontId="4" fillId="0" borderId="8" xfId="0" applyNumberFormat="1" applyFont="1" applyBorder="1" applyAlignment="1">
      <alignment vertical="center"/>
    </xf>
    <xf numFmtId="0" fontId="29" fillId="5" borderId="17" xfId="0" applyFont="1" applyFill="1" applyBorder="1" applyAlignment="1" applyProtection="1">
      <alignment horizontal="left" vertical="center" wrapText="1"/>
      <protection locked="0"/>
    </xf>
    <xf numFmtId="0" fontId="29" fillId="5" borderId="13" xfId="0" applyFont="1" applyFill="1" applyBorder="1" applyAlignment="1" applyProtection="1">
      <alignment horizontal="left" vertical="center" wrapText="1"/>
      <protection locked="0"/>
    </xf>
    <xf numFmtId="0" fontId="29" fillId="5" borderId="16" xfId="0" applyFont="1" applyFill="1" applyBorder="1" applyAlignment="1" applyProtection="1">
      <alignment horizontal="left" vertical="center" wrapText="1"/>
      <protection locked="0"/>
    </xf>
    <xf numFmtId="0" fontId="34" fillId="5" borderId="11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ED9A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2019-02-20_WORKFLOW_ID331_Pr&#237;lohy\Vykaz%20vymer%20projekt%20I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 - Banská Bystrica"/>
      <sheetName val="01 - Dielne"/>
      <sheetName val="01 - Rekonštrukcia interiéru"/>
      <sheetName val="02 - Zateplenie fasády a ..."/>
      <sheetName val="03 - Výplne otvorov"/>
      <sheetName val="03 - Škola"/>
    </sheetNames>
    <sheetDataSet>
      <sheetData sheetId="0">
        <row r="6">
          <cell r="K6" t="str">
            <v>Banská Bystrica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40"/>
  <sheetViews>
    <sheetView showGridLines="0" tabSelected="1" workbookViewId="0">
      <pane ySplit="1" topLeftCell="A232" activePane="bottomLeft" state="frozen"/>
      <selection pane="bottomLeft" activeCell="AE217" sqref="AE217"/>
    </sheetView>
  </sheetViews>
  <sheetFormatPr defaultRowHeight="12" x14ac:dyDescent="0.3"/>
  <cols>
    <col min="1" max="1" width="8.28515625" customWidth="1"/>
    <col min="2" max="2" width="1.7109375" customWidth="1"/>
    <col min="3" max="3" width="5.710937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24.28515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customWidth="1"/>
    <col min="29" max="29" width="11" customWidth="1"/>
    <col min="30" max="30" width="15" customWidth="1"/>
    <col min="31" max="31" width="16.28515625" customWidth="1"/>
    <col min="63" max="63" width="11.42578125" customWidth="1"/>
  </cols>
  <sheetData>
    <row r="1" spans="1:66" ht="21.75" customHeight="1" x14ac:dyDescent="0.3">
      <c r="A1" s="110"/>
      <c r="B1" s="112"/>
      <c r="C1" s="112"/>
      <c r="D1" s="113" t="s">
        <v>740</v>
      </c>
      <c r="E1" s="112"/>
      <c r="F1" s="111" t="s">
        <v>739</v>
      </c>
      <c r="G1" s="111"/>
      <c r="H1" s="230" t="s">
        <v>738</v>
      </c>
      <c r="I1" s="230"/>
      <c r="J1" s="230"/>
      <c r="K1" s="230"/>
      <c r="L1" s="111" t="s">
        <v>737</v>
      </c>
      <c r="M1" s="112"/>
      <c r="N1" s="112"/>
      <c r="O1" s="113" t="s">
        <v>736</v>
      </c>
      <c r="P1" s="112"/>
      <c r="Q1" s="112"/>
      <c r="R1" s="112"/>
      <c r="S1" s="111" t="s">
        <v>735</v>
      </c>
      <c r="T1" s="111"/>
      <c r="U1" s="110"/>
      <c r="V1" s="110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</row>
    <row r="2" spans="1:66" ht="36.9" customHeight="1" x14ac:dyDescent="0.3">
      <c r="C2" s="176" t="s">
        <v>734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S2" s="231" t="s">
        <v>733</v>
      </c>
      <c r="T2" s="232"/>
      <c r="U2" s="232"/>
      <c r="V2" s="232"/>
      <c r="W2" s="232"/>
      <c r="X2" s="232"/>
      <c r="Y2" s="232"/>
      <c r="Z2" s="232"/>
      <c r="AA2" s="232"/>
      <c r="AB2" s="232"/>
      <c r="AC2" s="232"/>
      <c r="AT2" s="5" t="s">
        <v>732</v>
      </c>
    </row>
    <row r="3" spans="1:66" ht="6.9" customHeight="1" x14ac:dyDescent="0.3">
      <c r="B3" s="108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6"/>
      <c r="AT3" s="5" t="s">
        <v>13</v>
      </c>
    </row>
    <row r="4" spans="1:66" ht="36.9" customHeight="1" x14ac:dyDescent="0.3">
      <c r="B4" s="91"/>
      <c r="C4" s="178" t="s">
        <v>731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87"/>
      <c r="T4" s="105" t="s">
        <v>730</v>
      </c>
      <c r="AT4" s="5" t="s">
        <v>729</v>
      </c>
    </row>
    <row r="5" spans="1:66" ht="6.9" customHeight="1" x14ac:dyDescent="0.3">
      <c r="B5" s="91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7"/>
    </row>
    <row r="6" spans="1:66" ht="25.35" customHeight="1" x14ac:dyDescent="0.3">
      <c r="B6" s="91"/>
      <c r="C6" s="88"/>
      <c r="D6" s="56" t="s">
        <v>695</v>
      </c>
      <c r="E6" s="88"/>
      <c r="F6" s="180" t="str">
        <f>'[1]Rekapitulácia stavby'!K6</f>
        <v>Banská Bystrica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88"/>
      <c r="R6" s="87"/>
    </row>
    <row r="7" spans="1:66" s="1" customFormat="1" ht="32.85" customHeight="1" x14ac:dyDescent="0.3">
      <c r="B7" s="11"/>
      <c r="C7" s="10"/>
      <c r="D7" s="104" t="s">
        <v>694</v>
      </c>
      <c r="E7" s="10"/>
      <c r="F7" s="182" t="s">
        <v>728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0"/>
      <c r="R7" s="9"/>
    </row>
    <row r="8" spans="1:66" s="1" customFormat="1" ht="14.4" customHeight="1" x14ac:dyDescent="0.3">
      <c r="B8" s="11"/>
      <c r="C8" s="10"/>
      <c r="D8" s="56" t="s">
        <v>727</v>
      </c>
      <c r="E8" s="10"/>
      <c r="F8" s="57" t="s">
        <v>9</v>
      </c>
      <c r="G8" s="10"/>
      <c r="H8" s="10"/>
      <c r="I8" s="10"/>
      <c r="J8" s="10"/>
      <c r="K8" s="10"/>
      <c r="L8" s="10"/>
      <c r="M8" s="56" t="s">
        <v>726</v>
      </c>
      <c r="N8" s="10"/>
      <c r="O8" s="57" t="s">
        <v>9</v>
      </c>
      <c r="P8" s="10"/>
      <c r="Q8" s="10"/>
      <c r="R8" s="9"/>
    </row>
    <row r="9" spans="1:66" s="1" customFormat="1" ht="14.4" customHeight="1" x14ac:dyDescent="0.3">
      <c r="B9" s="11"/>
      <c r="C9" s="10"/>
      <c r="D9" s="56" t="s">
        <v>693</v>
      </c>
      <c r="E9" s="10"/>
      <c r="F9" s="57" t="s">
        <v>725</v>
      </c>
      <c r="G9" s="10"/>
      <c r="H9" s="10"/>
      <c r="I9" s="10"/>
      <c r="J9" s="10"/>
      <c r="K9" s="10"/>
      <c r="L9" s="10"/>
      <c r="M9" s="56" t="s">
        <v>692</v>
      </c>
      <c r="N9" s="10"/>
      <c r="O9" s="183"/>
      <c r="P9" s="183"/>
      <c r="Q9" s="10"/>
      <c r="R9" s="9"/>
    </row>
    <row r="10" spans="1:66" s="1" customFormat="1" ht="10.95" customHeight="1" x14ac:dyDescent="0.3"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1:66" s="1" customFormat="1" ht="14.4" customHeight="1" x14ac:dyDescent="0.3">
      <c r="B11" s="11"/>
      <c r="C11" s="10"/>
      <c r="D11" s="56" t="s">
        <v>691</v>
      </c>
      <c r="E11" s="10"/>
      <c r="F11" s="10"/>
      <c r="G11" s="10"/>
      <c r="H11" s="10"/>
      <c r="I11" s="10"/>
      <c r="J11" s="10"/>
      <c r="K11" s="10"/>
      <c r="L11" s="10"/>
      <c r="M11" s="56" t="s">
        <v>723</v>
      </c>
      <c r="N11" s="10"/>
      <c r="O11" s="184" t="str">
        <f>IF('[1]Rekapitulácia stavby'!AN10="","",'[1]Rekapitulácia stavby'!AN10)</f>
        <v/>
      </c>
      <c r="P11" s="184"/>
      <c r="Q11" s="10"/>
      <c r="R11" s="9"/>
    </row>
    <row r="12" spans="1:66" s="1" customFormat="1" ht="18" customHeight="1" x14ac:dyDescent="0.3">
      <c r="B12" s="11"/>
      <c r="C12" s="10"/>
      <c r="D12" s="10"/>
      <c r="E12" s="57" t="str">
        <f>IF('[1]Rekapitulácia stavby'!E11="","",'[1]Rekapitulácia stavby'!E11)</f>
        <v xml:space="preserve"> </v>
      </c>
      <c r="F12" s="10"/>
      <c r="G12" s="10"/>
      <c r="H12" s="10"/>
      <c r="I12" s="10"/>
      <c r="J12" s="10"/>
      <c r="K12" s="10"/>
      <c r="L12" s="10"/>
      <c r="M12" s="56" t="s">
        <v>722</v>
      </c>
      <c r="N12" s="10"/>
      <c r="O12" s="184" t="str">
        <f>IF('[1]Rekapitulácia stavby'!AN11="","",'[1]Rekapitulácia stavby'!AN11)</f>
        <v/>
      </c>
      <c r="P12" s="184"/>
      <c r="Q12" s="10"/>
      <c r="R12" s="9"/>
    </row>
    <row r="13" spans="1:66" s="1" customFormat="1" ht="6.9" customHeight="1" x14ac:dyDescent="0.3"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1:66" s="1" customFormat="1" ht="14.4" customHeight="1" x14ac:dyDescent="0.3">
      <c r="B14" s="11"/>
      <c r="C14" s="10"/>
      <c r="D14" s="56" t="s">
        <v>689</v>
      </c>
      <c r="E14" s="10"/>
      <c r="F14" s="10"/>
      <c r="G14" s="10"/>
      <c r="H14" s="10"/>
      <c r="I14" s="10"/>
      <c r="J14" s="10"/>
      <c r="K14" s="10"/>
      <c r="L14" s="10"/>
      <c r="M14" s="56" t="s">
        <v>723</v>
      </c>
      <c r="N14" s="10"/>
      <c r="O14" s="184" t="str">
        <f>IF('[1]Rekapitulácia stavby'!AN13="","",'[1]Rekapitulácia stavby'!AN13)</f>
        <v/>
      </c>
      <c r="P14" s="184"/>
      <c r="Q14" s="10"/>
      <c r="R14" s="9"/>
    </row>
    <row r="15" spans="1:66" s="1" customFormat="1" ht="18" customHeight="1" x14ac:dyDescent="0.3">
      <c r="B15" s="11"/>
      <c r="C15" s="10"/>
      <c r="D15" s="10"/>
      <c r="E15" s="57" t="str">
        <f>IF('[1]Rekapitulácia stavby'!E14="","",'[1]Rekapitulácia stavby'!E14)</f>
        <v xml:space="preserve"> </v>
      </c>
      <c r="F15" s="10"/>
      <c r="G15" s="10"/>
      <c r="H15" s="10"/>
      <c r="I15" s="10"/>
      <c r="J15" s="10"/>
      <c r="K15" s="10"/>
      <c r="L15" s="10"/>
      <c r="M15" s="56" t="s">
        <v>722</v>
      </c>
      <c r="N15" s="10"/>
      <c r="O15" s="184" t="str">
        <f>IF('[1]Rekapitulácia stavby'!AN14="","",'[1]Rekapitulácia stavby'!AN14)</f>
        <v/>
      </c>
      <c r="P15" s="184"/>
      <c r="Q15" s="10"/>
      <c r="R15" s="9"/>
    </row>
    <row r="16" spans="1:66" s="1" customFormat="1" ht="6.9" customHeight="1" x14ac:dyDescent="0.3"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s="1" customFormat="1" ht="14.4" customHeight="1" x14ac:dyDescent="0.3">
      <c r="B17" s="11"/>
      <c r="C17" s="10"/>
      <c r="D17" s="56" t="s">
        <v>690</v>
      </c>
      <c r="E17" s="10"/>
      <c r="F17" s="10"/>
      <c r="G17" s="10"/>
      <c r="H17" s="10"/>
      <c r="I17" s="10"/>
      <c r="J17" s="10"/>
      <c r="K17" s="10"/>
      <c r="L17" s="10"/>
      <c r="M17" s="56" t="s">
        <v>723</v>
      </c>
      <c r="N17" s="10"/>
      <c r="O17" s="184" t="s">
        <v>9</v>
      </c>
      <c r="P17" s="184"/>
      <c r="Q17" s="10"/>
      <c r="R17" s="9"/>
    </row>
    <row r="18" spans="2:18" s="1" customFormat="1" ht="18" customHeight="1" x14ac:dyDescent="0.3">
      <c r="B18" s="11"/>
      <c r="C18" s="10"/>
      <c r="D18" s="10"/>
      <c r="E18" s="57" t="s">
        <v>724</v>
      </c>
      <c r="F18" s="10"/>
      <c r="G18" s="10"/>
      <c r="H18" s="10"/>
      <c r="I18" s="10"/>
      <c r="J18" s="10"/>
      <c r="K18" s="10"/>
      <c r="L18" s="10"/>
      <c r="M18" s="56" t="s">
        <v>722</v>
      </c>
      <c r="N18" s="10"/>
      <c r="O18" s="184" t="s">
        <v>9</v>
      </c>
      <c r="P18" s="184"/>
      <c r="Q18" s="10"/>
      <c r="R18" s="9"/>
    </row>
    <row r="19" spans="2:18" s="1" customFormat="1" ht="6.9" customHeight="1" x14ac:dyDescent="0.3"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s="1" customFormat="1" ht="14.4" customHeight="1" x14ac:dyDescent="0.3">
      <c r="B20" s="11"/>
      <c r="C20" s="10"/>
      <c r="D20" s="56" t="s">
        <v>688</v>
      </c>
      <c r="E20" s="10"/>
      <c r="F20" s="10"/>
      <c r="G20" s="10"/>
      <c r="H20" s="10"/>
      <c r="I20" s="10"/>
      <c r="J20" s="10"/>
      <c r="K20" s="10"/>
      <c r="L20" s="10"/>
      <c r="M20" s="56" t="s">
        <v>723</v>
      </c>
      <c r="N20" s="10"/>
      <c r="O20" s="184" t="str">
        <f>IF('[1]Rekapitulácia stavby'!AN19="","",'[1]Rekapitulácia stavby'!AN19)</f>
        <v/>
      </c>
      <c r="P20" s="184"/>
      <c r="Q20" s="10"/>
      <c r="R20" s="9"/>
    </row>
    <row r="21" spans="2:18" s="1" customFormat="1" ht="18" customHeight="1" x14ac:dyDescent="0.3">
      <c r="B21" s="11"/>
      <c r="C21" s="10"/>
      <c r="D21" s="10"/>
      <c r="E21" s="57" t="str">
        <f>IF('[1]Rekapitulácia stavby'!E20="","",'[1]Rekapitulácia stavby'!E20)</f>
        <v xml:space="preserve"> </v>
      </c>
      <c r="F21" s="10"/>
      <c r="G21" s="10"/>
      <c r="H21" s="10"/>
      <c r="I21" s="10"/>
      <c r="J21" s="10"/>
      <c r="K21" s="10"/>
      <c r="L21" s="10"/>
      <c r="M21" s="56" t="s">
        <v>722</v>
      </c>
      <c r="N21" s="10"/>
      <c r="O21" s="184" t="str">
        <f>IF('[1]Rekapitulácia stavby'!AN20="","",'[1]Rekapitulácia stavby'!AN20)</f>
        <v/>
      </c>
      <c r="P21" s="184"/>
      <c r="Q21" s="10"/>
      <c r="R21" s="9"/>
    </row>
    <row r="22" spans="2:18" s="1" customFormat="1" ht="6.9" customHeight="1" x14ac:dyDescent="0.3"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s="1" customFormat="1" ht="14.4" customHeight="1" x14ac:dyDescent="0.3">
      <c r="B23" s="11"/>
      <c r="C23" s="10"/>
      <c r="D23" s="56" t="s">
        <v>721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s="1" customFormat="1" ht="22.5" customHeight="1" x14ac:dyDescent="0.3">
      <c r="B24" s="11"/>
      <c r="C24" s="10"/>
      <c r="D24" s="10"/>
      <c r="E24" s="185" t="s">
        <v>9</v>
      </c>
      <c r="F24" s="185"/>
      <c r="G24" s="185"/>
      <c r="H24" s="185"/>
      <c r="I24" s="185"/>
      <c r="J24" s="185"/>
      <c r="K24" s="185"/>
      <c r="L24" s="185"/>
      <c r="M24" s="10"/>
      <c r="N24" s="10"/>
      <c r="O24" s="10"/>
      <c r="P24" s="10"/>
      <c r="Q24" s="10"/>
      <c r="R24" s="9"/>
    </row>
    <row r="25" spans="2:18" s="1" customFormat="1" ht="6.9" customHeight="1" x14ac:dyDescent="0.3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s="1" customFormat="1" ht="6.9" customHeight="1" x14ac:dyDescent="0.3">
      <c r="B26" s="11"/>
      <c r="C26" s="1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0"/>
      <c r="R26" s="9"/>
    </row>
    <row r="27" spans="2:18" s="1" customFormat="1" ht="14.4" customHeight="1" x14ac:dyDescent="0.3">
      <c r="B27" s="11"/>
      <c r="C27" s="10"/>
      <c r="D27" s="103" t="s">
        <v>671</v>
      </c>
      <c r="E27" s="10"/>
      <c r="F27" s="10"/>
      <c r="G27" s="10"/>
      <c r="H27" s="10"/>
      <c r="I27" s="10"/>
      <c r="J27" s="10"/>
      <c r="K27" s="10"/>
      <c r="L27" s="10"/>
      <c r="M27" s="186">
        <f>N88</f>
        <v>0</v>
      </c>
      <c r="N27" s="186"/>
      <c r="O27" s="186"/>
      <c r="P27" s="186"/>
      <c r="Q27" s="10"/>
      <c r="R27" s="9"/>
    </row>
    <row r="28" spans="2:18" s="1" customFormat="1" ht="14.4" customHeight="1" x14ac:dyDescent="0.3">
      <c r="B28" s="11"/>
      <c r="C28" s="10"/>
      <c r="D28" s="102" t="s">
        <v>720</v>
      </c>
      <c r="E28" s="10"/>
      <c r="F28" s="10"/>
      <c r="G28" s="10"/>
      <c r="H28" s="10"/>
      <c r="I28" s="10"/>
      <c r="J28" s="10"/>
      <c r="K28" s="10"/>
      <c r="L28" s="10"/>
      <c r="M28" s="186">
        <f>N116</f>
        <v>0</v>
      </c>
      <c r="N28" s="186"/>
      <c r="O28" s="186"/>
      <c r="P28" s="186"/>
      <c r="Q28" s="10"/>
      <c r="R28" s="9"/>
    </row>
    <row r="29" spans="2:18" s="1" customFormat="1" ht="6.9" customHeight="1" x14ac:dyDescent="0.3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s="1" customFormat="1" ht="25.35" customHeight="1" x14ac:dyDescent="0.3">
      <c r="B30" s="11"/>
      <c r="C30" s="10"/>
      <c r="D30" s="101" t="s">
        <v>719</v>
      </c>
      <c r="E30" s="10"/>
      <c r="F30" s="10"/>
      <c r="G30" s="10"/>
      <c r="H30" s="10"/>
      <c r="I30" s="10"/>
      <c r="J30" s="10"/>
      <c r="K30" s="10"/>
      <c r="L30" s="10"/>
      <c r="M30" s="187">
        <f>ROUND(M27+M28,2)</f>
        <v>0</v>
      </c>
      <c r="N30" s="175"/>
      <c r="O30" s="175"/>
      <c r="P30" s="175"/>
      <c r="Q30" s="10"/>
      <c r="R30" s="9"/>
    </row>
    <row r="31" spans="2:18" s="1" customFormat="1" ht="6.9" customHeight="1" x14ac:dyDescent="0.3">
      <c r="B31" s="11"/>
      <c r="C31" s="1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0"/>
      <c r="R31" s="9"/>
    </row>
    <row r="32" spans="2:18" s="1" customFormat="1" ht="14.4" customHeight="1" x14ac:dyDescent="0.3">
      <c r="B32" s="11"/>
      <c r="C32" s="10"/>
      <c r="D32" s="100" t="s">
        <v>678</v>
      </c>
      <c r="E32" s="100" t="s">
        <v>718</v>
      </c>
      <c r="F32" s="99">
        <v>0.2</v>
      </c>
      <c r="G32" s="98" t="s">
        <v>714</v>
      </c>
      <c r="H32" s="174">
        <f>ROUND((SUM(BE116:BE119)+SUM(BE137:BE339)), 2)</f>
        <v>0</v>
      </c>
      <c r="I32" s="175"/>
      <c r="J32" s="175"/>
      <c r="K32" s="10"/>
      <c r="L32" s="10"/>
      <c r="M32" s="174">
        <f>ROUND(ROUND((SUM(BE116:BE119)+SUM(BE137:BE339)), 2)*F32, 2)</f>
        <v>0</v>
      </c>
      <c r="N32" s="175"/>
      <c r="O32" s="175"/>
      <c r="P32" s="175"/>
      <c r="Q32" s="10"/>
      <c r="R32" s="9"/>
    </row>
    <row r="33" spans="2:18" s="1" customFormat="1" ht="14.4" customHeight="1" x14ac:dyDescent="0.3">
      <c r="B33" s="11"/>
      <c r="C33" s="10"/>
      <c r="D33" s="10"/>
      <c r="E33" s="100" t="s">
        <v>8</v>
      </c>
      <c r="F33" s="99">
        <v>0.2</v>
      </c>
      <c r="G33" s="98" t="s">
        <v>714</v>
      </c>
      <c r="H33" s="174">
        <f>ROUND((SUM(BF116:BF119)+SUM(BF137:BF339)), 2)</f>
        <v>0</v>
      </c>
      <c r="I33" s="175"/>
      <c r="J33" s="175"/>
      <c r="K33" s="10"/>
      <c r="L33" s="10"/>
      <c r="M33" s="174">
        <f>ROUND(ROUND((SUM(BF116:BF119)+SUM(BF137:BF339)), 2)*F33, 2)</f>
        <v>0</v>
      </c>
      <c r="N33" s="175"/>
      <c r="O33" s="175"/>
      <c r="P33" s="175"/>
      <c r="Q33" s="10"/>
      <c r="R33" s="9"/>
    </row>
    <row r="34" spans="2:18" s="1" customFormat="1" ht="14.4" hidden="1" customHeight="1" x14ac:dyDescent="0.3">
      <c r="B34" s="11"/>
      <c r="C34" s="10"/>
      <c r="D34" s="10"/>
      <c r="E34" s="100" t="s">
        <v>717</v>
      </c>
      <c r="F34" s="99">
        <v>0.2</v>
      </c>
      <c r="G34" s="98" t="s">
        <v>714</v>
      </c>
      <c r="H34" s="174">
        <f>ROUND((SUM(BG116:BG119)+SUM(BG137:BG339)), 2)</f>
        <v>0</v>
      </c>
      <c r="I34" s="175"/>
      <c r="J34" s="175"/>
      <c r="K34" s="10"/>
      <c r="L34" s="10"/>
      <c r="M34" s="174">
        <v>0</v>
      </c>
      <c r="N34" s="175"/>
      <c r="O34" s="175"/>
      <c r="P34" s="175"/>
      <c r="Q34" s="10"/>
      <c r="R34" s="9"/>
    </row>
    <row r="35" spans="2:18" s="1" customFormat="1" ht="14.4" hidden="1" customHeight="1" x14ac:dyDescent="0.3">
      <c r="B35" s="11"/>
      <c r="C35" s="10"/>
      <c r="D35" s="10"/>
      <c r="E35" s="100" t="s">
        <v>716</v>
      </c>
      <c r="F35" s="99">
        <v>0.2</v>
      </c>
      <c r="G35" s="98" t="s">
        <v>714</v>
      </c>
      <c r="H35" s="174">
        <f>ROUND((SUM(BH116:BH119)+SUM(BH137:BH339)), 2)</f>
        <v>0</v>
      </c>
      <c r="I35" s="175"/>
      <c r="J35" s="175"/>
      <c r="K35" s="10"/>
      <c r="L35" s="10"/>
      <c r="M35" s="174">
        <v>0</v>
      </c>
      <c r="N35" s="175"/>
      <c r="O35" s="175"/>
      <c r="P35" s="175"/>
      <c r="Q35" s="10"/>
      <c r="R35" s="9"/>
    </row>
    <row r="36" spans="2:18" s="1" customFormat="1" ht="14.4" hidden="1" customHeight="1" x14ac:dyDescent="0.3">
      <c r="B36" s="11"/>
      <c r="C36" s="10"/>
      <c r="D36" s="10"/>
      <c r="E36" s="100" t="s">
        <v>715</v>
      </c>
      <c r="F36" s="99">
        <v>0</v>
      </c>
      <c r="G36" s="98" t="s">
        <v>714</v>
      </c>
      <c r="H36" s="174">
        <f>ROUND((SUM(BI116:BI119)+SUM(BI137:BI339)), 2)</f>
        <v>0</v>
      </c>
      <c r="I36" s="175"/>
      <c r="J36" s="175"/>
      <c r="K36" s="10"/>
      <c r="L36" s="10"/>
      <c r="M36" s="174">
        <v>0</v>
      </c>
      <c r="N36" s="175"/>
      <c r="O36" s="175"/>
      <c r="P36" s="175"/>
      <c r="Q36" s="10"/>
      <c r="R36" s="9"/>
    </row>
    <row r="37" spans="2:18" s="1" customFormat="1" ht="6.9" customHeight="1" x14ac:dyDescent="0.3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s="1" customFormat="1" ht="25.35" customHeight="1" x14ac:dyDescent="0.3">
      <c r="B38" s="11"/>
      <c r="C38" s="62"/>
      <c r="D38" s="97" t="s">
        <v>713</v>
      </c>
      <c r="E38" s="94"/>
      <c r="F38" s="94"/>
      <c r="G38" s="96" t="s">
        <v>712</v>
      </c>
      <c r="H38" s="95" t="s">
        <v>711</v>
      </c>
      <c r="I38" s="94"/>
      <c r="J38" s="94"/>
      <c r="K38" s="94"/>
      <c r="L38" s="193">
        <f>SUM(M30:M36)</f>
        <v>0</v>
      </c>
      <c r="M38" s="193"/>
      <c r="N38" s="193"/>
      <c r="O38" s="193"/>
      <c r="P38" s="194"/>
      <c r="Q38" s="62"/>
      <c r="R38" s="9"/>
    </row>
    <row r="39" spans="2:18" s="1" customFormat="1" ht="14.4" customHeight="1" x14ac:dyDescent="0.3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s="1" customFormat="1" ht="14.4" customHeight="1" x14ac:dyDescent="0.3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x14ac:dyDescent="0.3">
      <c r="B41" s="91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7"/>
    </row>
    <row r="42" spans="2:18" x14ac:dyDescent="0.3">
      <c r="B42" s="91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7"/>
    </row>
    <row r="43" spans="2:18" x14ac:dyDescent="0.3">
      <c r="B43" s="91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7"/>
    </row>
    <row r="44" spans="2:18" x14ac:dyDescent="0.3">
      <c r="B44" s="91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7"/>
    </row>
    <row r="45" spans="2:18" x14ac:dyDescent="0.3">
      <c r="B45" s="91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7"/>
    </row>
    <row r="46" spans="2:18" x14ac:dyDescent="0.3">
      <c r="B46" s="91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7"/>
    </row>
    <row r="47" spans="2:18" x14ac:dyDescent="0.3">
      <c r="B47" s="91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</row>
    <row r="48" spans="2:18" x14ac:dyDescent="0.3">
      <c r="B48" s="9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7"/>
    </row>
    <row r="49" spans="2:18" x14ac:dyDescent="0.3">
      <c r="B49" s="91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7"/>
    </row>
    <row r="50" spans="2:18" s="1" customFormat="1" ht="14.4" x14ac:dyDescent="0.3">
      <c r="B50" s="11"/>
      <c r="C50" s="10"/>
      <c r="D50" s="93" t="s">
        <v>710</v>
      </c>
      <c r="E50" s="44"/>
      <c r="F50" s="44"/>
      <c r="G50" s="44"/>
      <c r="H50" s="92"/>
      <c r="I50" s="10"/>
      <c r="J50" s="93" t="s">
        <v>709</v>
      </c>
      <c r="K50" s="44"/>
      <c r="L50" s="44"/>
      <c r="M50" s="44"/>
      <c r="N50" s="44"/>
      <c r="O50" s="44"/>
      <c r="P50" s="92"/>
      <c r="Q50" s="10"/>
      <c r="R50" s="9"/>
    </row>
    <row r="51" spans="2:18" x14ac:dyDescent="0.3">
      <c r="B51" s="91"/>
      <c r="C51" s="88"/>
      <c r="D51" s="90"/>
      <c r="E51" s="88"/>
      <c r="F51" s="88"/>
      <c r="G51" s="88"/>
      <c r="H51" s="89"/>
      <c r="I51" s="88"/>
      <c r="J51" s="90"/>
      <c r="K51" s="88"/>
      <c r="L51" s="88"/>
      <c r="M51" s="88"/>
      <c r="N51" s="88"/>
      <c r="O51" s="88"/>
      <c r="P51" s="89"/>
      <c r="Q51" s="88"/>
      <c r="R51" s="87"/>
    </row>
    <row r="52" spans="2:18" x14ac:dyDescent="0.3">
      <c r="B52" s="91"/>
      <c r="C52" s="88"/>
      <c r="D52" s="90"/>
      <c r="E52" s="88"/>
      <c r="F52" s="88"/>
      <c r="G52" s="88"/>
      <c r="H52" s="89"/>
      <c r="I52" s="88"/>
      <c r="J52" s="90"/>
      <c r="K52" s="88"/>
      <c r="L52" s="88"/>
      <c r="M52" s="88"/>
      <c r="N52" s="88"/>
      <c r="O52" s="88"/>
      <c r="P52" s="89"/>
      <c r="Q52" s="88"/>
      <c r="R52" s="87"/>
    </row>
    <row r="53" spans="2:18" x14ac:dyDescent="0.3">
      <c r="B53" s="91"/>
      <c r="C53" s="88"/>
      <c r="D53" s="90"/>
      <c r="E53" s="88"/>
      <c r="F53" s="88"/>
      <c r="G53" s="88"/>
      <c r="H53" s="89"/>
      <c r="I53" s="88"/>
      <c r="J53" s="90"/>
      <c r="K53" s="88"/>
      <c r="L53" s="88"/>
      <c r="M53" s="88"/>
      <c r="N53" s="88"/>
      <c r="O53" s="88"/>
      <c r="P53" s="89"/>
      <c r="Q53" s="88"/>
      <c r="R53" s="87"/>
    </row>
    <row r="54" spans="2:18" x14ac:dyDescent="0.3">
      <c r="B54" s="91"/>
      <c r="C54" s="88"/>
      <c r="D54" s="90"/>
      <c r="E54" s="88"/>
      <c r="F54" s="88"/>
      <c r="G54" s="88"/>
      <c r="H54" s="89"/>
      <c r="I54" s="88"/>
      <c r="J54" s="90"/>
      <c r="K54" s="88"/>
      <c r="L54" s="88"/>
      <c r="M54" s="88"/>
      <c r="N54" s="88"/>
      <c r="O54" s="88"/>
      <c r="P54" s="89"/>
      <c r="Q54" s="88"/>
      <c r="R54" s="87"/>
    </row>
    <row r="55" spans="2:18" x14ac:dyDescent="0.3">
      <c r="B55" s="91"/>
      <c r="C55" s="88"/>
      <c r="D55" s="90"/>
      <c r="E55" s="88"/>
      <c r="F55" s="88"/>
      <c r="G55" s="88"/>
      <c r="H55" s="89"/>
      <c r="I55" s="88"/>
      <c r="J55" s="90"/>
      <c r="K55" s="88"/>
      <c r="L55" s="88"/>
      <c r="M55" s="88"/>
      <c r="N55" s="88"/>
      <c r="O55" s="88"/>
      <c r="P55" s="89"/>
      <c r="Q55" s="88"/>
      <c r="R55" s="87"/>
    </row>
    <row r="56" spans="2:18" x14ac:dyDescent="0.3">
      <c r="B56" s="91"/>
      <c r="C56" s="88"/>
      <c r="D56" s="90"/>
      <c r="E56" s="88"/>
      <c r="F56" s="88"/>
      <c r="G56" s="88"/>
      <c r="H56" s="89"/>
      <c r="I56" s="88"/>
      <c r="J56" s="90"/>
      <c r="K56" s="88"/>
      <c r="L56" s="88"/>
      <c r="M56" s="88"/>
      <c r="N56" s="88"/>
      <c r="O56" s="88"/>
      <c r="P56" s="89"/>
      <c r="Q56" s="88"/>
      <c r="R56" s="87"/>
    </row>
    <row r="57" spans="2:18" x14ac:dyDescent="0.3">
      <c r="B57" s="91"/>
      <c r="C57" s="88"/>
      <c r="D57" s="90"/>
      <c r="E57" s="88"/>
      <c r="F57" s="88"/>
      <c r="G57" s="88"/>
      <c r="H57" s="89"/>
      <c r="I57" s="88"/>
      <c r="J57" s="90"/>
      <c r="K57" s="88"/>
      <c r="L57" s="88"/>
      <c r="M57" s="88"/>
      <c r="N57" s="88"/>
      <c r="O57" s="88"/>
      <c r="P57" s="89"/>
      <c r="Q57" s="88"/>
      <c r="R57" s="87"/>
    </row>
    <row r="58" spans="2:18" x14ac:dyDescent="0.3">
      <c r="B58" s="91"/>
      <c r="C58" s="88"/>
      <c r="D58" s="90"/>
      <c r="E58" s="88"/>
      <c r="F58" s="88"/>
      <c r="G58" s="88"/>
      <c r="H58" s="89"/>
      <c r="I58" s="88"/>
      <c r="J58" s="90"/>
      <c r="K58" s="88"/>
      <c r="L58" s="88"/>
      <c r="M58" s="88"/>
      <c r="N58" s="88"/>
      <c r="O58" s="88"/>
      <c r="P58" s="89"/>
      <c r="Q58" s="88"/>
      <c r="R58" s="87"/>
    </row>
    <row r="59" spans="2:18" s="1" customFormat="1" ht="14.4" x14ac:dyDescent="0.3">
      <c r="B59" s="11"/>
      <c r="C59" s="10"/>
      <c r="D59" s="86" t="s">
        <v>706</v>
      </c>
      <c r="E59" s="7"/>
      <c r="F59" s="7"/>
      <c r="G59" s="85" t="s">
        <v>705</v>
      </c>
      <c r="H59" s="6"/>
      <c r="I59" s="10"/>
      <c r="J59" s="86" t="s">
        <v>706</v>
      </c>
      <c r="K59" s="7"/>
      <c r="L59" s="7"/>
      <c r="M59" s="7"/>
      <c r="N59" s="85" t="s">
        <v>705</v>
      </c>
      <c r="O59" s="7"/>
      <c r="P59" s="6"/>
      <c r="Q59" s="10"/>
      <c r="R59" s="9"/>
    </row>
    <row r="60" spans="2:18" x14ac:dyDescent="0.3">
      <c r="B60" s="91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7"/>
    </row>
    <row r="61" spans="2:18" s="1" customFormat="1" ht="14.4" x14ac:dyDescent="0.3">
      <c r="B61" s="11"/>
      <c r="C61" s="10"/>
      <c r="D61" s="93" t="s">
        <v>708</v>
      </c>
      <c r="E61" s="44"/>
      <c r="F61" s="44"/>
      <c r="G61" s="44"/>
      <c r="H61" s="92"/>
      <c r="I61" s="10"/>
      <c r="J61" s="93" t="s">
        <v>707</v>
      </c>
      <c r="K61" s="44"/>
      <c r="L61" s="44"/>
      <c r="M61" s="44"/>
      <c r="N61" s="44"/>
      <c r="O61" s="44"/>
      <c r="P61" s="92"/>
      <c r="Q61" s="10"/>
      <c r="R61" s="9"/>
    </row>
    <row r="62" spans="2:18" x14ac:dyDescent="0.3">
      <c r="B62" s="91"/>
      <c r="C62" s="88"/>
      <c r="D62" s="90"/>
      <c r="E62" s="88"/>
      <c r="F62" s="88"/>
      <c r="G62" s="88"/>
      <c r="H62" s="89"/>
      <c r="I62" s="88"/>
      <c r="J62" s="90"/>
      <c r="K62" s="88"/>
      <c r="L62" s="88"/>
      <c r="M62" s="88"/>
      <c r="N62" s="88"/>
      <c r="O62" s="88"/>
      <c r="P62" s="89"/>
      <c r="Q62" s="88"/>
      <c r="R62" s="87"/>
    </row>
    <row r="63" spans="2:18" x14ac:dyDescent="0.3">
      <c r="B63" s="91"/>
      <c r="C63" s="88"/>
      <c r="D63" s="90"/>
      <c r="E63" s="88"/>
      <c r="F63" s="88"/>
      <c r="G63" s="88"/>
      <c r="H63" s="89"/>
      <c r="I63" s="88"/>
      <c r="J63" s="90"/>
      <c r="K63" s="88"/>
      <c r="L63" s="88"/>
      <c r="M63" s="88"/>
      <c r="N63" s="88"/>
      <c r="O63" s="88"/>
      <c r="P63" s="89"/>
      <c r="Q63" s="88"/>
      <c r="R63" s="87"/>
    </row>
    <row r="64" spans="2:18" x14ac:dyDescent="0.3">
      <c r="B64" s="91"/>
      <c r="C64" s="88"/>
      <c r="D64" s="90"/>
      <c r="E64" s="88"/>
      <c r="F64" s="88"/>
      <c r="G64" s="88"/>
      <c r="H64" s="89"/>
      <c r="I64" s="88"/>
      <c r="J64" s="90"/>
      <c r="K64" s="88"/>
      <c r="L64" s="88"/>
      <c r="M64" s="88"/>
      <c r="N64" s="88"/>
      <c r="O64" s="88"/>
      <c r="P64" s="89"/>
      <c r="Q64" s="88"/>
      <c r="R64" s="87"/>
    </row>
    <row r="65" spans="2:18" x14ac:dyDescent="0.3">
      <c r="B65" s="91"/>
      <c r="C65" s="88"/>
      <c r="D65" s="90"/>
      <c r="E65" s="88"/>
      <c r="F65" s="88"/>
      <c r="G65" s="88"/>
      <c r="H65" s="89"/>
      <c r="I65" s="88"/>
      <c r="J65" s="90"/>
      <c r="K65" s="88"/>
      <c r="L65" s="88"/>
      <c r="M65" s="88"/>
      <c r="N65" s="88"/>
      <c r="O65" s="88"/>
      <c r="P65" s="89"/>
      <c r="Q65" s="88"/>
      <c r="R65" s="87"/>
    </row>
    <row r="66" spans="2:18" x14ac:dyDescent="0.3">
      <c r="B66" s="91"/>
      <c r="C66" s="88"/>
      <c r="D66" s="90"/>
      <c r="E66" s="88"/>
      <c r="F66" s="88"/>
      <c r="G66" s="88"/>
      <c r="H66" s="89"/>
      <c r="I66" s="88"/>
      <c r="J66" s="90"/>
      <c r="K66" s="88"/>
      <c r="L66" s="88"/>
      <c r="M66" s="88"/>
      <c r="N66" s="88"/>
      <c r="O66" s="88"/>
      <c r="P66" s="89"/>
      <c r="Q66" s="88"/>
      <c r="R66" s="87"/>
    </row>
    <row r="67" spans="2:18" x14ac:dyDescent="0.3">
      <c r="B67" s="91"/>
      <c r="C67" s="88"/>
      <c r="D67" s="90"/>
      <c r="E67" s="88"/>
      <c r="F67" s="88"/>
      <c r="G67" s="88"/>
      <c r="H67" s="89"/>
      <c r="I67" s="88"/>
      <c r="J67" s="90"/>
      <c r="K67" s="88"/>
      <c r="L67" s="88"/>
      <c r="M67" s="88"/>
      <c r="N67" s="88"/>
      <c r="O67" s="88"/>
      <c r="P67" s="89"/>
      <c r="Q67" s="88"/>
      <c r="R67" s="87"/>
    </row>
    <row r="68" spans="2:18" x14ac:dyDescent="0.3">
      <c r="B68" s="91"/>
      <c r="C68" s="88"/>
      <c r="D68" s="90"/>
      <c r="E68" s="88"/>
      <c r="F68" s="88"/>
      <c r="G68" s="88"/>
      <c r="H68" s="89"/>
      <c r="I68" s="88"/>
      <c r="J68" s="90"/>
      <c r="K68" s="88"/>
      <c r="L68" s="88"/>
      <c r="M68" s="88"/>
      <c r="N68" s="88"/>
      <c r="O68" s="88"/>
      <c r="P68" s="89"/>
      <c r="Q68" s="88"/>
      <c r="R68" s="87"/>
    </row>
    <row r="69" spans="2:18" x14ac:dyDescent="0.3">
      <c r="B69" s="91"/>
      <c r="C69" s="88"/>
      <c r="D69" s="90"/>
      <c r="E69" s="88"/>
      <c r="F69" s="88"/>
      <c r="G69" s="88"/>
      <c r="H69" s="89"/>
      <c r="I69" s="88"/>
      <c r="J69" s="90"/>
      <c r="K69" s="88"/>
      <c r="L69" s="88"/>
      <c r="M69" s="88"/>
      <c r="N69" s="88"/>
      <c r="O69" s="88"/>
      <c r="P69" s="89"/>
      <c r="Q69" s="88"/>
      <c r="R69" s="87"/>
    </row>
    <row r="70" spans="2:18" s="1" customFormat="1" ht="14.4" x14ac:dyDescent="0.3">
      <c r="B70" s="11"/>
      <c r="C70" s="10"/>
      <c r="D70" s="86" t="s">
        <v>706</v>
      </c>
      <c r="E70" s="7"/>
      <c r="F70" s="7"/>
      <c r="G70" s="85" t="s">
        <v>705</v>
      </c>
      <c r="H70" s="6"/>
      <c r="I70" s="10"/>
      <c r="J70" s="86" t="s">
        <v>706</v>
      </c>
      <c r="K70" s="7"/>
      <c r="L70" s="7"/>
      <c r="M70" s="7"/>
      <c r="N70" s="85" t="s">
        <v>705</v>
      </c>
      <c r="O70" s="7"/>
      <c r="P70" s="6"/>
      <c r="Q70" s="10"/>
      <c r="R70" s="9"/>
    </row>
    <row r="71" spans="2:18" s="1" customFormat="1" ht="14.4" customHeight="1" x14ac:dyDescent="0.3"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</row>
    <row r="75" spans="2:18" s="1" customFormat="1" ht="6.9" customHeight="1" x14ac:dyDescent="0.3"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59"/>
    </row>
    <row r="76" spans="2:18" s="1" customFormat="1" ht="36.9" customHeight="1" x14ac:dyDescent="0.3">
      <c r="B76" s="11"/>
      <c r="C76" s="178" t="s">
        <v>704</v>
      </c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9"/>
    </row>
    <row r="77" spans="2:18" s="1" customFormat="1" ht="6.9" customHeight="1" x14ac:dyDescent="0.3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9"/>
    </row>
    <row r="78" spans="2:18" s="1" customFormat="1" ht="30" customHeight="1" x14ac:dyDescent="0.3">
      <c r="B78" s="11"/>
      <c r="C78" s="56" t="s">
        <v>695</v>
      </c>
      <c r="D78" s="10"/>
      <c r="E78" s="10"/>
      <c r="F78" s="180" t="str">
        <f>F6</f>
        <v>Banská Bystrica</v>
      </c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0"/>
      <c r="R78" s="9"/>
    </row>
    <row r="79" spans="2:18" s="1" customFormat="1" ht="36.9" customHeight="1" x14ac:dyDescent="0.3">
      <c r="B79" s="11"/>
      <c r="C79" s="58" t="s">
        <v>694</v>
      </c>
      <c r="D79" s="10"/>
      <c r="E79" s="10"/>
      <c r="F79" s="192" t="str">
        <f>F7</f>
        <v>03 - Škola</v>
      </c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0"/>
      <c r="R79" s="9"/>
    </row>
    <row r="80" spans="2:18" s="1" customFormat="1" ht="6.9" customHeight="1" x14ac:dyDescent="0.3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9"/>
    </row>
    <row r="81" spans="2:47" s="1" customFormat="1" ht="18" customHeight="1" x14ac:dyDescent="0.3">
      <c r="B81" s="11"/>
      <c r="C81" s="56" t="s">
        <v>693</v>
      </c>
      <c r="D81" s="10"/>
      <c r="E81" s="10"/>
      <c r="F81" s="57" t="str">
        <f>F9</f>
        <v>Banská Bystrica</v>
      </c>
      <c r="G81" s="10"/>
      <c r="H81" s="10"/>
      <c r="I81" s="10"/>
      <c r="J81" s="10"/>
      <c r="K81" s="56" t="s">
        <v>692</v>
      </c>
      <c r="L81" s="10"/>
      <c r="M81" s="183" t="str">
        <f>IF(O9="","",O9)</f>
        <v/>
      </c>
      <c r="N81" s="183"/>
      <c r="O81" s="183"/>
      <c r="P81" s="183"/>
      <c r="Q81" s="10"/>
      <c r="R81" s="9"/>
    </row>
    <row r="82" spans="2:47" s="1" customFormat="1" ht="6.9" customHeight="1" x14ac:dyDescent="0.3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</row>
    <row r="83" spans="2:47" s="1" customFormat="1" ht="13.2" x14ac:dyDescent="0.3">
      <c r="B83" s="11"/>
      <c r="C83" s="56" t="s">
        <v>691</v>
      </c>
      <c r="D83" s="10"/>
      <c r="E83" s="10"/>
      <c r="F83" s="57" t="str">
        <f>E12</f>
        <v xml:space="preserve"> </v>
      </c>
      <c r="G83" s="10"/>
      <c r="H83" s="10"/>
      <c r="I83" s="10"/>
      <c r="J83" s="10"/>
      <c r="K83" s="56" t="s">
        <v>690</v>
      </c>
      <c r="L83" s="10"/>
      <c r="M83" s="184" t="str">
        <f>E18</f>
        <v>DEVLEV, s.r.o., Za kúpaliskom 18, Lipany 082 71</v>
      </c>
      <c r="N83" s="184"/>
      <c r="O83" s="184"/>
      <c r="P83" s="184"/>
      <c r="Q83" s="184"/>
      <c r="R83" s="9"/>
    </row>
    <row r="84" spans="2:47" s="1" customFormat="1" ht="14.4" customHeight="1" x14ac:dyDescent="0.3">
      <c r="B84" s="11"/>
      <c r="C84" s="56" t="s">
        <v>689</v>
      </c>
      <c r="D84" s="10"/>
      <c r="E84" s="10"/>
      <c r="F84" s="57" t="str">
        <f>IF(E15="","",E15)</f>
        <v xml:space="preserve"> </v>
      </c>
      <c r="G84" s="10"/>
      <c r="H84" s="10"/>
      <c r="I84" s="10"/>
      <c r="J84" s="10"/>
      <c r="K84" s="56" t="s">
        <v>688</v>
      </c>
      <c r="L84" s="10"/>
      <c r="M84" s="184" t="str">
        <f>E21</f>
        <v xml:space="preserve"> </v>
      </c>
      <c r="N84" s="184"/>
      <c r="O84" s="184"/>
      <c r="P84" s="184"/>
      <c r="Q84" s="184"/>
      <c r="R84" s="9"/>
    </row>
    <row r="85" spans="2:47" s="1" customFormat="1" ht="10.35" customHeight="1" x14ac:dyDescent="0.3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</row>
    <row r="86" spans="2:47" s="1" customFormat="1" ht="29.25" customHeight="1" x14ac:dyDescent="0.3">
      <c r="B86" s="11"/>
      <c r="C86" s="188" t="s">
        <v>703</v>
      </c>
      <c r="D86" s="189"/>
      <c r="E86" s="189"/>
      <c r="F86" s="189"/>
      <c r="G86" s="189"/>
      <c r="H86" s="62"/>
      <c r="I86" s="62"/>
      <c r="J86" s="62"/>
      <c r="K86" s="62"/>
      <c r="L86" s="62"/>
      <c r="M86" s="62"/>
      <c r="N86" s="188" t="s">
        <v>680</v>
      </c>
      <c r="O86" s="189"/>
      <c r="P86" s="189"/>
      <c r="Q86" s="189"/>
      <c r="R86" s="9"/>
    </row>
    <row r="87" spans="2:47" s="1" customFormat="1" ht="10.35" customHeight="1" x14ac:dyDescent="0.3"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</row>
    <row r="88" spans="2:47" s="1" customFormat="1" ht="29.25" customHeight="1" x14ac:dyDescent="0.3">
      <c r="B88" s="11"/>
      <c r="C88" s="74" t="s">
        <v>702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90">
        <f>N137</f>
        <v>0</v>
      </c>
      <c r="O88" s="191"/>
      <c r="P88" s="191"/>
      <c r="Q88" s="191"/>
      <c r="R88" s="9"/>
      <c r="AU88" s="5" t="s">
        <v>670</v>
      </c>
    </row>
    <row r="89" spans="2:47" s="75" customFormat="1" ht="24.9" customHeight="1" x14ac:dyDescent="0.3">
      <c r="B89" s="79"/>
      <c r="C89" s="77"/>
      <c r="D89" s="78" t="s">
        <v>669</v>
      </c>
      <c r="E89" s="77"/>
      <c r="F89" s="77"/>
      <c r="G89" s="77"/>
      <c r="H89" s="77"/>
      <c r="I89" s="77"/>
      <c r="J89" s="77"/>
      <c r="K89" s="77"/>
      <c r="L89" s="77"/>
      <c r="M89" s="77"/>
      <c r="N89" s="195">
        <f>N138</f>
        <v>0</v>
      </c>
      <c r="O89" s="196"/>
      <c r="P89" s="196"/>
      <c r="Q89" s="196"/>
      <c r="R89" s="76"/>
    </row>
    <row r="90" spans="2:47" s="80" customFormat="1" ht="19.95" customHeight="1" x14ac:dyDescent="0.3">
      <c r="B90" s="84"/>
      <c r="C90" s="82"/>
      <c r="D90" s="83" t="s">
        <v>668</v>
      </c>
      <c r="E90" s="82"/>
      <c r="F90" s="82"/>
      <c r="G90" s="82"/>
      <c r="H90" s="82"/>
      <c r="I90" s="82"/>
      <c r="J90" s="82"/>
      <c r="K90" s="82"/>
      <c r="L90" s="82"/>
      <c r="M90" s="82"/>
      <c r="N90" s="197">
        <f>N139</f>
        <v>0</v>
      </c>
      <c r="O90" s="198"/>
      <c r="P90" s="198"/>
      <c r="Q90" s="198"/>
      <c r="R90" s="81"/>
    </row>
    <row r="91" spans="2:47" s="80" customFormat="1" ht="19.95" customHeight="1" x14ac:dyDescent="0.3">
      <c r="B91" s="84"/>
      <c r="C91" s="82"/>
      <c r="D91" s="83" t="s">
        <v>623</v>
      </c>
      <c r="E91" s="82"/>
      <c r="F91" s="82"/>
      <c r="G91" s="82"/>
      <c r="H91" s="82"/>
      <c r="I91" s="82"/>
      <c r="J91" s="82"/>
      <c r="K91" s="82"/>
      <c r="L91" s="82"/>
      <c r="M91" s="82"/>
      <c r="N91" s="197">
        <f>N152</f>
        <v>0</v>
      </c>
      <c r="O91" s="198"/>
      <c r="P91" s="198"/>
      <c r="Q91" s="198"/>
      <c r="R91" s="81"/>
    </row>
    <row r="92" spans="2:47" s="80" customFormat="1" ht="19.95" customHeight="1" x14ac:dyDescent="0.3">
      <c r="B92" s="84"/>
      <c r="C92" s="82"/>
      <c r="D92" s="83" t="s">
        <v>610</v>
      </c>
      <c r="E92" s="82"/>
      <c r="F92" s="82"/>
      <c r="G92" s="82"/>
      <c r="H92" s="82"/>
      <c r="I92" s="82"/>
      <c r="J92" s="82"/>
      <c r="K92" s="82"/>
      <c r="L92" s="82"/>
      <c r="M92" s="82"/>
      <c r="N92" s="197">
        <f>N156</f>
        <v>0</v>
      </c>
      <c r="O92" s="198"/>
      <c r="P92" s="198"/>
      <c r="Q92" s="198"/>
      <c r="R92" s="81"/>
    </row>
    <row r="93" spans="2:47" s="80" customFormat="1" ht="19.95" customHeight="1" x14ac:dyDescent="0.3">
      <c r="B93" s="84"/>
      <c r="C93" s="82"/>
      <c r="D93" s="83" t="s">
        <v>541</v>
      </c>
      <c r="E93" s="82"/>
      <c r="F93" s="82"/>
      <c r="G93" s="82"/>
      <c r="H93" s="82"/>
      <c r="I93" s="82"/>
      <c r="J93" s="82"/>
      <c r="K93" s="82"/>
      <c r="L93" s="82"/>
      <c r="M93" s="82"/>
      <c r="N93" s="197">
        <f>N175</f>
        <v>0</v>
      </c>
      <c r="O93" s="198"/>
      <c r="P93" s="198"/>
      <c r="Q93" s="198"/>
      <c r="R93" s="81"/>
    </row>
    <row r="94" spans="2:47" s="80" customFormat="1" ht="19.95" customHeight="1" x14ac:dyDescent="0.3">
      <c r="B94" s="84"/>
      <c r="C94" s="82"/>
      <c r="D94" s="83" t="s">
        <v>424</v>
      </c>
      <c r="E94" s="82"/>
      <c r="F94" s="82"/>
      <c r="G94" s="82"/>
      <c r="H94" s="82"/>
      <c r="I94" s="82"/>
      <c r="J94" s="82"/>
      <c r="K94" s="82"/>
      <c r="L94" s="82"/>
      <c r="M94" s="82"/>
      <c r="N94" s="197">
        <f>N205</f>
        <v>0</v>
      </c>
      <c r="O94" s="198"/>
      <c r="P94" s="198"/>
      <c r="Q94" s="198"/>
      <c r="R94" s="81"/>
    </row>
    <row r="95" spans="2:47" s="75" customFormat="1" ht="24.9" customHeight="1" x14ac:dyDescent="0.3">
      <c r="B95" s="79"/>
      <c r="C95" s="77"/>
      <c r="D95" s="78" t="s">
        <v>418</v>
      </c>
      <c r="E95" s="77"/>
      <c r="F95" s="77"/>
      <c r="G95" s="77"/>
      <c r="H95" s="77"/>
      <c r="I95" s="77"/>
      <c r="J95" s="77"/>
      <c r="K95" s="77"/>
      <c r="L95" s="77"/>
      <c r="M95" s="77"/>
      <c r="N95" s="195">
        <f>N207</f>
        <v>0</v>
      </c>
      <c r="O95" s="196"/>
      <c r="P95" s="196"/>
      <c r="Q95" s="196"/>
      <c r="R95" s="76"/>
    </row>
    <row r="96" spans="2:47" s="80" customFormat="1" ht="19.95" customHeight="1" x14ac:dyDescent="0.3">
      <c r="B96" s="84"/>
      <c r="C96" s="82"/>
      <c r="D96" s="83" t="s">
        <v>417</v>
      </c>
      <c r="E96" s="82"/>
      <c r="F96" s="82"/>
      <c r="G96" s="82"/>
      <c r="H96" s="82"/>
      <c r="I96" s="82"/>
      <c r="J96" s="82"/>
      <c r="K96" s="82"/>
      <c r="L96" s="82"/>
      <c r="M96" s="82"/>
      <c r="N96" s="197">
        <f>N208</f>
        <v>0</v>
      </c>
      <c r="O96" s="198"/>
      <c r="P96" s="198"/>
      <c r="Q96" s="198"/>
      <c r="R96" s="81"/>
    </row>
    <row r="97" spans="2:18" s="80" customFormat="1" ht="19.95" customHeight="1" x14ac:dyDescent="0.3">
      <c r="B97" s="84"/>
      <c r="C97" s="82"/>
      <c r="D97" s="83" t="s">
        <v>400</v>
      </c>
      <c r="E97" s="82"/>
      <c r="F97" s="82"/>
      <c r="G97" s="82"/>
      <c r="H97" s="82"/>
      <c r="I97" s="82"/>
      <c r="J97" s="82"/>
      <c r="K97" s="82"/>
      <c r="L97" s="82"/>
      <c r="M97" s="82"/>
      <c r="N97" s="197">
        <f>N213</f>
        <v>0</v>
      </c>
      <c r="O97" s="198"/>
      <c r="P97" s="198"/>
      <c r="Q97" s="198"/>
      <c r="R97" s="81"/>
    </row>
    <row r="98" spans="2:18" s="80" customFormat="1" ht="19.95" customHeight="1" x14ac:dyDescent="0.3">
      <c r="B98" s="84"/>
      <c r="C98" s="82"/>
      <c r="D98" s="83" t="s">
        <v>371</v>
      </c>
      <c r="E98" s="82"/>
      <c r="F98" s="82"/>
      <c r="G98" s="82"/>
      <c r="H98" s="82"/>
      <c r="I98" s="82"/>
      <c r="J98" s="82"/>
      <c r="K98" s="82"/>
      <c r="L98" s="82"/>
      <c r="M98" s="82"/>
      <c r="N98" s="197">
        <f>N221</f>
        <v>0</v>
      </c>
      <c r="O98" s="198"/>
      <c r="P98" s="198"/>
      <c r="Q98" s="198"/>
      <c r="R98" s="81"/>
    </row>
    <row r="99" spans="2:18" s="80" customFormat="1" ht="19.95" customHeight="1" x14ac:dyDescent="0.3">
      <c r="B99" s="84"/>
      <c r="C99" s="82"/>
      <c r="D99" s="83" t="s">
        <v>358</v>
      </c>
      <c r="E99" s="82"/>
      <c r="F99" s="82"/>
      <c r="G99" s="82"/>
      <c r="H99" s="82"/>
      <c r="I99" s="82"/>
      <c r="J99" s="82"/>
      <c r="K99" s="82"/>
      <c r="L99" s="82"/>
      <c r="M99" s="82"/>
      <c r="N99" s="197">
        <f>N225</f>
        <v>0</v>
      </c>
      <c r="O99" s="198"/>
      <c r="P99" s="198"/>
      <c r="Q99" s="198"/>
      <c r="R99" s="81"/>
    </row>
    <row r="100" spans="2:18" s="80" customFormat="1" ht="19.95" customHeight="1" x14ac:dyDescent="0.3">
      <c r="B100" s="84"/>
      <c r="C100" s="82"/>
      <c r="D100" s="83" t="s">
        <v>341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197">
        <f>N230</f>
        <v>0</v>
      </c>
      <c r="O100" s="198"/>
      <c r="P100" s="198"/>
      <c r="Q100" s="198"/>
      <c r="R100" s="81"/>
    </row>
    <row r="101" spans="2:18" s="80" customFormat="1" ht="19.95" customHeight="1" x14ac:dyDescent="0.3">
      <c r="B101" s="84"/>
      <c r="C101" s="155"/>
      <c r="D101" s="83" t="s">
        <v>753</v>
      </c>
      <c r="E101" s="155"/>
      <c r="F101" s="155"/>
      <c r="G101" s="155"/>
      <c r="H101" s="155"/>
      <c r="I101" s="155"/>
      <c r="J101" s="155"/>
      <c r="K101" s="155"/>
      <c r="L101" s="155"/>
      <c r="M101" s="155"/>
      <c r="N101" s="197">
        <f>N233</f>
        <v>0</v>
      </c>
      <c r="O101" s="197"/>
      <c r="P101" s="197"/>
      <c r="Q101" s="197"/>
      <c r="R101" s="81"/>
    </row>
    <row r="102" spans="2:18" s="80" customFormat="1" ht="19.95" customHeight="1" x14ac:dyDescent="0.3">
      <c r="B102" s="84"/>
      <c r="C102" s="82"/>
      <c r="D102" s="83" t="s">
        <v>331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197">
        <f>N240</f>
        <v>0</v>
      </c>
      <c r="O102" s="198"/>
      <c r="P102" s="198"/>
      <c r="Q102" s="198"/>
      <c r="R102" s="81"/>
    </row>
    <row r="103" spans="2:18" s="80" customFormat="1" ht="19.95" customHeight="1" x14ac:dyDescent="0.3">
      <c r="B103" s="84"/>
      <c r="C103" s="82"/>
      <c r="D103" s="83" t="s">
        <v>252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197">
        <f>N263</f>
        <v>0</v>
      </c>
      <c r="O103" s="198"/>
      <c r="P103" s="198"/>
      <c r="Q103" s="198"/>
      <c r="R103" s="81"/>
    </row>
    <row r="104" spans="2:18" s="80" customFormat="1" ht="19.95" customHeight="1" x14ac:dyDescent="0.3">
      <c r="B104" s="84"/>
      <c r="C104" s="82"/>
      <c r="D104" s="83" t="s">
        <v>234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197">
        <f>N269</f>
        <v>0</v>
      </c>
      <c r="O104" s="198"/>
      <c r="P104" s="198"/>
      <c r="Q104" s="198"/>
      <c r="R104" s="81"/>
    </row>
    <row r="105" spans="2:18" s="80" customFormat="1" ht="19.95" customHeight="1" x14ac:dyDescent="0.3">
      <c r="B105" s="84"/>
      <c r="C105" s="82"/>
      <c r="D105" s="83" t="s">
        <v>210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197">
        <f>N276</f>
        <v>0</v>
      </c>
      <c r="O105" s="198"/>
      <c r="P105" s="198"/>
      <c r="Q105" s="198"/>
      <c r="R105" s="81"/>
    </row>
    <row r="106" spans="2:18" s="80" customFormat="1" ht="19.95" customHeight="1" x14ac:dyDescent="0.3">
      <c r="B106" s="84"/>
      <c r="C106" s="82"/>
      <c r="D106" s="83" t="s">
        <v>169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197">
        <f>N287</f>
        <v>0</v>
      </c>
      <c r="O106" s="198"/>
      <c r="P106" s="198"/>
      <c r="Q106" s="198"/>
      <c r="R106" s="81"/>
    </row>
    <row r="107" spans="2:18" s="80" customFormat="1" ht="19.95" customHeight="1" x14ac:dyDescent="0.3">
      <c r="B107" s="84"/>
      <c r="C107" s="82"/>
      <c r="D107" s="83" t="s">
        <v>160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197">
        <f>N290</f>
        <v>0</v>
      </c>
      <c r="O107" s="198"/>
      <c r="P107" s="198"/>
      <c r="Q107" s="198"/>
      <c r="R107" s="81"/>
    </row>
    <row r="108" spans="2:18" s="80" customFormat="1" ht="19.95" customHeight="1" x14ac:dyDescent="0.3">
      <c r="B108" s="84"/>
      <c r="C108" s="82"/>
      <c r="D108" s="83" t="s">
        <v>112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197">
        <f>N308</f>
        <v>0</v>
      </c>
      <c r="O108" s="198"/>
      <c r="P108" s="198"/>
      <c r="Q108" s="198"/>
      <c r="R108" s="81"/>
    </row>
    <row r="109" spans="2:18" s="80" customFormat="1" ht="19.95" customHeight="1" x14ac:dyDescent="0.3">
      <c r="B109" s="84"/>
      <c r="C109" s="82"/>
      <c r="D109" s="83" t="s">
        <v>103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197">
        <f>N311</f>
        <v>0</v>
      </c>
      <c r="O109" s="198"/>
      <c r="P109" s="198"/>
      <c r="Q109" s="198"/>
      <c r="R109" s="81"/>
    </row>
    <row r="110" spans="2:18" s="80" customFormat="1" ht="19.95" customHeight="1" x14ac:dyDescent="0.3">
      <c r="B110" s="84"/>
      <c r="C110" s="82"/>
      <c r="D110" s="83" t="s">
        <v>91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197">
        <f>N316</f>
        <v>0</v>
      </c>
      <c r="O110" s="198"/>
      <c r="P110" s="198"/>
      <c r="Q110" s="198"/>
      <c r="R110" s="81"/>
    </row>
    <row r="111" spans="2:18" s="80" customFormat="1" ht="19.95" customHeight="1" x14ac:dyDescent="0.3">
      <c r="B111" s="84"/>
      <c r="C111" s="82"/>
      <c r="D111" s="83" t="s">
        <v>57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197">
        <f>N325</f>
        <v>0</v>
      </c>
      <c r="O111" s="198"/>
      <c r="P111" s="198"/>
      <c r="Q111" s="198"/>
      <c r="R111" s="81"/>
    </row>
    <row r="112" spans="2:18" s="80" customFormat="1" ht="19.95" customHeight="1" x14ac:dyDescent="0.3">
      <c r="B112" s="84"/>
      <c r="C112" s="82"/>
      <c r="D112" s="83" t="s">
        <v>42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197">
        <f>N330</f>
        <v>0</v>
      </c>
      <c r="O112" s="198"/>
      <c r="P112" s="198"/>
      <c r="Q112" s="198"/>
      <c r="R112" s="81"/>
    </row>
    <row r="113" spans="2:65" s="75" customFormat="1" ht="24.9" customHeight="1" x14ac:dyDescent="0.3">
      <c r="B113" s="79"/>
      <c r="C113" s="77"/>
      <c r="D113" s="78" t="s">
        <v>22</v>
      </c>
      <c r="E113" s="77"/>
      <c r="F113" s="77"/>
      <c r="G113" s="77"/>
      <c r="H113" s="77"/>
      <c r="I113" s="77"/>
      <c r="J113" s="77"/>
      <c r="K113" s="77"/>
      <c r="L113" s="77"/>
      <c r="M113" s="77"/>
      <c r="N113" s="195">
        <f>N335</f>
        <v>0</v>
      </c>
      <c r="O113" s="196"/>
      <c r="P113" s="196"/>
      <c r="Q113" s="196"/>
      <c r="R113" s="76"/>
    </row>
    <row r="114" spans="2:65" s="75" customFormat="1" ht="24.9" customHeight="1" x14ac:dyDescent="0.3">
      <c r="B114" s="79"/>
      <c r="C114" s="77"/>
      <c r="D114" s="78" t="s">
        <v>16</v>
      </c>
      <c r="E114" s="77"/>
      <c r="F114" s="77"/>
      <c r="G114" s="77"/>
      <c r="H114" s="77"/>
      <c r="I114" s="77"/>
      <c r="J114" s="77"/>
      <c r="K114" s="77"/>
      <c r="L114" s="77"/>
      <c r="M114" s="77"/>
      <c r="N114" s="195">
        <f>N337</f>
        <v>0</v>
      </c>
      <c r="O114" s="196"/>
      <c r="P114" s="196"/>
      <c r="Q114" s="196"/>
      <c r="R114" s="76"/>
    </row>
    <row r="115" spans="2:65" s="1" customFormat="1" ht="21.75" customHeight="1" x14ac:dyDescent="0.3"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9"/>
    </row>
    <row r="116" spans="2:65" s="1" customFormat="1" ht="29.25" customHeight="1" x14ac:dyDescent="0.3">
      <c r="B116" s="11"/>
      <c r="C116" s="74" t="s">
        <v>701</v>
      </c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91">
        <f>ROUND(N117+N118,2)</f>
        <v>0</v>
      </c>
      <c r="O116" s="199"/>
      <c r="P116" s="199"/>
      <c r="Q116" s="199"/>
      <c r="R116" s="9"/>
      <c r="T116" s="73"/>
      <c r="U116" s="72" t="s">
        <v>678</v>
      </c>
    </row>
    <row r="117" spans="2:65" s="1" customFormat="1" ht="18" customHeight="1" x14ac:dyDescent="0.3">
      <c r="B117" s="23"/>
      <c r="C117" s="69"/>
      <c r="D117" s="200" t="s">
        <v>700</v>
      </c>
      <c r="E117" s="200"/>
      <c r="F117" s="200"/>
      <c r="G117" s="200"/>
      <c r="H117" s="200"/>
      <c r="I117" s="69"/>
      <c r="J117" s="69"/>
      <c r="K117" s="69"/>
      <c r="L117" s="69"/>
      <c r="M117" s="69"/>
      <c r="N117" s="201">
        <v>0</v>
      </c>
      <c r="O117" s="201"/>
      <c r="P117" s="201"/>
      <c r="Q117" s="201"/>
      <c r="R117" s="18"/>
      <c r="S117" s="69"/>
      <c r="T117" s="71"/>
      <c r="U117" s="70" t="s">
        <v>8</v>
      </c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5" t="s">
        <v>698</v>
      </c>
      <c r="AZ117" s="64"/>
      <c r="BA117" s="64"/>
      <c r="BB117" s="64"/>
      <c r="BC117" s="64"/>
      <c r="BD117" s="64"/>
      <c r="BE117" s="66">
        <f>IF(U117="základná",N117,0)</f>
        <v>0</v>
      </c>
      <c r="BF117" s="66">
        <f>IF(U117="znížená",N117,0)</f>
        <v>0</v>
      </c>
      <c r="BG117" s="66">
        <f>IF(U117="zákl. prenesená",N117,0)</f>
        <v>0</v>
      </c>
      <c r="BH117" s="66">
        <f>IF(U117="zníž. prenesená",N117,0)</f>
        <v>0</v>
      </c>
      <c r="BI117" s="66">
        <f>IF(U117="nulová",N117,0)</f>
        <v>0</v>
      </c>
      <c r="BJ117" s="65" t="s">
        <v>5</v>
      </c>
      <c r="BK117" s="64"/>
      <c r="BL117" s="64"/>
      <c r="BM117" s="64"/>
    </row>
    <row r="118" spans="2:65" s="1" customFormat="1" ht="18" customHeight="1" x14ac:dyDescent="0.3">
      <c r="B118" s="23"/>
      <c r="C118" s="69"/>
      <c r="D118" s="200" t="s">
        <v>699</v>
      </c>
      <c r="E118" s="200"/>
      <c r="F118" s="200"/>
      <c r="G118" s="200"/>
      <c r="H118" s="200"/>
      <c r="I118" s="69"/>
      <c r="J118" s="69"/>
      <c r="K118" s="69"/>
      <c r="L118" s="69"/>
      <c r="M118" s="69"/>
      <c r="N118" s="201">
        <v>0</v>
      </c>
      <c r="O118" s="201"/>
      <c r="P118" s="201"/>
      <c r="Q118" s="201"/>
      <c r="R118" s="18"/>
      <c r="S118" s="69"/>
      <c r="T118" s="68"/>
      <c r="U118" s="67" t="s">
        <v>8</v>
      </c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5" t="s">
        <v>698</v>
      </c>
      <c r="AZ118" s="64"/>
      <c r="BA118" s="64"/>
      <c r="BB118" s="64"/>
      <c r="BC118" s="64"/>
      <c r="BD118" s="64"/>
      <c r="BE118" s="66">
        <f>IF(U118="základná",N118,0)</f>
        <v>0</v>
      </c>
      <c r="BF118" s="66">
        <f>IF(U118="znížená",N118,0)</f>
        <v>0</v>
      </c>
      <c r="BG118" s="66">
        <f>IF(U118="zákl. prenesená",N118,0)</f>
        <v>0</v>
      </c>
      <c r="BH118" s="66">
        <f>IF(U118="zníž. prenesená",N118,0)</f>
        <v>0</v>
      </c>
      <c r="BI118" s="66">
        <f>IF(U118="nulová",N118,0)</f>
        <v>0</v>
      </c>
      <c r="BJ118" s="65" t="s">
        <v>5</v>
      </c>
      <c r="BK118" s="64"/>
      <c r="BL118" s="64"/>
      <c r="BM118" s="64"/>
    </row>
    <row r="119" spans="2:65" s="1" customFormat="1" ht="18" customHeight="1" x14ac:dyDescent="0.3"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9"/>
    </row>
    <row r="120" spans="2:65" s="1" customFormat="1" ht="29.25" customHeight="1" x14ac:dyDescent="0.3">
      <c r="B120" s="11"/>
      <c r="C120" s="63" t="s">
        <v>697</v>
      </c>
      <c r="D120" s="62"/>
      <c r="E120" s="62"/>
      <c r="F120" s="62"/>
      <c r="G120" s="62"/>
      <c r="H120" s="62"/>
      <c r="I120" s="62"/>
      <c r="J120" s="62"/>
      <c r="K120" s="62"/>
      <c r="L120" s="202">
        <f>ROUND(SUM(N88+N116),2)</f>
        <v>0</v>
      </c>
      <c r="M120" s="202"/>
      <c r="N120" s="202"/>
      <c r="O120" s="202"/>
      <c r="P120" s="202"/>
      <c r="Q120" s="202"/>
      <c r="R120" s="9"/>
    </row>
    <row r="121" spans="2:65" s="1" customFormat="1" ht="6.9" customHeight="1" x14ac:dyDescent="0.3"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"/>
    </row>
    <row r="125" spans="2:65" s="1" customFormat="1" ht="6.9" customHeight="1" x14ac:dyDescent="0.3">
      <c r="B125" s="61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59"/>
    </row>
    <row r="126" spans="2:65" s="1" customFormat="1" ht="36.9" customHeight="1" x14ac:dyDescent="0.3">
      <c r="B126" s="11"/>
      <c r="C126" s="178" t="s">
        <v>696</v>
      </c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9"/>
    </row>
    <row r="127" spans="2:65" s="1" customFormat="1" ht="6.9" customHeight="1" x14ac:dyDescent="0.3"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9"/>
    </row>
    <row r="128" spans="2:65" s="1" customFormat="1" ht="30" customHeight="1" x14ac:dyDescent="0.3">
      <c r="B128" s="11"/>
      <c r="C128" s="56" t="s">
        <v>695</v>
      </c>
      <c r="D128" s="10"/>
      <c r="E128" s="10"/>
      <c r="F128" s="180" t="str">
        <f>F6</f>
        <v>Banská Bystrica</v>
      </c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0"/>
      <c r="R128" s="9"/>
    </row>
    <row r="129" spans="2:65" s="1" customFormat="1" ht="36.9" customHeight="1" x14ac:dyDescent="0.3">
      <c r="B129" s="11"/>
      <c r="C129" s="58" t="s">
        <v>694</v>
      </c>
      <c r="D129" s="10"/>
      <c r="E129" s="10"/>
      <c r="F129" s="192" t="str">
        <f>F7</f>
        <v>03 - Škola</v>
      </c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0"/>
      <c r="R129" s="9"/>
    </row>
    <row r="130" spans="2:65" s="1" customFormat="1" ht="6.9" customHeight="1" x14ac:dyDescent="0.3"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9"/>
    </row>
    <row r="131" spans="2:65" s="1" customFormat="1" ht="18" customHeight="1" x14ac:dyDescent="0.3">
      <c r="B131" s="11"/>
      <c r="C131" s="56" t="s">
        <v>693</v>
      </c>
      <c r="D131" s="10"/>
      <c r="E131" s="10"/>
      <c r="F131" s="57" t="str">
        <f>F9</f>
        <v>Banská Bystrica</v>
      </c>
      <c r="G131" s="10"/>
      <c r="H131" s="10"/>
      <c r="I131" s="10"/>
      <c r="J131" s="10"/>
      <c r="K131" s="56" t="s">
        <v>692</v>
      </c>
      <c r="L131" s="10"/>
      <c r="M131" s="183" t="str">
        <f>IF(O9="","",O9)</f>
        <v/>
      </c>
      <c r="N131" s="183"/>
      <c r="O131" s="183"/>
      <c r="P131" s="183"/>
      <c r="Q131" s="10"/>
      <c r="R131" s="9"/>
    </row>
    <row r="132" spans="2:65" s="1" customFormat="1" ht="6.9" customHeight="1" x14ac:dyDescent="0.3"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9"/>
    </row>
    <row r="133" spans="2:65" s="1" customFormat="1" ht="13.2" x14ac:dyDescent="0.3">
      <c r="B133" s="11"/>
      <c r="C133" s="56" t="s">
        <v>691</v>
      </c>
      <c r="D133" s="10"/>
      <c r="E133" s="10"/>
      <c r="F133" s="57" t="str">
        <f>E12</f>
        <v xml:space="preserve"> </v>
      </c>
      <c r="G133" s="10"/>
      <c r="H133" s="10"/>
      <c r="I133" s="10"/>
      <c r="J133" s="10"/>
      <c r="K133" s="56" t="s">
        <v>690</v>
      </c>
      <c r="L133" s="10"/>
      <c r="M133" s="184" t="str">
        <f>E18</f>
        <v>DEVLEV, s.r.o., Za kúpaliskom 18, Lipany 082 71</v>
      </c>
      <c r="N133" s="184"/>
      <c r="O133" s="184"/>
      <c r="P133" s="184"/>
      <c r="Q133" s="184"/>
      <c r="R133" s="9"/>
    </row>
    <row r="134" spans="2:65" s="1" customFormat="1" ht="14.4" customHeight="1" x14ac:dyDescent="0.3">
      <c r="B134" s="11"/>
      <c r="C134" s="56" t="s">
        <v>689</v>
      </c>
      <c r="D134" s="10"/>
      <c r="E134" s="10"/>
      <c r="F134" s="57" t="str">
        <f>IF(E15="","",E15)</f>
        <v xml:space="preserve"> </v>
      </c>
      <c r="G134" s="10"/>
      <c r="H134" s="10"/>
      <c r="I134" s="10"/>
      <c r="J134" s="10"/>
      <c r="K134" s="56" t="s">
        <v>688</v>
      </c>
      <c r="L134" s="10"/>
      <c r="M134" s="184" t="str">
        <f>E21</f>
        <v xml:space="preserve"> </v>
      </c>
      <c r="N134" s="184"/>
      <c r="O134" s="184"/>
      <c r="P134" s="184"/>
      <c r="Q134" s="184"/>
      <c r="R134" s="9"/>
    </row>
    <row r="135" spans="2:65" s="1" customFormat="1" ht="10.35" customHeight="1" x14ac:dyDescent="0.3"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9"/>
    </row>
    <row r="136" spans="2:65" s="48" customFormat="1" ht="29.25" customHeight="1" x14ac:dyDescent="0.3">
      <c r="B136" s="55"/>
      <c r="C136" s="54" t="s">
        <v>687</v>
      </c>
      <c r="D136" s="53" t="s">
        <v>686</v>
      </c>
      <c r="E136" s="53" t="s">
        <v>685</v>
      </c>
      <c r="F136" s="204" t="s">
        <v>684</v>
      </c>
      <c r="G136" s="204"/>
      <c r="H136" s="204"/>
      <c r="I136" s="204"/>
      <c r="J136" s="53" t="s">
        <v>683</v>
      </c>
      <c r="K136" s="53" t="s">
        <v>682</v>
      </c>
      <c r="L136" s="205" t="s">
        <v>681</v>
      </c>
      <c r="M136" s="205"/>
      <c r="N136" s="204" t="s">
        <v>680</v>
      </c>
      <c r="O136" s="204"/>
      <c r="P136" s="204"/>
      <c r="Q136" s="206"/>
      <c r="R136" s="52"/>
      <c r="T136" s="51" t="s">
        <v>679</v>
      </c>
      <c r="U136" s="50" t="s">
        <v>678</v>
      </c>
      <c r="V136" s="50" t="s">
        <v>677</v>
      </c>
      <c r="W136" s="50" t="s">
        <v>676</v>
      </c>
      <c r="X136" s="50" t="s">
        <v>675</v>
      </c>
      <c r="Y136" s="50" t="s">
        <v>674</v>
      </c>
      <c r="Z136" s="50" t="s">
        <v>673</v>
      </c>
      <c r="AA136" s="49" t="s">
        <v>672</v>
      </c>
    </row>
    <row r="137" spans="2:65" s="1" customFormat="1" ht="29.25" customHeight="1" x14ac:dyDescent="0.35">
      <c r="B137" s="11"/>
      <c r="C137" s="47" t="s">
        <v>671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207">
        <f>BK137</f>
        <v>0</v>
      </c>
      <c r="O137" s="208"/>
      <c r="P137" s="208"/>
      <c r="Q137" s="208"/>
      <c r="R137" s="9"/>
      <c r="T137" s="46"/>
      <c r="U137" s="44"/>
      <c r="V137" s="44"/>
      <c r="W137" s="45">
        <f>W138+W207+W335+W337</f>
        <v>2698.48944076</v>
      </c>
      <c r="X137" s="44"/>
      <c r="Y137" s="45">
        <f>Y138+Y207+Y335+Y337</f>
        <v>132.46064427429999</v>
      </c>
      <c r="Z137" s="44"/>
      <c r="AA137" s="43">
        <f>AA138+AA207+AA335+AA337</f>
        <v>88.184734999999989</v>
      </c>
      <c r="AT137" s="5" t="s">
        <v>14</v>
      </c>
      <c r="AU137" s="5" t="s">
        <v>670</v>
      </c>
      <c r="BK137" s="42">
        <f>BK138+BK207+BK335+BK337+BK233</f>
        <v>0</v>
      </c>
    </row>
    <row r="138" spans="2:65" s="24" customFormat="1" ht="37.35" customHeight="1" x14ac:dyDescent="0.35">
      <c r="B138" s="34"/>
      <c r="C138" s="29"/>
      <c r="D138" s="33" t="s">
        <v>669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209">
        <f>BK138</f>
        <v>0</v>
      </c>
      <c r="O138" s="210"/>
      <c r="P138" s="210"/>
      <c r="Q138" s="210"/>
      <c r="R138" s="32"/>
      <c r="T138" s="31"/>
      <c r="U138" s="29"/>
      <c r="V138" s="29"/>
      <c r="W138" s="30">
        <f>W139+W152+W156+W175+W205</f>
        <v>1503.1759995500001</v>
      </c>
      <c r="X138" s="29"/>
      <c r="Y138" s="30">
        <f>Y139+Y152+Y156+Y175+Y205</f>
        <v>100.22210608499999</v>
      </c>
      <c r="Z138" s="29"/>
      <c r="AA138" s="28">
        <f>AA139+AA152+AA156+AA175+AA205</f>
        <v>82.929004999999989</v>
      </c>
      <c r="AR138" s="26" t="s">
        <v>0</v>
      </c>
      <c r="AT138" s="27" t="s">
        <v>14</v>
      </c>
      <c r="AU138" s="27" t="s">
        <v>13</v>
      </c>
      <c r="AY138" s="26" t="s">
        <v>6</v>
      </c>
      <c r="BK138" s="25">
        <f>BK139+BK152+BK156+BK175+BK205</f>
        <v>0</v>
      </c>
    </row>
    <row r="139" spans="2:65" s="24" customFormat="1" ht="19.95" customHeight="1" x14ac:dyDescent="0.35">
      <c r="B139" s="34"/>
      <c r="C139" s="29"/>
      <c r="D139" s="35" t="s">
        <v>668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211">
        <f>BK139</f>
        <v>0</v>
      </c>
      <c r="O139" s="212"/>
      <c r="P139" s="212"/>
      <c r="Q139" s="212"/>
      <c r="R139" s="32"/>
      <c r="T139" s="31"/>
      <c r="U139" s="29"/>
      <c r="V139" s="29"/>
      <c r="W139" s="30">
        <f>SUM(W140:W151)</f>
        <v>338.80571747999994</v>
      </c>
      <c r="X139" s="29"/>
      <c r="Y139" s="30">
        <f>SUM(Y140:Y151)</f>
        <v>62.155197210000004</v>
      </c>
      <c r="Z139" s="29"/>
      <c r="AA139" s="28">
        <f>SUM(AA140:AA151)</f>
        <v>0</v>
      </c>
      <c r="AR139" s="26" t="s">
        <v>0</v>
      </c>
      <c r="AT139" s="27" t="s">
        <v>14</v>
      </c>
      <c r="AU139" s="27" t="s">
        <v>0</v>
      </c>
      <c r="AY139" s="26" t="s">
        <v>6</v>
      </c>
      <c r="BK139" s="25">
        <f>SUM(BK140:BK151)</f>
        <v>0</v>
      </c>
    </row>
    <row r="140" spans="2:65" s="1" customFormat="1" ht="44.25" customHeight="1" x14ac:dyDescent="0.3">
      <c r="B140" s="23"/>
      <c r="C140" s="22" t="s">
        <v>0</v>
      </c>
      <c r="D140" s="22" t="s">
        <v>7</v>
      </c>
      <c r="E140" s="21" t="s">
        <v>667</v>
      </c>
      <c r="F140" s="203" t="s">
        <v>666</v>
      </c>
      <c r="G140" s="203"/>
      <c r="H140" s="203"/>
      <c r="I140" s="203"/>
      <c r="J140" s="20" t="s">
        <v>240</v>
      </c>
      <c r="K140" s="19">
        <v>9.84</v>
      </c>
      <c r="L140" s="169">
        <v>0</v>
      </c>
      <c r="M140" s="169"/>
      <c r="N140" s="169">
        <f t="shared" ref="N140:N151" si="0">ROUND(L140*K140,3)</f>
        <v>0</v>
      </c>
      <c r="O140" s="169"/>
      <c r="P140" s="169"/>
      <c r="Q140" s="169"/>
      <c r="R140" s="18"/>
      <c r="T140" s="17" t="s">
        <v>9</v>
      </c>
      <c r="U140" s="16" t="s">
        <v>8</v>
      </c>
      <c r="V140" s="15">
        <v>2.2629999999999999</v>
      </c>
      <c r="W140" s="15">
        <f t="shared" ref="W140:W151" si="1">V140*K140</f>
        <v>22.26792</v>
      </c>
      <c r="X140" s="15">
        <v>0.91268000000000005</v>
      </c>
      <c r="Y140" s="15">
        <f t="shared" ref="Y140:Y151" si="2">X140*K140</f>
        <v>8.9807711999999995</v>
      </c>
      <c r="Z140" s="15">
        <v>0</v>
      </c>
      <c r="AA140" s="14">
        <f t="shared" ref="AA140:AA151" si="3">Z140*K140</f>
        <v>0</v>
      </c>
      <c r="AR140" s="5" t="s">
        <v>15</v>
      </c>
      <c r="AT140" s="5" t="s">
        <v>7</v>
      </c>
      <c r="AU140" s="5" t="s">
        <v>5</v>
      </c>
      <c r="AY140" s="5" t="s">
        <v>6</v>
      </c>
      <c r="BE140" s="13">
        <f t="shared" ref="BE140:BE151" si="4">IF(U140="základná",N140,0)</f>
        <v>0</v>
      </c>
      <c r="BF140" s="13">
        <f t="shared" ref="BF140:BF151" si="5">IF(U140="znížená",N140,0)</f>
        <v>0</v>
      </c>
      <c r="BG140" s="13">
        <f t="shared" ref="BG140:BG151" si="6">IF(U140="zákl. prenesená",N140,0)</f>
        <v>0</v>
      </c>
      <c r="BH140" s="13">
        <f t="shared" ref="BH140:BH151" si="7">IF(U140="zníž. prenesená",N140,0)</f>
        <v>0</v>
      </c>
      <c r="BI140" s="13">
        <f>IF(U140="nulová",N140,0)</f>
        <v>0</v>
      </c>
      <c r="BJ140" s="5" t="s">
        <v>5</v>
      </c>
      <c r="BK140" s="12">
        <f t="shared" ref="BK140:BK151" si="8">ROUND(L140*K140,3)</f>
        <v>0</v>
      </c>
      <c r="BL140" s="5" t="s">
        <v>15</v>
      </c>
      <c r="BM140" s="5" t="s">
        <v>665</v>
      </c>
    </row>
    <row r="141" spans="2:65" s="1" customFormat="1" ht="31.5" customHeight="1" x14ac:dyDescent="0.3">
      <c r="B141" s="23"/>
      <c r="C141" s="22" t="s">
        <v>5</v>
      </c>
      <c r="D141" s="22" t="s">
        <v>7</v>
      </c>
      <c r="E141" s="21" t="s">
        <v>664</v>
      </c>
      <c r="F141" s="203" t="s">
        <v>663</v>
      </c>
      <c r="G141" s="203"/>
      <c r="H141" s="203"/>
      <c r="I141" s="203"/>
      <c r="J141" s="20" t="s">
        <v>38</v>
      </c>
      <c r="K141" s="19">
        <v>1</v>
      </c>
      <c r="L141" s="169">
        <v>0</v>
      </c>
      <c r="M141" s="169"/>
      <c r="N141" s="169">
        <f t="shared" si="0"/>
        <v>0</v>
      </c>
      <c r="O141" s="169"/>
      <c r="P141" s="169"/>
      <c r="Q141" s="169"/>
      <c r="R141" s="18"/>
      <c r="T141" s="17" t="s">
        <v>9</v>
      </c>
      <c r="U141" s="16" t="s">
        <v>8</v>
      </c>
      <c r="V141" s="15">
        <v>0.25916</v>
      </c>
      <c r="W141" s="15">
        <f t="shared" si="1"/>
        <v>0.25916</v>
      </c>
      <c r="X141" s="15">
        <v>3.857E-2</v>
      </c>
      <c r="Y141" s="15">
        <f t="shared" si="2"/>
        <v>3.857E-2</v>
      </c>
      <c r="Z141" s="15">
        <v>0</v>
      </c>
      <c r="AA141" s="14">
        <f t="shared" si="3"/>
        <v>0</v>
      </c>
      <c r="AR141" s="5" t="s">
        <v>15</v>
      </c>
      <c r="AT141" s="5" t="s">
        <v>7</v>
      </c>
      <c r="AU141" s="5" t="s">
        <v>5</v>
      </c>
      <c r="AY141" s="5" t="s">
        <v>6</v>
      </c>
      <c r="BE141" s="13">
        <f t="shared" si="4"/>
        <v>0</v>
      </c>
      <c r="BF141" s="13">
        <f t="shared" si="5"/>
        <v>0</v>
      </c>
      <c r="BG141" s="13">
        <f t="shared" si="6"/>
        <v>0</v>
      </c>
      <c r="BH141" s="13">
        <f t="shared" si="7"/>
        <v>0</v>
      </c>
      <c r="BI141" s="13">
        <f t="shared" ref="BI140:BI151" si="9">IF(U141="nulová",N141,0)</f>
        <v>0</v>
      </c>
      <c r="BJ141" s="5" t="s">
        <v>5</v>
      </c>
      <c r="BK141" s="12">
        <f t="shared" si="8"/>
        <v>0</v>
      </c>
      <c r="BL141" s="5" t="s">
        <v>15</v>
      </c>
      <c r="BM141" s="5" t="s">
        <v>662</v>
      </c>
    </row>
    <row r="142" spans="2:65" s="1" customFormat="1" ht="31.5" customHeight="1" x14ac:dyDescent="0.3">
      <c r="B142" s="23"/>
      <c r="C142" s="22" t="s">
        <v>661</v>
      </c>
      <c r="D142" s="22" t="s">
        <v>7</v>
      </c>
      <c r="E142" s="21" t="s">
        <v>660</v>
      </c>
      <c r="F142" s="203" t="s">
        <v>659</v>
      </c>
      <c r="G142" s="203"/>
      <c r="H142" s="203"/>
      <c r="I142" s="203"/>
      <c r="J142" s="20" t="s">
        <v>240</v>
      </c>
      <c r="K142" s="19">
        <v>15.451000000000001</v>
      </c>
      <c r="L142" s="169">
        <v>0</v>
      </c>
      <c r="M142" s="169"/>
      <c r="N142" s="169">
        <f t="shared" si="0"/>
        <v>0</v>
      </c>
      <c r="O142" s="169"/>
      <c r="P142" s="169"/>
      <c r="Q142" s="169"/>
      <c r="R142" s="18"/>
      <c r="T142" s="17" t="s">
        <v>9</v>
      </c>
      <c r="U142" s="16" t="s">
        <v>8</v>
      </c>
      <c r="V142" s="15">
        <v>1.538</v>
      </c>
      <c r="W142" s="15">
        <f t="shared" si="1"/>
        <v>23.763638</v>
      </c>
      <c r="X142" s="15">
        <v>2.2121599999999999</v>
      </c>
      <c r="Y142" s="15">
        <f t="shared" si="2"/>
        <v>34.18008416</v>
      </c>
      <c r="Z142" s="15">
        <v>0</v>
      </c>
      <c r="AA142" s="14">
        <f t="shared" si="3"/>
        <v>0</v>
      </c>
      <c r="AR142" s="5" t="s">
        <v>15</v>
      </c>
      <c r="AT142" s="5" t="s">
        <v>7</v>
      </c>
      <c r="AU142" s="5" t="s">
        <v>5</v>
      </c>
      <c r="AY142" s="5" t="s">
        <v>6</v>
      </c>
      <c r="BE142" s="13">
        <f t="shared" si="4"/>
        <v>0</v>
      </c>
      <c r="BF142" s="13">
        <f t="shared" si="5"/>
        <v>0</v>
      </c>
      <c r="BG142" s="13">
        <f t="shared" si="6"/>
        <v>0</v>
      </c>
      <c r="BH142" s="13">
        <f t="shared" si="7"/>
        <v>0</v>
      </c>
      <c r="BI142" s="13">
        <f t="shared" si="9"/>
        <v>0</v>
      </c>
      <c r="BJ142" s="5" t="s">
        <v>5</v>
      </c>
      <c r="BK142" s="12">
        <f t="shared" si="8"/>
        <v>0</v>
      </c>
      <c r="BL142" s="5" t="s">
        <v>15</v>
      </c>
      <c r="BM142" s="5" t="s">
        <v>658</v>
      </c>
    </row>
    <row r="143" spans="2:65" s="1" customFormat="1" ht="31.5" customHeight="1" x14ac:dyDescent="0.3">
      <c r="B143" s="23"/>
      <c r="C143" s="22" t="s">
        <v>15</v>
      </c>
      <c r="D143" s="22" t="s">
        <v>7</v>
      </c>
      <c r="E143" s="21" t="s">
        <v>657</v>
      </c>
      <c r="F143" s="203" t="s">
        <v>656</v>
      </c>
      <c r="G143" s="203"/>
      <c r="H143" s="203"/>
      <c r="I143" s="203"/>
      <c r="J143" s="20" t="s">
        <v>25</v>
      </c>
      <c r="K143" s="19">
        <v>94.825999999999993</v>
      </c>
      <c r="L143" s="169">
        <v>0</v>
      </c>
      <c r="M143" s="169"/>
      <c r="N143" s="169">
        <f t="shared" si="0"/>
        <v>0</v>
      </c>
      <c r="O143" s="169"/>
      <c r="P143" s="169"/>
      <c r="Q143" s="169"/>
      <c r="R143" s="18"/>
      <c r="T143" s="17" t="s">
        <v>9</v>
      </c>
      <c r="U143" s="16" t="s">
        <v>8</v>
      </c>
      <c r="V143" s="15">
        <v>1.0369999999999999</v>
      </c>
      <c r="W143" s="15">
        <f t="shared" si="1"/>
        <v>98.334561999999991</v>
      </c>
      <c r="X143" s="15">
        <v>7.2500000000000004E-3</v>
      </c>
      <c r="Y143" s="15">
        <f t="shared" si="2"/>
        <v>0.68748849999999995</v>
      </c>
      <c r="Z143" s="15">
        <v>0</v>
      </c>
      <c r="AA143" s="14">
        <f t="shared" si="3"/>
        <v>0</v>
      </c>
      <c r="AR143" s="5" t="s">
        <v>15</v>
      </c>
      <c r="AT143" s="5" t="s">
        <v>7</v>
      </c>
      <c r="AU143" s="5" t="s">
        <v>5</v>
      </c>
      <c r="AY143" s="5" t="s">
        <v>6</v>
      </c>
      <c r="BE143" s="13">
        <f t="shared" si="4"/>
        <v>0</v>
      </c>
      <c r="BF143" s="13">
        <f t="shared" si="5"/>
        <v>0</v>
      </c>
      <c r="BG143" s="13">
        <f t="shared" si="6"/>
        <v>0</v>
      </c>
      <c r="BH143" s="13">
        <f t="shared" si="7"/>
        <v>0</v>
      </c>
      <c r="BI143" s="13">
        <f t="shared" si="9"/>
        <v>0</v>
      </c>
      <c r="BJ143" s="5" t="s">
        <v>5</v>
      </c>
      <c r="BK143" s="12">
        <f t="shared" si="8"/>
        <v>0</v>
      </c>
      <c r="BL143" s="5" t="s">
        <v>15</v>
      </c>
      <c r="BM143" s="5" t="s">
        <v>655</v>
      </c>
    </row>
    <row r="144" spans="2:65" s="1" customFormat="1" ht="31.5" customHeight="1" x14ac:dyDescent="0.3">
      <c r="B144" s="23"/>
      <c r="C144" s="22" t="s">
        <v>654</v>
      </c>
      <c r="D144" s="22" t="s">
        <v>7</v>
      </c>
      <c r="E144" s="21" t="s">
        <v>653</v>
      </c>
      <c r="F144" s="203" t="s">
        <v>652</v>
      </c>
      <c r="G144" s="203"/>
      <c r="H144" s="203"/>
      <c r="I144" s="203"/>
      <c r="J144" s="20" t="s">
        <v>25</v>
      </c>
      <c r="K144" s="19">
        <v>94.825999999999993</v>
      </c>
      <c r="L144" s="169">
        <v>0</v>
      </c>
      <c r="M144" s="169"/>
      <c r="N144" s="169">
        <f t="shared" si="0"/>
        <v>0</v>
      </c>
      <c r="O144" s="169"/>
      <c r="P144" s="169"/>
      <c r="Q144" s="169"/>
      <c r="R144" s="18"/>
      <c r="T144" s="17" t="s">
        <v>9</v>
      </c>
      <c r="U144" s="16" t="s">
        <v>8</v>
      </c>
      <c r="V144" s="15">
        <v>0.49299999999999999</v>
      </c>
      <c r="W144" s="15">
        <f t="shared" si="1"/>
        <v>46.749217999999999</v>
      </c>
      <c r="X144" s="15">
        <v>0</v>
      </c>
      <c r="Y144" s="15">
        <f t="shared" si="2"/>
        <v>0</v>
      </c>
      <c r="Z144" s="15">
        <v>0</v>
      </c>
      <c r="AA144" s="14">
        <f t="shared" si="3"/>
        <v>0</v>
      </c>
      <c r="AR144" s="5" t="s">
        <v>15</v>
      </c>
      <c r="AT144" s="5" t="s">
        <v>7</v>
      </c>
      <c r="AU144" s="5" t="s">
        <v>5</v>
      </c>
      <c r="AY144" s="5" t="s">
        <v>6</v>
      </c>
      <c r="BE144" s="13">
        <f t="shared" si="4"/>
        <v>0</v>
      </c>
      <c r="BF144" s="13">
        <f t="shared" si="5"/>
        <v>0</v>
      </c>
      <c r="BG144" s="13">
        <f t="shared" si="6"/>
        <v>0</v>
      </c>
      <c r="BH144" s="13">
        <f t="shared" si="7"/>
        <v>0</v>
      </c>
      <c r="BI144" s="13">
        <f t="shared" si="9"/>
        <v>0</v>
      </c>
      <c r="BJ144" s="5" t="s">
        <v>5</v>
      </c>
      <c r="BK144" s="12">
        <f t="shared" si="8"/>
        <v>0</v>
      </c>
      <c r="BL144" s="5" t="s">
        <v>15</v>
      </c>
      <c r="BM144" s="5" t="s">
        <v>651</v>
      </c>
    </row>
    <row r="145" spans="2:65" s="1" customFormat="1" ht="22.5" customHeight="1" x14ac:dyDescent="0.3">
      <c r="B145" s="23"/>
      <c r="C145" s="22" t="s">
        <v>650</v>
      </c>
      <c r="D145" s="22" t="s">
        <v>7</v>
      </c>
      <c r="E145" s="21" t="s">
        <v>649</v>
      </c>
      <c r="F145" s="203" t="s">
        <v>648</v>
      </c>
      <c r="G145" s="203"/>
      <c r="H145" s="203"/>
      <c r="I145" s="203"/>
      <c r="J145" s="20" t="s">
        <v>420</v>
      </c>
      <c r="K145" s="19">
        <v>1.236</v>
      </c>
      <c r="L145" s="169">
        <v>0</v>
      </c>
      <c r="M145" s="169"/>
      <c r="N145" s="169">
        <f t="shared" si="0"/>
        <v>0</v>
      </c>
      <c r="O145" s="169"/>
      <c r="P145" s="169"/>
      <c r="Q145" s="169"/>
      <c r="R145" s="18"/>
      <c r="T145" s="17" t="s">
        <v>9</v>
      </c>
      <c r="U145" s="16" t="s">
        <v>8</v>
      </c>
      <c r="V145" s="15">
        <v>34.718000000000004</v>
      </c>
      <c r="W145" s="15">
        <f t="shared" si="1"/>
        <v>42.911448000000007</v>
      </c>
      <c r="X145" s="15">
        <v>1.0118199999999999</v>
      </c>
      <c r="Y145" s="15">
        <f t="shared" si="2"/>
        <v>1.2506095199999998</v>
      </c>
      <c r="Z145" s="15">
        <v>0</v>
      </c>
      <c r="AA145" s="14">
        <f t="shared" si="3"/>
        <v>0</v>
      </c>
      <c r="AR145" s="5" t="s">
        <v>15</v>
      </c>
      <c r="AT145" s="5" t="s">
        <v>7</v>
      </c>
      <c r="AU145" s="5" t="s">
        <v>5</v>
      </c>
      <c r="AY145" s="5" t="s">
        <v>6</v>
      </c>
      <c r="BE145" s="13">
        <f t="shared" si="4"/>
        <v>0</v>
      </c>
      <c r="BF145" s="13">
        <f t="shared" si="5"/>
        <v>0</v>
      </c>
      <c r="BG145" s="13">
        <f t="shared" si="6"/>
        <v>0</v>
      </c>
      <c r="BH145" s="13">
        <f t="shared" si="7"/>
        <v>0</v>
      </c>
      <c r="BI145" s="13">
        <f t="shared" si="9"/>
        <v>0</v>
      </c>
      <c r="BJ145" s="5" t="s">
        <v>5</v>
      </c>
      <c r="BK145" s="12">
        <f t="shared" si="8"/>
        <v>0</v>
      </c>
      <c r="BL145" s="5" t="s">
        <v>15</v>
      </c>
      <c r="BM145" s="5" t="s">
        <v>647</v>
      </c>
    </row>
    <row r="146" spans="2:65" s="1" customFormat="1" ht="44.25" customHeight="1" x14ac:dyDescent="0.3">
      <c r="B146" s="23"/>
      <c r="C146" s="22" t="s">
        <v>646</v>
      </c>
      <c r="D146" s="22" t="s">
        <v>7</v>
      </c>
      <c r="E146" s="21" t="s">
        <v>645</v>
      </c>
      <c r="F146" s="203" t="s">
        <v>644</v>
      </c>
      <c r="G146" s="203"/>
      <c r="H146" s="203"/>
      <c r="I146" s="203"/>
      <c r="J146" s="20" t="s">
        <v>240</v>
      </c>
      <c r="K146" s="19">
        <v>6.1429999999999998</v>
      </c>
      <c r="L146" s="169">
        <v>0</v>
      </c>
      <c r="M146" s="169"/>
      <c r="N146" s="169">
        <f t="shared" si="0"/>
        <v>0</v>
      </c>
      <c r="O146" s="169"/>
      <c r="P146" s="169"/>
      <c r="Q146" s="169"/>
      <c r="R146" s="18"/>
      <c r="T146" s="17" t="s">
        <v>9</v>
      </c>
      <c r="U146" s="16" t="s">
        <v>8</v>
      </c>
      <c r="V146" s="15">
        <v>1.131</v>
      </c>
      <c r="W146" s="15">
        <f t="shared" si="1"/>
        <v>6.9477329999999995</v>
      </c>
      <c r="X146" s="15">
        <v>2.2121499999999998</v>
      </c>
      <c r="Y146" s="15">
        <f t="shared" si="2"/>
        <v>13.589237449999999</v>
      </c>
      <c r="Z146" s="15">
        <v>0</v>
      </c>
      <c r="AA146" s="14">
        <f t="shared" si="3"/>
        <v>0</v>
      </c>
      <c r="AR146" s="5" t="s">
        <v>15</v>
      </c>
      <c r="AT146" s="5" t="s">
        <v>7</v>
      </c>
      <c r="AU146" s="5" t="s">
        <v>5</v>
      </c>
      <c r="AY146" s="5" t="s">
        <v>6</v>
      </c>
      <c r="BE146" s="13">
        <f t="shared" si="4"/>
        <v>0</v>
      </c>
      <c r="BF146" s="13">
        <f t="shared" si="5"/>
        <v>0</v>
      </c>
      <c r="BG146" s="13">
        <f t="shared" si="6"/>
        <v>0</v>
      </c>
      <c r="BH146" s="13">
        <f t="shared" si="7"/>
        <v>0</v>
      </c>
      <c r="BI146" s="13">
        <f t="shared" si="9"/>
        <v>0</v>
      </c>
      <c r="BJ146" s="5" t="s">
        <v>5</v>
      </c>
      <c r="BK146" s="12">
        <f t="shared" si="8"/>
        <v>0</v>
      </c>
      <c r="BL146" s="5" t="s">
        <v>15</v>
      </c>
      <c r="BM146" s="5" t="s">
        <v>643</v>
      </c>
    </row>
    <row r="147" spans="2:65" s="1" customFormat="1" ht="31.5" customHeight="1" x14ac:dyDescent="0.3">
      <c r="B147" s="23"/>
      <c r="C147" s="22" t="s">
        <v>543</v>
      </c>
      <c r="D147" s="22" t="s">
        <v>7</v>
      </c>
      <c r="E147" s="21" t="s">
        <v>642</v>
      </c>
      <c r="F147" s="203" t="s">
        <v>641</v>
      </c>
      <c r="G147" s="203"/>
      <c r="H147" s="203"/>
      <c r="I147" s="203"/>
      <c r="J147" s="20" t="s">
        <v>25</v>
      </c>
      <c r="K147" s="19">
        <v>93.6</v>
      </c>
      <c r="L147" s="169">
        <v>0</v>
      </c>
      <c r="M147" s="169"/>
      <c r="N147" s="169">
        <f t="shared" si="0"/>
        <v>0</v>
      </c>
      <c r="O147" s="169"/>
      <c r="P147" s="169"/>
      <c r="Q147" s="169"/>
      <c r="R147" s="18"/>
      <c r="T147" s="17" t="s">
        <v>9</v>
      </c>
      <c r="U147" s="16" t="s">
        <v>8</v>
      </c>
      <c r="V147" s="15">
        <v>0.435</v>
      </c>
      <c r="W147" s="15">
        <f t="shared" si="1"/>
        <v>40.715999999999994</v>
      </c>
      <c r="X147" s="15">
        <v>2.81E-3</v>
      </c>
      <c r="Y147" s="15">
        <f t="shared" si="2"/>
        <v>0.26301599999999997</v>
      </c>
      <c r="Z147" s="15">
        <v>0</v>
      </c>
      <c r="AA147" s="14">
        <f t="shared" si="3"/>
        <v>0</v>
      </c>
      <c r="AR147" s="5" t="s">
        <v>15</v>
      </c>
      <c r="AT147" s="5" t="s">
        <v>7</v>
      </c>
      <c r="AU147" s="5" t="s">
        <v>5</v>
      </c>
      <c r="AY147" s="5" t="s">
        <v>6</v>
      </c>
      <c r="BE147" s="13">
        <f t="shared" si="4"/>
        <v>0</v>
      </c>
      <c r="BF147" s="13">
        <f t="shared" si="5"/>
        <v>0</v>
      </c>
      <c r="BG147" s="13">
        <f t="shared" si="6"/>
        <v>0</v>
      </c>
      <c r="BH147" s="13">
        <f t="shared" si="7"/>
        <v>0</v>
      </c>
      <c r="BI147" s="13">
        <f t="shared" si="9"/>
        <v>0</v>
      </c>
      <c r="BJ147" s="5" t="s">
        <v>5</v>
      </c>
      <c r="BK147" s="12">
        <f t="shared" si="8"/>
        <v>0</v>
      </c>
      <c r="BL147" s="5" t="s">
        <v>15</v>
      </c>
      <c r="BM147" s="5" t="s">
        <v>640</v>
      </c>
    </row>
    <row r="148" spans="2:65" s="1" customFormat="1" ht="31.5" customHeight="1" x14ac:dyDescent="0.3">
      <c r="B148" s="23"/>
      <c r="C148" s="22" t="s">
        <v>639</v>
      </c>
      <c r="D148" s="22" t="s">
        <v>7</v>
      </c>
      <c r="E148" s="21" t="s">
        <v>638</v>
      </c>
      <c r="F148" s="203" t="s">
        <v>637</v>
      </c>
      <c r="G148" s="203"/>
      <c r="H148" s="203"/>
      <c r="I148" s="203"/>
      <c r="J148" s="20" t="s">
        <v>25</v>
      </c>
      <c r="K148" s="19">
        <v>93.6</v>
      </c>
      <c r="L148" s="169">
        <v>0</v>
      </c>
      <c r="M148" s="169"/>
      <c r="N148" s="169">
        <f t="shared" si="0"/>
        <v>0</v>
      </c>
      <c r="O148" s="169"/>
      <c r="P148" s="169"/>
      <c r="Q148" s="169"/>
      <c r="R148" s="18"/>
      <c r="T148" s="17" t="s">
        <v>9</v>
      </c>
      <c r="U148" s="16" t="s">
        <v>8</v>
      </c>
      <c r="V148" s="15">
        <v>0.23599999999999999</v>
      </c>
      <c r="W148" s="15">
        <f t="shared" si="1"/>
        <v>22.089599999999997</v>
      </c>
      <c r="X148" s="15">
        <v>0</v>
      </c>
      <c r="Y148" s="15">
        <f t="shared" si="2"/>
        <v>0</v>
      </c>
      <c r="Z148" s="15">
        <v>0</v>
      </c>
      <c r="AA148" s="14">
        <f t="shared" si="3"/>
        <v>0</v>
      </c>
      <c r="AR148" s="5" t="s">
        <v>15</v>
      </c>
      <c r="AT148" s="5" t="s">
        <v>7</v>
      </c>
      <c r="AU148" s="5" t="s">
        <v>5</v>
      </c>
      <c r="AY148" s="5" t="s">
        <v>6</v>
      </c>
      <c r="BE148" s="13">
        <f t="shared" si="4"/>
        <v>0</v>
      </c>
      <c r="BF148" s="13">
        <f t="shared" si="5"/>
        <v>0</v>
      </c>
      <c r="BG148" s="13">
        <f t="shared" si="6"/>
        <v>0</v>
      </c>
      <c r="BH148" s="13">
        <f t="shared" si="7"/>
        <v>0</v>
      </c>
      <c r="BI148" s="13">
        <f t="shared" si="9"/>
        <v>0</v>
      </c>
      <c r="BJ148" s="5" t="s">
        <v>5</v>
      </c>
      <c r="BK148" s="12">
        <f t="shared" si="8"/>
        <v>0</v>
      </c>
      <c r="BL148" s="5" t="s">
        <v>15</v>
      </c>
      <c r="BM148" s="5" t="s">
        <v>636</v>
      </c>
    </row>
    <row r="149" spans="2:65" s="1" customFormat="1" ht="31.5" customHeight="1" x14ac:dyDescent="0.3">
      <c r="B149" s="23"/>
      <c r="C149" s="22" t="s">
        <v>635</v>
      </c>
      <c r="D149" s="22" t="s">
        <v>7</v>
      </c>
      <c r="E149" s="21" t="s">
        <v>634</v>
      </c>
      <c r="F149" s="203" t="s">
        <v>633</v>
      </c>
      <c r="G149" s="203"/>
      <c r="H149" s="203"/>
      <c r="I149" s="203"/>
      <c r="J149" s="20" t="s">
        <v>420</v>
      </c>
      <c r="K149" s="19">
        <v>0.49099999999999999</v>
      </c>
      <c r="L149" s="169">
        <v>0</v>
      </c>
      <c r="M149" s="169"/>
      <c r="N149" s="169">
        <f t="shared" si="0"/>
        <v>0</v>
      </c>
      <c r="O149" s="169"/>
      <c r="P149" s="169"/>
      <c r="Q149" s="169"/>
      <c r="R149" s="18"/>
      <c r="T149" s="17" t="s">
        <v>9</v>
      </c>
      <c r="U149" s="16" t="s">
        <v>8</v>
      </c>
      <c r="V149" s="15">
        <v>39.453279999999999</v>
      </c>
      <c r="W149" s="15">
        <f t="shared" si="1"/>
        <v>19.371560479999999</v>
      </c>
      <c r="X149" s="15">
        <v>1.0202599999999999</v>
      </c>
      <c r="Y149" s="15">
        <f t="shared" si="2"/>
        <v>0.50094766000000002</v>
      </c>
      <c r="Z149" s="15">
        <v>0</v>
      </c>
      <c r="AA149" s="14">
        <f t="shared" si="3"/>
        <v>0</v>
      </c>
      <c r="AR149" s="5" t="s">
        <v>15</v>
      </c>
      <c r="AT149" s="5" t="s">
        <v>7</v>
      </c>
      <c r="AU149" s="5" t="s">
        <v>5</v>
      </c>
      <c r="AY149" s="5" t="s">
        <v>6</v>
      </c>
      <c r="BE149" s="13">
        <f t="shared" si="4"/>
        <v>0</v>
      </c>
      <c r="BF149" s="13">
        <f t="shared" si="5"/>
        <v>0</v>
      </c>
      <c r="BG149" s="13">
        <f t="shared" si="6"/>
        <v>0</v>
      </c>
      <c r="BH149" s="13">
        <f t="shared" si="7"/>
        <v>0</v>
      </c>
      <c r="BI149" s="13">
        <f t="shared" si="9"/>
        <v>0</v>
      </c>
      <c r="BJ149" s="5" t="s">
        <v>5</v>
      </c>
      <c r="BK149" s="12">
        <f t="shared" si="8"/>
        <v>0</v>
      </c>
      <c r="BL149" s="5" t="s">
        <v>15</v>
      </c>
      <c r="BM149" s="5" t="s">
        <v>632</v>
      </c>
    </row>
    <row r="150" spans="2:65" s="1" customFormat="1" ht="31.5" customHeight="1" x14ac:dyDescent="0.3">
      <c r="B150" s="23"/>
      <c r="C150" s="22" t="s">
        <v>631</v>
      </c>
      <c r="D150" s="22" t="s">
        <v>7</v>
      </c>
      <c r="E150" s="21" t="s">
        <v>630</v>
      </c>
      <c r="F150" s="203" t="s">
        <v>629</v>
      </c>
      <c r="G150" s="203"/>
      <c r="H150" s="203"/>
      <c r="I150" s="203"/>
      <c r="J150" s="20" t="s">
        <v>25</v>
      </c>
      <c r="K150" s="19">
        <v>25.358000000000001</v>
      </c>
      <c r="L150" s="169">
        <v>0</v>
      </c>
      <c r="M150" s="169"/>
      <c r="N150" s="169">
        <f t="shared" si="0"/>
        <v>0</v>
      </c>
      <c r="O150" s="169"/>
      <c r="P150" s="169"/>
      <c r="Q150" s="169"/>
      <c r="R150" s="18"/>
      <c r="T150" s="17" t="s">
        <v>9</v>
      </c>
      <c r="U150" s="16" t="s">
        <v>8</v>
      </c>
      <c r="V150" s="15">
        <v>0.441</v>
      </c>
      <c r="W150" s="15">
        <f t="shared" si="1"/>
        <v>11.182878000000001</v>
      </c>
      <c r="X150" s="15">
        <v>0.10484</v>
      </c>
      <c r="Y150" s="15">
        <f t="shared" si="2"/>
        <v>2.6585327200000002</v>
      </c>
      <c r="Z150" s="15">
        <v>0</v>
      </c>
      <c r="AA150" s="14">
        <f t="shared" si="3"/>
        <v>0</v>
      </c>
      <c r="AR150" s="5" t="s">
        <v>15</v>
      </c>
      <c r="AT150" s="5" t="s">
        <v>7</v>
      </c>
      <c r="AU150" s="5" t="s">
        <v>5</v>
      </c>
      <c r="AY150" s="5" t="s">
        <v>6</v>
      </c>
      <c r="BE150" s="13">
        <f t="shared" si="4"/>
        <v>0</v>
      </c>
      <c r="BF150" s="13">
        <f t="shared" si="5"/>
        <v>0</v>
      </c>
      <c r="BG150" s="13">
        <f t="shared" si="6"/>
        <v>0</v>
      </c>
      <c r="BH150" s="13">
        <f t="shared" si="7"/>
        <v>0</v>
      </c>
      <c r="BI150" s="13">
        <f t="shared" si="9"/>
        <v>0</v>
      </c>
      <c r="BJ150" s="5" t="s">
        <v>5</v>
      </c>
      <c r="BK150" s="12">
        <f t="shared" si="8"/>
        <v>0</v>
      </c>
      <c r="BL150" s="5" t="s">
        <v>15</v>
      </c>
      <c r="BM150" s="5" t="s">
        <v>628</v>
      </c>
    </row>
    <row r="151" spans="2:65" s="1" customFormat="1" ht="22.5" customHeight="1" x14ac:dyDescent="0.3">
      <c r="B151" s="23"/>
      <c r="C151" s="22" t="s">
        <v>627</v>
      </c>
      <c r="D151" s="22" t="s">
        <v>7</v>
      </c>
      <c r="E151" s="21" t="s">
        <v>626</v>
      </c>
      <c r="F151" s="203" t="s">
        <v>625</v>
      </c>
      <c r="G151" s="203"/>
      <c r="H151" s="203"/>
      <c r="I151" s="203"/>
      <c r="J151" s="20" t="s">
        <v>79</v>
      </c>
      <c r="K151" s="19">
        <v>18</v>
      </c>
      <c r="L151" s="169">
        <v>0</v>
      </c>
      <c r="M151" s="169"/>
      <c r="N151" s="169">
        <f t="shared" si="0"/>
        <v>0</v>
      </c>
      <c r="O151" s="169"/>
      <c r="P151" s="169"/>
      <c r="Q151" s="169"/>
      <c r="R151" s="18"/>
      <c r="T151" s="17" t="s">
        <v>9</v>
      </c>
      <c r="U151" s="16" t="s">
        <v>8</v>
      </c>
      <c r="V151" s="15">
        <v>0.23400000000000001</v>
      </c>
      <c r="W151" s="15">
        <f t="shared" si="1"/>
        <v>4.2120000000000006</v>
      </c>
      <c r="X151" s="15">
        <v>3.3E-4</v>
      </c>
      <c r="Y151" s="15">
        <f t="shared" si="2"/>
        <v>5.94E-3</v>
      </c>
      <c r="Z151" s="15">
        <v>0</v>
      </c>
      <c r="AA151" s="14">
        <f t="shared" si="3"/>
        <v>0</v>
      </c>
      <c r="AR151" s="5" t="s">
        <v>15</v>
      </c>
      <c r="AT151" s="5" t="s">
        <v>7</v>
      </c>
      <c r="AU151" s="5" t="s">
        <v>5</v>
      </c>
      <c r="AY151" s="5" t="s">
        <v>6</v>
      </c>
      <c r="BE151" s="13">
        <f t="shared" si="4"/>
        <v>0</v>
      </c>
      <c r="BF151" s="13">
        <f t="shared" si="5"/>
        <v>0</v>
      </c>
      <c r="BG151" s="13">
        <f t="shared" si="6"/>
        <v>0</v>
      </c>
      <c r="BH151" s="13">
        <f t="shared" si="7"/>
        <v>0</v>
      </c>
      <c r="BI151" s="13">
        <f t="shared" si="9"/>
        <v>0</v>
      </c>
      <c r="BJ151" s="5" t="s">
        <v>5</v>
      </c>
      <c r="BK151" s="12">
        <f t="shared" si="8"/>
        <v>0</v>
      </c>
      <c r="BL151" s="5" t="s">
        <v>15</v>
      </c>
      <c r="BM151" s="5" t="s">
        <v>624</v>
      </c>
    </row>
    <row r="152" spans="2:65" s="24" customFormat="1" ht="29.85" customHeight="1" x14ac:dyDescent="0.35">
      <c r="B152" s="34"/>
      <c r="C152" s="29"/>
      <c r="D152" s="35" t="s">
        <v>623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213">
        <f>BK152</f>
        <v>0</v>
      </c>
      <c r="O152" s="214"/>
      <c r="P152" s="214"/>
      <c r="Q152" s="214"/>
      <c r="R152" s="32"/>
      <c r="T152" s="31"/>
      <c r="U152" s="29"/>
      <c r="V152" s="29"/>
      <c r="W152" s="30">
        <f>SUM(W153:W155)</f>
        <v>3.7284070000000002</v>
      </c>
      <c r="X152" s="29"/>
      <c r="Y152" s="30">
        <f>SUM(Y153:Y155)</f>
        <v>1.7323463100000001</v>
      </c>
      <c r="Z152" s="29"/>
      <c r="AA152" s="28">
        <f>SUM(AA153:AA155)</f>
        <v>0</v>
      </c>
      <c r="AR152" s="26" t="s">
        <v>0</v>
      </c>
      <c r="AT152" s="27" t="s">
        <v>14</v>
      </c>
      <c r="AU152" s="27" t="s">
        <v>0</v>
      </c>
      <c r="AY152" s="26" t="s">
        <v>6</v>
      </c>
      <c r="BK152" s="25">
        <f>SUM(BK153:BK155)</f>
        <v>0</v>
      </c>
    </row>
    <row r="153" spans="2:65" s="1" customFormat="1" ht="31.5" customHeight="1" x14ac:dyDescent="0.3">
      <c r="B153" s="23"/>
      <c r="C153" s="22" t="s">
        <v>622</v>
      </c>
      <c r="D153" s="22" t="s">
        <v>7</v>
      </c>
      <c r="E153" s="21" t="s">
        <v>621</v>
      </c>
      <c r="F153" s="203" t="s">
        <v>620</v>
      </c>
      <c r="G153" s="203"/>
      <c r="H153" s="203"/>
      <c r="I153" s="203"/>
      <c r="J153" s="20" t="s">
        <v>240</v>
      </c>
      <c r="K153" s="19">
        <v>0.74299999999999999</v>
      </c>
      <c r="L153" s="169">
        <v>0</v>
      </c>
      <c r="M153" s="169"/>
      <c r="N153" s="169">
        <f>ROUND(L153*K153,3)</f>
        <v>0</v>
      </c>
      <c r="O153" s="169"/>
      <c r="P153" s="169"/>
      <c r="Q153" s="169"/>
      <c r="R153" s="18"/>
      <c r="T153" s="17" t="s">
        <v>9</v>
      </c>
      <c r="U153" s="16" t="s">
        <v>8</v>
      </c>
      <c r="V153" s="15">
        <v>2.6989999999999998</v>
      </c>
      <c r="W153" s="15">
        <f>V153*K153</f>
        <v>2.0053570000000001</v>
      </c>
      <c r="X153" s="15">
        <v>2.3224200000000002</v>
      </c>
      <c r="Y153" s="15">
        <f>X153*K153</f>
        <v>1.72555806</v>
      </c>
      <c r="Z153" s="15">
        <v>0</v>
      </c>
      <c r="AA153" s="14">
        <f>Z153*K153</f>
        <v>0</v>
      </c>
      <c r="AR153" s="5" t="s">
        <v>15</v>
      </c>
      <c r="AT153" s="5" t="s">
        <v>7</v>
      </c>
      <c r="AU153" s="5" t="s">
        <v>5</v>
      </c>
      <c r="AY153" s="5" t="s">
        <v>6</v>
      </c>
      <c r="BE153" s="13">
        <f>IF(U153="základná",N153,0)</f>
        <v>0</v>
      </c>
      <c r="BF153" s="13">
        <f>IF(U153="znížená",N153,0)</f>
        <v>0</v>
      </c>
      <c r="BG153" s="13">
        <f>IF(U153="zákl. prenesená",N153,0)</f>
        <v>0</v>
      </c>
      <c r="BH153" s="13">
        <f>IF(U153="zníž. prenesená",N153,0)</f>
        <v>0</v>
      </c>
      <c r="BI153" s="13">
        <f>IF(U153="nulová",N153,0)</f>
        <v>0</v>
      </c>
      <c r="BJ153" s="5" t="s">
        <v>5</v>
      </c>
      <c r="BK153" s="12">
        <f>ROUND(L153*K153,3)</f>
        <v>0</v>
      </c>
      <c r="BL153" s="5" t="s">
        <v>15</v>
      </c>
      <c r="BM153" s="5" t="s">
        <v>619</v>
      </c>
    </row>
    <row r="154" spans="2:65" s="1" customFormat="1" ht="31.5" customHeight="1" x14ac:dyDescent="0.3">
      <c r="B154" s="23"/>
      <c r="C154" s="22" t="s">
        <v>618</v>
      </c>
      <c r="D154" s="22" t="s">
        <v>7</v>
      </c>
      <c r="E154" s="21" t="s">
        <v>617</v>
      </c>
      <c r="F154" s="203" t="s">
        <v>616</v>
      </c>
      <c r="G154" s="203"/>
      <c r="H154" s="203"/>
      <c r="I154" s="203"/>
      <c r="J154" s="20" t="s">
        <v>25</v>
      </c>
      <c r="K154" s="19">
        <v>1.575</v>
      </c>
      <c r="L154" s="169">
        <v>0</v>
      </c>
      <c r="M154" s="169"/>
      <c r="N154" s="169">
        <f>ROUND(L154*K154,3)</f>
        <v>0</v>
      </c>
      <c r="O154" s="169"/>
      <c r="P154" s="169"/>
      <c r="Q154" s="169"/>
      <c r="R154" s="18"/>
      <c r="T154" s="17" t="s">
        <v>9</v>
      </c>
      <c r="U154" s="16" t="s">
        <v>8</v>
      </c>
      <c r="V154" s="15">
        <v>0.83499999999999996</v>
      </c>
      <c r="W154" s="15">
        <f>V154*K154</f>
        <v>1.3151249999999999</v>
      </c>
      <c r="X154" s="15">
        <v>4.3099999999999996E-3</v>
      </c>
      <c r="Y154" s="15">
        <f>X154*K154</f>
        <v>6.7882499999999991E-3</v>
      </c>
      <c r="Z154" s="15">
        <v>0</v>
      </c>
      <c r="AA154" s="14">
        <f>Z154*K154</f>
        <v>0</v>
      </c>
      <c r="AR154" s="5" t="s">
        <v>15</v>
      </c>
      <c r="AT154" s="5" t="s">
        <v>7</v>
      </c>
      <c r="AU154" s="5" t="s">
        <v>5</v>
      </c>
      <c r="AY154" s="5" t="s">
        <v>6</v>
      </c>
      <c r="BE154" s="13">
        <f>IF(U154="základná",N154,0)</f>
        <v>0</v>
      </c>
      <c r="BF154" s="13">
        <f>IF(U154="znížená",N154,0)</f>
        <v>0</v>
      </c>
      <c r="BG154" s="13">
        <f>IF(U154="zákl. prenesená",N154,0)</f>
        <v>0</v>
      </c>
      <c r="BH154" s="13">
        <f>IF(U154="zníž. prenesená",N154,0)</f>
        <v>0</v>
      </c>
      <c r="BI154" s="13">
        <f>IF(U154="nulová",N154,0)</f>
        <v>0</v>
      </c>
      <c r="BJ154" s="5" t="s">
        <v>5</v>
      </c>
      <c r="BK154" s="12">
        <f>ROUND(L154*K154,3)</f>
        <v>0</v>
      </c>
      <c r="BL154" s="5" t="s">
        <v>15</v>
      </c>
      <c r="BM154" s="5" t="s">
        <v>615</v>
      </c>
    </row>
    <row r="155" spans="2:65" s="1" customFormat="1" ht="31.5" customHeight="1" x14ac:dyDescent="0.3">
      <c r="B155" s="23"/>
      <c r="C155" s="22" t="s">
        <v>614</v>
      </c>
      <c r="D155" s="22" t="s">
        <v>7</v>
      </c>
      <c r="E155" s="21" t="s">
        <v>613</v>
      </c>
      <c r="F155" s="203" t="s">
        <v>612</v>
      </c>
      <c r="G155" s="203"/>
      <c r="H155" s="203"/>
      <c r="I155" s="203"/>
      <c r="J155" s="20" t="s">
        <v>25</v>
      </c>
      <c r="K155" s="19">
        <v>1.575</v>
      </c>
      <c r="L155" s="169">
        <v>0</v>
      </c>
      <c r="M155" s="169"/>
      <c r="N155" s="169">
        <f>ROUND(L155*K155,3)</f>
        <v>0</v>
      </c>
      <c r="O155" s="169"/>
      <c r="P155" s="169"/>
      <c r="Q155" s="169"/>
      <c r="R155" s="18"/>
      <c r="T155" s="17" t="s">
        <v>9</v>
      </c>
      <c r="U155" s="16" t="s">
        <v>8</v>
      </c>
      <c r="V155" s="15">
        <v>0.25900000000000001</v>
      </c>
      <c r="W155" s="15">
        <f>V155*K155</f>
        <v>0.40792499999999998</v>
      </c>
      <c r="X155" s="15">
        <v>0</v>
      </c>
      <c r="Y155" s="15">
        <f>X155*K155</f>
        <v>0</v>
      </c>
      <c r="Z155" s="15">
        <v>0</v>
      </c>
      <c r="AA155" s="14">
        <f>Z155*K155</f>
        <v>0</v>
      </c>
      <c r="AR155" s="5" t="s">
        <v>15</v>
      </c>
      <c r="AT155" s="5" t="s">
        <v>7</v>
      </c>
      <c r="AU155" s="5" t="s">
        <v>5</v>
      </c>
      <c r="AY155" s="5" t="s">
        <v>6</v>
      </c>
      <c r="BE155" s="13">
        <f>IF(U155="základná",N155,0)</f>
        <v>0</v>
      </c>
      <c r="BF155" s="13">
        <f>IF(U155="znížená",N155,0)</f>
        <v>0</v>
      </c>
      <c r="BG155" s="13">
        <f>IF(U155="zákl. prenesená",N155,0)</f>
        <v>0</v>
      </c>
      <c r="BH155" s="13">
        <f>IF(U155="zníž. prenesená",N155,0)</f>
        <v>0</v>
      </c>
      <c r="BI155" s="13">
        <f>IF(U155="nulová",N155,0)</f>
        <v>0</v>
      </c>
      <c r="BJ155" s="5" t="s">
        <v>5</v>
      </c>
      <c r="BK155" s="12">
        <f>ROUND(L155*K155,3)</f>
        <v>0</v>
      </c>
      <c r="BL155" s="5" t="s">
        <v>15</v>
      </c>
      <c r="BM155" s="5" t="s">
        <v>611</v>
      </c>
    </row>
    <row r="156" spans="2:65" s="24" customFormat="1" ht="29.85" customHeight="1" x14ac:dyDescent="0.35">
      <c r="B156" s="34"/>
      <c r="C156" s="29"/>
      <c r="D156" s="35" t="s">
        <v>610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213">
        <f>BK156</f>
        <v>0</v>
      </c>
      <c r="O156" s="214"/>
      <c r="P156" s="214"/>
      <c r="Q156" s="214"/>
      <c r="R156" s="32"/>
      <c r="T156" s="31"/>
      <c r="U156" s="29"/>
      <c r="V156" s="29"/>
      <c r="W156" s="30">
        <f>SUM(W157:W174)</f>
        <v>318.80757872999993</v>
      </c>
      <c r="X156" s="29"/>
      <c r="Y156" s="30">
        <f>SUM(Y157:Y174)</f>
        <v>23.567043025</v>
      </c>
      <c r="Z156" s="29"/>
      <c r="AA156" s="28">
        <f>SUM(AA157:AA174)</f>
        <v>0</v>
      </c>
      <c r="AR156" s="26" t="s">
        <v>0</v>
      </c>
      <c r="AT156" s="27" t="s">
        <v>14</v>
      </c>
      <c r="AU156" s="27" t="s">
        <v>0</v>
      </c>
      <c r="AY156" s="26" t="s">
        <v>6</v>
      </c>
      <c r="BK156" s="25">
        <f>SUM(BK157:BK174)</f>
        <v>0</v>
      </c>
    </row>
    <row r="157" spans="2:65" s="1" customFormat="1" ht="31.5" customHeight="1" x14ac:dyDescent="0.3">
      <c r="B157" s="23"/>
      <c r="C157" s="22" t="s">
        <v>24</v>
      </c>
      <c r="D157" s="22" t="s">
        <v>7</v>
      </c>
      <c r="E157" s="21" t="s">
        <v>609</v>
      </c>
      <c r="F157" s="203" t="s">
        <v>608</v>
      </c>
      <c r="G157" s="203"/>
      <c r="H157" s="203"/>
      <c r="I157" s="203"/>
      <c r="J157" s="20" t="s">
        <v>25</v>
      </c>
      <c r="K157" s="19">
        <v>38.067999999999998</v>
      </c>
      <c r="L157" s="169">
        <v>0</v>
      </c>
      <c r="M157" s="169"/>
      <c r="N157" s="169">
        <f t="shared" ref="N157:N172" si="10">ROUND(L157*K157,3)</f>
        <v>0</v>
      </c>
      <c r="O157" s="169"/>
      <c r="P157" s="169"/>
      <c r="Q157" s="169"/>
      <c r="R157" s="18"/>
      <c r="T157" s="17" t="s">
        <v>9</v>
      </c>
      <c r="U157" s="16" t="s">
        <v>8</v>
      </c>
      <c r="V157" s="15">
        <v>8.2000000000000003E-2</v>
      </c>
      <c r="W157" s="15">
        <f t="shared" ref="W157:W172" si="11">V157*K157</f>
        <v>3.1215760000000001</v>
      </c>
      <c r="X157" s="15">
        <v>8.0000000000000007E-5</v>
      </c>
      <c r="Y157" s="15">
        <f t="shared" ref="Y157:Y172" si="12">X157*K157</f>
        <v>3.04544E-3</v>
      </c>
      <c r="Z157" s="15">
        <v>0</v>
      </c>
      <c r="AA157" s="14">
        <f t="shared" ref="AA157:AA172" si="13">Z157*K157</f>
        <v>0</v>
      </c>
      <c r="AR157" s="5" t="s">
        <v>15</v>
      </c>
      <c r="AT157" s="5" t="s">
        <v>7</v>
      </c>
      <c r="AU157" s="5" t="s">
        <v>5</v>
      </c>
      <c r="AY157" s="5" t="s">
        <v>6</v>
      </c>
      <c r="BE157" s="13">
        <f t="shared" ref="BE157:BE172" si="14">IF(U157="základná",N157,0)</f>
        <v>0</v>
      </c>
      <c r="BF157" s="13">
        <f t="shared" ref="BF157:BF172" si="15">IF(U157="znížená",N157,0)</f>
        <v>0</v>
      </c>
      <c r="BG157" s="13">
        <f t="shared" ref="BG157:BG172" si="16">IF(U157="zákl. prenesená",N157,0)</f>
        <v>0</v>
      </c>
      <c r="BH157" s="13">
        <f t="shared" ref="BH157:BH172" si="17">IF(U157="zníž. prenesená",N157,0)</f>
        <v>0</v>
      </c>
      <c r="BI157" s="13">
        <f t="shared" ref="BI157:BI172" si="18">IF(U157="nulová",N157,0)</f>
        <v>0</v>
      </c>
      <c r="BJ157" s="5" t="s">
        <v>5</v>
      </c>
      <c r="BK157" s="12">
        <f t="shared" ref="BK157:BK172" si="19">ROUND(L157*K157,3)</f>
        <v>0</v>
      </c>
      <c r="BL157" s="5" t="s">
        <v>15</v>
      </c>
      <c r="BM157" s="5" t="s">
        <v>607</v>
      </c>
    </row>
    <row r="158" spans="2:65" s="1" customFormat="1" ht="31.5" customHeight="1" x14ac:dyDescent="0.3">
      <c r="B158" s="23"/>
      <c r="C158" s="22" t="s">
        <v>606</v>
      </c>
      <c r="D158" s="22" t="s">
        <v>7</v>
      </c>
      <c r="E158" s="21" t="s">
        <v>605</v>
      </c>
      <c r="F158" s="203" t="s">
        <v>604</v>
      </c>
      <c r="G158" s="203"/>
      <c r="H158" s="203"/>
      <c r="I158" s="203"/>
      <c r="J158" s="20" t="s">
        <v>25</v>
      </c>
      <c r="K158" s="19">
        <v>46.505000000000003</v>
      </c>
      <c r="L158" s="169">
        <v>0</v>
      </c>
      <c r="M158" s="169"/>
      <c r="N158" s="169">
        <f t="shared" si="10"/>
        <v>0</v>
      </c>
      <c r="O158" s="169"/>
      <c r="P158" s="169"/>
      <c r="Q158" s="169"/>
      <c r="R158" s="18"/>
      <c r="T158" s="17" t="s">
        <v>9</v>
      </c>
      <c r="U158" s="16" t="s">
        <v>8</v>
      </c>
      <c r="V158" s="15">
        <v>0.40799999999999997</v>
      </c>
      <c r="W158" s="15">
        <f t="shared" si="11"/>
        <v>18.974039999999999</v>
      </c>
      <c r="X158" s="15">
        <v>4.9500000000000004E-3</v>
      </c>
      <c r="Y158" s="15">
        <f t="shared" si="12"/>
        <v>0.23019975000000004</v>
      </c>
      <c r="Z158" s="15">
        <v>0</v>
      </c>
      <c r="AA158" s="14">
        <f t="shared" si="13"/>
        <v>0</v>
      </c>
      <c r="AR158" s="5" t="s">
        <v>15</v>
      </c>
      <c r="AT158" s="5" t="s">
        <v>7</v>
      </c>
      <c r="AU158" s="5" t="s">
        <v>5</v>
      </c>
      <c r="AY158" s="5" t="s">
        <v>6</v>
      </c>
      <c r="BE158" s="13">
        <f t="shared" si="14"/>
        <v>0</v>
      </c>
      <c r="BF158" s="13">
        <f t="shared" si="15"/>
        <v>0</v>
      </c>
      <c r="BG158" s="13">
        <f t="shared" si="16"/>
        <v>0</v>
      </c>
      <c r="BH158" s="13">
        <f t="shared" si="17"/>
        <v>0</v>
      </c>
      <c r="BI158" s="13">
        <f t="shared" si="18"/>
        <v>0</v>
      </c>
      <c r="BJ158" s="5" t="s">
        <v>5</v>
      </c>
      <c r="BK158" s="12">
        <f t="shared" si="19"/>
        <v>0</v>
      </c>
      <c r="BL158" s="5" t="s">
        <v>15</v>
      </c>
      <c r="BM158" s="5" t="s">
        <v>603</v>
      </c>
    </row>
    <row r="159" spans="2:65" s="1" customFormat="1" ht="31.5" customHeight="1" x14ac:dyDescent="0.3">
      <c r="B159" s="23"/>
      <c r="C159" s="22" t="s">
        <v>602</v>
      </c>
      <c r="D159" s="22" t="s">
        <v>7</v>
      </c>
      <c r="E159" s="21" t="s">
        <v>601</v>
      </c>
      <c r="F159" s="203" t="s">
        <v>600</v>
      </c>
      <c r="G159" s="203"/>
      <c r="H159" s="203"/>
      <c r="I159" s="203"/>
      <c r="J159" s="20" t="s">
        <v>79</v>
      </c>
      <c r="K159" s="19">
        <v>9.0749999999999993</v>
      </c>
      <c r="L159" s="169">
        <v>0</v>
      </c>
      <c r="M159" s="169"/>
      <c r="N159" s="169">
        <f t="shared" si="10"/>
        <v>0</v>
      </c>
      <c r="O159" s="169"/>
      <c r="P159" s="169"/>
      <c r="Q159" s="169"/>
      <c r="R159" s="18"/>
      <c r="T159" s="17" t="s">
        <v>9</v>
      </c>
      <c r="U159" s="16" t="s">
        <v>8</v>
      </c>
      <c r="V159" s="15">
        <v>0.14599999999999999</v>
      </c>
      <c r="W159" s="15">
        <f t="shared" si="11"/>
        <v>1.3249499999999999</v>
      </c>
      <c r="X159" s="15">
        <v>2.8E-3</v>
      </c>
      <c r="Y159" s="15">
        <f t="shared" si="12"/>
        <v>2.5409999999999999E-2</v>
      </c>
      <c r="Z159" s="15">
        <v>0</v>
      </c>
      <c r="AA159" s="14">
        <f t="shared" si="13"/>
        <v>0</v>
      </c>
      <c r="AR159" s="5" t="s">
        <v>15</v>
      </c>
      <c r="AT159" s="5" t="s">
        <v>7</v>
      </c>
      <c r="AU159" s="5" t="s">
        <v>5</v>
      </c>
      <c r="AY159" s="5" t="s">
        <v>6</v>
      </c>
      <c r="BE159" s="13">
        <f t="shared" si="14"/>
        <v>0</v>
      </c>
      <c r="BF159" s="13">
        <f t="shared" si="15"/>
        <v>0</v>
      </c>
      <c r="BG159" s="13">
        <f t="shared" si="16"/>
        <v>0</v>
      </c>
      <c r="BH159" s="13">
        <f t="shared" si="17"/>
        <v>0</v>
      </c>
      <c r="BI159" s="13">
        <f t="shared" si="18"/>
        <v>0</v>
      </c>
      <c r="BJ159" s="5" t="s">
        <v>5</v>
      </c>
      <c r="BK159" s="12">
        <f t="shared" si="19"/>
        <v>0</v>
      </c>
      <c r="BL159" s="5" t="s">
        <v>15</v>
      </c>
      <c r="BM159" s="5" t="s">
        <v>599</v>
      </c>
    </row>
    <row r="160" spans="2:65" s="1" customFormat="1" ht="22.5" customHeight="1" x14ac:dyDescent="0.3">
      <c r="B160" s="23"/>
      <c r="C160" s="22" t="s">
        <v>598</v>
      </c>
      <c r="D160" s="22" t="s">
        <v>7</v>
      </c>
      <c r="E160" s="21" t="s">
        <v>597</v>
      </c>
      <c r="F160" s="203" t="s">
        <v>596</v>
      </c>
      <c r="G160" s="203"/>
      <c r="H160" s="203"/>
      <c r="I160" s="203"/>
      <c r="J160" s="20" t="s">
        <v>25</v>
      </c>
      <c r="K160" s="19">
        <v>121.926</v>
      </c>
      <c r="L160" s="169">
        <v>0</v>
      </c>
      <c r="M160" s="169"/>
      <c r="N160" s="169">
        <f t="shared" si="10"/>
        <v>0</v>
      </c>
      <c r="O160" s="169"/>
      <c r="P160" s="169"/>
      <c r="Q160" s="169"/>
      <c r="R160" s="18"/>
      <c r="T160" s="17" t="s">
        <v>9</v>
      </c>
      <c r="U160" s="16" t="s">
        <v>8</v>
      </c>
      <c r="V160" s="15">
        <v>0.31900000000000001</v>
      </c>
      <c r="W160" s="15">
        <f t="shared" si="11"/>
        <v>38.894393999999998</v>
      </c>
      <c r="X160" s="15">
        <v>1.26E-2</v>
      </c>
      <c r="Y160" s="15">
        <f t="shared" si="12"/>
        <v>1.5362676</v>
      </c>
      <c r="Z160" s="15">
        <v>0</v>
      </c>
      <c r="AA160" s="14">
        <f t="shared" si="13"/>
        <v>0</v>
      </c>
      <c r="AR160" s="5" t="s">
        <v>15</v>
      </c>
      <c r="AT160" s="5" t="s">
        <v>7</v>
      </c>
      <c r="AU160" s="5" t="s">
        <v>5</v>
      </c>
      <c r="AY160" s="5" t="s">
        <v>6</v>
      </c>
      <c r="BE160" s="13">
        <f t="shared" si="14"/>
        <v>0</v>
      </c>
      <c r="BF160" s="13">
        <f t="shared" si="15"/>
        <v>0</v>
      </c>
      <c r="BG160" s="13">
        <f t="shared" si="16"/>
        <v>0</v>
      </c>
      <c r="BH160" s="13">
        <f t="shared" si="17"/>
        <v>0</v>
      </c>
      <c r="BI160" s="13">
        <f t="shared" si="18"/>
        <v>0</v>
      </c>
      <c r="BJ160" s="5" t="s">
        <v>5</v>
      </c>
      <c r="BK160" s="12">
        <f t="shared" si="19"/>
        <v>0</v>
      </c>
      <c r="BL160" s="5" t="s">
        <v>15</v>
      </c>
      <c r="BM160" s="5" t="s">
        <v>595</v>
      </c>
    </row>
    <row r="161" spans="2:65" s="1" customFormat="1" ht="31.5" customHeight="1" x14ac:dyDescent="0.3">
      <c r="B161" s="23"/>
      <c r="C161" s="22" t="s">
        <v>594</v>
      </c>
      <c r="D161" s="22" t="s">
        <v>7</v>
      </c>
      <c r="E161" s="21" t="s">
        <v>593</v>
      </c>
      <c r="F161" s="203" t="s">
        <v>592</v>
      </c>
      <c r="G161" s="203"/>
      <c r="H161" s="203"/>
      <c r="I161" s="203"/>
      <c r="J161" s="20" t="s">
        <v>25</v>
      </c>
      <c r="K161" s="19">
        <v>90.691999999999993</v>
      </c>
      <c r="L161" s="169">
        <v>0</v>
      </c>
      <c r="M161" s="169"/>
      <c r="N161" s="169">
        <f t="shared" si="10"/>
        <v>0</v>
      </c>
      <c r="O161" s="169"/>
      <c r="P161" s="169"/>
      <c r="Q161" s="169"/>
      <c r="R161" s="18"/>
      <c r="T161" s="17" t="s">
        <v>9</v>
      </c>
      <c r="U161" s="16" t="s">
        <v>8</v>
      </c>
      <c r="V161" s="15">
        <v>0.223</v>
      </c>
      <c r="W161" s="15">
        <f t="shared" si="11"/>
        <v>20.224315999999998</v>
      </c>
      <c r="X161" s="15">
        <v>4.0000000000000001E-3</v>
      </c>
      <c r="Y161" s="15">
        <f t="shared" si="12"/>
        <v>0.36276799999999998</v>
      </c>
      <c r="Z161" s="15">
        <v>0</v>
      </c>
      <c r="AA161" s="14">
        <f t="shared" si="13"/>
        <v>0</v>
      </c>
      <c r="AR161" s="5" t="s">
        <v>15</v>
      </c>
      <c r="AT161" s="5" t="s">
        <v>7</v>
      </c>
      <c r="AU161" s="5" t="s">
        <v>5</v>
      </c>
      <c r="AY161" s="5" t="s">
        <v>6</v>
      </c>
      <c r="BE161" s="13">
        <f t="shared" si="14"/>
        <v>0</v>
      </c>
      <c r="BF161" s="13">
        <f t="shared" si="15"/>
        <v>0</v>
      </c>
      <c r="BG161" s="13">
        <f t="shared" si="16"/>
        <v>0</v>
      </c>
      <c r="BH161" s="13">
        <f t="shared" si="17"/>
        <v>0</v>
      </c>
      <c r="BI161" s="13">
        <f t="shared" si="18"/>
        <v>0</v>
      </c>
      <c r="BJ161" s="5" t="s">
        <v>5</v>
      </c>
      <c r="BK161" s="12">
        <f t="shared" si="19"/>
        <v>0</v>
      </c>
      <c r="BL161" s="5" t="s">
        <v>15</v>
      </c>
      <c r="BM161" s="5" t="s">
        <v>591</v>
      </c>
    </row>
    <row r="162" spans="2:65" s="1" customFormat="1" ht="31.5" customHeight="1" x14ac:dyDescent="0.3">
      <c r="B162" s="23"/>
      <c r="C162" s="22" t="s">
        <v>590</v>
      </c>
      <c r="D162" s="22" t="s">
        <v>7</v>
      </c>
      <c r="E162" s="21" t="s">
        <v>589</v>
      </c>
      <c r="F162" s="203" t="s">
        <v>588</v>
      </c>
      <c r="G162" s="203"/>
      <c r="H162" s="203"/>
      <c r="I162" s="203"/>
      <c r="J162" s="20" t="s">
        <v>25</v>
      </c>
      <c r="K162" s="19">
        <v>121.926</v>
      </c>
      <c r="L162" s="169">
        <v>0</v>
      </c>
      <c r="M162" s="169"/>
      <c r="N162" s="169">
        <f t="shared" si="10"/>
        <v>0</v>
      </c>
      <c r="O162" s="169"/>
      <c r="P162" s="169"/>
      <c r="Q162" s="169"/>
      <c r="R162" s="18"/>
      <c r="T162" s="17" t="s">
        <v>9</v>
      </c>
      <c r="U162" s="16" t="s">
        <v>8</v>
      </c>
      <c r="V162" s="15">
        <v>0.29399999999999998</v>
      </c>
      <c r="W162" s="15">
        <f t="shared" si="11"/>
        <v>35.846243999999999</v>
      </c>
      <c r="X162" s="15">
        <v>5.7600000000000004E-3</v>
      </c>
      <c r="Y162" s="15">
        <f t="shared" si="12"/>
        <v>0.7022937600000001</v>
      </c>
      <c r="Z162" s="15">
        <v>0</v>
      </c>
      <c r="AA162" s="14">
        <f t="shared" si="13"/>
        <v>0</v>
      </c>
      <c r="AR162" s="5" t="s">
        <v>15</v>
      </c>
      <c r="AT162" s="5" t="s">
        <v>7</v>
      </c>
      <c r="AU162" s="5" t="s">
        <v>5</v>
      </c>
      <c r="AY162" s="5" t="s">
        <v>6</v>
      </c>
      <c r="BE162" s="13">
        <f t="shared" si="14"/>
        <v>0</v>
      </c>
      <c r="BF162" s="13">
        <f t="shared" si="15"/>
        <v>0</v>
      </c>
      <c r="BG162" s="13">
        <f t="shared" si="16"/>
        <v>0</v>
      </c>
      <c r="BH162" s="13">
        <f t="shared" si="17"/>
        <v>0</v>
      </c>
      <c r="BI162" s="13">
        <f t="shared" si="18"/>
        <v>0</v>
      </c>
      <c r="BJ162" s="5" t="s">
        <v>5</v>
      </c>
      <c r="BK162" s="12">
        <f t="shared" si="19"/>
        <v>0</v>
      </c>
      <c r="BL162" s="5" t="s">
        <v>15</v>
      </c>
      <c r="BM162" s="5" t="s">
        <v>587</v>
      </c>
    </row>
    <row r="163" spans="2:65" s="1" customFormat="1" ht="31.5" customHeight="1" x14ac:dyDescent="0.3">
      <c r="B163" s="23"/>
      <c r="C163" s="22" t="s">
        <v>586</v>
      </c>
      <c r="D163" s="22" t="s">
        <v>7</v>
      </c>
      <c r="E163" s="21" t="s">
        <v>585</v>
      </c>
      <c r="F163" s="203" t="s">
        <v>584</v>
      </c>
      <c r="G163" s="203"/>
      <c r="H163" s="203"/>
      <c r="I163" s="203"/>
      <c r="J163" s="20" t="s">
        <v>79</v>
      </c>
      <c r="K163" s="19">
        <v>51.8</v>
      </c>
      <c r="L163" s="169">
        <v>0</v>
      </c>
      <c r="M163" s="169"/>
      <c r="N163" s="169">
        <f t="shared" si="10"/>
        <v>0</v>
      </c>
      <c r="O163" s="169"/>
      <c r="P163" s="169"/>
      <c r="Q163" s="169"/>
      <c r="R163" s="18"/>
      <c r="T163" s="17" t="s">
        <v>9</v>
      </c>
      <c r="U163" s="16" t="s">
        <v>8</v>
      </c>
      <c r="V163" s="15">
        <v>9.0000000000000006E-5</v>
      </c>
      <c r="W163" s="15">
        <f t="shared" si="11"/>
        <v>4.6620000000000003E-3</v>
      </c>
      <c r="X163" s="15">
        <v>4.6000000000000001E-4</v>
      </c>
      <c r="Y163" s="15">
        <f t="shared" si="12"/>
        <v>2.3827999999999998E-2</v>
      </c>
      <c r="Z163" s="15">
        <v>0</v>
      </c>
      <c r="AA163" s="14">
        <f t="shared" si="13"/>
        <v>0</v>
      </c>
      <c r="AR163" s="5" t="s">
        <v>15</v>
      </c>
      <c r="AT163" s="5" t="s">
        <v>7</v>
      </c>
      <c r="AU163" s="5" t="s">
        <v>5</v>
      </c>
      <c r="AY163" s="5" t="s">
        <v>6</v>
      </c>
      <c r="BE163" s="13">
        <f t="shared" si="14"/>
        <v>0</v>
      </c>
      <c r="BF163" s="13">
        <f t="shared" si="15"/>
        <v>0</v>
      </c>
      <c r="BG163" s="13">
        <f t="shared" si="16"/>
        <v>0</v>
      </c>
      <c r="BH163" s="13">
        <f t="shared" si="17"/>
        <v>0</v>
      </c>
      <c r="BI163" s="13">
        <f t="shared" si="18"/>
        <v>0</v>
      </c>
      <c r="BJ163" s="5" t="s">
        <v>5</v>
      </c>
      <c r="BK163" s="12">
        <f t="shared" si="19"/>
        <v>0</v>
      </c>
      <c r="BL163" s="5" t="s">
        <v>15</v>
      </c>
      <c r="BM163" s="5" t="s">
        <v>583</v>
      </c>
    </row>
    <row r="164" spans="2:65" s="1" customFormat="1" ht="31.5" customHeight="1" x14ac:dyDescent="0.3">
      <c r="B164" s="23"/>
      <c r="C164" s="22" t="s">
        <v>582</v>
      </c>
      <c r="D164" s="22" t="s">
        <v>7</v>
      </c>
      <c r="E164" s="21" t="s">
        <v>581</v>
      </c>
      <c r="F164" s="203" t="s">
        <v>580</v>
      </c>
      <c r="G164" s="203"/>
      <c r="H164" s="203"/>
      <c r="I164" s="203"/>
      <c r="J164" s="20" t="s">
        <v>25</v>
      </c>
      <c r="K164" s="19">
        <v>39.83</v>
      </c>
      <c r="L164" s="169">
        <v>0</v>
      </c>
      <c r="M164" s="169"/>
      <c r="N164" s="169">
        <f t="shared" si="10"/>
        <v>0</v>
      </c>
      <c r="O164" s="169"/>
      <c r="P164" s="169"/>
      <c r="Q164" s="169"/>
      <c r="R164" s="18"/>
      <c r="T164" s="17" t="s">
        <v>9</v>
      </c>
      <c r="U164" s="16" t="s">
        <v>8</v>
      </c>
      <c r="V164" s="15">
        <v>0.36773</v>
      </c>
      <c r="W164" s="15">
        <f t="shared" si="11"/>
        <v>14.6466859</v>
      </c>
      <c r="X164" s="15">
        <v>3.5699999999999998E-3</v>
      </c>
      <c r="Y164" s="15">
        <f t="shared" si="12"/>
        <v>0.14219309999999999</v>
      </c>
      <c r="Z164" s="15">
        <v>0</v>
      </c>
      <c r="AA164" s="14">
        <f t="shared" si="13"/>
        <v>0</v>
      </c>
      <c r="AR164" s="5" t="s">
        <v>15</v>
      </c>
      <c r="AT164" s="5" t="s">
        <v>7</v>
      </c>
      <c r="AU164" s="5" t="s">
        <v>5</v>
      </c>
      <c r="AY164" s="5" t="s">
        <v>6</v>
      </c>
      <c r="BE164" s="13">
        <f t="shared" si="14"/>
        <v>0</v>
      </c>
      <c r="BF164" s="13">
        <f t="shared" si="15"/>
        <v>0</v>
      </c>
      <c r="BG164" s="13">
        <f t="shared" si="16"/>
        <v>0</v>
      </c>
      <c r="BH164" s="13">
        <f t="shared" si="17"/>
        <v>0</v>
      </c>
      <c r="BI164" s="13">
        <f t="shared" si="18"/>
        <v>0</v>
      </c>
      <c r="BJ164" s="5" t="s">
        <v>5</v>
      </c>
      <c r="BK164" s="12">
        <f t="shared" si="19"/>
        <v>0</v>
      </c>
      <c r="BL164" s="5" t="s">
        <v>15</v>
      </c>
      <c r="BM164" s="5" t="s">
        <v>579</v>
      </c>
    </row>
    <row r="165" spans="2:65" s="1" customFormat="1" ht="22.5" customHeight="1" x14ac:dyDescent="0.3">
      <c r="B165" s="23"/>
      <c r="C165" s="22" t="s">
        <v>578</v>
      </c>
      <c r="D165" s="22" t="s">
        <v>7</v>
      </c>
      <c r="E165" s="21" t="s">
        <v>577</v>
      </c>
      <c r="F165" s="203" t="s">
        <v>576</v>
      </c>
      <c r="G165" s="203"/>
      <c r="H165" s="203"/>
      <c r="I165" s="203"/>
      <c r="J165" s="20" t="s">
        <v>25</v>
      </c>
      <c r="K165" s="19">
        <v>73.126999999999995</v>
      </c>
      <c r="L165" s="169">
        <v>0</v>
      </c>
      <c r="M165" s="169"/>
      <c r="N165" s="169">
        <f t="shared" si="10"/>
        <v>0</v>
      </c>
      <c r="O165" s="169"/>
      <c r="P165" s="169"/>
      <c r="Q165" s="169"/>
      <c r="R165" s="18"/>
      <c r="T165" s="17" t="s">
        <v>9</v>
      </c>
      <c r="U165" s="16" t="s">
        <v>8</v>
      </c>
      <c r="V165" s="15">
        <v>9.5030000000000003E-2</v>
      </c>
      <c r="W165" s="15">
        <f t="shared" si="11"/>
        <v>6.9492588099999999</v>
      </c>
      <c r="X165" s="15">
        <v>1.4999999999999999E-4</v>
      </c>
      <c r="Y165" s="15">
        <f t="shared" si="12"/>
        <v>1.0969049999999998E-2</v>
      </c>
      <c r="Z165" s="15">
        <v>0</v>
      </c>
      <c r="AA165" s="14">
        <f t="shared" si="13"/>
        <v>0</v>
      </c>
      <c r="AR165" s="5" t="s">
        <v>15</v>
      </c>
      <c r="AT165" s="5" t="s">
        <v>7</v>
      </c>
      <c r="AU165" s="5" t="s">
        <v>5</v>
      </c>
      <c r="AY165" s="5" t="s">
        <v>6</v>
      </c>
      <c r="BE165" s="13">
        <f t="shared" si="14"/>
        <v>0</v>
      </c>
      <c r="BF165" s="13">
        <f t="shared" si="15"/>
        <v>0</v>
      </c>
      <c r="BG165" s="13">
        <f t="shared" si="16"/>
        <v>0</v>
      </c>
      <c r="BH165" s="13">
        <f t="shared" si="17"/>
        <v>0</v>
      </c>
      <c r="BI165" s="13">
        <f t="shared" si="18"/>
        <v>0</v>
      </c>
      <c r="BJ165" s="5" t="s">
        <v>5</v>
      </c>
      <c r="BK165" s="12">
        <f t="shared" si="19"/>
        <v>0</v>
      </c>
      <c r="BL165" s="5" t="s">
        <v>15</v>
      </c>
      <c r="BM165" s="5" t="s">
        <v>575</v>
      </c>
    </row>
    <row r="166" spans="2:65" s="1" customFormat="1" ht="22.5" customHeight="1" x14ac:dyDescent="0.3">
      <c r="B166" s="23"/>
      <c r="C166" s="22" t="s">
        <v>574</v>
      </c>
      <c r="D166" s="22" t="s">
        <v>7</v>
      </c>
      <c r="E166" s="21" t="s">
        <v>573</v>
      </c>
      <c r="F166" s="203" t="s">
        <v>572</v>
      </c>
      <c r="G166" s="203"/>
      <c r="H166" s="203"/>
      <c r="I166" s="203"/>
      <c r="J166" s="20" t="s">
        <v>25</v>
      </c>
      <c r="K166" s="19">
        <v>73.126999999999995</v>
      </c>
      <c r="L166" s="169">
        <v>0</v>
      </c>
      <c r="M166" s="169"/>
      <c r="N166" s="169">
        <f t="shared" si="10"/>
        <v>0</v>
      </c>
      <c r="O166" s="169"/>
      <c r="P166" s="169"/>
      <c r="Q166" s="169"/>
      <c r="R166" s="18"/>
      <c r="T166" s="17" t="s">
        <v>9</v>
      </c>
      <c r="U166" s="16" t="s">
        <v>8</v>
      </c>
      <c r="V166" s="15">
        <v>0.19531999999999999</v>
      </c>
      <c r="W166" s="15">
        <f t="shared" si="11"/>
        <v>14.283165639999998</v>
      </c>
      <c r="X166" s="15">
        <v>1.5399999999999999E-3</v>
      </c>
      <c r="Y166" s="15">
        <f t="shared" si="12"/>
        <v>0.11261557999999999</v>
      </c>
      <c r="Z166" s="15">
        <v>0</v>
      </c>
      <c r="AA166" s="14">
        <f t="shared" si="13"/>
        <v>0</v>
      </c>
      <c r="AR166" s="5" t="s">
        <v>15</v>
      </c>
      <c r="AT166" s="5" t="s">
        <v>7</v>
      </c>
      <c r="AU166" s="5" t="s">
        <v>5</v>
      </c>
      <c r="AY166" s="5" t="s">
        <v>6</v>
      </c>
      <c r="BE166" s="13">
        <f t="shared" si="14"/>
        <v>0</v>
      </c>
      <c r="BF166" s="13">
        <f t="shared" si="15"/>
        <v>0</v>
      </c>
      <c r="BG166" s="13">
        <f t="shared" si="16"/>
        <v>0</v>
      </c>
      <c r="BH166" s="13">
        <f t="shared" si="17"/>
        <v>0</v>
      </c>
      <c r="BI166" s="13">
        <f t="shared" si="18"/>
        <v>0</v>
      </c>
      <c r="BJ166" s="5" t="s">
        <v>5</v>
      </c>
      <c r="BK166" s="12">
        <f t="shared" si="19"/>
        <v>0</v>
      </c>
      <c r="BL166" s="5" t="s">
        <v>15</v>
      </c>
      <c r="BM166" s="5" t="s">
        <v>571</v>
      </c>
    </row>
    <row r="167" spans="2:65" s="1" customFormat="1" ht="31.5" customHeight="1" x14ac:dyDescent="0.3">
      <c r="B167" s="23"/>
      <c r="C167" s="22" t="s">
        <v>570</v>
      </c>
      <c r="D167" s="22" t="s">
        <v>7</v>
      </c>
      <c r="E167" s="21" t="s">
        <v>569</v>
      </c>
      <c r="F167" s="203" t="s">
        <v>568</v>
      </c>
      <c r="G167" s="203"/>
      <c r="H167" s="203"/>
      <c r="I167" s="203"/>
      <c r="J167" s="20" t="s">
        <v>25</v>
      </c>
      <c r="K167" s="19">
        <v>41.822000000000003</v>
      </c>
      <c r="L167" s="169">
        <v>0</v>
      </c>
      <c r="M167" s="169"/>
      <c r="N167" s="169">
        <f t="shared" si="10"/>
        <v>0</v>
      </c>
      <c r="O167" s="169"/>
      <c r="P167" s="169"/>
      <c r="Q167" s="169"/>
      <c r="R167" s="18"/>
      <c r="T167" s="17" t="s">
        <v>9</v>
      </c>
      <c r="U167" s="16" t="s">
        <v>8</v>
      </c>
      <c r="V167" s="15">
        <v>0.91078999999999999</v>
      </c>
      <c r="W167" s="15">
        <f t="shared" si="11"/>
        <v>38.091059380000004</v>
      </c>
      <c r="X167" s="15">
        <v>1.78525E-2</v>
      </c>
      <c r="Y167" s="15">
        <f t="shared" si="12"/>
        <v>0.74662725500000005</v>
      </c>
      <c r="Z167" s="15">
        <v>0</v>
      </c>
      <c r="AA167" s="14">
        <f t="shared" si="13"/>
        <v>0</v>
      </c>
      <c r="AR167" s="5" t="s">
        <v>15</v>
      </c>
      <c r="AT167" s="5" t="s">
        <v>7</v>
      </c>
      <c r="AU167" s="5" t="s">
        <v>5</v>
      </c>
      <c r="AY167" s="5" t="s">
        <v>6</v>
      </c>
      <c r="BE167" s="13">
        <f t="shared" si="14"/>
        <v>0</v>
      </c>
      <c r="BF167" s="13">
        <f t="shared" si="15"/>
        <v>0</v>
      </c>
      <c r="BG167" s="13">
        <f t="shared" si="16"/>
        <v>0</v>
      </c>
      <c r="BH167" s="13">
        <f t="shared" si="17"/>
        <v>0</v>
      </c>
      <c r="BI167" s="13">
        <f t="shared" si="18"/>
        <v>0</v>
      </c>
      <c r="BJ167" s="5" t="s">
        <v>5</v>
      </c>
      <c r="BK167" s="12">
        <f t="shared" si="19"/>
        <v>0</v>
      </c>
      <c r="BL167" s="5" t="s">
        <v>15</v>
      </c>
      <c r="BM167" s="5" t="s">
        <v>567</v>
      </c>
    </row>
    <row r="168" spans="2:65" s="1" customFormat="1" ht="31.5" customHeight="1" x14ac:dyDescent="0.3">
      <c r="B168" s="23"/>
      <c r="C168" s="22" t="s">
        <v>566</v>
      </c>
      <c r="D168" s="22" t="s">
        <v>7</v>
      </c>
      <c r="E168" s="21" t="s">
        <v>565</v>
      </c>
      <c r="F168" s="203" t="s">
        <v>564</v>
      </c>
      <c r="G168" s="203"/>
      <c r="H168" s="203"/>
      <c r="I168" s="203"/>
      <c r="J168" s="20" t="s">
        <v>25</v>
      </c>
      <c r="K168" s="19">
        <v>4.9770000000000003</v>
      </c>
      <c r="L168" s="169">
        <v>0</v>
      </c>
      <c r="M168" s="169"/>
      <c r="N168" s="169">
        <f t="shared" si="10"/>
        <v>0</v>
      </c>
      <c r="O168" s="169"/>
      <c r="P168" s="169"/>
      <c r="Q168" s="169"/>
      <c r="R168" s="18"/>
      <c r="T168" s="17" t="s">
        <v>9</v>
      </c>
      <c r="U168" s="16" t="s">
        <v>8</v>
      </c>
      <c r="V168" s="15">
        <v>1.3260000000000001</v>
      </c>
      <c r="W168" s="15">
        <f t="shared" si="11"/>
        <v>6.5995020000000011</v>
      </c>
      <c r="X168" s="15">
        <v>1.549E-2</v>
      </c>
      <c r="Y168" s="15">
        <f t="shared" si="12"/>
        <v>7.7093730000000013E-2</v>
      </c>
      <c r="Z168" s="15">
        <v>0</v>
      </c>
      <c r="AA168" s="14">
        <f t="shared" si="13"/>
        <v>0</v>
      </c>
      <c r="AR168" s="5" t="s">
        <v>15</v>
      </c>
      <c r="AT168" s="5" t="s">
        <v>7</v>
      </c>
      <c r="AU168" s="5" t="s">
        <v>5</v>
      </c>
      <c r="AY168" s="5" t="s">
        <v>6</v>
      </c>
      <c r="BE168" s="13">
        <f t="shared" si="14"/>
        <v>0</v>
      </c>
      <c r="BF168" s="13">
        <f t="shared" si="15"/>
        <v>0</v>
      </c>
      <c r="BG168" s="13">
        <f t="shared" si="16"/>
        <v>0</v>
      </c>
      <c r="BH168" s="13">
        <f t="shared" si="17"/>
        <v>0</v>
      </c>
      <c r="BI168" s="13">
        <f t="shared" si="18"/>
        <v>0</v>
      </c>
      <c r="BJ168" s="5" t="s">
        <v>5</v>
      </c>
      <c r="BK168" s="12">
        <f t="shared" si="19"/>
        <v>0</v>
      </c>
      <c r="BL168" s="5" t="s">
        <v>15</v>
      </c>
      <c r="BM168" s="5" t="s">
        <v>563</v>
      </c>
    </row>
    <row r="169" spans="2:65" s="1" customFormat="1" ht="31.5" customHeight="1" x14ac:dyDescent="0.3">
      <c r="B169" s="23"/>
      <c r="C169" s="22" t="s">
        <v>562</v>
      </c>
      <c r="D169" s="22" t="s">
        <v>7</v>
      </c>
      <c r="E169" s="21" t="s">
        <v>561</v>
      </c>
      <c r="F169" s="203" t="s">
        <v>560</v>
      </c>
      <c r="G169" s="203"/>
      <c r="H169" s="203"/>
      <c r="I169" s="203"/>
      <c r="J169" s="20" t="s">
        <v>25</v>
      </c>
      <c r="K169" s="19">
        <v>188.67500000000001</v>
      </c>
      <c r="L169" s="169">
        <v>0</v>
      </c>
      <c r="M169" s="169"/>
      <c r="N169" s="169">
        <f t="shared" si="10"/>
        <v>0</v>
      </c>
      <c r="O169" s="169"/>
      <c r="P169" s="169"/>
      <c r="Q169" s="169"/>
      <c r="R169" s="18"/>
      <c r="T169" s="17" t="s">
        <v>9</v>
      </c>
      <c r="U169" s="16" t="s">
        <v>8</v>
      </c>
      <c r="V169" s="15">
        <v>0.58699999999999997</v>
      </c>
      <c r="W169" s="15">
        <f t="shared" si="11"/>
        <v>110.752225</v>
      </c>
      <c r="X169" s="15">
        <v>0.10299999999999999</v>
      </c>
      <c r="Y169" s="15">
        <f t="shared" si="12"/>
        <v>19.433524999999999</v>
      </c>
      <c r="Z169" s="15">
        <v>0</v>
      </c>
      <c r="AA169" s="14">
        <f t="shared" si="13"/>
        <v>0</v>
      </c>
      <c r="AR169" s="5" t="s">
        <v>15</v>
      </c>
      <c r="AT169" s="5" t="s">
        <v>7</v>
      </c>
      <c r="AU169" s="5" t="s">
        <v>5</v>
      </c>
      <c r="AY169" s="5" t="s">
        <v>6</v>
      </c>
      <c r="BE169" s="13">
        <f t="shared" si="14"/>
        <v>0</v>
      </c>
      <c r="BF169" s="13">
        <f t="shared" si="15"/>
        <v>0</v>
      </c>
      <c r="BG169" s="13">
        <f t="shared" si="16"/>
        <v>0</v>
      </c>
      <c r="BH169" s="13">
        <f t="shared" si="17"/>
        <v>0</v>
      </c>
      <c r="BI169" s="13">
        <f t="shared" si="18"/>
        <v>0</v>
      </c>
      <c r="BJ169" s="5" t="s">
        <v>5</v>
      </c>
      <c r="BK169" s="12">
        <f t="shared" si="19"/>
        <v>0</v>
      </c>
      <c r="BL169" s="5" t="s">
        <v>15</v>
      </c>
      <c r="BM169" s="5" t="s">
        <v>559</v>
      </c>
    </row>
    <row r="170" spans="2:65" s="1" customFormat="1" ht="22.5" customHeight="1" x14ac:dyDescent="0.3">
      <c r="B170" s="23"/>
      <c r="C170" s="22" t="s">
        <v>558</v>
      </c>
      <c r="D170" s="22" t="s">
        <v>7</v>
      </c>
      <c r="E170" s="21" t="s">
        <v>557</v>
      </c>
      <c r="F170" s="203" t="s">
        <v>556</v>
      </c>
      <c r="G170" s="203"/>
      <c r="H170" s="203"/>
      <c r="I170" s="203"/>
      <c r="J170" s="20" t="s">
        <v>79</v>
      </c>
      <c r="K170" s="19">
        <v>18.899999999999999</v>
      </c>
      <c r="L170" s="169">
        <v>0</v>
      </c>
      <c r="M170" s="169"/>
      <c r="N170" s="169">
        <f t="shared" si="10"/>
        <v>0</v>
      </c>
      <c r="O170" s="169"/>
      <c r="P170" s="169"/>
      <c r="Q170" s="169"/>
      <c r="R170" s="18"/>
      <c r="T170" s="17" t="s">
        <v>9</v>
      </c>
      <c r="U170" s="16" t="s">
        <v>8</v>
      </c>
      <c r="V170" s="15">
        <v>0.15</v>
      </c>
      <c r="W170" s="15">
        <f t="shared" si="11"/>
        <v>2.8349999999999995</v>
      </c>
      <c r="X170" s="15">
        <v>2.0000000000000002E-5</v>
      </c>
      <c r="Y170" s="15">
        <f t="shared" si="12"/>
        <v>3.7800000000000003E-4</v>
      </c>
      <c r="Z170" s="15">
        <v>0</v>
      </c>
      <c r="AA170" s="14">
        <f t="shared" si="13"/>
        <v>0</v>
      </c>
      <c r="AR170" s="5" t="s">
        <v>24</v>
      </c>
      <c r="AT170" s="5" t="s">
        <v>7</v>
      </c>
      <c r="AU170" s="5" t="s">
        <v>5</v>
      </c>
      <c r="AY170" s="5" t="s">
        <v>6</v>
      </c>
      <c r="BE170" s="13">
        <f t="shared" si="14"/>
        <v>0</v>
      </c>
      <c r="BF170" s="13">
        <f t="shared" si="15"/>
        <v>0</v>
      </c>
      <c r="BG170" s="13">
        <f t="shared" si="16"/>
        <v>0</v>
      </c>
      <c r="BH170" s="13">
        <f t="shared" si="17"/>
        <v>0</v>
      </c>
      <c r="BI170" s="13">
        <f t="shared" si="18"/>
        <v>0</v>
      </c>
      <c r="BJ170" s="5" t="s">
        <v>5</v>
      </c>
      <c r="BK170" s="12">
        <f t="shared" si="19"/>
        <v>0</v>
      </c>
      <c r="BL170" s="5" t="s">
        <v>24</v>
      </c>
      <c r="BM170" s="5" t="s">
        <v>555</v>
      </c>
    </row>
    <row r="171" spans="2:65" s="1" customFormat="1" ht="31.5" customHeight="1" x14ac:dyDescent="0.3">
      <c r="B171" s="23"/>
      <c r="C171" s="22" t="s">
        <v>554</v>
      </c>
      <c r="D171" s="22" t="s">
        <v>7</v>
      </c>
      <c r="E171" s="21" t="s">
        <v>553</v>
      </c>
      <c r="F171" s="203" t="s">
        <v>552</v>
      </c>
      <c r="G171" s="203"/>
      <c r="H171" s="203"/>
      <c r="I171" s="203"/>
      <c r="J171" s="20" t="s">
        <v>79</v>
      </c>
      <c r="K171" s="19">
        <v>16.475000000000001</v>
      </c>
      <c r="L171" s="169">
        <v>0</v>
      </c>
      <c r="M171" s="169"/>
      <c r="N171" s="169">
        <f t="shared" si="10"/>
        <v>0</v>
      </c>
      <c r="O171" s="169"/>
      <c r="P171" s="169"/>
      <c r="Q171" s="169"/>
      <c r="R171" s="18"/>
      <c r="T171" s="17" t="s">
        <v>9</v>
      </c>
      <c r="U171" s="16" t="s">
        <v>8</v>
      </c>
      <c r="V171" s="15">
        <v>0.38</v>
      </c>
      <c r="W171" s="15">
        <f t="shared" si="11"/>
        <v>6.2605000000000004</v>
      </c>
      <c r="X171" s="15">
        <v>8.8999999999999999E-3</v>
      </c>
      <c r="Y171" s="15">
        <f t="shared" si="12"/>
        <v>0.14662750000000002</v>
      </c>
      <c r="Z171" s="15">
        <v>0</v>
      </c>
      <c r="AA171" s="14">
        <f t="shared" si="13"/>
        <v>0</v>
      </c>
      <c r="AR171" s="5" t="s">
        <v>15</v>
      </c>
      <c r="AT171" s="5" t="s">
        <v>7</v>
      </c>
      <c r="AU171" s="5" t="s">
        <v>5</v>
      </c>
      <c r="AY171" s="5" t="s">
        <v>6</v>
      </c>
      <c r="BE171" s="13">
        <f t="shared" si="14"/>
        <v>0</v>
      </c>
      <c r="BF171" s="13">
        <f t="shared" si="15"/>
        <v>0</v>
      </c>
      <c r="BG171" s="13">
        <f t="shared" si="16"/>
        <v>0</v>
      </c>
      <c r="BH171" s="13">
        <f t="shared" si="17"/>
        <v>0</v>
      </c>
      <c r="BI171" s="13">
        <f t="shared" si="18"/>
        <v>0</v>
      </c>
      <c r="BJ171" s="5" t="s">
        <v>5</v>
      </c>
      <c r="BK171" s="12">
        <f t="shared" si="19"/>
        <v>0</v>
      </c>
      <c r="BL171" s="5" t="s">
        <v>15</v>
      </c>
      <c r="BM171" s="5" t="s">
        <v>551</v>
      </c>
    </row>
    <row r="172" spans="2:65" s="1" customFormat="1" ht="31.5" customHeight="1" x14ac:dyDescent="0.3">
      <c r="B172" s="23"/>
      <c r="C172" s="39" t="s">
        <v>550</v>
      </c>
      <c r="D172" s="39" t="s">
        <v>49</v>
      </c>
      <c r="E172" s="38" t="s">
        <v>549</v>
      </c>
      <c r="F172" s="217" t="s">
        <v>548</v>
      </c>
      <c r="G172" s="217"/>
      <c r="H172" s="217"/>
      <c r="I172" s="217"/>
      <c r="J172" s="37" t="s">
        <v>79</v>
      </c>
      <c r="K172" s="36">
        <v>17.298999999999999</v>
      </c>
      <c r="L172" s="168">
        <v>0</v>
      </c>
      <c r="M172" s="168"/>
      <c r="N172" s="168">
        <f t="shared" si="10"/>
        <v>0</v>
      </c>
      <c r="O172" s="169"/>
      <c r="P172" s="169"/>
      <c r="Q172" s="169"/>
      <c r="R172" s="18"/>
      <c r="T172" s="17" t="s">
        <v>9</v>
      </c>
      <c r="U172" s="16" t="s">
        <v>8</v>
      </c>
      <c r="V172" s="15">
        <v>0</v>
      </c>
      <c r="W172" s="15">
        <f t="shared" si="11"/>
        <v>0</v>
      </c>
      <c r="X172" s="15">
        <v>7.3999999999999999E-4</v>
      </c>
      <c r="Y172" s="15">
        <f t="shared" si="12"/>
        <v>1.280126E-2</v>
      </c>
      <c r="Z172" s="15">
        <v>0</v>
      </c>
      <c r="AA172" s="14">
        <f t="shared" si="13"/>
        <v>0</v>
      </c>
      <c r="AR172" s="5" t="s">
        <v>543</v>
      </c>
      <c r="AT172" s="5" t="s">
        <v>49</v>
      </c>
      <c r="AU172" s="5" t="s">
        <v>5</v>
      </c>
      <c r="AY172" s="5" t="s">
        <v>6</v>
      </c>
      <c r="BE172" s="13">
        <f t="shared" si="14"/>
        <v>0</v>
      </c>
      <c r="BF172" s="13">
        <f t="shared" si="15"/>
        <v>0</v>
      </c>
      <c r="BG172" s="13">
        <f t="shared" si="16"/>
        <v>0</v>
      </c>
      <c r="BH172" s="13">
        <f t="shared" si="17"/>
        <v>0</v>
      </c>
      <c r="BI172" s="13">
        <f t="shared" si="18"/>
        <v>0</v>
      </c>
      <c r="BJ172" s="5" t="s">
        <v>5</v>
      </c>
      <c r="BK172" s="12">
        <f t="shared" si="19"/>
        <v>0</v>
      </c>
      <c r="BL172" s="5" t="s">
        <v>15</v>
      </c>
      <c r="BM172" s="5" t="s">
        <v>547</v>
      </c>
    </row>
    <row r="173" spans="2:65" s="1" customFormat="1" ht="30" customHeight="1" x14ac:dyDescent="0.3">
      <c r="B173" s="11"/>
      <c r="C173" s="10"/>
      <c r="D173" s="10"/>
      <c r="E173" s="10"/>
      <c r="F173" s="215" t="s">
        <v>546</v>
      </c>
      <c r="G173" s="216"/>
      <c r="H173" s="216"/>
      <c r="I173" s="216"/>
      <c r="J173" s="10"/>
      <c r="K173" s="10"/>
      <c r="L173" s="10"/>
      <c r="M173" s="10"/>
      <c r="N173" s="10"/>
      <c r="O173" s="10"/>
      <c r="P173" s="10"/>
      <c r="Q173" s="10"/>
      <c r="R173" s="9"/>
      <c r="T173" s="41"/>
      <c r="U173" s="10"/>
      <c r="V173" s="10"/>
      <c r="W173" s="10"/>
      <c r="X173" s="10"/>
      <c r="Y173" s="10"/>
      <c r="Z173" s="10"/>
      <c r="AA173" s="40"/>
      <c r="AT173" s="5" t="s">
        <v>1</v>
      </c>
      <c r="AU173" s="5" t="s">
        <v>5</v>
      </c>
    </row>
    <row r="174" spans="2:65" s="1" customFormat="1" ht="31.5" customHeight="1" x14ac:dyDescent="0.3">
      <c r="B174" s="23"/>
      <c r="C174" s="39" t="s">
        <v>50</v>
      </c>
      <c r="D174" s="39" t="s">
        <v>49</v>
      </c>
      <c r="E174" s="38" t="s">
        <v>545</v>
      </c>
      <c r="F174" s="217" t="s">
        <v>544</v>
      </c>
      <c r="G174" s="217"/>
      <c r="H174" s="217"/>
      <c r="I174" s="217"/>
      <c r="J174" s="37" t="s">
        <v>38</v>
      </c>
      <c r="K174" s="36">
        <v>4</v>
      </c>
      <c r="L174" s="168">
        <v>0</v>
      </c>
      <c r="M174" s="168"/>
      <c r="N174" s="168">
        <f>ROUND(L174*K174,3)</f>
        <v>0</v>
      </c>
      <c r="O174" s="169"/>
      <c r="P174" s="169"/>
      <c r="Q174" s="169"/>
      <c r="R174" s="18"/>
      <c r="T174" s="17" t="s">
        <v>9</v>
      </c>
      <c r="U174" s="16" t="s">
        <v>8</v>
      </c>
      <c r="V174" s="15">
        <v>0</v>
      </c>
      <c r="W174" s="15">
        <f>V174*K174</f>
        <v>0</v>
      </c>
      <c r="X174" s="15">
        <v>1E-4</v>
      </c>
      <c r="Y174" s="15">
        <f>X174*K174</f>
        <v>4.0000000000000002E-4</v>
      </c>
      <c r="Z174" s="15">
        <v>0</v>
      </c>
      <c r="AA174" s="14">
        <f>Z174*K174</f>
        <v>0</v>
      </c>
      <c r="AR174" s="5" t="s">
        <v>543</v>
      </c>
      <c r="AT174" s="5" t="s">
        <v>49</v>
      </c>
      <c r="AU174" s="5" t="s">
        <v>5</v>
      </c>
      <c r="AY174" s="5" t="s">
        <v>6</v>
      </c>
      <c r="BE174" s="13">
        <f>IF(U174="základná",N174,0)</f>
        <v>0</v>
      </c>
      <c r="BF174" s="13">
        <f>IF(U174="znížená",N174,0)</f>
        <v>0</v>
      </c>
      <c r="BG174" s="13">
        <f>IF(U174="zákl. prenesená",N174,0)</f>
        <v>0</v>
      </c>
      <c r="BH174" s="13">
        <f>IF(U174="zníž. prenesená",N174,0)</f>
        <v>0</v>
      </c>
      <c r="BI174" s="13">
        <f>IF(U174="nulová",N174,0)</f>
        <v>0</v>
      </c>
      <c r="BJ174" s="5" t="s">
        <v>5</v>
      </c>
      <c r="BK174" s="12">
        <f>ROUND(L174*K174,3)</f>
        <v>0</v>
      </c>
      <c r="BL174" s="5" t="s">
        <v>15</v>
      </c>
      <c r="BM174" s="5" t="s">
        <v>542</v>
      </c>
    </row>
    <row r="175" spans="2:65" s="24" customFormat="1" ht="29.85" customHeight="1" x14ac:dyDescent="0.35">
      <c r="B175" s="34"/>
      <c r="C175" s="29"/>
      <c r="D175" s="35" t="s">
        <v>541</v>
      </c>
      <c r="E175" s="35"/>
      <c r="F175" s="35"/>
      <c r="G175" s="35"/>
      <c r="H175" s="35"/>
      <c r="I175" s="35"/>
      <c r="J175" s="35"/>
      <c r="K175" s="35"/>
      <c r="L175" s="35"/>
      <c r="M175" s="35"/>
      <c r="N175" s="213">
        <f>BK175</f>
        <v>0</v>
      </c>
      <c r="O175" s="214"/>
      <c r="P175" s="214"/>
      <c r="Q175" s="214"/>
      <c r="R175" s="32"/>
      <c r="T175" s="31"/>
      <c r="U175" s="29"/>
      <c r="V175" s="29"/>
      <c r="W175" s="30">
        <f>SUM(W176:W204)</f>
        <v>592.12550434000013</v>
      </c>
      <c r="X175" s="29"/>
      <c r="Y175" s="30">
        <f>SUM(Y176:Y204)</f>
        <v>12.76751954</v>
      </c>
      <c r="Z175" s="29"/>
      <c r="AA175" s="28">
        <f>SUM(AA176:AA204)</f>
        <v>82.929004999999989</v>
      </c>
      <c r="AR175" s="26" t="s">
        <v>0</v>
      </c>
      <c r="AT175" s="27" t="s">
        <v>14</v>
      </c>
      <c r="AU175" s="27" t="s">
        <v>0</v>
      </c>
      <c r="AY175" s="26" t="s">
        <v>6</v>
      </c>
      <c r="BK175" s="25">
        <f>SUM(BK176:BK204)</f>
        <v>0</v>
      </c>
    </row>
    <row r="176" spans="2:65" s="1" customFormat="1" ht="44.25" customHeight="1" x14ac:dyDescent="0.3">
      <c r="B176" s="23"/>
      <c r="C176" s="22" t="s">
        <v>540</v>
      </c>
      <c r="D176" s="22" t="s">
        <v>7</v>
      </c>
      <c r="E176" s="21" t="s">
        <v>539</v>
      </c>
      <c r="F176" s="203" t="s">
        <v>538</v>
      </c>
      <c r="G176" s="203"/>
      <c r="H176" s="203"/>
      <c r="I176" s="203"/>
      <c r="J176" s="20" t="s">
        <v>25</v>
      </c>
      <c r="K176" s="19">
        <v>263.71800000000002</v>
      </c>
      <c r="L176" s="169">
        <v>0</v>
      </c>
      <c r="M176" s="169"/>
      <c r="N176" s="169">
        <f t="shared" ref="N176:N204" si="20">ROUND(L176*K176,3)</f>
        <v>0</v>
      </c>
      <c r="O176" s="169"/>
      <c r="P176" s="169"/>
      <c r="Q176" s="169"/>
      <c r="R176" s="18"/>
      <c r="T176" s="17" t="s">
        <v>9</v>
      </c>
      <c r="U176" s="16" t="s">
        <v>8</v>
      </c>
      <c r="V176" s="15">
        <v>0.124</v>
      </c>
      <c r="W176" s="15">
        <f t="shared" ref="W176:W204" si="21">V176*K176</f>
        <v>32.701032000000005</v>
      </c>
      <c r="X176" s="15">
        <v>2.3990000000000001E-2</v>
      </c>
      <c r="Y176" s="15">
        <f t="shared" ref="Y176:Y204" si="22">X176*K176</f>
        <v>6.3265948200000004</v>
      </c>
      <c r="Z176" s="15">
        <v>0</v>
      </c>
      <c r="AA176" s="14">
        <f t="shared" ref="AA176:AA204" si="23">Z176*K176</f>
        <v>0</v>
      </c>
      <c r="AR176" s="5" t="s">
        <v>15</v>
      </c>
      <c r="AT176" s="5" t="s">
        <v>7</v>
      </c>
      <c r="AU176" s="5" t="s">
        <v>5</v>
      </c>
      <c r="AY176" s="5" t="s">
        <v>6</v>
      </c>
      <c r="BE176" s="13">
        <f t="shared" ref="BE176:BE204" si="24">IF(U176="základná",N176,0)</f>
        <v>0</v>
      </c>
      <c r="BF176" s="13">
        <f t="shared" ref="BF176:BF204" si="25">IF(U176="znížená",N176,0)</f>
        <v>0</v>
      </c>
      <c r="BG176" s="13">
        <f t="shared" ref="BG176:BG204" si="26">IF(U176="zákl. prenesená",N176,0)</f>
        <v>0</v>
      </c>
      <c r="BH176" s="13">
        <f t="shared" ref="BH176:BH204" si="27">IF(U176="zníž. prenesená",N176,0)</f>
        <v>0</v>
      </c>
      <c r="BI176" s="13">
        <f t="shared" ref="BI176:BI204" si="28">IF(U176="nulová",N176,0)</f>
        <v>0</v>
      </c>
      <c r="BJ176" s="5" t="s">
        <v>5</v>
      </c>
      <c r="BK176" s="12">
        <f t="shared" ref="BK176:BK204" si="29">ROUND(L176*K176,3)</f>
        <v>0</v>
      </c>
      <c r="BL176" s="5" t="s">
        <v>15</v>
      </c>
      <c r="BM176" s="5" t="s">
        <v>537</v>
      </c>
    </row>
    <row r="177" spans="2:65" s="1" customFormat="1" ht="57" customHeight="1" x14ac:dyDescent="0.3">
      <c r="B177" s="23"/>
      <c r="C177" s="22" t="s">
        <v>536</v>
      </c>
      <c r="D177" s="22" t="s">
        <v>7</v>
      </c>
      <c r="E177" s="21" t="s">
        <v>535</v>
      </c>
      <c r="F177" s="203" t="s">
        <v>534</v>
      </c>
      <c r="G177" s="203"/>
      <c r="H177" s="203"/>
      <c r="I177" s="203"/>
      <c r="J177" s="20" t="s">
        <v>25</v>
      </c>
      <c r="K177" s="19">
        <v>263.71800000000002</v>
      </c>
      <c r="L177" s="169">
        <v>0</v>
      </c>
      <c r="M177" s="169"/>
      <c r="N177" s="169">
        <f t="shared" si="20"/>
        <v>0</v>
      </c>
      <c r="O177" s="169"/>
      <c r="P177" s="169"/>
      <c r="Q177" s="169"/>
      <c r="R177" s="18"/>
      <c r="T177" s="17" t="s">
        <v>9</v>
      </c>
      <c r="U177" s="16" t="s">
        <v>8</v>
      </c>
      <c r="V177" s="15">
        <v>7.0000000000000001E-3</v>
      </c>
      <c r="W177" s="15">
        <f t="shared" si="21"/>
        <v>1.8460260000000002</v>
      </c>
      <c r="X177" s="15">
        <v>0</v>
      </c>
      <c r="Y177" s="15">
        <f t="shared" si="22"/>
        <v>0</v>
      </c>
      <c r="Z177" s="15">
        <v>0</v>
      </c>
      <c r="AA177" s="14">
        <f t="shared" si="23"/>
        <v>0</v>
      </c>
      <c r="AR177" s="5" t="s">
        <v>15</v>
      </c>
      <c r="AT177" s="5" t="s">
        <v>7</v>
      </c>
      <c r="AU177" s="5" t="s">
        <v>5</v>
      </c>
      <c r="AY177" s="5" t="s">
        <v>6</v>
      </c>
      <c r="BE177" s="13">
        <f t="shared" si="24"/>
        <v>0</v>
      </c>
      <c r="BF177" s="13">
        <f t="shared" si="25"/>
        <v>0</v>
      </c>
      <c r="BG177" s="13">
        <f t="shared" si="26"/>
        <v>0</v>
      </c>
      <c r="BH177" s="13">
        <f t="shared" si="27"/>
        <v>0</v>
      </c>
      <c r="BI177" s="13">
        <f t="shared" si="28"/>
        <v>0</v>
      </c>
      <c r="BJ177" s="5" t="s">
        <v>5</v>
      </c>
      <c r="BK177" s="12">
        <f t="shared" si="29"/>
        <v>0</v>
      </c>
      <c r="BL177" s="5" t="s">
        <v>15</v>
      </c>
      <c r="BM177" s="5" t="s">
        <v>533</v>
      </c>
    </row>
    <row r="178" spans="2:65" s="1" customFormat="1" ht="44.25" customHeight="1" x14ac:dyDescent="0.3">
      <c r="B178" s="23"/>
      <c r="C178" s="22" t="s">
        <v>532</v>
      </c>
      <c r="D178" s="22" t="s">
        <v>7</v>
      </c>
      <c r="E178" s="21" t="s">
        <v>531</v>
      </c>
      <c r="F178" s="203" t="s">
        <v>530</v>
      </c>
      <c r="G178" s="203"/>
      <c r="H178" s="203"/>
      <c r="I178" s="203"/>
      <c r="J178" s="20" t="s">
        <v>25</v>
      </c>
      <c r="K178" s="19">
        <v>263.71800000000002</v>
      </c>
      <c r="L178" s="169">
        <v>0</v>
      </c>
      <c r="M178" s="169"/>
      <c r="N178" s="169">
        <f t="shared" si="20"/>
        <v>0</v>
      </c>
      <c r="O178" s="169"/>
      <c r="P178" s="169"/>
      <c r="Q178" s="169"/>
      <c r="R178" s="18"/>
      <c r="T178" s="17" t="s">
        <v>9</v>
      </c>
      <c r="U178" s="16" t="s">
        <v>8</v>
      </c>
      <c r="V178" s="15">
        <v>8.5999999999999993E-2</v>
      </c>
      <c r="W178" s="15">
        <f t="shared" si="21"/>
        <v>22.679748</v>
      </c>
      <c r="X178" s="15">
        <v>2.3990000000000001E-2</v>
      </c>
      <c r="Y178" s="15">
        <f t="shared" si="22"/>
        <v>6.3265948200000004</v>
      </c>
      <c r="Z178" s="15">
        <v>0</v>
      </c>
      <c r="AA178" s="14">
        <f t="shared" si="23"/>
        <v>0</v>
      </c>
      <c r="AR178" s="5" t="s">
        <v>15</v>
      </c>
      <c r="AT178" s="5" t="s">
        <v>7</v>
      </c>
      <c r="AU178" s="5" t="s">
        <v>5</v>
      </c>
      <c r="AY178" s="5" t="s">
        <v>6</v>
      </c>
      <c r="BE178" s="13">
        <f t="shared" si="24"/>
        <v>0</v>
      </c>
      <c r="BF178" s="13">
        <f t="shared" si="25"/>
        <v>0</v>
      </c>
      <c r="BG178" s="13">
        <f t="shared" si="26"/>
        <v>0</v>
      </c>
      <c r="BH178" s="13">
        <f t="shared" si="27"/>
        <v>0</v>
      </c>
      <c r="BI178" s="13">
        <f t="shared" si="28"/>
        <v>0</v>
      </c>
      <c r="BJ178" s="5" t="s">
        <v>5</v>
      </c>
      <c r="BK178" s="12">
        <f t="shared" si="29"/>
        <v>0</v>
      </c>
      <c r="BL178" s="5" t="s">
        <v>15</v>
      </c>
      <c r="BM178" s="5" t="s">
        <v>529</v>
      </c>
    </row>
    <row r="179" spans="2:65" s="1" customFormat="1" ht="22.5" customHeight="1" x14ac:dyDescent="0.3">
      <c r="B179" s="23"/>
      <c r="C179" s="22" t="s">
        <v>528</v>
      </c>
      <c r="D179" s="22" t="s">
        <v>7</v>
      </c>
      <c r="E179" s="21" t="s">
        <v>527</v>
      </c>
      <c r="F179" s="203" t="s">
        <v>526</v>
      </c>
      <c r="G179" s="203"/>
      <c r="H179" s="203"/>
      <c r="I179" s="203"/>
      <c r="J179" s="20" t="s">
        <v>25</v>
      </c>
      <c r="K179" s="19">
        <v>263.71800000000002</v>
      </c>
      <c r="L179" s="169">
        <v>0</v>
      </c>
      <c r="M179" s="169"/>
      <c r="N179" s="169">
        <f t="shared" si="20"/>
        <v>0</v>
      </c>
      <c r="O179" s="169"/>
      <c r="P179" s="169"/>
      <c r="Q179" s="169"/>
      <c r="R179" s="18"/>
      <c r="T179" s="17" t="s">
        <v>9</v>
      </c>
      <c r="U179" s="16" t="s">
        <v>8</v>
      </c>
      <c r="V179" s="15">
        <v>4.0129999999999999E-2</v>
      </c>
      <c r="W179" s="15">
        <f t="shared" si="21"/>
        <v>10.583003340000001</v>
      </c>
      <c r="X179" s="15">
        <v>5.0000000000000002E-5</v>
      </c>
      <c r="Y179" s="15">
        <f t="shared" si="22"/>
        <v>1.3185900000000002E-2</v>
      </c>
      <c r="Z179" s="15">
        <v>0</v>
      </c>
      <c r="AA179" s="14">
        <f t="shared" si="23"/>
        <v>0</v>
      </c>
      <c r="AR179" s="5" t="s">
        <v>15</v>
      </c>
      <c r="AT179" s="5" t="s">
        <v>7</v>
      </c>
      <c r="AU179" s="5" t="s">
        <v>5</v>
      </c>
      <c r="AY179" s="5" t="s">
        <v>6</v>
      </c>
      <c r="BE179" s="13">
        <f t="shared" si="24"/>
        <v>0</v>
      </c>
      <c r="BF179" s="13">
        <f t="shared" si="25"/>
        <v>0</v>
      </c>
      <c r="BG179" s="13">
        <f t="shared" si="26"/>
        <v>0</v>
      </c>
      <c r="BH179" s="13">
        <f t="shared" si="27"/>
        <v>0</v>
      </c>
      <c r="BI179" s="13">
        <f t="shared" si="28"/>
        <v>0</v>
      </c>
      <c r="BJ179" s="5" t="s">
        <v>5</v>
      </c>
      <c r="BK179" s="12">
        <f t="shared" si="29"/>
        <v>0</v>
      </c>
      <c r="BL179" s="5" t="s">
        <v>15</v>
      </c>
      <c r="BM179" s="5" t="s">
        <v>525</v>
      </c>
    </row>
    <row r="180" spans="2:65" s="1" customFormat="1" ht="22.5" customHeight="1" x14ac:dyDescent="0.3">
      <c r="B180" s="23"/>
      <c r="C180" s="22" t="s">
        <v>524</v>
      </c>
      <c r="D180" s="22" t="s">
        <v>7</v>
      </c>
      <c r="E180" s="21" t="s">
        <v>523</v>
      </c>
      <c r="F180" s="203" t="s">
        <v>522</v>
      </c>
      <c r="G180" s="203"/>
      <c r="H180" s="203"/>
      <c r="I180" s="203"/>
      <c r="J180" s="20" t="s">
        <v>25</v>
      </c>
      <c r="K180" s="19">
        <v>263.71800000000002</v>
      </c>
      <c r="L180" s="169">
        <v>0</v>
      </c>
      <c r="M180" s="169"/>
      <c r="N180" s="169">
        <f t="shared" si="20"/>
        <v>0</v>
      </c>
      <c r="O180" s="169"/>
      <c r="P180" s="169"/>
      <c r="Q180" s="169"/>
      <c r="R180" s="18"/>
      <c r="T180" s="17" t="s">
        <v>9</v>
      </c>
      <c r="U180" s="16" t="s">
        <v>8</v>
      </c>
      <c r="V180" s="15">
        <v>0.04</v>
      </c>
      <c r="W180" s="15">
        <f t="shared" si="21"/>
        <v>10.548720000000001</v>
      </c>
      <c r="X180" s="15">
        <v>0</v>
      </c>
      <c r="Y180" s="15">
        <f t="shared" si="22"/>
        <v>0</v>
      </c>
      <c r="Z180" s="15">
        <v>0</v>
      </c>
      <c r="AA180" s="14">
        <f t="shared" si="23"/>
        <v>0</v>
      </c>
      <c r="AR180" s="5" t="s">
        <v>15</v>
      </c>
      <c r="AT180" s="5" t="s">
        <v>7</v>
      </c>
      <c r="AU180" s="5" t="s">
        <v>5</v>
      </c>
      <c r="AY180" s="5" t="s">
        <v>6</v>
      </c>
      <c r="BE180" s="13">
        <f t="shared" si="24"/>
        <v>0</v>
      </c>
      <c r="BF180" s="13">
        <f t="shared" si="25"/>
        <v>0</v>
      </c>
      <c r="BG180" s="13">
        <f t="shared" si="26"/>
        <v>0</v>
      </c>
      <c r="BH180" s="13">
        <f t="shared" si="27"/>
        <v>0</v>
      </c>
      <c r="BI180" s="13">
        <f t="shared" si="28"/>
        <v>0</v>
      </c>
      <c r="BJ180" s="5" t="s">
        <v>5</v>
      </c>
      <c r="BK180" s="12">
        <f t="shared" si="29"/>
        <v>0</v>
      </c>
      <c r="BL180" s="5" t="s">
        <v>15</v>
      </c>
      <c r="BM180" s="5" t="s">
        <v>521</v>
      </c>
    </row>
    <row r="181" spans="2:65" s="1" customFormat="1" ht="31.5" customHeight="1" x14ac:dyDescent="0.3">
      <c r="B181" s="23"/>
      <c r="C181" s="22" t="s">
        <v>520</v>
      </c>
      <c r="D181" s="22" t="s">
        <v>7</v>
      </c>
      <c r="E181" s="21" t="s">
        <v>519</v>
      </c>
      <c r="F181" s="203" t="s">
        <v>518</v>
      </c>
      <c r="G181" s="203"/>
      <c r="H181" s="203"/>
      <c r="I181" s="203"/>
      <c r="J181" s="20" t="s">
        <v>25</v>
      </c>
      <c r="K181" s="19">
        <v>475.98</v>
      </c>
      <c r="L181" s="169">
        <v>0</v>
      </c>
      <c r="M181" s="169"/>
      <c r="N181" s="169">
        <f t="shared" si="20"/>
        <v>0</v>
      </c>
      <c r="O181" s="169"/>
      <c r="P181" s="169"/>
      <c r="Q181" s="169"/>
      <c r="R181" s="18"/>
      <c r="T181" s="17" t="s">
        <v>9</v>
      </c>
      <c r="U181" s="16" t="s">
        <v>8</v>
      </c>
      <c r="V181" s="15">
        <v>1.4E-2</v>
      </c>
      <c r="W181" s="15">
        <f t="shared" si="21"/>
        <v>6.6637200000000005</v>
      </c>
      <c r="X181" s="15">
        <v>0</v>
      </c>
      <c r="Y181" s="15">
        <f t="shared" si="22"/>
        <v>0</v>
      </c>
      <c r="Z181" s="15">
        <v>0</v>
      </c>
      <c r="AA181" s="14">
        <f t="shared" si="23"/>
        <v>0</v>
      </c>
      <c r="AR181" s="5" t="s">
        <v>15</v>
      </c>
      <c r="AT181" s="5" t="s">
        <v>7</v>
      </c>
      <c r="AU181" s="5" t="s">
        <v>5</v>
      </c>
      <c r="AY181" s="5" t="s">
        <v>6</v>
      </c>
      <c r="BE181" s="13">
        <f t="shared" si="24"/>
        <v>0</v>
      </c>
      <c r="BF181" s="13">
        <f t="shared" si="25"/>
        <v>0</v>
      </c>
      <c r="BG181" s="13">
        <f t="shared" si="26"/>
        <v>0</v>
      </c>
      <c r="BH181" s="13">
        <f t="shared" si="27"/>
        <v>0</v>
      </c>
      <c r="BI181" s="13">
        <f t="shared" si="28"/>
        <v>0</v>
      </c>
      <c r="BJ181" s="5" t="s">
        <v>5</v>
      </c>
      <c r="BK181" s="12">
        <f t="shared" si="29"/>
        <v>0</v>
      </c>
      <c r="BL181" s="5" t="s">
        <v>15</v>
      </c>
      <c r="BM181" s="5" t="s">
        <v>517</v>
      </c>
    </row>
    <row r="182" spans="2:65" s="1" customFormat="1" ht="31.5" customHeight="1" x14ac:dyDescent="0.3">
      <c r="B182" s="23"/>
      <c r="C182" s="22" t="s">
        <v>516</v>
      </c>
      <c r="D182" s="22" t="s">
        <v>7</v>
      </c>
      <c r="E182" s="21" t="s">
        <v>515</v>
      </c>
      <c r="F182" s="203" t="s">
        <v>514</v>
      </c>
      <c r="G182" s="203"/>
      <c r="H182" s="203"/>
      <c r="I182" s="203"/>
      <c r="J182" s="20" t="s">
        <v>79</v>
      </c>
      <c r="K182" s="19">
        <v>24.6</v>
      </c>
      <c r="L182" s="169">
        <v>0</v>
      </c>
      <c r="M182" s="169"/>
      <c r="N182" s="169">
        <f t="shared" si="20"/>
        <v>0</v>
      </c>
      <c r="O182" s="169"/>
      <c r="P182" s="169"/>
      <c r="Q182" s="169"/>
      <c r="R182" s="18"/>
      <c r="T182" s="17" t="s">
        <v>9</v>
      </c>
      <c r="U182" s="16" t="s">
        <v>8</v>
      </c>
      <c r="V182" s="15">
        <v>9.511E-2</v>
      </c>
      <c r="W182" s="15">
        <f t="shared" si="21"/>
        <v>2.3397060000000001</v>
      </c>
      <c r="X182" s="15">
        <v>2.3800000000000002E-3</v>
      </c>
      <c r="Y182" s="15">
        <f t="shared" si="22"/>
        <v>5.854800000000001E-2</v>
      </c>
      <c r="Z182" s="15">
        <v>0</v>
      </c>
      <c r="AA182" s="14">
        <f t="shared" si="23"/>
        <v>0</v>
      </c>
      <c r="AR182" s="5" t="s">
        <v>15</v>
      </c>
      <c r="AT182" s="5" t="s">
        <v>7</v>
      </c>
      <c r="AU182" s="5" t="s">
        <v>5</v>
      </c>
      <c r="AY182" s="5" t="s">
        <v>6</v>
      </c>
      <c r="BE182" s="13">
        <f t="shared" si="24"/>
        <v>0</v>
      </c>
      <c r="BF182" s="13">
        <f t="shared" si="25"/>
        <v>0</v>
      </c>
      <c r="BG182" s="13">
        <f t="shared" si="26"/>
        <v>0</v>
      </c>
      <c r="BH182" s="13">
        <f t="shared" si="27"/>
        <v>0</v>
      </c>
      <c r="BI182" s="13">
        <f t="shared" si="28"/>
        <v>0</v>
      </c>
      <c r="BJ182" s="5" t="s">
        <v>5</v>
      </c>
      <c r="BK182" s="12">
        <f t="shared" si="29"/>
        <v>0</v>
      </c>
      <c r="BL182" s="5" t="s">
        <v>15</v>
      </c>
      <c r="BM182" s="5" t="s">
        <v>513</v>
      </c>
    </row>
    <row r="183" spans="2:65" s="1" customFormat="1" ht="22.5" customHeight="1" x14ac:dyDescent="0.3">
      <c r="B183" s="23"/>
      <c r="C183" s="22" t="s">
        <v>512</v>
      </c>
      <c r="D183" s="22" t="s">
        <v>7</v>
      </c>
      <c r="E183" s="21" t="s">
        <v>511</v>
      </c>
      <c r="F183" s="203" t="s">
        <v>510</v>
      </c>
      <c r="G183" s="203"/>
      <c r="H183" s="203"/>
      <c r="I183" s="203"/>
      <c r="J183" s="20" t="s">
        <v>79</v>
      </c>
      <c r="K183" s="19">
        <v>20.6</v>
      </c>
      <c r="L183" s="169">
        <v>0</v>
      </c>
      <c r="M183" s="169"/>
      <c r="N183" s="169">
        <f t="shared" si="20"/>
        <v>0</v>
      </c>
      <c r="O183" s="169"/>
      <c r="P183" s="169"/>
      <c r="Q183" s="169"/>
      <c r="R183" s="18"/>
      <c r="T183" s="17" t="s">
        <v>9</v>
      </c>
      <c r="U183" s="16" t="s">
        <v>8</v>
      </c>
      <c r="V183" s="15">
        <v>9.4E-2</v>
      </c>
      <c r="W183" s="15">
        <f t="shared" si="21"/>
        <v>1.9364000000000001</v>
      </c>
      <c r="X183" s="15">
        <v>8.7000000000000001E-4</v>
      </c>
      <c r="Y183" s="15">
        <f t="shared" si="22"/>
        <v>1.7922E-2</v>
      </c>
      <c r="Z183" s="15">
        <v>0</v>
      </c>
      <c r="AA183" s="14">
        <f t="shared" si="23"/>
        <v>0</v>
      </c>
      <c r="AR183" s="5" t="s">
        <v>15</v>
      </c>
      <c r="AT183" s="5" t="s">
        <v>7</v>
      </c>
      <c r="AU183" s="5" t="s">
        <v>5</v>
      </c>
      <c r="AY183" s="5" t="s">
        <v>6</v>
      </c>
      <c r="BE183" s="13">
        <f t="shared" si="24"/>
        <v>0</v>
      </c>
      <c r="BF183" s="13">
        <f t="shared" si="25"/>
        <v>0</v>
      </c>
      <c r="BG183" s="13">
        <f t="shared" si="26"/>
        <v>0</v>
      </c>
      <c r="BH183" s="13">
        <f t="shared" si="27"/>
        <v>0</v>
      </c>
      <c r="BI183" s="13">
        <f t="shared" si="28"/>
        <v>0</v>
      </c>
      <c r="BJ183" s="5" t="s">
        <v>5</v>
      </c>
      <c r="BK183" s="12">
        <f t="shared" si="29"/>
        <v>0</v>
      </c>
      <c r="BL183" s="5" t="s">
        <v>15</v>
      </c>
      <c r="BM183" s="5" t="s">
        <v>509</v>
      </c>
    </row>
    <row r="184" spans="2:65" s="1" customFormat="1" ht="31.5" customHeight="1" x14ac:dyDescent="0.3">
      <c r="B184" s="23"/>
      <c r="C184" s="22" t="s">
        <v>508</v>
      </c>
      <c r="D184" s="22" t="s">
        <v>7</v>
      </c>
      <c r="E184" s="21" t="s">
        <v>507</v>
      </c>
      <c r="F184" s="203" t="s">
        <v>506</v>
      </c>
      <c r="G184" s="203"/>
      <c r="H184" s="203"/>
      <c r="I184" s="203"/>
      <c r="J184" s="20" t="s">
        <v>79</v>
      </c>
      <c r="K184" s="19">
        <v>16.600000000000001</v>
      </c>
      <c r="L184" s="169">
        <v>0</v>
      </c>
      <c r="M184" s="169"/>
      <c r="N184" s="169">
        <f t="shared" si="20"/>
        <v>0</v>
      </c>
      <c r="O184" s="169"/>
      <c r="P184" s="169"/>
      <c r="Q184" s="169"/>
      <c r="R184" s="18"/>
      <c r="T184" s="17" t="s">
        <v>9</v>
      </c>
      <c r="U184" s="16" t="s">
        <v>8</v>
      </c>
      <c r="V184" s="15">
        <v>9.4E-2</v>
      </c>
      <c r="W184" s="15">
        <f t="shared" si="21"/>
        <v>1.5604000000000002</v>
      </c>
      <c r="X184" s="15">
        <v>8.8999999999999995E-4</v>
      </c>
      <c r="Y184" s="15">
        <f t="shared" si="22"/>
        <v>1.4774000000000001E-2</v>
      </c>
      <c r="Z184" s="15">
        <v>0</v>
      </c>
      <c r="AA184" s="14">
        <f t="shared" si="23"/>
        <v>0</v>
      </c>
      <c r="AR184" s="5" t="s">
        <v>15</v>
      </c>
      <c r="AT184" s="5" t="s">
        <v>7</v>
      </c>
      <c r="AU184" s="5" t="s">
        <v>5</v>
      </c>
      <c r="AY184" s="5" t="s">
        <v>6</v>
      </c>
      <c r="BE184" s="13">
        <f t="shared" si="24"/>
        <v>0</v>
      </c>
      <c r="BF184" s="13">
        <f t="shared" si="25"/>
        <v>0</v>
      </c>
      <c r="BG184" s="13">
        <f t="shared" si="26"/>
        <v>0</v>
      </c>
      <c r="BH184" s="13">
        <f t="shared" si="27"/>
        <v>0</v>
      </c>
      <c r="BI184" s="13">
        <f t="shared" si="28"/>
        <v>0</v>
      </c>
      <c r="BJ184" s="5" t="s">
        <v>5</v>
      </c>
      <c r="BK184" s="12">
        <f t="shared" si="29"/>
        <v>0</v>
      </c>
      <c r="BL184" s="5" t="s">
        <v>15</v>
      </c>
      <c r="BM184" s="5" t="s">
        <v>505</v>
      </c>
    </row>
    <row r="185" spans="2:65" s="1" customFormat="1" ht="44.25" customHeight="1" x14ac:dyDescent="0.3">
      <c r="B185" s="23"/>
      <c r="C185" s="22" t="s">
        <v>504</v>
      </c>
      <c r="D185" s="22" t="s">
        <v>7</v>
      </c>
      <c r="E185" s="21" t="s">
        <v>503</v>
      </c>
      <c r="F185" s="203" t="s">
        <v>502</v>
      </c>
      <c r="G185" s="203"/>
      <c r="H185" s="203"/>
      <c r="I185" s="203"/>
      <c r="J185" s="20" t="s">
        <v>79</v>
      </c>
      <c r="K185" s="19">
        <v>11</v>
      </c>
      <c r="L185" s="169">
        <v>0</v>
      </c>
      <c r="M185" s="169"/>
      <c r="N185" s="169">
        <f t="shared" si="20"/>
        <v>0</v>
      </c>
      <c r="O185" s="169"/>
      <c r="P185" s="169"/>
      <c r="Q185" s="169"/>
      <c r="R185" s="18"/>
      <c r="T185" s="17" t="s">
        <v>9</v>
      </c>
      <c r="U185" s="16" t="s">
        <v>8</v>
      </c>
      <c r="V185" s="15">
        <v>9.4E-2</v>
      </c>
      <c r="W185" s="15">
        <f t="shared" si="21"/>
        <v>1.034</v>
      </c>
      <c r="X185" s="15">
        <v>8.9999999999999998E-4</v>
      </c>
      <c r="Y185" s="15">
        <f t="shared" si="22"/>
        <v>9.8999999999999991E-3</v>
      </c>
      <c r="Z185" s="15">
        <v>0</v>
      </c>
      <c r="AA185" s="14">
        <f t="shared" si="23"/>
        <v>0</v>
      </c>
      <c r="AR185" s="5" t="s">
        <v>15</v>
      </c>
      <c r="AT185" s="5" t="s">
        <v>7</v>
      </c>
      <c r="AU185" s="5" t="s">
        <v>5</v>
      </c>
      <c r="AY185" s="5" t="s">
        <v>6</v>
      </c>
      <c r="BE185" s="13">
        <f t="shared" si="24"/>
        <v>0</v>
      </c>
      <c r="BF185" s="13">
        <f t="shared" si="25"/>
        <v>0</v>
      </c>
      <c r="BG185" s="13">
        <f t="shared" si="26"/>
        <v>0</v>
      </c>
      <c r="BH185" s="13">
        <f t="shared" si="27"/>
        <v>0</v>
      </c>
      <c r="BI185" s="13">
        <f t="shared" si="28"/>
        <v>0</v>
      </c>
      <c r="BJ185" s="5" t="s">
        <v>5</v>
      </c>
      <c r="BK185" s="12">
        <f t="shared" si="29"/>
        <v>0</v>
      </c>
      <c r="BL185" s="5" t="s">
        <v>15</v>
      </c>
      <c r="BM185" s="5" t="s">
        <v>501</v>
      </c>
    </row>
    <row r="186" spans="2:65" s="1" customFormat="1" ht="31.5" customHeight="1" x14ac:dyDescent="0.3">
      <c r="B186" s="23"/>
      <c r="C186" s="22" t="s">
        <v>500</v>
      </c>
      <c r="D186" s="22" t="s">
        <v>7</v>
      </c>
      <c r="E186" s="21" t="s">
        <v>499</v>
      </c>
      <c r="F186" s="203" t="s">
        <v>498</v>
      </c>
      <c r="G186" s="203"/>
      <c r="H186" s="203"/>
      <c r="I186" s="203"/>
      <c r="J186" s="20" t="s">
        <v>25</v>
      </c>
      <c r="K186" s="19">
        <v>40.764000000000003</v>
      </c>
      <c r="L186" s="169">
        <v>0</v>
      </c>
      <c r="M186" s="169"/>
      <c r="N186" s="169">
        <f t="shared" si="20"/>
        <v>0</v>
      </c>
      <c r="O186" s="169"/>
      <c r="P186" s="169"/>
      <c r="Q186" s="169"/>
      <c r="R186" s="18"/>
      <c r="T186" s="17" t="s">
        <v>9</v>
      </c>
      <c r="U186" s="16" t="s">
        <v>8</v>
      </c>
      <c r="V186" s="15">
        <v>0.16400000000000001</v>
      </c>
      <c r="W186" s="15">
        <f t="shared" si="21"/>
        <v>6.685296000000001</v>
      </c>
      <c r="X186" s="15">
        <v>0</v>
      </c>
      <c r="Y186" s="15">
        <f t="shared" si="22"/>
        <v>0</v>
      </c>
      <c r="Z186" s="15">
        <v>0.19600000000000001</v>
      </c>
      <c r="AA186" s="14">
        <f t="shared" si="23"/>
        <v>7.9897440000000008</v>
      </c>
      <c r="AR186" s="5" t="s">
        <v>15</v>
      </c>
      <c r="AT186" s="5" t="s">
        <v>7</v>
      </c>
      <c r="AU186" s="5" t="s">
        <v>5</v>
      </c>
      <c r="AY186" s="5" t="s">
        <v>6</v>
      </c>
      <c r="BE186" s="13">
        <f t="shared" si="24"/>
        <v>0</v>
      </c>
      <c r="BF186" s="13">
        <f t="shared" si="25"/>
        <v>0</v>
      </c>
      <c r="BG186" s="13">
        <f t="shared" si="26"/>
        <v>0</v>
      </c>
      <c r="BH186" s="13">
        <f t="shared" si="27"/>
        <v>0</v>
      </c>
      <c r="BI186" s="13">
        <f t="shared" si="28"/>
        <v>0</v>
      </c>
      <c r="BJ186" s="5" t="s">
        <v>5</v>
      </c>
      <c r="BK186" s="12">
        <f t="shared" si="29"/>
        <v>0</v>
      </c>
      <c r="BL186" s="5" t="s">
        <v>15</v>
      </c>
      <c r="BM186" s="5" t="s">
        <v>497</v>
      </c>
    </row>
    <row r="187" spans="2:65" s="1" customFormat="1" ht="31.5" customHeight="1" x14ac:dyDescent="0.3">
      <c r="B187" s="23"/>
      <c r="C187" s="22" t="s">
        <v>496</v>
      </c>
      <c r="D187" s="22" t="s">
        <v>7</v>
      </c>
      <c r="E187" s="21" t="s">
        <v>495</v>
      </c>
      <c r="F187" s="203" t="s">
        <v>494</v>
      </c>
      <c r="G187" s="203"/>
      <c r="H187" s="203"/>
      <c r="I187" s="203"/>
      <c r="J187" s="20" t="s">
        <v>240</v>
      </c>
      <c r="K187" s="19">
        <v>0.9</v>
      </c>
      <c r="L187" s="169">
        <v>0</v>
      </c>
      <c r="M187" s="169"/>
      <c r="N187" s="169">
        <f t="shared" si="20"/>
        <v>0</v>
      </c>
      <c r="O187" s="169"/>
      <c r="P187" s="169"/>
      <c r="Q187" s="169"/>
      <c r="R187" s="18"/>
      <c r="T187" s="17" t="s">
        <v>9</v>
      </c>
      <c r="U187" s="16" t="s">
        <v>8</v>
      </c>
      <c r="V187" s="15">
        <v>7.9290000000000003</v>
      </c>
      <c r="W187" s="15">
        <f t="shared" si="21"/>
        <v>7.1361000000000008</v>
      </c>
      <c r="X187" s="15">
        <v>0</v>
      </c>
      <c r="Y187" s="15">
        <f t="shared" si="22"/>
        <v>0</v>
      </c>
      <c r="Z187" s="15">
        <v>2.4</v>
      </c>
      <c r="AA187" s="14">
        <f t="shared" si="23"/>
        <v>2.16</v>
      </c>
      <c r="AR187" s="5" t="s">
        <v>15</v>
      </c>
      <c r="AT187" s="5" t="s">
        <v>7</v>
      </c>
      <c r="AU187" s="5" t="s">
        <v>5</v>
      </c>
      <c r="AY187" s="5" t="s">
        <v>6</v>
      </c>
      <c r="BE187" s="13">
        <f t="shared" si="24"/>
        <v>0</v>
      </c>
      <c r="BF187" s="13">
        <f t="shared" si="25"/>
        <v>0</v>
      </c>
      <c r="BG187" s="13">
        <f t="shared" si="26"/>
        <v>0</v>
      </c>
      <c r="BH187" s="13">
        <f t="shared" si="27"/>
        <v>0</v>
      </c>
      <c r="BI187" s="13">
        <f t="shared" si="28"/>
        <v>0</v>
      </c>
      <c r="BJ187" s="5" t="s">
        <v>5</v>
      </c>
      <c r="BK187" s="12">
        <f t="shared" si="29"/>
        <v>0</v>
      </c>
      <c r="BL187" s="5" t="s">
        <v>15</v>
      </c>
      <c r="BM187" s="5" t="s">
        <v>493</v>
      </c>
    </row>
    <row r="188" spans="2:65" s="1" customFormat="1" ht="44.25" customHeight="1" x14ac:dyDescent="0.3">
      <c r="B188" s="23"/>
      <c r="C188" s="22" t="s">
        <v>492</v>
      </c>
      <c r="D188" s="22" t="s">
        <v>7</v>
      </c>
      <c r="E188" s="21" t="s">
        <v>491</v>
      </c>
      <c r="F188" s="203" t="s">
        <v>490</v>
      </c>
      <c r="G188" s="203"/>
      <c r="H188" s="203"/>
      <c r="I188" s="203"/>
      <c r="J188" s="20" t="s">
        <v>240</v>
      </c>
      <c r="K188" s="19">
        <v>17.25</v>
      </c>
      <c r="L188" s="169">
        <v>0</v>
      </c>
      <c r="M188" s="169"/>
      <c r="N188" s="169">
        <f t="shared" si="20"/>
        <v>0</v>
      </c>
      <c r="O188" s="169"/>
      <c r="P188" s="169"/>
      <c r="Q188" s="169"/>
      <c r="R188" s="18"/>
      <c r="T188" s="17" t="s">
        <v>9</v>
      </c>
      <c r="U188" s="16" t="s">
        <v>8</v>
      </c>
      <c r="V188" s="15">
        <v>6.6260000000000003</v>
      </c>
      <c r="W188" s="15">
        <f t="shared" si="21"/>
        <v>114.2985</v>
      </c>
      <c r="X188" s="15">
        <v>0</v>
      </c>
      <c r="Y188" s="15">
        <f t="shared" si="22"/>
        <v>0</v>
      </c>
      <c r="Z188" s="15">
        <v>2.2000000000000002</v>
      </c>
      <c r="AA188" s="14">
        <f t="shared" si="23"/>
        <v>37.950000000000003</v>
      </c>
      <c r="AR188" s="5" t="s">
        <v>15</v>
      </c>
      <c r="AT188" s="5" t="s">
        <v>7</v>
      </c>
      <c r="AU188" s="5" t="s">
        <v>5</v>
      </c>
      <c r="AY188" s="5" t="s">
        <v>6</v>
      </c>
      <c r="BE188" s="13">
        <f t="shared" si="24"/>
        <v>0</v>
      </c>
      <c r="BF188" s="13">
        <f t="shared" si="25"/>
        <v>0</v>
      </c>
      <c r="BG188" s="13">
        <f t="shared" si="26"/>
        <v>0</v>
      </c>
      <c r="BH188" s="13">
        <f t="shared" si="27"/>
        <v>0</v>
      </c>
      <c r="BI188" s="13">
        <f t="shared" si="28"/>
        <v>0</v>
      </c>
      <c r="BJ188" s="5" t="s">
        <v>5</v>
      </c>
      <c r="BK188" s="12">
        <f t="shared" si="29"/>
        <v>0</v>
      </c>
      <c r="BL188" s="5" t="s">
        <v>15</v>
      </c>
      <c r="BM188" s="5" t="s">
        <v>489</v>
      </c>
    </row>
    <row r="189" spans="2:65" s="1" customFormat="1" ht="44.25" customHeight="1" x14ac:dyDescent="0.3">
      <c r="B189" s="23"/>
      <c r="C189" s="22" t="s">
        <v>488</v>
      </c>
      <c r="D189" s="22" t="s">
        <v>7</v>
      </c>
      <c r="E189" s="21" t="s">
        <v>487</v>
      </c>
      <c r="F189" s="203" t="s">
        <v>486</v>
      </c>
      <c r="G189" s="203"/>
      <c r="H189" s="203"/>
      <c r="I189" s="203"/>
      <c r="J189" s="20" t="s">
        <v>25</v>
      </c>
      <c r="K189" s="19">
        <v>46.505000000000003</v>
      </c>
      <c r="L189" s="169">
        <v>0</v>
      </c>
      <c r="M189" s="169"/>
      <c r="N189" s="169">
        <f t="shared" si="20"/>
        <v>0</v>
      </c>
      <c r="O189" s="169"/>
      <c r="P189" s="169"/>
      <c r="Q189" s="169"/>
      <c r="R189" s="18"/>
      <c r="T189" s="17" t="s">
        <v>9</v>
      </c>
      <c r="U189" s="16" t="s">
        <v>8</v>
      </c>
      <c r="V189" s="15">
        <v>0.16600000000000001</v>
      </c>
      <c r="W189" s="15">
        <f t="shared" si="21"/>
        <v>7.7198300000000009</v>
      </c>
      <c r="X189" s="15">
        <v>0</v>
      </c>
      <c r="Y189" s="15">
        <f t="shared" si="22"/>
        <v>0</v>
      </c>
      <c r="Z189" s="15">
        <v>0.02</v>
      </c>
      <c r="AA189" s="14">
        <f t="shared" si="23"/>
        <v>0.93010000000000004</v>
      </c>
      <c r="AR189" s="5" t="s">
        <v>15</v>
      </c>
      <c r="AT189" s="5" t="s">
        <v>7</v>
      </c>
      <c r="AU189" s="5" t="s">
        <v>5</v>
      </c>
      <c r="AY189" s="5" t="s">
        <v>6</v>
      </c>
      <c r="BE189" s="13">
        <f t="shared" si="24"/>
        <v>0</v>
      </c>
      <c r="BF189" s="13">
        <f t="shared" si="25"/>
        <v>0</v>
      </c>
      <c r="BG189" s="13">
        <f t="shared" si="26"/>
        <v>0</v>
      </c>
      <c r="BH189" s="13">
        <f t="shared" si="27"/>
        <v>0</v>
      </c>
      <c r="BI189" s="13">
        <f t="shared" si="28"/>
        <v>0</v>
      </c>
      <c r="BJ189" s="5" t="s">
        <v>5</v>
      </c>
      <c r="BK189" s="12">
        <f t="shared" si="29"/>
        <v>0</v>
      </c>
      <c r="BL189" s="5" t="s">
        <v>15</v>
      </c>
      <c r="BM189" s="5" t="s">
        <v>485</v>
      </c>
    </row>
    <row r="190" spans="2:65" s="1" customFormat="1" ht="31.5" customHeight="1" x14ac:dyDescent="0.3">
      <c r="B190" s="23"/>
      <c r="C190" s="22" t="s">
        <v>484</v>
      </c>
      <c r="D190" s="22" t="s">
        <v>7</v>
      </c>
      <c r="E190" s="21" t="s">
        <v>483</v>
      </c>
      <c r="F190" s="203" t="s">
        <v>482</v>
      </c>
      <c r="G190" s="203"/>
      <c r="H190" s="203"/>
      <c r="I190" s="203"/>
      <c r="J190" s="20" t="s">
        <v>240</v>
      </c>
      <c r="K190" s="19">
        <v>17.25</v>
      </c>
      <c r="L190" s="169">
        <v>0</v>
      </c>
      <c r="M190" s="169"/>
      <c r="N190" s="169">
        <f t="shared" si="20"/>
        <v>0</v>
      </c>
      <c r="O190" s="169"/>
      <c r="P190" s="169"/>
      <c r="Q190" s="169"/>
      <c r="R190" s="18"/>
      <c r="T190" s="17" t="s">
        <v>9</v>
      </c>
      <c r="U190" s="16" t="s">
        <v>8</v>
      </c>
      <c r="V190" s="15">
        <v>1.2450000000000001</v>
      </c>
      <c r="W190" s="15">
        <f t="shared" si="21"/>
        <v>21.47625</v>
      </c>
      <c r="X190" s="15">
        <v>0</v>
      </c>
      <c r="Y190" s="15">
        <f t="shared" si="22"/>
        <v>0</v>
      </c>
      <c r="Z190" s="15">
        <v>1.4</v>
      </c>
      <c r="AA190" s="14">
        <f t="shared" si="23"/>
        <v>24.15</v>
      </c>
      <c r="AR190" s="5" t="s">
        <v>15</v>
      </c>
      <c r="AT190" s="5" t="s">
        <v>7</v>
      </c>
      <c r="AU190" s="5" t="s">
        <v>5</v>
      </c>
      <c r="AY190" s="5" t="s">
        <v>6</v>
      </c>
      <c r="BE190" s="13">
        <f t="shared" si="24"/>
        <v>0</v>
      </c>
      <c r="BF190" s="13">
        <f t="shared" si="25"/>
        <v>0</v>
      </c>
      <c r="BG190" s="13">
        <f t="shared" si="26"/>
        <v>0</v>
      </c>
      <c r="BH190" s="13">
        <f t="shared" si="27"/>
        <v>0</v>
      </c>
      <c r="BI190" s="13">
        <f t="shared" si="28"/>
        <v>0</v>
      </c>
      <c r="BJ190" s="5" t="s">
        <v>5</v>
      </c>
      <c r="BK190" s="12">
        <f t="shared" si="29"/>
        <v>0</v>
      </c>
      <c r="BL190" s="5" t="s">
        <v>15</v>
      </c>
      <c r="BM190" s="5" t="s">
        <v>481</v>
      </c>
    </row>
    <row r="191" spans="2:65" s="1" customFormat="1" ht="31.5" customHeight="1" x14ac:dyDescent="0.3">
      <c r="B191" s="23"/>
      <c r="C191" s="22" t="s">
        <v>480</v>
      </c>
      <c r="D191" s="22" t="s">
        <v>7</v>
      </c>
      <c r="E191" s="21" t="s">
        <v>479</v>
      </c>
      <c r="F191" s="203" t="s">
        <v>478</v>
      </c>
      <c r="G191" s="203"/>
      <c r="H191" s="203"/>
      <c r="I191" s="203"/>
      <c r="J191" s="20" t="s">
        <v>38</v>
      </c>
      <c r="K191" s="19">
        <v>5</v>
      </c>
      <c r="L191" s="169">
        <v>0</v>
      </c>
      <c r="M191" s="169"/>
      <c r="N191" s="169">
        <f t="shared" si="20"/>
        <v>0</v>
      </c>
      <c r="O191" s="169"/>
      <c r="P191" s="169"/>
      <c r="Q191" s="169"/>
      <c r="R191" s="18"/>
      <c r="T191" s="17" t="s">
        <v>9</v>
      </c>
      <c r="U191" s="16" t="s">
        <v>8</v>
      </c>
      <c r="V191" s="15">
        <v>0.03</v>
      </c>
      <c r="W191" s="15">
        <f t="shared" si="21"/>
        <v>0.15</v>
      </c>
      <c r="X191" s="15">
        <v>0</v>
      </c>
      <c r="Y191" s="15">
        <f t="shared" si="22"/>
        <v>0</v>
      </c>
      <c r="Z191" s="15">
        <v>1.2E-2</v>
      </c>
      <c r="AA191" s="14">
        <f t="shared" si="23"/>
        <v>0.06</v>
      </c>
      <c r="AR191" s="5" t="s">
        <v>15</v>
      </c>
      <c r="AT191" s="5" t="s">
        <v>7</v>
      </c>
      <c r="AU191" s="5" t="s">
        <v>5</v>
      </c>
      <c r="AY191" s="5" t="s">
        <v>6</v>
      </c>
      <c r="BE191" s="13">
        <f t="shared" si="24"/>
        <v>0</v>
      </c>
      <c r="BF191" s="13">
        <f t="shared" si="25"/>
        <v>0</v>
      </c>
      <c r="BG191" s="13">
        <f t="shared" si="26"/>
        <v>0</v>
      </c>
      <c r="BH191" s="13">
        <f t="shared" si="27"/>
        <v>0</v>
      </c>
      <c r="BI191" s="13">
        <f t="shared" si="28"/>
        <v>0</v>
      </c>
      <c r="BJ191" s="5" t="s">
        <v>5</v>
      </c>
      <c r="BK191" s="12">
        <f t="shared" si="29"/>
        <v>0</v>
      </c>
      <c r="BL191" s="5" t="s">
        <v>15</v>
      </c>
      <c r="BM191" s="5" t="s">
        <v>477</v>
      </c>
    </row>
    <row r="192" spans="2:65" s="1" customFormat="1" ht="31.5" customHeight="1" x14ac:dyDescent="0.3">
      <c r="B192" s="23"/>
      <c r="C192" s="22" t="s">
        <v>476</v>
      </c>
      <c r="D192" s="22" t="s">
        <v>7</v>
      </c>
      <c r="E192" s="21" t="s">
        <v>475</v>
      </c>
      <c r="F192" s="203" t="s">
        <v>474</v>
      </c>
      <c r="G192" s="203"/>
      <c r="H192" s="203"/>
      <c r="I192" s="203"/>
      <c r="J192" s="20" t="s">
        <v>38</v>
      </c>
      <c r="K192" s="19">
        <v>24</v>
      </c>
      <c r="L192" s="169">
        <v>0</v>
      </c>
      <c r="M192" s="169"/>
      <c r="N192" s="169">
        <f t="shared" si="20"/>
        <v>0</v>
      </c>
      <c r="O192" s="169"/>
      <c r="P192" s="169"/>
      <c r="Q192" s="169"/>
      <c r="R192" s="18"/>
      <c r="T192" s="17" t="s">
        <v>9</v>
      </c>
      <c r="U192" s="16" t="s">
        <v>8</v>
      </c>
      <c r="V192" s="15">
        <v>6.0999999999999999E-2</v>
      </c>
      <c r="W192" s="15">
        <f t="shared" si="21"/>
        <v>1.464</v>
      </c>
      <c r="X192" s="15">
        <v>0</v>
      </c>
      <c r="Y192" s="15">
        <f t="shared" si="22"/>
        <v>0</v>
      </c>
      <c r="Z192" s="15">
        <v>1.6E-2</v>
      </c>
      <c r="AA192" s="14">
        <f t="shared" si="23"/>
        <v>0.38400000000000001</v>
      </c>
      <c r="AR192" s="5" t="s">
        <v>15</v>
      </c>
      <c r="AT192" s="5" t="s">
        <v>7</v>
      </c>
      <c r="AU192" s="5" t="s">
        <v>5</v>
      </c>
      <c r="AY192" s="5" t="s">
        <v>6</v>
      </c>
      <c r="BE192" s="13">
        <f t="shared" si="24"/>
        <v>0</v>
      </c>
      <c r="BF192" s="13">
        <f t="shared" si="25"/>
        <v>0</v>
      </c>
      <c r="BG192" s="13">
        <f t="shared" si="26"/>
        <v>0</v>
      </c>
      <c r="BH192" s="13">
        <f t="shared" si="27"/>
        <v>0</v>
      </c>
      <c r="BI192" s="13">
        <f t="shared" si="28"/>
        <v>0</v>
      </c>
      <c r="BJ192" s="5" t="s">
        <v>5</v>
      </c>
      <c r="BK192" s="12">
        <f t="shared" si="29"/>
        <v>0</v>
      </c>
      <c r="BL192" s="5" t="s">
        <v>15</v>
      </c>
      <c r="BM192" s="5" t="s">
        <v>473</v>
      </c>
    </row>
    <row r="193" spans="2:65" s="1" customFormat="1" ht="31.5" customHeight="1" x14ac:dyDescent="0.3">
      <c r="B193" s="23"/>
      <c r="C193" s="22" t="s">
        <v>472</v>
      </c>
      <c r="D193" s="22" t="s">
        <v>7</v>
      </c>
      <c r="E193" s="21" t="s">
        <v>471</v>
      </c>
      <c r="F193" s="203" t="s">
        <v>470</v>
      </c>
      <c r="G193" s="203"/>
      <c r="H193" s="203"/>
      <c r="I193" s="203"/>
      <c r="J193" s="20" t="s">
        <v>25</v>
      </c>
      <c r="K193" s="19">
        <v>14.55</v>
      </c>
      <c r="L193" s="169">
        <v>0</v>
      </c>
      <c r="M193" s="169"/>
      <c r="N193" s="169">
        <f t="shared" si="20"/>
        <v>0</v>
      </c>
      <c r="O193" s="169"/>
      <c r="P193" s="169"/>
      <c r="Q193" s="169"/>
      <c r="R193" s="18"/>
      <c r="T193" s="17" t="s">
        <v>9</v>
      </c>
      <c r="U193" s="16" t="s">
        <v>8</v>
      </c>
      <c r="V193" s="15">
        <v>0.45300000000000001</v>
      </c>
      <c r="W193" s="15">
        <f t="shared" si="21"/>
        <v>6.5911500000000007</v>
      </c>
      <c r="X193" s="15">
        <v>0</v>
      </c>
      <c r="Y193" s="15">
        <f t="shared" si="22"/>
        <v>0</v>
      </c>
      <c r="Z193" s="15">
        <v>4.1000000000000002E-2</v>
      </c>
      <c r="AA193" s="14">
        <f t="shared" si="23"/>
        <v>0.59655000000000002</v>
      </c>
      <c r="AR193" s="5" t="s">
        <v>15</v>
      </c>
      <c r="AT193" s="5" t="s">
        <v>7</v>
      </c>
      <c r="AU193" s="5" t="s">
        <v>5</v>
      </c>
      <c r="AY193" s="5" t="s">
        <v>6</v>
      </c>
      <c r="BE193" s="13">
        <f t="shared" si="24"/>
        <v>0</v>
      </c>
      <c r="BF193" s="13">
        <f t="shared" si="25"/>
        <v>0</v>
      </c>
      <c r="BG193" s="13">
        <f t="shared" si="26"/>
        <v>0</v>
      </c>
      <c r="BH193" s="13">
        <f t="shared" si="27"/>
        <v>0</v>
      </c>
      <c r="BI193" s="13">
        <f t="shared" si="28"/>
        <v>0</v>
      </c>
      <c r="BJ193" s="5" t="s">
        <v>5</v>
      </c>
      <c r="BK193" s="12">
        <f t="shared" si="29"/>
        <v>0</v>
      </c>
      <c r="BL193" s="5" t="s">
        <v>15</v>
      </c>
      <c r="BM193" s="5" t="s">
        <v>469</v>
      </c>
    </row>
    <row r="194" spans="2:65" s="1" customFormat="1" ht="31.5" customHeight="1" x14ac:dyDescent="0.3">
      <c r="B194" s="23"/>
      <c r="C194" s="22" t="s">
        <v>468</v>
      </c>
      <c r="D194" s="22" t="s">
        <v>7</v>
      </c>
      <c r="E194" s="21" t="s">
        <v>467</v>
      </c>
      <c r="F194" s="203" t="s">
        <v>466</v>
      </c>
      <c r="G194" s="203"/>
      <c r="H194" s="203"/>
      <c r="I194" s="203"/>
      <c r="J194" s="20" t="s">
        <v>25</v>
      </c>
      <c r="K194" s="19">
        <v>21.6</v>
      </c>
      <c r="L194" s="169">
        <v>0</v>
      </c>
      <c r="M194" s="169"/>
      <c r="N194" s="169">
        <f t="shared" si="20"/>
        <v>0</v>
      </c>
      <c r="O194" s="169"/>
      <c r="P194" s="169"/>
      <c r="Q194" s="169"/>
      <c r="R194" s="18"/>
      <c r="T194" s="17" t="s">
        <v>9</v>
      </c>
      <c r="U194" s="16" t="s">
        <v>8</v>
      </c>
      <c r="V194" s="15">
        <v>0.29899999999999999</v>
      </c>
      <c r="W194" s="15">
        <f t="shared" si="21"/>
        <v>6.4584000000000001</v>
      </c>
      <c r="X194" s="15">
        <v>0</v>
      </c>
      <c r="Y194" s="15">
        <f t="shared" si="22"/>
        <v>0</v>
      </c>
      <c r="Z194" s="15">
        <v>3.1E-2</v>
      </c>
      <c r="AA194" s="14">
        <f t="shared" si="23"/>
        <v>0.66960000000000008</v>
      </c>
      <c r="AR194" s="5" t="s">
        <v>15</v>
      </c>
      <c r="AT194" s="5" t="s">
        <v>7</v>
      </c>
      <c r="AU194" s="5" t="s">
        <v>5</v>
      </c>
      <c r="AY194" s="5" t="s">
        <v>6</v>
      </c>
      <c r="BE194" s="13">
        <f t="shared" si="24"/>
        <v>0</v>
      </c>
      <c r="BF194" s="13">
        <f t="shared" si="25"/>
        <v>0</v>
      </c>
      <c r="BG194" s="13">
        <f t="shared" si="26"/>
        <v>0</v>
      </c>
      <c r="BH194" s="13">
        <f t="shared" si="27"/>
        <v>0</v>
      </c>
      <c r="BI194" s="13">
        <f t="shared" si="28"/>
        <v>0</v>
      </c>
      <c r="BJ194" s="5" t="s">
        <v>5</v>
      </c>
      <c r="BK194" s="12">
        <f t="shared" si="29"/>
        <v>0</v>
      </c>
      <c r="BL194" s="5" t="s">
        <v>15</v>
      </c>
      <c r="BM194" s="5" t="s">
        <v>465</v>
      </c>
    </row>
    <row r="195" spans="2:65" s="1" customFormat="1" ht="31.5" customHeight="1" x14ac:dyDescent="0.3">
      <c r="B195" s="23"/>
      <c r="C195" s="22" t="s">
        <v>464</v>
      </c>
      <c r="D195" s="22" t="s">
        <v>7</v>
      </c>
      <c r="E195" s="21" t="s">
        <v>463</v>
      </c>
      <c r="F195" s="203" t="s">
        <v>462</v>
      </c>
      <c r="G195" s="203"/>
      <c r="H195" s="203"/>
      <c r="I195" s="203"/>
      <c r="J195" s="20" t="s">
        <v>25</v>
      </c>
      <c r="K195" s="19">
        <v>70.56</v>
      </c>
      <c r="L195" s="169">
        <v>0</v>
      </c>
      <c r="M195" s="169"/>
      <c r="N195" s="169">
        <f t="shared" si="20"/>
        <v>0</v>
      </c>
      <c r="O195" s="169"/>
      <c r="P195" s="169"/>
      <c r="Q195" s="169"/>
      <c r="R195" s="18"/>
      <c r="T195" s="17" t="s">
        <v>9</v>
      </c>
      <c r="U195" s="16" t="s">
        <v>8</v>
      </c>
      <c r="V195" s="15">
        <v>0.21099999999999999</v>
      </c>
      <c r="W195" s="15">
        <f t="shared" si="21"/>
        <v>14.888159999999999</v>
      </c>
      <c r="X195" s="15">
        <v>0</v>
      </c>
      <c r="Y195" s="15">
        <f t="shared" si="22"/>
        <v>0</v>
      </c>
      <c r="Z195" s="15">
        <v>2.7E-2</v>
      </c>
      <c r="AA195" s="14">
        <f t="shared" si="23"/>
        <v>1.9051200000000001</v>
      </c>
      <c r="AR195" s="5" t="s">
        <v>15</v>
      </c>
      <c r="AT195" s="5" t="s">
        <v>7</v>
      </c>
      <c r="AU195" s="5" t="s">
        <v>5</v>
      </c>
      <c r="AY195" s="5" t="s">
        <v>6</v>
      </c>
      <c r="BE195" s="13">
        <f t="shared" si="24"/>
        <v>0</v>
      </c>
      <c r="BF195" s="13">
        <f t="shared" si="25"/>
        <v>0</v>
      </c>
      <c r="BG195" s="13">
        <f t="shared" si="26"/>
        <v>0</v>
      </c>
      <c r="BH195" s="13">
        <f t="shared" si="27"/>
        <v>0</v>
      </c>
      <c r="BI195" s="13">
        <f t="shared" si="28"/>
        <v>0</v>
      </c>
      <c r="BJ195" s="5" t="s">
        <v>5</v>
      </c>
      <c r="BK195" s="12">
        <f t="shared" si="29"/>
        <v>0</v>
      </c>
      <c r="BL195" s="5" t="s">
        <v>15</v>
      </c>
      <c r="BM195" s="5" t="s">
        <v>461</v>
      </c>
    </row>
    <row r="196" spans="2:65" s="1" customFormat="1" ht="31.5" customHeight="1" x14ac:dyDescent="0.3">
      <c r="B196" s="23"/>
      <c r="C196" s="22" t="s">
        <v>460</v>
      </c>
      <c r="D196" s="22" t="s">
        <v>7</v>
      </c>
      <c r="E196" s="21" t="s">
        <v>459</v>
      </c>
      <c r="F196" s="203" t="s">
        <v>458</v>
      </c>
      <c r="G196" s="203"/>
      <c r="H196" s="203"/>
      <c r="I196" s="203"/>
      <c r="J196" s="20" t="s">
        <v>25</v>
      </c>
      <c r="K196" s="19">
        <v>85.683000000000007</v>
      </c>
      <c r="L196" s="169">
        <v>0</v>
      </c>
      <c r="M196" s="169"/>
      <c r="N196" s="169">
        <f t="shared" si="20"/>
        <v>0</v>
      </c>
      <c r="O196" s="169"/>
      <c r="P196" s="169"/>
      <c r="Q196" s="169"/>
      <c r="R196" s="18"/>
      <c r="T196" s="17" t="s">
        <v>9</v>
      </c>
      <c r="U196" s="16" t="s">
        <v>8</v>
      </c>
      <c r="V196" s="15">
        <v>0.28399999999999997</v>
      </c>
      <c r="W196" s="15">
        <f t="shared" si="21"/>
        <v>24.333971999999999</v>
      </c>
      <c r="X196" s="15">
        <v>0</v>
      </c>
      <c r="Y196" s="15">
        <f t="shared" si="22"/>
        <v>0</v>
      </c>
      <c r="Z196" s="15">
        <v>6.8000000000000005E-2</v>
      </c>
      <c r="AA196" s="14">
        <f t="shared" si="23"/>
        <v>5.8264440000000013</v>
      </c>
      <c r="AR196" s="5" t="s">
        <v>15</v>
      </c>
      <c r="AT196" s="5" t="s">
        <v>7</v>
      </c>
      <c r="AU196" s="5" t="s">
        <v>5</v>
      </c>
      <c r="AY196" s="5" t="s">
        <v>6</v>
      </c>
      <c r="BE196" s="13">
        <f t="shared" si="24"/>
        <v>0</v>
      </c>
      <c r="BF196" s="13">
        <f t="shared" si="25"/>
        <v>0</v>
      </c>
      <c r="BG196" s="13">
        <f t="shared" si="26"/>
        <v>0</v>
      </c>
      <c r="BH196" s="13">
        <f t="shared" si="27"/>
        <v>0</v>
      </c>
      <c r="BI196" s="13">
        <f t="shared" si="28"/>
        <v>0</v>
      </c>
      <c r="BJ196" s="5" t="s">
        <v>5</v>
      </c>
      <c r="BK196" s="12">
        <f t="shared" si="29"/>
        <v>0</v>
      </c>
      <c r="BL196" s="5" t="s">
        <v>15</v>
      </c>
      <c r="BM196" s="5" t="s">
        <v>457</v>
      </c>
    </row>
    <row r="197" spans="2:65" s="1" customFormat="1" ht="44.25" customHeight="1" x14ac:dyDescent="0.3">
      <c r="B197" s="23"/>
      <c r="C197" s="22" t="s">
        <v>456</v>
      </c>
      <c r="D197" s="22" t="s">
        <v>7</v>
      </c>
      <c r="E197" s="21" t="s">
        <v>455</v>
      </c>
      <c r="F197" s="203" t="s">
        <v>454</v>
      </c>
      <c r="G197" s="203"/>
      <c r="H197" s="203"/>
      <c r="I197" s="203"/>
      <c r="J197" s="20" t="s">
        <v>25</v>
      </c>
      <c r="K197" s="19">
        <v>16.7</v>
      </c>
      <c r="L197" s="169">
        <v>0</v>
      </c>
      <c r="M197" s="169"/>
      <c r="N197" s="169">
        <f t="shared" si="20"/>
        <v>0</v>
      </c>
      <c r="O197" s="169"/>
      <c r="P197" s="169"/>
      <c r="Q197" s="169"/>
      <c r="R197" s="18"/>
      <c r="T197" s="17" t="s">
        <v>9</v>
      </c>
      <c r="U197" s="16" t="s">
        <v>8</v>
      </c>
      <c r="V197" s="15">
        <v>0.15078</v>
      </c>
      <c r="W197" s="15">
        <f t="shared" si="21"/>
        <v>2.5180259999999999</v>
      </c>
      <c r="X197" s="15">
        <v>0</v>
      </c>
      <c r="Y197" s="15">
        <f t="shared" si="22"/>
        <v>0</v>
      </c>
      <c r="Z197" s="15">
        <v>1.8409999999999999E-2</v>
      </c>
      <c r="AA197" s="14">
        <f t="shared" si="23"/>
        <v>0.30744699999999997</v>
      </c>
      <c r="AR197" s="5" t="s">
        <v>15</v>
      </c>
      <c r="AT197" s="5" t="s">
        <v>7</v>
      </c>
      <c r="AU197" s="5" t="s">
        <v>5</v>
      </c>
      <c r="AY197" s="5" t="s">
        <v>6</v>
      </c>
      <c r="BE197" s="13">
        <f t="shared" si="24"/>
        <v>0</v>
      </c>
      <c r="BF197" s="13">
        <f t="shared" si="25"/>
        <v>0</v>
      </c>
      <c r="BG197" s="13">
        <f t="shared" si="26"/>
        <v>0</v>
      </c>
      <c r="BH197" s="13">
        <f t="shared" si="27"/>
        <v>0</v>
      </c>
      <c r="BI197" s="13">
        <f t="shared" si="28"/>
        <v>0</v>
      </c>
      <c r="BJ197" s="5" t="s">
        <v>5</v>
      </c>
      <c r="BK197" s="12">
        <f t="shared" si="29"/>
        <v>0</v>
      </c>
      <c r="BL197" s="5" t="s">
        <v>15</v>
      </c>
      <c r="BM197" s="5" t="s">
        <v>453</v>
      </c>
    </row>
    <row r="198" spans="2:65" s="1" customFormat="1" ht="31.5" customHeight="1" x14ac:dyDescent="0.3">
      <c r="B198" s="23"/>
      <c r="C198" s="22" t="s">
        <v>452</v>
      </c>
      <c r="D198" s="22" t="s">
        <v>7</v>
      </c>
      <c r="E198" s="21" t="s">
        <v>451</v>
      </c>
      <c r="F198" s="203" t="s">
        <v>450</v>
      </c>
      <c r="G198" s="203"/>
      <c r="H198" s="203"/>
      <c r="I198" s="203"/>
      <c r="J198" s="20" t="s">
        <v>420</v>
      </c>
      <c r="K198" s="19">
        <v>88.185000000000002</v>
      </c>
      <c r="L198" s="169">
        <v>0</v>
      </c>
      <c r="M198" s="169"/>
      <c r="N198" s="169">
        <f t="shared" si="20"/>
        <v>0</v>
      </c>
      <c r="O198" s="169"/>
      <c r="P198" s="169"/>
      <c r="Q198" s="169"/>
      <c r="R198" s="18"/>
      <c r="T198" s="17" t="s">
        <v>9</v>
      </c>
      <c r="U198" s="16" t="s">
        <v>8</v>
      </c>
      <c r="V198" s="15">
        <v>0.88200000000000001</v>
      </c>
      <c r="W198" s="15">
        <f t="shared" si="21"/>
        <v>77.779170000000008</v>
      </c>
      <c r="X198" s="15">
        <v>0</v>
      </c>
      <c r="Y198" s="15">
        <f t="shared" si="22"/>
        <v>0</v>
      </c>
      <c r="Z198" s="15">
        <v>0</v>
      </c>
      <c r="AA198" s="14">
        <f t="shared" si="23"/>
        <v>0</v>
      </c>
      <c r="AR198" s="5" t="s">
        <v>15</v>
      </c>
      <c r="AT198" s="5" t="s">
        <v>7</v>
      </c>
      <c r="AU198" s="5" t="s">
        <v>5</v>
      </c>
      <c r="AY198" s="5" t="s">
        <v>6</v>
      </c>
      <c r="BE198" s="13">
        <f t="shared" si="24"/>
        <v>0</v>
      </c>
      <c r="BF198" s="13">
        <f t="shared" si="25"/>
        <v>0</v>
      </c>
      <c r="BG198" s="13">
        <f t="shared" si="26"/>
        <v>0</v>
      </c>
      <c r="BH198" s="13">
        <f t="shared" si="27"/>
        <v>0</v>
      </c>
      <c r="BI198" s="13">
        <f t="shared" si="28"/>
        <v>0</v>
      </c>
      <c r="BJ198" s="5" t="s">
        <v>5</v>
      </c>
      <c r="BK198" s="12">
        <f t="shared" si="29"/>
        <v>0</v>
      </c>
      <c r="BL198" s="5" t="s">
        <v>15</v>
      </c>
      <c r="BM198" s="5" t="s">
        <v>449</v>
      </c>
    </row>
    <row r="199" spans="2:65" s="1" customFormat="1" ht="31.5" customHeight="1" x14ac:dyDescent="0.3">
      <c r="B199" s="23"/>
      <c r="C199" s="22" t="s">
        <v>448</v>
      </c>
      <c r="D199" s="22" t="s">
        <v>7</v>
      </c>
      <c r="E199" s="21" t="s">
        <v>447</v>
      </c>
      <c r="F199" s="203" t="s">
        <v>446</v>
      </c>
      <c r="G199" s="203"/>
      <c r="H199" s="203"/>
      <c r="I199" s="203"/>
      <c r="J199" s="20" t="s">
        <v>420</v>
      </c>
      <c r="K199" s="19">
        <v>88.185000000000002</v>
      </c>
      <c r="L199" s="169">
        <v>0</v>
      </c>
      <c r="M199" s="169"/>
      <c r="N199" s="169">
        <f t="shared" si="20"/>
        <v>0</v>
      </c>
      <c r="O199" s="169"/>
      <c r="P199" s="169"/>
      <c r="Q199" s="169"/>
      <c r="R199" s="18"/>
      <c r="T199" s="17" t="s">
        <v>9</v>
      </c>
      <c r="U199" s="16" t="s">
        <v>8</v>
      </c>
      <c r="V199" s="15">
        <v>0.61799999999999999</v>
      </c>
      <c r="W199" s="15">
        <f t="shared" si="21"/>
        <v>54.498330000000003</v>
      </c>
      <c r="X199" s="15">
        <v>0</v>
      </c>
      <c r="Y199" s="15">
        <f t="shared" si="22"/>
        <v>0</v>
      </c>
      <c r="Z199" s="15">
        <v>0</v>
      </c>
      <c r="AA199" s="14">
        <f t="shared" si="23"/>
        <v>0</v>
      </c>
      <c r="AR199" s="5" t="s">
        <v>15</v>
      </c>
      <c r="AT199" s="5" t="s">
        <v>7</v>
      </c>
      <c r="AU199" s="5" t="s">
        <v>5</v>
      </c>
      <c r="AY199" s="5" t="s">
        <v>6</v>
      </c>
      <c r="BE199" s="13">
        <f t="shared" si="24"/>
        <v>0</v>
      </c>
      <c r="BF199" s="13">
        <f t="shared" si="25"/>
        <v>0</v>
      </c>
      <c r="BG199" s="13">
        <f t="shared" si="26"/>
        <v>0</v>
      </c>
      <c r="BH199" s="13">
        <f t="shared" si="27"/>
        <v>0</v>
      </c>
      <c r="BI199" s="13">
        <f t="shared" si="28"/>
        <v>0</v>
      </c>
      <c r="BJ199" s="5" t="s">
        <v>5</v>
      </c>
      <c r="BK199" s="12">
        <f t="shared" si="29"/>
        <v>0</v>
      </c>
      <c r="BL199" s="5" t="s">
        <v>15</v>
      </c>
      <c r="BM199" s="5" t="s">
        <v>445</v>
      </c>
    </row>
    <row r="200" spans="2:65" s="1" customFormat="1" ht="31.5" customHeight="1" x14ac:dyDescent="0.3">
      <c r="B200" s="23"/>
      <c r="C200" s="22" t="s">
        <v>444</v>
      </c>
      <c r="D200" s="22" t="s">
        <v>7</v>
      </c>
      <c r="E200" s="21" t="s">
        <v>443</v>
      </c>
      <c r="F200" s="203" t="s">
        <v>442</v>
      </c>
      <c r="G200" s="203"/>
      <c r="H200" s="203"/>
      <c r="I200" s="203"/>
      <c r="J200" s="20" t="s">
        <v>420</v>
      </c>
      <c r="K200" s="19">
        <v>88.185000000000002</v>
      </c>
      <c r="L200" s="169">
        <v>0</v>
      </c>
      <c r="M200" s="169"/>
      <c r="N200" s="169">
        <f t="shared" si="20"/>
        <v>0</v>
      </c>
      <c r="O200" s="169"/>
      <c r="P200" s="169"/>
      <c r="Q200" s="169"/>
      <c r="R200" s="18"/>
      <c r="T200" s="17" t="s">
        <v>9</v>
      </c>
      <c r="U200" s="16" t="s">
        <v>8</v>
      </c>
      <c r="V200" s="15">
        <v>0.59799999999999998</v>
      </c>
      <c r="W200" s="15">
        <f t="shared" si="21"/>
        <v>52.734630000000003</v>
      </c>
      <c r="X200" s="15">
        <v>0</v>
      </c>
      <c r="Y200" s="15">
        <f t="shared" si="22"/>
        <v>0</v>
      </c>
      <c r="Z200" s="15">
        <v>0</v>
      </c>
      <c r="AA200" s="14">
        <f t="shared" si="23"/>
        <v>0</v>
      </c>
      <c r="AR200" s="5" t="s">
        <v>15</v>
      </c>
      <c r="AT200" s="5" t="s">
        <v>7</v>
      </c>
      <c r="AU200" s="5" t="s">
        <v>5</v>
      </c>
      <c r="AY200" s="5" t="s">
        <v>6</v>
      </c>
      <c r="BE200" s="13">
        <f t="shared" si="24"/>
        <v>0</v>
      </c>
      <c r="BF200" s="13">
        <f t="shared" si="25"/>
        <v>0</v>
      </c>
      <c r="BG200" s="13">
        <f t="shared" si="26"/>
        <v>0</v>
      </c>
      <c r="BH200" s="13">
        <f t="shared" si="27"/>
        <v>0</v>
      </c>
      <c r="BI200" s="13">
        <f t="shared" si="28"/>
        <v>0</v>
      </c>
      <c r="BJ200" s="5" t="s">
        <v>5</v>
      </c>
      <c r="BK200" s="12">
        <f t="shared" si="29"/>
        <v>0</v>
      </c>
      <c r="BL200" s="5" t="s">
        <v>15</v>
      </c>
      <c r="BM200" s="5" t="s">
        <v>441</v>
      </c>
    </row>
    <row r="201" spans="2:65" s="1" customFormat="1" ht="31.5" customHeight="1" x14ac:dyDescent="0.3">
      <c r="B201" s="23"/>
      <c r="C201" s="22" t="s">
        <v>440</v>
      </c>
      <c r="D201" s="22" t="s">
        <v>7</v>
      </c>
      <c r="E201" s="21" t="s">
        <v>439</v>
      </c>
      <c r="F201" s="203" t="s">
        <v>438</v>
      </c>
      <c r="G201" s="203"/>
      <c r="H201" s="203"/>
      <c r="I201" s="203"/>
      <c r="J201" s="20" t="s">
        <v>420</v>
      </c>
      <c r="K201" s="19">
        <v>1322.7750000000001</v>
      </c>
      <c r="L201" s="169">
        <v>0</v>
      </c>
      <c r="M201" s="169"/>
      <c r="N201" s="169">
        <f t="shared" si="20"/>
        <v>0</v>
      </c>
      <c r="O201" s="169"/>
      <c r="P201" s="169"/>
      <c r="Q201" s="169"/>
      <c r="R201" s="18"/>
      <c r="T201" s="17" t="s">
        <v>9</v>
      </c>
      <c r="U201" s="16" t="s">
        <v>8</v>
      </c>
      <c r="V201" s="15">
        <v>7.0000000000000001E-3</v>
      </c>
      <c r="W201" s="15">
        <f t="shared" si="21"/>
        <v>9.2594250000000002</v>
      </c>
      <c r="X201" s="15">
        <v>0</v>
      </c>
      <c r="Y201" s="15">
        <f t="shared" si="22"/>
        <v>0</v>
      </c>
      <c r="Z201" s="15">
        <v>0</v>
      </c>
      <c r="AA201" s="14">
        <f t="shared" si="23"/>
        <v>0</v>
      </c>
      <c r="AR201" s="5" t="s">
        <v>15</v>
      </c>
      <c r="AT201" s="5" t="s">
        <v>7</v>
      </c>
      <c r="AU201" s="5" t="s">
        <v>5</v>
      </c>
      <c r="AY201" s="5" t="s">
        <v>6</v>
      </c>
      <c r="BE201" s="13">
        <f t="shared" si="24"/>
        <v>0</v>
      </c>
      <c r="BF201" s="13">
        <f t="shared" si="25"/>
        <v>0</v>
      </c>
      <c r="BG201" s="13">
        <f t="shared" si="26"/>
        <v>0</v>
      </c>
      <c r="BH201" s="13">
        <f t="shared" si="27"/>
        <v>0</v>
      </c>
      <c r="BI201" s="13">
        <f t="shared" si="28"/>
        <v>0</v>
      </c>
      <c r="BJ201" s="5" t="s">
        <v>5</v>
      </c>
      <c r="BK201" s="12">
        <f t="shared" si="29"/>
        <v>0</v>
      </c>
      <c r="BL201" s="5" t="s">
        <v>15</v>
      </c>
      <c r="BM201" s="5" t="s">
        <v>437</v>
      </c>
    </row>
    <row r="202" spans="2:65" s="1" customFormat="1" ht="31.5" customHeight="1" x14ac:dyDescent="0.3">
      <c r="B202" s="23"/>
      <c r="C202" s="22" t="s">
        <v>436</v>
      </c>
      <c r="D202" s="22" t="s">
        <v>7</v>
      </c>
      <c r="E202" s="21" t="s">
        <v>435</v>
      </c>
      <c r="F202" s="203" t="s">
        <v>434</v>
      </c>
      <c r="G202" s="203"/>
      <c r="H202" s="203"/>
      <c r="I202" s="203"/>
      <c r="J202" s="20" t="s">
        <v>420</v>
      </c>
      <c r="K202" s="19">
        <v>88.185000000000002</v>
      </c>
      <c r="L202" s="169">
        <v>0</v>
      </c>
      <c r="M202" s="169"/>
      <c r="N202" s="169">
        <f t="shared" si="20"/>
        <v>0</v>
      </c>
      <c r="O202" s="169"/>
      <c r="P202" s="169"/>
      <c r="Q202" s="169"/>
      <c r="R202" s="18"/>
      <c r="T202" s="17" t="s">
        <v>9</v>
      </c>
      <c r="U202" s="16" t="s">
        <v>8</v>
      </c>
      <c r="V202" s="15">
        <v>0.89</v>
      </c>
      <c r="W202" s="15">
        <f t="shared" si="21"/>
        <v>78.484650000000002</v>
      </c>
      <c r="X202" s="15">
        <v>0</v>
      </c>
      <c r="Y202" s="15">
        <f t="shared" si="22"/>
        <v>0</v>
      </c>
      <c r="Z202" s="15">
        <v>0</v>
      </c>
      <c r="AA202" s="14">
        <f t="shared" si="23"/>
        <v>0</v>
      </c>
      <c r="AR202" s="5" t="s">
        <v>15</v>
      </c>
      <c r="AT202" s="5" t="s">
        <v>7</v>
      </c>
      <c r="AU202" s="5" t="s">
        <v>5</v>
      </c>
      <c r="AY202" s="5" t="s">
        <v>6</v>
      </c>
      <c r="BE202" s="13">
        <f t="shared" si="24"/>
        <v>0</v>
      </c>
      <c r="BF202" s="13">
        <f t="shared" si="25"/>
        <v>0</v>
      </c>
      <c r="BG202" s="13">
        <f t="shared" si="26"/>
        <v>0</v>
      </c>
      <c r="BH202" s="13">
        <f t="shared" si="27"/>
        <v>0</v>
      </c>
      <c r="BI202" s="13">
        <f t="shared" si="28"/>
        <v>0</v>
      </c>
      <c r="BJ202" s="5" t="s">
        <v>5</v>
      </c>
      <c r="BK202" s="12">
        <f t="shared" si="29"/>
        <v>0</v>
      </c>
      <c r="BL202" s="5" t="s">
        <v>15</v>
      </c>
      <c r="BM202" s="5" t="s">
        <v>433</v>
      </c>
    </row>
    <row r="203" spans="2:65" s="1" customFormat="1" ht="31.5" customHeight="1" x14ac:dyDescent="0.3">
      <c r="B203" s="23"/>
      <c r="C203" s="22" t="s">
        <v>432</v>
      </c>
      <c r="D203" s="22" t="s">
        <v>7</v>
      </c>
      <c r="E203" s="21" t="s">
        <v>431</v>
      </c>
      <c r="F203" s="203" t="s">
        <v>430</v>
      </c>
      <c r="G203" s="203"/>
      <c r="H203" s="203"/>
      <c r="I203" s="203"/>
      <c r="J203" s="20" t="s">
        <v>420</v>
      </c>
      <c r="K203" s="19">
        <v>88.185000000000002</v>
      </c>
      <c r="L203" s="169">
        <v>0</v>
      </c>
      <c r="M203" s="169"/>
      <c r="N203" s="169">
        <f t="shared" si="20"/>
        <v>0</v>
      </c>
      <c r="O203" s="169"/>
      <c r="P203" s="169"/>
      <c r="Q203" s="169"/>
      <c r="R203" s="18"/>
      <c r="T203" s="17" t="s">
        <v>9</v>
      </c>
      <c r="U203" s="16" t="s">
        <v>8</v>
      </c>
      <c r="V203" s="15">
        <v>0.156</v>
      </c>
      <c r="W203" s="15">
        <f t="shared" si="21"/>
        <v>13.75686</v>
      </c>
      <c r="X203" s="15">
        <v>0</v>
      </c>
      <c r="Y203" s="15">
        <f t="shared" si="22"/>
        <v>0</v>
      </c>
      <c r="Z203" s="15">
        <v>0</v>
      </c>
      <c r="AA203" s="14">
        <f t="shared" si="23"/>
        <v>0</v>
      </c>
      <c r="AR203" s="5" t="s">
        <v>15</v>
      </c>
      <c r="AT203" s="5" t="s">
        <v>7</v>
      </c>
      <c r="AU203" s="5" t="s">
        <v>5</v>
      </c>
      <c r="AY203" s="5" t="s">
        <v>6</v>
      </c>
      <c r="BE203" s="13">
        <f t="shared" si="24"/>
        <v>0</v>
      </c>
      <c r="BF203" s="13">
        <f t="shared" si="25"/>
        <v>0</v>
      </c>
      <c r="BG203" s="13">
        <f t="shared" si="26"/>
        <v>0</v>
      </c>
      <c r="BH203" s="13">
        <f t="shared" si="27"/>
        <v>0</v>
      </c>
      <c r="BI203" s="13">
        <f t="shared" si="28"/>
        <v>0</v>
      </c>
      <c r="BJ203" s="5" t="s">
        <v>5</v>
      </c>
      <c r="BK203" s="12">
        <f t="shared" si="29"/>
        <v>0</v>
      </c>
      <c r="BL203" s="5" t="s">
        <v>15</v>
      </c>
      <c r="BM203" s="5" t="s">
        <v>429</v>
      </c>
    </row>
    <row r="204" spans="2:65" s="1" customFormat="1" ht="31.5" customHeight="1" x14ac:dyDescent="0.3">
      <c r="B204" s="23"/>
      <c r="C204" s="22" t="s">
        <v>428</v>
      </c>
      <c r="D204" s="22" t="s">
        <v>7</v>
      </c>
      <c r="E204" s="21" t="s">
        <v>427</v>
      </c>
      <c r="F204" s="203" t="s">
        <v>426</v>
      </c>
      <c r="G204" s="203"/>
      <c r="H204" s="203"/>
      <c r="I204" s="203"/>
      <c r="J204" s="20" t="s">
        <v>420</v>
      </c>
      <c r="K204" s="19">
        <v>88.185000000000002</v>
      </c>
      <c r="L204" s="169">
        <v>0</v>
      </c>
      <c r="M204" s="169"/>
      <c r="N204" s="169">
        <f t="shared" si="20"/>
        <v>0</v>
      </c>
      <c r="O204" s="169"/>
      <c r="P204" s="169"/>
      <c r="Q204" s="169"/>
      <c r="R204" s="18"/>
      <c r="T204" s="17" t="s">
        <v>9</v>
      </c>
      <c r="U204" s="16" t="s">
        <v>8</v>
      </c>
      <c r="V204" s="15">
        <v>0</v>
      </c>
      <c r="W204" s="15">
        <f t="shared" si="21"/>
        <v>0</v>
      </c>
      <c r="X204" s="15">
        <v>0</v>
      </c>
      <c r="Y204" s="15">
        <f t="shared" si="22"/>
        <v>0</v>
      </c>
      <c r="Z204" s="15">
        <v>0</v>
      </c>
      <c r="AA204" s="14">
        <f t="shared" si="23"/>
        <v>0</v>
      </c>
      <c r="AR204" s="5" t="s">
        <v>15</v>
      </c>
      <c r="AT204" s="5" t="s">
        <v>7</v>
      </c>
      <c r="AU204" s="5" t="s">
        <v>5</v>
      </c>
      <c r="AY204" s="5" t="s">
        <v>6</v>
      </c>
      <c r="BE204" s="13">
        <f t="shared" si="24"/>
        <v>0</v>
      </c>
      <c r="BF204" s="13">
        <f t="shared" si="25"/>
        <v>0</v>
      </c>
      <c r="BG204" s="13">
        <f t="shared" si="26"/>
        <v>0</v>
      </c>
      <c r="BH204" s="13">
        <f t="shared" si="27"/>
        <v>0</v>
      </c>
      <c r="BI204" s="13">
        <f t="shared" si="28"/>
        <v>0</v>
      </c>
      <c r="BJ204" s="5" t="s">
        <v>5</v>
      </c>
      <c r="BK204" s="12">
        <f t="shared" si="29"/>
        <v>0</v>
      </c>
      <c r="BL204" s="5" t="s">
        <v>15</v>
      </c>
      <c r="BM204" s="5" t="s">
        <v>425</v>
      </c>
    </row>
    <row r="205" spans="2:65" s="24" customFormat="1" ht="29.85" customHeight="1" x14ac:dyDescent="0.35">
      <c r="B205" s="34"/>
      <c r="C205" s="29"/>
      <c r="D205" s="35" t="s">
        <v>424</v>
      </c>
      <c r="E205" s="35"/>
      <c r="F205" s="35"/>
      <c r="G205" s="35"/>
      <c r="H205" s="35"/>
      <c r="I205" s="35"/>
      <c r="J205" s="35"/>
      <c r="K205" s="35"/>
      <c r="L205" s="35"/>
      <c r="M205" s="35"/>
      <c r="N205" s="213">
        <f>BK205</f>
        <v>0</v>
      </c>
      <c r="O205" s="214"/>
      <c r="P205" s="214"/>
      <c r="Q205" s="214"/>
      <c r="R205" s="32"/>
      <c r="T205" s="31"/>
      <c r="U205" s="29"/>
      <c r="V205" s="29"/>
      <c r="W205" s="30">
        <f>W206</f>
        <v>249.70879200000002</v>
      </c>
      <c r="X205" s="29"/>
      <c r="Y205" s="30">
        <f>Y206</f>
        <v>0</v>
      </c>
      <c r="Z205" s="29"/>
      <c r="AA205" s="28">
        <f>AA206</f>
        <v>0</v>
      </c>
      <c r="AR205" s="26" t="s">
        <v>0</v>
      </c>
      <c r="AT205" s="27" t="s">
        <v>14</v>
      </c>
      <c r="AU205" s="27" t="s">
        <v>0</v>
      </c>
      <c r="AY205" s="26" t="s">
        <v>6</v>
      </c>
      <c r="BK205" s="25">
        <f>BK206</f>
        <v>0</v>
      </c>
    </row>
    <row r="206" spans="2:65" s="1" customFormat="1" ht="31.5" customHeight="1" x14ac:dyDescent="0.3">
      <c r="B206" s="23"/>
      <c r="C206" s="22" t="s">
        <v>423</v>
      </c>
      <c r="D206" s="22" t="s">
        <v>7</v>
      </c>
      <c r="E206" s="21" t="s">
        <v>422</v>
      </c>
      <c r="F206" s="203" t="s">
        <v>421</v>
      </c>
      <c r="G206" s="203"/>
      <c r="H206" s="203"/>
      <c r="I206" s="203"/>
      <c r="J206" s="20" t="s">
        <v>420</v>
      </c>
      <c r="K206" s="19">
        <v>101.384</v>
      </c>
      <c r="L206" s="169">
        <v>0</v>
      </c>
      <c r="M206" s="169"/>
      <c r="N206" s="169">
        <f>ROUND(L206*K206,3)</f>
        <v>0</v>
      </c>
      <c r="O206" s="169"/>
      <c r="P206" s="169"/>
      <c r="Q206" s="169"/>
      <c r="R206" s="18"/>
      <c r="T206" s="17" t="s">
        <v>9</v>
      </c>
      <c r="U206" s="16" t="s">
        <v>8</v>
      </c>
      <c r="V206" s="15">
        <v>2.4630000000000001</v>
      </c>
      <c r="W206" s="15">
        <f>V206*K206</f>
        <v>249.70879200000002</v>
      </c>
      <c r="X206" s="15">
        <v>0</v>
      </c>
      <c r="Y206" s="15">
        <f>X206*K206</f>
        <v>0</v>
      </c>
      <c r="Z206" s="15">
        <v>0</v>
      </c>
      <c r="AA206" s="14">
        <f>Z206*K206</f>
        <v>0</v>
      </c>
      <c r="AR206" s="5" t="s">
        <v>15</v>
      </c>
      <c r="AT206" s="5" t="s">
        <v>7</v>
      </c>
      <c r="AU206" s="5" t="s">
        <v>5</v>
      </c>
      <c r="AY206" s="5" t="s">
        <v>6</v>
      </c>
      <c r="BE206" s="13">
        <f>IF(U206="základná",N206,0)</f>
        <v>0</v>
      </c>
      <c r="BF206" s="13">
        <f>IF(U206="znížená",N206,0)</f>
        <v>0</v>
      </c>
      <c r="BG206" s="13">
        <f>IF(U206="zákl. prenesená",N206,0)</f>
        <v>0</v>
      </c>
      <c r="BH206" s="13">
        <f>IF(U206="zníž. prenesená",N206,0)</f>
        <v>0</v>
      </c>
      <c r="BI206" s="13">
        <f>IF(U206="nulová",N206,0)</f>
        <v>0</v>
      </c>
      <c r="BJ206" s="5" t="s">
        <v>5</v>
      </c>
      <c r="BK206" s="12">
        <f>ROUND(L206*K206,3)</f>
        <v>0</v>
      </c>
      <c r="BL206" s="5" t="s">
        <v>15</v>
      </c>
      <c r="BM206" s="5" t="s">
        <v>419</v>
      </c>
    </row>
    <row r="207" spans="2:65" s="24" customFormat="1" ht="37.35" customHeight="1" x14ac:dyDescent="0.35">
      <c r="B207" s="34"/>
      <c r="C207" s="29"/>
      <c r="D207" s="33" t="s">
        <v>418</v>
      </c>
      <c r="E207" s="33"/>
      <c r="F207" s="33"/>
      <c r="G207" s="33"/>
      <c r="H207" s="33"/>
      <c r="I207" s="33"/>
      <c r="J207" s="33"/>
      <c r="K207" s="33"/>
      <c r="L207" s="33"/>
      <c r="M207" s="33"/>
      <c r="N207" s="233">
        <f>BK207</f>
        <v>0</v>
      </c>
      <c r="O207" s="234"/>
      <c r="P207" s="234"/>
      <c r="Q207" s="234"/>
      <c r="R207" s="32"/>
      <c r="T207" s="31"/>
      <c r="U207" s="29"/>
      <c r="V207" s="29"/>
      <c r="W207" s="30">
        <f>W208+W213+W221+W225+W230+W240+W263+W269+W276+W287+W290+W308+W311+W316+W325+W330</f>
        <v>1188.9534412099999</v>
      </c>
      <c r="X207" s="29"/>
      <c r="Y207" s="30">
        <f>Y208+Y213+Y221+Y225+Y230+Y240+Y263+Y269+Y276+Y287+Y290+Y308+Y311+Y316+Y325+Y330</f>
        <v>32.238538189299994</v>
      </c>
      <c r="Z207" s="29"/>
      <c r="AA207" s="28">
        <f>AA208+AA213+AA221+AA225+AA230+AA240+AA263+AA269+AA276+AA287+AA290+AA308+AA311+AA316+AA325+AA330</f>
        <v>5.2557299999999998</v>
      </c>
      <c r="AR207" s="26" t="s">
        <v>5</v>
      </c>
      <c r="AT207" s="27" t="s">
        <v>14</v>
      </c>
      <c r="AU207" s="27" t="s">
        <v>13</v>
      </c>
      <c r="AY207" s="26" t="s">
        <v>6</v>
      </c>
      <c r="BK207" s="25">
        <f>BK208+BK213+BK221+BK225+BK230+BK240+BK263+BK269+BK276+BK287+BK290+BK308+BK311+BK316+BK325+BK330</f>
        <v>0</v>
      </c>
    </row>
    <row r="208" spans="2:65" s="24" customFormat="1" ht="19.95" customHeight="1" x14ac:dyDescent="0.35">
      <c r="B208" s="34"/>
      <c r="C208" s="29"/>
      <c r="D208" s="35" t="s">
        <v>417</v>
      </c>
      <c r="E208" s="35"/>
      <c r="F208" s="35"/>
      <c r="G208" s="35"/>
      <c r="H208" s="35"/>
      <c r="I208" s="35"/>
      <c r="J208" s="35"/>
      <c r="K208" s="35"/>
      <c r="L208" s="35"/>
      <c r="M208" s="35"/>
      <c r="N208" s="211">
        <f>BK208</f>
        <v>0</v>
      </c>
      <c r="O208" s="212"/>
      <c r="P208" s="212"/>
      <c r="Q208" s="212"/>
      <c r="R208" s="32"/>
      <c r="T208" s="31"/>
      <c r="U208" s="29"/>
      <c r="V208" s="29"/>
      <c r="W208" s="30">
        <f>SUM(W209:W212)</f>
        <v>25.1553015</v>
      </c>
      <c r="X208" s="29"/>
      <c r="Y208" s="30">
        <f>SUM(Y209:Y212)</f>
        <v>0.18962600000000002</v>
      </c>
      <c r="Z208" s="29"/>
      <c r="AA208" s="28">
        <f>SUM(AA209:AA212)</f>
        <v>3.0205000000000002</v>
      </c>
      <c r="AR208" s="26" t="s">
        <v>5</v>
      </c>
      <c r="AT208" s="27" t="s">
        <v>14</v>
      </c>
      <c r="AU208" s="27" t="s">
        <v>0</v>
      </c>
      <c r="AY208" s="26" t="s">
        <v>6</v>
      </c>
      <c r="BK208" s="25">
        <f>SUM(BK209:BK212)</f>
        <v>0</v>
      </c>
    </row>
    <row r="209" spans="2:65" s="1" customFormat="1" ht="31.5" customHeight="1" x14ac:dyDescent="0.3">
      <c r="B209" s="23"/>
      <c r="C209" s="22" t="s">
        <v>416</v>
      </c>
      <c r="D209" s="22" t="s">
        <v>7</v>
      </c>
      <c r="E209" s="21" t="s">
        <v>415</v>
      </c>
      <c r="F209" s="203" t="s">
        <v>414</v>
      </c>
      <c r="G209" s="203"/>
      <c r="H209" s="203"/>
      <c r="I209" s="203"/>
      <c r="J209" s="20" t="s">
        <v>25</v>
      </c>
      <c r="K209" s="19">
        <v>215.75</v>
      </c>
      <c r="L209" s="169">
        <v>0</v>
      </c>
      <c r="M209" s="169"/>
      <c r="N209" s="169">
        <f>ROUND(L209*K209,3)</f>
        <v>0</v>
      </c>
      <c r="O209" s="169"/>
      <c r="P209" s="169"/>
      <c r="Q209" s="169"/>
      <c r="R209" s="18"/>
      <c r="T209" s="17" t="s">
        <v>9</v>
      </c>
      <c r="U209" s="16" t="s">
        <v>8</v>
      </c>
      <c r="V209" s="15">
        <v>6.3E-2</v>
      </c>
      <c r="W209" s="15">
        <f>V209*K209</f>
        <v>13.59225</v>
      </c>
      <c r="X209" s="15">
        <v>0</v>
      </c>
      <c r="Y209" s="15">
        <f>X209*K209</f>
        <v>0</v>
      </c>
      <c r="Z209" s="15">
        <v>1.4E-2</v>
      </c>
      <c r="AA209" s="14">
        <f>Z209*K209</f>
        <v>3.0205000000000002</v>
      </c>
      <c r="AR209" s="5" t="s">
        <v>24</v>
      </c>
      <c r="AT209" s="5" t="s">
        <v>7</v>
      </c>
      <c r="AU209" s="5" t="s">
        <v>5</v>
      </c>
      <c r="AY209" s="5" t="s">
        <v>6</v>
      </c>
      <c r="BE209" s="13">
        <f>IF(U209="základná",N209,0)</f>
        <v>0</v>
      </c>
      <c r="BF209" s="13">
        <f>IF(U209="znížená",N209,0)</f>
        <v>0</v>
      </c>
      <c r="BG209" s="13">
        <f>IF(U209="zákl. prenesená",N209,0)</f>
        <v>0</v>
      </c>
      <c r="BH209" s="13">
        <f>IF(U209="zníž. prenesená",N209,0)</f>
        <v>0</v>
      </c>
      <c r="BI209" s="13">
        <f>IF(U209="nulová",N209,0)</f>
        <v>0</v>
      </c>
      <c r="BJ209" s="5" t="s">
        <v>5</v>
      </c>
      <c r="BK209" s="12">
        <f>ROUND(L209*K209,3)</f>
        <v>0</v>
      </c>
      <c r="BL209" s="5" t="s">
        <v>24</v>
      </c>
      <c r="BM209" s="5" t="s">
        <v>413</v>
      </c>
    </row>
    <row r="210" spans="2:65" s="1" customFormat="1" ht="31.5" customHeight="1" x14ac:dyDescent="0.3">
      <c r="B210" s="23"/>
      <c r="C210" s="22" t="s">
        <v>412</v>
      </c>
      <c r="D210" s="22" t="s">
        <v>7</v>
      </c>
      <c r="E210" s="21" t="s">
        <v>411</v>
      </c>
      <c r="F210" s="203" t="s">
        <v>410</v>
      </c>
      <c r="G210" s="203"/>
      <c r="H210" s="203"/>
      <c r="I210" s="203"/>
      <c r="J210" s="20" t="s">
        <v>25</v>
      </c>
      <c r="K210" s="19">
        <v>412.23</v>
      </c>
      <c r="L210" s="169">
        <v>0</v>
      </c>
      <c r="M210" s="169"/>
      <c r="N210" s="169">
        <f>ROUND(L210*K210,3)</f>
        <v>0</v>
      </c>
      <c r="O210" s="169"/>
      <c r="P210" s="169"/>
      <c r="Q210" s="169"/>
      <c r="R210" s="18"/>
      <c r="T210" s="17" t="s">
        <v>9</v>
      </c>
      <c r="U210" s="16" t="s">
        <v>8</v>
      </c>
      <c r="V210" s="15">
        <v>2.8049999999999999E-2</v>
      </c>
      <c r="W210" s="15">
        <f>V210*K210</f>
        <v>11.5630515</v>
      </c>
      <c r="X210" s="15">
        <v>0</v>
      </c>
      <c r="Y210" s="15">
        <f>X210*K210</f>
        <v>0</v>
      </c>
      <c r="Z210" s="15">
        <v>0</v>
      </c>
      <c r="AA210" s="14">
        <f>Z210*K210</f>
        <v>0</v>
      </c>
      <c r="AR210" s="5" t="s">
        <v>24</v>
      </c>
      <c r="AT210" s="5" t="s">
        <v>7</v>
      </c>
      <c r="AU210" s="5" t="s">
        <v>5</v>
      </c>
      <c r="AY210" s="5" t="s">
        <v>6</v>
      </c>
      <c r="BE210" s="13">
        <f>IF(U210="základná",N210,0)</f>
        <v>0</v>
      </c>
      <c r="BF210" s="13">
        <f>IF(U210="znížená",N210,0)</f>
        <v>0</v>
      </c>
      <c r="BG210" s="13">
        <f>IF(U210="zákl. prenesená",N210,0)</f>
        <v>0</v>
      </c>
      <c r="BH210" s="13">
        <f>IF(U210="zníž. prenesená",N210,0)</f>
        <v>0</v>
      </c>
      <c r="BI210" s="13">
        <f>IF(U210="nulová",N210,0)</f>
        <v>0</v>
      </c>
      <c r="BJ210" s="5" t="s">
        <v>5</v>
      </c>
      <c r="BK210" s="12">
        <f>ROUND(L210*K210,3)</f>
        <v>0</v>
      </c>
      <c r="BL210" s="5" t="s">
        <v>24</v>
      </c>
      <c r="BM210" s="5" t="s">
        <v>409</v>
      </c>
    </row>
    <row r="211" spans="2:65" s="1" customFormat="1" ht="22.5" customHeight="1" x14ac:dyDescent="0.3">
      <c r="B211" s="23"/>
      <c r="C211" s="39" t="s">
        <v>408</v>
      </c>
      <c r="D211" s="39" t="s">
        <v>49</v>
      </c>
      <c r="E211" s="38" t="s">
        <v>407</v>
      </c>
      <c r="F211" s="217" t="s">
        <v>406</v>
      </c>
      <c r="G211" s="217"/>
      <c r="H211" s="217"/>
      <c r="I211" s="217"/>
      <c r="J211" s="37" t="s">
        <v>25</v>
      </c>
      <c r="K211" s="36">
        <v>474.065</v>
      </c>
      <c r="L211" s="168">
        <v>0</v>
      </c>
      <c r="M211" s="168"/>
      <c r="N211" s="168">
        <f>ROUND(L211*K211,3)</f>
        <v>0</v>
      </c>
      <c r="O211" s="169"/>
      <c r="P211" s="169"/>
      <c r="Q211" s="169"/>
      <c r="R211" s="18"/>
      <c r="T211" s="17" t="s">
        <v>9</v>
      </c>
      <c r="U211" s="16" t="s">
        <v>8</v>
      </c>
      <c r="V211" s="15">
        <v>0</v>
      </c>
      <c r="W211" s="15">
        <f>V211*K211</f>
        <v>0</v>
      </c>
      <c r="X211" s="15">
        <v>4.0000000000000002E-4</v>
      </c>
      <c r="Y211" s="15">
        <f>X211*K211</f>
        <v>0.18962600000000002</v>
      </c>
      <c r="Z211" s="15">
        <v>0</v>
      </c>
      <c r="AA211" s="14">
        <f>Z211*K211</f>
        <v>0</v>
      </c>
      <c r="AR211" s="5" t="s">
        <v>50</v>
      </c>
      <c r="AT211" s="5" t="s">
        <v>49</v>
      </c>
      <c r="AU211" s="5" t="s">
        <v>5</v>
      </c>
      <c r="AY211" s="5" t="s">
        <v>6</v>
      </c>
      <c r="BE211" s="13">
        <f>IF(U211="základná",N211,0)</f>
        <v>0</v>
      </c>
      <c r="BF211" s="13">
        <f>IF(U211="znížená",N211,0)</f>
        <v>0</v>
      </c>
      <c r="BG211" s="13">
        <f>IF(U211="zákl. prenesená",N211,0)</f>
        <v>0</v>
      </c>
      <c r="BH211" s="13">
        <f>IF(U211="zníž. prenesená",N211,0)</f>
        <v>0</v>
      </c>
      <c r="BI211" s="13">
        <f>IF(U211="nulová",N211,0)</f>
        <v>0</v>
      </c>
      <c r="BJ211" s="5" t="s">
        <v>5</v>
      </c>
      <c r="BK211" s="12">
        <f>ROUND(L211*K211,3)</f>
        <v>0</v>
      </c>
      <c r="BL211" s="5" t="s">
        <v>24</v>
      </c>
      <c r="BM211" s="5" t="s">
        <v>405</v>
      </c>
    </row>
    <row r="212" spans="2:65" s="1" customFormat="1" ht="31.5" customHeight="1" x14ac:dyDescent="0.3">
      <c r="B212" s="23"/>
      <c r="C212" s="22" t="s">
        <v>404</v>
      </c>
      <c r="D212" s="22" t="s">
        <v>7</v>
      </c>
      <c r="E212" s="21" t="s">
        <v>403</v>
      </c>
      <c r="F212" s="203" t="s">
        <v>402</v>
      </c>
      <c r="G212" s="203"/>
      <c r="H212" s="203"/>
      <c r="I212" s="203"/>
      <c r="J212" s="20" t="s">
        <v>44</v>
      </c>
      <c r="K212" s="19">
        <v>10.178000000000001</v>
      </c>
      <c r="L212" s="169">
        <v>0</v>
      </c>
      <c r="M212" s="169"/>
      <c r="N212" s="169">
        <f>ROUND(L212*K212,3)</f>
        <v>0</v>
      </c>
      <c r="O212" s="169"/>
      <c r="P212" s="169"/>
      <c r="Q212" s="169"/>
      <c r="R212" s="18"/>
      <c r="T212" s="17" t="s">
        <v>9</v>
      </c>
      <c r="U212" s="16" t="s">
        <v>8</v>
      </c>
      <c r="V212" s="15">
        <v>0</v>
      </c>
      <c r="W212" s="15">
        <f>V212*K212</f>
        <v>0</v>
      </c>
      <c r="X212" s="15">
        <v>0</v>
      </c>
      <c r="Y212" s="15">
        <f>X212*K212</f>
        <v>0</v>
      </c>
      <c r="Z212" s="15">
        <v>0</v>
      </c>
      <c r="AA212" s="14">
        <f>Z212*K212</f>
        <v>0</v>
      </c>
      <c r="AR212" s="5" t="s">
        <v>24</v>
      </c>
      <c r="AT212" s="5" t="s">
        <v>7</v>
      </c>
      <c r="AU212" s="5" t="s">
        <v>5</v>
      </c>
      <c r="AY212" s="5" t="s">
        <v>6</v>
      </c>
      <c r="BE212" s="13">
        <f>IF(U212="základná",N212,0)</f>
        <v>0</v>
      </c>
      <c r="BF212" s="13">
        <f>IF(U212="znížená",N212,0)</f>
        <v>0</v>
      </c>
      <c r="BG212" s="13">
        <f>IF(U212="zákl. prenesená",N212,0)</f>
        <v>0</v>
      </c>
      <c r="BH212" s="13">
        <f>IF(U212="zníž. prenesená",N212,0)</f>
        <v>0</v>
      </c>
      <c r="BI212" s="13">
        <f>IF(U212="nulová",N212,0)</f>
        <v>0</v>
      </c>
      <c r="BJ212" s="5" t="s">
        <v>5</v>
      </c>
      <c r="BK212" s="12">
        <f>ROUND(L212*K212,3)</f>
        <v>0</v>
      </c>
      <c r="BL212" s="5" t="s">
        <v>24</v>
      </c>
      <c r="BM212" s="5" t="s">
        <v>401</v>
      </c>
    </row>
    <row r="213" spans="2:65" s="24" customFormat="1" ht="29.85" customHeight="1" x14ac:dyDescent="0.35">
      <c r="B213" s="34"/>
      <c r="C213" s="29"/>
      <c r="D213" s="35" t="s">
        <v>400</v>
      </c>
      <c r="E213" s="35"/>
      <c r="F213" s="35"/>
      <c r="G213" s="35"/>
      <c r="H213" s="35"/>
      <c r="I213" s="35"/>
      <c r="J213" s="35"/>
      <c r="K213" s="35"/>
      <c r="L213" s="35"/>
      <c r="M213" s="35"/>
      <c r="N213" s="213">
        <f>BK213</f>
        <v>0</v>
      </c>
      <c r="O213" s="214"/>
      <c r="P213" s="214"/>
      <c r="Q213" s="214"/>
      <c r="R213" s="32"/>
      <c r="T213" s="31"/>
      <c r="U213" s="29"/>
      <c r="V213" s="29"/>
      <c r="W213" s="30">
        <f>SUM(W214:W220)</f>
        <v>42.911589999999997</v>
      </c>
      <c r="X213" s="29"/>
      <c r="Y213" s="30">
        <f>SUM(Y214:Y220)</f>
        <v>4.6350189000000004</v>
      </c>
      <c r="Z213" s="29"/>
      <c r="AA213" s="28">
        <f>SUM(AA214:AA220)</f>
        <v>1.661</v>
      </c>
      <c r="AR213" s="26" t="s">
        <v>5</v>
      </c>
      <c r="AT213" s="27" t="s">
        <v>14</v>
      </c>
      <c r="AU213" s="27" t="s">
        <v>0</v>
      </c>
      <c r="AY213" s="26" t="s">
        <v>6</v>
      </c>
      <c r="BK213" s="25">
        <f>SUM(BK214:BK220)</f>
        <v>0</v>
      </c>
    </row>
    <row r="214" spans="2:65" s="1" customFormat="1" ht="44.25" customHeight="1" x14ac:dyDescent="0.3">
      <c r="B214" s="23"/>
      <c r="C214" s="22" t="s">
        <v>399</v>
      </c>
      <c r="D214" s="22" t="s">
        <v>7</v>
      </c>
      <c r="E214" s="21" t="s">
        <v>398</v>
      </c>
      <c r="F214" s="203" t="s">
        <v>397</v>
      </c>
      <c r="G214" s="203"/>
      <c r="H214" s="203"/>
      <c r="I214" s="203"/>
      <c r="J214" s="20" t="s">
        <v>25</v>
      </c>
      <c r="K214" s="19">
        <v>188.75</v>
      </c>
      <c r="L214" s="169">
        <v>0</v>
      </c>
      <c r="M214" s="169"/>
      <c r="N214" s="169">
        <f t="shared" ref="N214:N220" si="30">ROUND(L214*K214,3)</f>
        <v>0</v>
      </c>
      <c r="O214" s="169"/>
      <c r="P214" s="169"/>
      <c r="Q214" s="169"/>
      <c r="R214" s="18"/>
      <c r="T214" s="17" t="s">
        <v>9</v>
      </c>
      <c r="U214" s="16" t="s">
        <v>8</v>
      </c>
      <c r="V214" s="15">
        <v>6.3E-2</v>
      </c>
      <c r="W214" s="15">
        <f t="shared" ref="W214:W220" si="31">V214*K214</f>
        <v>11.891249999999999</v>
      </c>
      <c r="X214" s="15">
        <v>0</v>
      </c>
      <c r="Y214" s="15">
        <f t="shared" ref="Y214:Y220" si="32">X214*K214</f>
        <v>0</v>
      </c>
      <c r="Z214" s="15">
        <v>8.8000000000000005E-3</v>
      </c>
      <c r="AA214" s="14">
        <f t="shared" ref="AA214:AA220" si="33">Z214*K214</f>
        <v>1.661</v>
      </c>
      <c r="AR214" s="5" t="s">
        <v>24</v>
      </c>
      <c r="AT214" s="5" t="s">
        <v>7</v>
      </c>
      <c r="AU214" s="5" t="s">
        <v>5</v>
      </c>
      <c r="AY214" s="5" t="s">
        <v>6</v>
      </c>
      <c r="BE214" s="13">
        <f t="shared" ref="BE214:BE220" si="34">IF(U214="základná",N214,0)</f>
        <v>0</v>
      </c>
      <c r="BF214" s="13">
        <f t="shared" ref="BF214:BF220" si="35">IF(U214="znížená",N214,0)</f>
        <v>0</v>
      </c>
      <c r="BG214" s="13">
        <f t="shared" ref="BG214:BG220" si="36">IF(U214="zákl. prenesená",N214,0)</f>
        <v>0</v>
      </c>
      <c r="BH214" s="13">
        <f t="shared" ref="BH214:BH220" si="37">IF(U214="zníž. prenesená",N214,0)</f>
        <v>0</v>
      </c>
      <c r="BI214" s="13">
        <f t="shared" ref="BI214:BI220" si="38">IF(U214="nulová",N214,0)</f>
        <v>0</v>
      </c>
      <c r="BJ214" s="5" t="s">
        <v>5</v>
      </c>
      <c r="BK214" s="12">
        <f t="shared" ref="BK214:BK220" si="39">ROUND(L214*K214,3)</f>
        <v>0</v>
      </c>
      <c r="BL214" s="5" t="s">
        <v>24</v>
      </c>
      <c r="BM214" s="5" t="s">
        <v>396</v>
      </c>
    </row>
    <row r="215" spans="2:65" s="1" customFormat="1" ht="31.5" customHeight="1" x14ac:dyDescent="0.3">
      <c r="B215" s="23"/>
      <c r="C215" s="22" t="s">
        <v>395</v>
      </c>
      <c r="D215" s="22" t="s">
        <v>7</v>
      </c>
      <c r="E215" s="21" t="s">
        <v>394</v>
      </c>
      <c r="F215" s="203" t="s">
        <v>393</v>
      </c>
      <c r="G215" s="203"/>
      <c r="H215" s="203"/>
      <c r="I215" s="203"/>
      <c r="J215" s="20" t="s">
        <v>25</v>
      </c>
      <c r="K215" s="19">
        <v>188.67500000000001</v>
      </c>
      <c r="L215" s="169">
        <v>0</v>
      </c>
      <c r="M215" s="169"/>
      <c r="N215" s="169">
        <f t="shared" si="30"/>
        <v>0</v>
      </c>
      <c r="O215" s="169"/>
      <c r="P215" s="169"/>
      <c r="Q215" s="169"/>
      <c r="R215" s="18"/>
      <c r="T215" s="17" t="s">
        <v>9</v>
      </c>
      <c r="U215" s="16" t="s">
        <v>8</v>
      </c>
      <c r="V215" s="15">
        <v>6.5000000000000002E-2</v>
      </c>
      <c r="W215" s="15">
        <f t="shared" si="31"/>
        <v>12.263875000000001</v>
      </c>
      <c r="X215" s="15">
        <v>0</v>
      </c>
      <c r="Y215" s="15">
        <f t="shared" si="32"/>
        <v>0</v>
      </c>
      <c r="Z215" s="15">
        <v>0</v>
      </c>
      <c r="AA215" s="14">
        <f t="shared" si="33"/>
        <v>0</v>
      </c>
      <c r="AR215" s="5" t="s">
        <v>24</v>
      </c>
      <c r="AT215" s="5" t="s">
        <v>7</v>
      </c>
      <c r="AU215" s="5" t="s">
        <v>5</v>
      </c>
      <c r="AY215" s="5" t="s">
        <v>6</v>
      </c>
      <c r="BE215" s="13">
        <f t="shared" si="34"/>
        <v>0</v>
      </c>
      <c r="BF215" s="13">
        <f t="shared" si="35"/>
        <v>0</v>
      </c>
      <c r="BG215" s="13">
        <f t="shared" si="36"/>
        <v>0</v>
      </c>
      <c r="BH215" s="13">
        <f t="shared" si="37"/>
        <v>0</v>
      </c>
      <c r="BI215" s="13">
        <f t="shared" si="38"/>
        <v>0</v>
      </c>
      <c r="BJ215" s="5" t="s">
        <v>5</v>
      </c>
      <c r="BK215" s="12">
        <f t="shared" si="39"/>
        <v>0</v>
      </c>
      <c r="BL215" s="5" t="s">
        <v>24</v>
      </c>
      <c r="BM215" s="5" t="s">
        <v>392</v>
      </c>
    </row>
    <row r="216" spans="2:65" s="1" customFormat="1" ht="22.5" customHeight="1" x14ac:dyDescent="0.3">
      <c r="B216" s="23"/>
      <c r="C216" s="39" t="s">
        <v>391</v>
      </c>
      <c r="D216" s="39" t="s">
        <v>49</v>
      </c>
      <c r="E216" s="38" t="s">
        <v>390</v>
      </c>
      <c r="F216" s="217" t="s">
        <v>389</v>
      </c>
      <c r="G216" s="217"/>
      <c r="H216" s="217"/>
      <c r="I216" s="217"/>
      <c r="J216" s="37" t="s">
        <v>25</v>
      </c>
      <c r="K216" s="36">
        <v>188.67500000000001</v>
      </c>
      <c r="L216" s="168">
        <v>0</v>
      </c>
      <c r="M216" s="168"/>
      <c r="N216" s="168">
        <f t="shared" si="30"/>
        <v>0</v>
      </c>
      <c r="O216" s="169"/>
      <c r="P216" s="169"/>
      <c r="Q216" s="169"/>
      <c r="R216" s="18"/>
      <c r="T216" s="17" t="s">
        <v>9</v>
      </c>
      <c r="U216" s="16" t="s">
        <v>8</v>
      </c>
      <c r="V216" s="15">
        <v>0</v>
      </c>
      <c r="W216" s="15">
        <f t="shared" si="31"/>
        <v>0</v>
      </c>
      <c r="X216" s="15">
        <v>1.95E-2</v>
      </c>
      <c r="Y216" s="15">
        <f t="shared" si="32"/>
        <v>3.6791625000000003</v>
      </c>
      <c r="Z216" s="15">
        <v>0</v>
      </c>
      <c r="AA216" s="14">
        <f t="shared" si="33"/>
        <v>0</v>
      </c>
      <c r="AR216" s="5" t="s">
        <v>50</v>
      </c>
      <c r="AT216" s="5" t="s">
        <v>49</v>
      </c>
      <c r="AU216" s="5" t="s">
        <v>5</v>
      </c>
      <c r="AY216" s="5" t="s">
        <v>6</v>
      </c>
      <c r="BE216" s="13">
        <f t="shared" si="34"/>
        <v>0</v>
      </c>
      <c r="BF216" s="13">
        <f t="shared" si="35"/>
        <v>0</v>
      </c>
      <c r="BG216" s="13">
        <f t="shared" si="36"/>
        <v>0</v>
      </c>
      <c r="BH216" s="13">
        <f t="shared" si="37"/>
        <v>0</v>
      </c>
      <c r="BI216" s="13">
        <f t="shared" si="38"/>
        <v>0</v>
      </c>
      <c r="BJ216" s="5" t="s">
        <v>5</v>
      </c>
      <c r="BK216" s="12">
        <f t="shared" si="39"/>
        <v>0</v>
      </c>
      <c r="BL216" s="5" t="s">
        <v>24</v>
      </c>
      <c r="BM216" s="5" t="s">
        <v>388</v>
      </c>
    </row>
    <row r="217" spans="2:65" s="1" customFormat="1" ht="31.5" customHeight="1" x14ac:dyDescent="0.3">
      <c r="B217" s="23"/>
      <c r="C217" s="22" t="s">
        <v>387</v>
      </c>
      <c r="D217" s="22" t="s">
        <v>7</v>
      </c>
      <c r="E217" s="21" t="s">
        <v>386</v>
      </c>
      <c r="F217" s="203" t="s">
        <v>385</v>
      </c>
      <c r="G217" s="203"/>
      <c r="H217" s="203"/>
      <c r="I217" s="203"/>
      <c r="J217" s="20" t="s">
        <v>25</v>
      </c>
      <c r="K217" s="19">
        <v>206.11500000000001</v>
      </c>
      <c r="L217" s="169">
        <v>0</v>
      </c>
      <c r="M217" s="169"/>
      <c r="N217" s="169">
        <f t="shared" si="30"/>
        <v>0</v>
      </c>
      <c r="O217" s="169"/>
      <c r="P217" s="169"/>
      <c r="Q217" s="169"/>
      <c r="R217" s="18"/>
      <c r="T217" s="17" t="s">
        <v>9</v>
      </c>
      <c r="U217" s="16" t="s">
        <v>8</v>
      </c>
      <c r="V217" s="15">
        <v>9.0999999999999998E-2</v>
      </c>
      <c r="W217" s="15">
        <f t="shared" si="31"/>
        <v>18.756464999999999</v>
      </c>
      <c r="X217" s="15">
        <v>2.5999999999999998E-4</v>
      </c>
      <c r="Y217" s="15">
        <f t="shared" si="32"/>
        <v>5.3589899999999996E-2</v>
      </c>
      <c r="Z217" s="15">
        <v>0</v>
      </c>
      <c r="AA217" s="14">
        <f t="shared" si="33"/>
        <v>0</v>
      </c>
      <c r="AR217" s="5" t="s">
        <v>24</v>
      </c>
      <c r="AT217" s="5" t="s">
        <v>7</v>
      </c>
      <c r="AU217" s="5" t="s">
        <v>5</v>
      </c>
      <c r="AY217" s="5" t="s">
        <v>6</v>
      </c>
      <c r="BE217" s="13">
        <f t="shared" si="34"/>
        <v>0</v>
      </c>
      <c r="BF217" s="13">
        <f t="shared" si="35"/>
        <v>0</v>
      </c>
      <c r="BG217" s="13">
        <f t="shared" si="36"/>
        <v>0</v>
      </c>
      <c r="BH217" s="13">
        <f t="shared" si="37"/>
        <v>0</v>
      </c>
      <c r="BI217" s="13">
        <f t="shared" si="38"/>
        <v>0</v>
      </c>
      <c r="BJ217" s="5" t="s">
        <v>5</v>
      </c>
      <c r="BK217" s="12">
        <f t="shared" si="39"/>
        <v>0</v>
      </c>
      <c r="BL217" s="5" t="s">
        <v>24</v>
      </c>
      <c r="BM217" s="5" t="s">
        <v>384</v>
      </c>
    </row>
    <row r="218" spans="2:65" s="1" customFormat="1" ht="22.5" customHeight="1" x14ac:dyDescent="0.3">
      <c r="B218" s="23"/>
      <c r="C218" s="39" t="s">
        <v>383</v>
      </c>
      <c r="D218" s="39" t="s">
        <v>49</v>
      </c>
      <c r="E218" s="38" t="s">
        <v>382</v>
      </c>
      <c r="F218" s="217" t="s">
        <v>381</v>
      </c>
      <c r="G218" s="217"/>
      <c r="H218" s="217"/>
      <c r="I218" s="217"/>
      <c r="J218" s="37" t="s">
        <v>25</v>
      </c>
      <c r="K218" s="36">
        <v>212.298</v>
      </c>
      <c r="L218" s="168">
        <v>0</v>
      </c>
      <c r="M218" s="168"/>
      <c r="N218" s="168">
        <f t="shared" si="30"/>
        <v>0</v>
      </c>
      <c r="O218" s="169"/>
      <c r="P218" s="169"/>
      <c r="Q218" s="169"/>
      <c r="R218" s="18"/>
      <c r="T218" s="17" t="s">
        <v>9</v>
      </c>
      <c r="U218" s="16" t="s">
        <v>8</v>
      </c>
      <c r="V218" s="15">
        <v>0</v>
      </c>
      <c r="W218" s="15">
        <f t="shared" si="31"/>
        <v>0</v>
      </c>
      <c r="X218" s="15">
        <v>1.6999999999999999E-3</v>
      </c>
      <c r="Y218" s="15">
        <f t="shared" si="32"/>
        <v>0.36090659999999997</v>
      </c>
      <c r="Z218" s="15">
        <v>0</v>
      </c>
      <c r="AA218" s="14">
        <f t="shared" si="33"/>
        <v>0</v>
      </c>
      <c r="AR218" s="5" t="s">
        <v>50</v>
      </c>
      <c r="AT218" s="5" t="s">
        <v>49</v>
      </c>
      <c r="AU218" s="5" t="s">
        <v>5</v>
      </c>
      <c r="AY218" s="5" t="s">
        <v>6</v>
      </c>
      <c r="BE218" s="13">
        <f t="shared" si="34"/>
        <v>0</v>
      </c>
      <c r="BF218" s="13">
        <f t="shared" si="35"/>
        <v>0</v>
      </c>
      <c r="BG218" s="13">
        <f t="shared" si="36"/>
        <v>0</v>
      </c>
      <c r="BH218" s="13">
        <f t="shared" si="37"/>
        <v>0</v>
      </c>
      <c r="BI218" s="13">
        <f t="shared" si="38"/>
        <v>0</v>
      </c>
      <c r="BJ218" s="5" t="s">
        <v>5</v>
      </c>
      <c r="BK218" s="12">
        <f t="shared" si="39"/>
        <v>0</v>
      </c>
      <c r="BL218" s="5" t="s">
        <v>24</v>
      </c>
      <c r="BM218" s="5" t="s">
        <v>380</v>
      </c>
    </row>
    <row r="219" spans="2:65" s="1" customFormat="1" ht="22.5" customHeight="1" x14ac:dyDescent="0.3">
      <c r="B219" s="23"/>
      <c r="C219" s="39" t="s">
        <v>379</v>
      </c>
      <c r="D219" s="39" t="s">
        <v>49</v>
      </c>
      <c r="E219" s="38" t="s">
        <v>378</v>
      </c>
      <c r="F219" s="217" t="s">
        <v>377</v>
      </c>
      <c r="G219" s="217"/>
      <c r="H219" s="217"/>
      <c r="I219" s="217"/>
      <c r="J219" s="37" t="s">
        <v>25</v>
      </c>
      <c r="K219" s="36">
        <v>212.298</v>
      </c>
      <c r="L219" s="168">
        <v>0</v>
      </c>
      <c r="M219" s="168"/>
      <c r="N219" s="168">
        <f t="shared" si="30"/>
        <v>0</v>
      </c>
      <c r="O219" s="169"/>
      <c r="P219" s="169"/>
      <c r="Q219" s="169"/>
      <c r="R219" s="18"/>
      <c r="T219" s="17" t="s">
        <v>9</v>
      </c>
      <c r="U219" s="16" t="s">
        <v>8</v>
      </c>
      <c r="V219" s="15">
        <v>0</v>
      </c>
      <c r="W219" s="15">
        <f t="shared" si="31"/>
        <v>0</v>
      </c>
      <c r="X219" s="15">
        <v>2.5500000000000002E-3</v>
      </c>
      <c r="Y219" s="15">
        <f t="shared" si="32"/>
        <v>0.5413599</v>
      </c>
      <c r="Z219" s="15">
        <v>0</v>
      </c>
      <c r="AA219" s="14">
        <f t="shared" si="33"/>
        <v>0</v>
      </c>
      <c r="AR219" s="5" t="s">
        <v>50</v>
      </c>
      <c r="AT219" s="5" t="s">
        <v>49</v>
      </c>
      <c r="AU219" s="5" t="s">
        <v>5</v>
      </c>
      <c r="AY219" s="5" t="s">
        <v>6</v>
      </c>
      <c r="BE219" s="13">
        <f t="shared" si="34"/>
        <v>0</v>
      </c>
      <c r="BF219" s="13">
        <f t="shared" si="35"/>
        <v>0</v>
      </c>
      <c r="BG219" s="13">
        <f t="shared" si="36"/>
        <v>0</v>
      </c>
      <c r="BH219" s="13">
        <f t="shared" si="37"/>
        <v>0</v>
      </c>
      <c r="BI219" s="13">
        <f t="shared" si="38"/>
        <v>0</v>
      </c>
      <c r="BJ219" s="5" t="s">
        <v>5</v>
      </c>
      <c r="BK219" s="12">
        <f t="shared" si="39"/>
        <v>0</v>
      </c>
      <c r="BL219" s="5" t="s">
        <v>24</v>
      </c>
      <c r="BM219" s="5" t="s">
        <v>376</v>
      </c>
    </row>
    <row r="220" spans="2:65" s="1" customFormat="1" ht="31.5" customHeight="1" x14ac:dyDescent="0.3">
      <c r="B220" s="23"/>
      <c r="C220" s="22" t="s">
        <v>375</v>
      </c>
      <c r="D220" s="22" t="s">
        <v>7</v>
      </c>
      <c r="E220" s="21" t="s">
        <v>374</v>
      </c>
      <c r="F220" s="203" t="s">
        <v>373</v>
      </c>
      <c r="G220" s="203"/>
      <c r="H220" s="203"/>
      <c r="I220" s="203"/>
      <c r="J220" s="20" t="s">
        <v>44</v>
      </c>
      <c r="K220" s="19">
        <v>59.048000000000002</v>
      </c>
      <c r="L220" s="169">
        <v>0</v>
      </c>
      <c r="M220" s="169"/>
      <c r="N220" s="169">
        <f t="shared" si="30"/>
        <v>0</v>
      </c>
      <c r="O220" s="169"/>
      <c r="P220" s="169"/>
      <c r="Q220" s="169"/>
      <c r="R220" s="18"/>
      <c r="T220" s="17" t="s">
        <v>9</v>
      </c>
      <c r="U220" s="16" t="s">
        <v>8</v>
      </c>
      <c r="V220" s="15">
        <v>0</v>
      </c>
      <c r="W220" s="15">
        <f t="shared" si="31"/>
        <v>0</v>
      </c>
      <c r="X220" s="15">
        <v>0</v>
      </c>
      <c r="Y220" s="15">
        <f t="shared" si="32"/>
        <v>0</v>
      </c>
      <c r="Z220" s="15">
        <v>0</v>
      </c>
      <c r="AA220" s="14">
        <f t="shared" si="33"/>
        <v>0</v>
      </c>
      <c r="AR220" s="5" t="s">
        <v>24</v>
      </c>
      <c r="AT220" s="5" t="s">
        <v>7</v>
      </c>
      <c r="AU220" s="5" t="s">
        <v>5</v>
      </c>
      <c r="AY220" s="5" t="s">
        <v>6</v>
      </c>
      <c r="BE220" s="13">
        <f t="shared" si="34"/>
        <v>0</v>
      </c>
      <c r="BF220" s="13">
        <f t="shared" si="35"/>
        <v>0</v>
      </c>
      <c r="BG220" s="13">
        <f t="shared" si="36"/>
        <v>0</v>
      </c>
      <c r="BH220" s="13">
        <f t="shared" si="37"/>
        <v>0</v>
      </c>
      <c r="BI220" s="13">
        <f t="shared" si="38"/>
        <v>0</v>
      </c>
      <c r="BJ220" s="5" t="s">
        <v>5</v>
      </c>
      <c r="BK220" s="12">
        <f t="shared" si="39"/>
        <v>0</v>
      </c>
      <c r="BL220" s="5" t="s">
        <v>24</v>
      </c>
      <c r="BM220" s="5" t="s">
        <v>372</v>
      </c>
    </row>
    <row r="221" spans="2:65" s="24" customFormat="1" ht="29.85" customHeight="1" x14ac:dyDescent="0.35">
      <c r="B221" s="34"/>
      <c r="C221" s="29"/>
      <c r="D221" s="35" t="s">
        <v>371</v>
      </c>
      <c r="E221" s="35"/>
      <c r="F221" s="35"/>
      <c r="G221" s="35"/>
      <c r="H221" s="35"/>
      <c r="I221" s="35"/>
      <c r="J221" s="35"/>
      <c r="K221" s="35"/>
      <c r="L221" s="35"/>
      <c r="M221" s="35"/>
      <c r="N221" s="213">
        <f>BK221</f>
        <v>0</v>
      </c>
      <c r="O221" s="214"/>
      <c r="P221" s="214"/>
      <c r="Q221" s="214"/>
      <c r="R221" s="32"/>
      <c r="T221" s="31"/>
      <c r="U221" s="29"/>
      <c r="V221" s="29"/>
      <c r="W221" s="30">
        <f>SUM(W222:W224)</f>
        <v>3.2107000000000001</v>
      </c>
      <c r="X221" s="29"/>
      <c r="Y221" s="30">
        <f>SUM(Y222:Y224)</f>
        <v>5.9000000000000007E-3</v>
      </c>
      <c r="Z221" s="29"/>
      <c r="AA221" s="28">
        <f>SUM(AA222:AA224)</f>
        <v>0</v>
      </c>
      <c r="AR221" s="26" t="s">
        <v>5</v>
      </c>
      <c r="AT221" s="27" t="s">
        <v>14</v>
      </c>
      <c r="AU221" s="27" t="s">
        <v>0</v>
      </c>
      <c r="AY221" s="26" t="s">
        <v>6</v>
      </c>
      <c r="BK221" s="25">
        <f>SUM(BK222:BK224)</f>
        <v>0</v>
      </c>
    </row>
    <row r="222" spans="2:65" s="1" customFormat="1" ht="22.5" customHeight="1" x14ac:dyDescent="0.3">
      <c r="B222" s="23"/>
      <c r="C222" s="22" t="s">
        <v>370</v>
      </c>
      <c r="D222" s="22" t="s">
        <v>7</v>
      </c>
      <c r="E222" s="21" t="s">
        <v>369</v>
      </c>
      <c r="F222" s="203" t="s">
        <v>368</v>
      </c>
      <c r="G222" s="203"/>
      <c r="H222" s="203"/>
      <c r="I222" s="203"/>
      <c r="J222" s="20" t="s">
        <v>79</v>
      </c>
      <c r="K222" s="19">
        <v>10</v>
      </c>
      <c r="L222" s="169">
        <v>0</v>
      </c>
      <c r="M222" s="169"/>
      <c r="N222" s="169">
        <f>ROUND(L222*K222,3)</f>
        <v>0</v>
      </c>
      <c r="O222" s="169"/>
      <c r="P222" s="169"/>
      <c r="Q222" s="169"/>
      <c r="R222" s="18"/>
      <c r="T222" s="17" t="s">
        <v>9</v>
      </c>
      <c r="U222" s="16" t="s">
        <v>8</v>
      </c>
      <c r="V222" s="15">
        <v>0.30617</v>
      </c>
      <c r="W222" s="15">
        <f>V222*K222</f>
        <v>3.0617000000000001</v>
      </c>
      <c r="X222" s="15">
        <v>5.9000000000000003E-4</v>
      </c>
      <c r="Y222" s="15">
        <f>X222*K222</f>
        <v>5.9000000000000007E-3</v>
      </c>
      <c r="Z222" s="15">
        <v>0</v>
      </c>
      <c r="AA222" s="14">
        <f>Z222*K222</f>
        <v>0</v>
      </c>
      <c r="AR222" s="5" t="s">
        <v>24</v>
      </c>
      <c r="AT222" s="5" t="s">
        <v>7</v>
      </c>
      <c r="AU222" s="5" t="s">
        <v>5</v>
      </c>
      <c r="AY222" s="5" t="s">
        <v>6</v>
      </c>
      <c r="BE222" s="13">
        <f>IF(U222="základná",N222,0)</f>
        <v>0</v>
      </c>
      <c r="BF222" s="13">
        <f>IF(U222="znížená",N222,0)</f>
        <v>0</v>
      </c>
      <c r="BG222" s="13">
        <f>IF(U222="zákl. prenesená",N222,0)</f>
        <v>0</v>
      </c>
      <c r="BH222" s="13">
        <f>IF(U222="zníž. prenesená",N222,0)</f>
        <v>0</v>
      </c>
      <c r="BI222" s="13">
        <f>IF(U222="nulová",N222,0)</f>
        <v>0</v>
      </c>
      <c r="BJ222" s="5" t="s">
        <v>5</v>
      </c>
      <c r="BK222" s="12">
        <f>ROUND(L222*K222,3)</f>
        <v>0</v>
      </c>
      <c r="BL222" s="5" t="s">
        <v>24</v>
      </c>
      <c r="BM222" s="5" t="s">
        <v>367</v>
      </c>
    </row>
    <row r="223" spans="2:65" s="1" customFormat="1" ht="31.5" customHeight="1" x14ac:dyDescent="0.3">
      <c r="B223" s="23"/>
      <c r="C223" s="22" t="s">
        <v>366</v>
      </c>
      <c r="D223" s="22" t="s">
        <v>7</v>
      </c>
      <c r="E223" s="21" t="s">
        <v>365</v>
      </c>
      <c r="F223" s="203" t="s">
        <v>364</v>
      </c>
      <c r="G223" s="203"/>
      <c r="H223" s="203"/>
      <c r="I223" s="203"/>
      <c r="J223" s="20" t="s">
        <v>38</v>
      </c>
      <c r="K223" s="19">
        <v>1</v>
      </c>
      <c r="L223" s="169">
        <v>0</v>
      </c>
      <c r="M223" s="169"/>
      <c r="N223" s="169">
        <f>ROUND(L223*K223,3)</f>
        <v>0</v>
      </c>
      <c r="O223" s="169"/>
      <c r="P223" s="169"/>
      <c r="Q223" s="169"/>
      <c r="R223" s="18"/>
      <c r="T223" s="17" t="s">
        <v>9</v>
      </c>
      <c r="U223" s="16" t="s">
        <v>8</v>
      </c>
      <c r="V223" s="15">
        <v>0.14899999999999999</v>
      </c>
      <c r="W223" s="15">
        <f>V223*K223</f>
        <v>0.14899999999999999</v>
      </c>
      <c r="X223" s="15">
        <v>0</v>
      </c>
      <c r="Y223" s="15">
        <f>X223*K223</f>
        <v>0</v>
      </c>
      <c r="Z223" s="15">
        <v>0</v>
      </c>
      <c r="AA223" s="14">
        <f>Z223*K223</f>
        <v>0</v>
      </c>
      <c r="AR223" s="5" t="s">
        <v>24</v>
      </c>
      <c r="AT223" s="5" t="s">
        <v>7</v>
      </c>
      <c r="AU223" s="5" t="s">
        <v>5</v>
      </c>
      <c r="AY223" s="5" t="s">
        <v>6</v>
      </c>
      <c r="BE223" s="13">
        <f>IF(U223="základná",N223,0)</f>
        <v>0</v>
      </c>
      <c r="BF223" s="13">
        <f>IF(U223="znížená",N223,0)</f>
        <v>0</v>
      </c>
      <c r="BG223" s="13">
        <f>IF(U223="zákl. prenesená",N223,0)</f>
        <v>0</v>
      </c>
      <c r="BH223" s="13">
        <f>IF(U223="zníž. prenesená",N223,0)</f>
        <v>0</v>
      </c>
      <c r="BI223" s="13">
        <f>IF(U223="nulová",N223,0)</f>
        <v>0</v>
      </c>
      <c r="BJ223" s="5" t="s">
        <v>5</v>
      </c>
      <c r="BK223" s="12">
        <f>ROUND(L223*K223,3)</f>
        <v>0</v>
      </c>
      <c r="BL223" s="5" t="s">
        <v>24</v>
      </c>
      <c r="BM223" s="5" t="s">
        <v>363</v>
      </c>
    </row>
    <row r="224" spans="2:65" s="1" customFormat="1" ht="31.5" customHeight="1" x14ac:dyDescent="0.3">
      <c r="B224" s="23"/>
      <c r="C224" s="22" t="s">
        <v>362</v>
      </c>
      <c r="D224" s="22" t="s">
        <v>7</v>
      </c>
      <c r="E224" s="21" t="s">
        <v>361</v>
      </c>
      <c r="F224" s="203" t="s">
        <v>360</v>
      </c>
      <c r="G224" s="203"/>
      <c r="H224" s="203"/>
      <c r="I224" s="203"/>
      <c r="J224" s="20" t="s">
        <v>44</v>
      </c>
      <c r="K224" s="19">
        <v>0.871</v>
      </c>
      <c r="L224" s="169">
        <v>0</v>
      </c>
      <c r="M224" s="169"/>
      <c r="N224" s="169">
        <f>ROUND(L224*K224,3)</f>
        <v>0</v>
      </c>
      <c r="O224" s="169"/>
      <c r="P224" s="169"/>
      <c r="Q224" s="169"/>
      <c r="R224" s="18"/>
      <c r="T224" s="17" t="s">
        <v>9</v>
      </c>
      <c r="U224" s="16" t="s">
        <v>8</v>
      </c>
      <c r="V224" s="15">
        <v>0</v>
      </c>
      <c r="W224" s="15">
        <f>V224*K224</f>
        <v>0</v>
      </c>
      <c r="X224" s="15">
        <v>0</v>
      </c>
      <c r="Y224" s="15">
        <f>X224*K224</f>
        <v>0</v>
      </c>
      <c r="Z224" s="15">
        <v>0</v>
      </c>
      <c r="AA224" s="14">
        <f>Z224*K224</f>
        <v>0</v>
      </c>
      <c r="AR224" s="5" t="s">
        <v>24</v>
      </c>
      <c r="AT224" s="5" t="s">
        <v>7</v>
      </c>
      <c r="AU224" s="5" t="s">
        <v>5</v>
      </c>
      <c r="AY224" s="5" t="s">
        <v>6</v>
      </c>
      <c r="BE224" s="13">
        <f>IF(U224="základná",N224,0)</f>
        <v>0</v>
      </c>
      <c r="BF224" s="13">
        <f>IF(U224="znížená",N224,0)</f>
        <v>0</v>
      </c>
      <c r="BG224" s="13">
        <f>IF(U224="zákl. prenesená",N224,0)</f>
        <v>0</v>
      </c>
      <c r="BH224" s="13">
        <f>IF(U224="zníž. prenesená",N224,0)</f>
        <v>0</v>
      </c>
      <c r="BI224" s="13">
        <f>IF(U224="nulová",N224,0)</f>
        <v>0</v>
      </c>
      <c r="BJ224" s="5" t="s">
        <v>5</v>
      </c>
      <c r="BK224" s="12">
        <f>ROUND(L224*K224,3)</f>
        <v>0</v>
      </c>
      <c r="BL224" s="5" t="s">
        <v>24</v>
      </c>
      <c r="BM224" s="5" t="s">
        <v>359</v>
      </c>
    </row>
    <row r="225" spans="2:65" s="24" customFormat="1" ht="29.85" customHeight="1" x14ac:dyDescent="0.35">
      <c r="B225" s="34"/>
      <c r="C225" s="29"/>
      <c r="D225" s="35" t="s">
        <v>358</v>
      </c>
      <c r="E225" s="35"/>
      <c r="F225" s="35"/>
      <c r="G225" s="35"/>
      <c r="H225" s="35"/>
      <c r="I225" s="35"/>
      <c r="J225" s="35"/>
      <c r="K225" s="35"/>
      <c r="L225" s="35"/>
      <c r="M225" s="35"/>
      <c r="N225" s="213">
        <f>BK225</f>
        <v>0</v>
      </c>
      <c r="O225" s="214"/>
      <c r="P225" s="214"/>
      <c r="Q225" s="214"/>
      <c r="R225" s="32"/>
      <c r="T225" s="31"/>
      <c r="U225" s="29"/>
      <c r="V225" s="29"/>
      <c r="W225" s="30">
        <f>SUM(W226:W229)</f>
        <v>7.7709399999999995</v>
      </c>
      <c r="X225" s="29"/>
      <c r="Y225" s="30">
        <f>SUM(Y226:Y229)</f>
        <v>1.5299999999999997E-3</v>
      </c>
      <c r="Z225" s="29"/>
      <c r="AA225" s="28">
        <f>SUM(AA226:AA229)</f>
        <v>0</v>
      </c>
      <c r="AR225" s="26" t="s">
        <v>5</v>
      </c>
      <c r="AT225" s="27" t="s">
        <v>14</v>
      </c>
      <c r="AU225" s="27" t="s">
        <v>0</v>
      </c>
      <c r="AY225" s="26" t="s">
        <v>6</v>
      </c>
      <c r="BK225" s="25">
        <f>SUM(BK226:BK229)</f>
        <v>0</v>
      </c>
    </row>
    <row r="226" spans="2:65" s="1" customFormat="1" ht="31.5" customHeight="1" x14ac:dyDescent="0.3">
      <c r="B226" s="23"/>
      <c r="C226" s="22" t="s">
        <v>357</v>
      </c>
      <c r="D226" s="22" t="s">
        <v>7</v>
      </c>
      <c r="E226" s="21" t="s">
        <v>356</v>
      </c>
      <c r="F226" s="203" t="s">
        <v>355</v>
      </c>
      <c r="G226" s="203"/>
      <c r="H226" s="203"/>
      <c r="I226" s="203"/>
      <c r="J226" s="20" t="s">
        <v>79</v>
      </c>
      <c r="K226" s="19">
        <v>10</v>
      </c>
      <c r="L226" s="169">
        <v>0</v>
      </c>
      <c r="M226" s="169"/>
      <c r="N226" s="169">
        <f>ROUND(L226*K226,3)</f>
        <v>0</v>
      </c>
      <c r="O226" s="169"/>
      <c r="P226" s="169"/>
      <c r="Q226" s="169"/>
      <c r="R226" s="18"/>
      <c r="T226" s="17" t="s">
        <v>9</v>
      </c>
      <c r="U226" s="16" t="s">
        <v>8</v>
      </c>
      <c r="V226" s="15">
        <v>0.67506999999999995</v>
      </c>
      <c r="W226" s="15">
        <f>V226*K226</f>
        <v>6.7506999999999993</v>
      </c>
      <c r="X226" s="15">
        <v>1.3999999999999999E-4</v>
      </c>
      <c r="Y226" s="15">
        <f>X226*K226</f>
        <v>1.3999999999999998E-3</v>
      </c>
      <c r="Z226" s="15">
        <v>0</v>
      </c>
      <c r="AA226" s="14">
        <f>Z226*K226</f>
        <v>0</v>
      </c>
      <c r="AR226" s="5" t="s">
        <v>24</v>
      </c>
      <c r="AT226" s="5" t="s">
        <v>7</v>
      </c>
      <c r="AU226" s="5" t="s">
        <v>5</v>
      </c>
      <c r="AY226" s="5" t="s">
        <v>6</v>
      </c>
      <c r="BE226" s="13">
        <f>IF(U226="základná",N226,0)</f>
        <v>0</v>
      </c>
      <c r="BF226" s="13">
        <f>IF(U226="znížená",N226,0)</f>
        <v>0</v>
      </c>
      <c r="BG226" s="13">
        <f>IF(U226="zákl. prenesená",N226,0)</f>
        <v>0</v>
      </c>
      <c r="BH226" s="13">
        <f>IF(U226="zníž. prenesená",N226,0)</f>
        <v>0</v>
      </c>
      <c r="BI226" s="13">
        <f>IF(U226="nulová",N226,0)</f>
        <v>0</v>
      </c>
      <c r="BJ226" s="5" t="s">
        <v>5</v>
      </c>
      <c r="BK226" s="12">
        <f>ROUND(L226*K226,3)</f>
        <v>0</v>
      </c>
      <c r="BL226" s="5" t="s">
        <v>24</v>
      </c>
      <c r="BM226" s="5" t="s">
        <v>354</v>
      </c>
    </row>
    <row r="227" spans="2:65" s="1" customFormat="1" ht="22.5" customHeight="1" x14ac:dyDescent="0.3">
      <c r="B227" s="23"/>
      <c r="C227" s="22" t="s">
        <v>353</v>
      </c>
      <c r="D227" s="22" t="s">
        <v>7</v>
      </c>
      <c r="E227" s="21" t="s">
        <v>352</v>
      </c>
      <c r="F227" s="203" t="s">
        <v>351</v>
      </c>
      <c r="G227" s="203"/>
      <c r="H227" s="203"/>
      <c r="I227" s="203"/>
      <c r="J227" s="20" t="s">
        <v>38</v>
      </c>
      <c r="K227" s="19">
        <v>2</v>
      </c>
      <c r="L227" s="169">
        <v>0</v>
      </c>
      <c r="M227" s="169"/>
      <c r="N227" s="169">
        <f>ROUND(L227*K227,3)</f>
        <v>0</v>
      </c>
      <c r="O227" s="169"/>
      <c r="P227" s="169"/>
      <c r="Q227" s="169"/>
      <c r="R227" s="18"/>
      <c r="T227" s="17" t="s">
        <v>9</v>
      </c>
      <c r="U227" s="16" t="s">
        <v>8</v>
      </c>
      <c r="V227" s="15">
        <v>0.40100000000000002</v>
      </c>
      <c r="W227" s="15">
        <f>V227*K227</f>
        <v>0.80200000000000005</v>
      </c>
      <c r="X227" s="15">
        <v>0</v>
      </c>
      <c r="Y227" s="15">
        <f>X227*K227</f>
        <v>0</v>
      </c>
      <c r="Z227" s="15">
        <v>0</v>
      </c>
      <c r="AA227" s="14">
        <f>Z227*K227</f>
        <v>0</v>
      </c>
      <c r="AR227" s="5" t="s">
        <v>24</v>
      </c>
      <c r="AT227" s="5" t="s">
        <v>7</v>
      </c>
      <c r="AU227" s="5" t="s">
        <v>5</v>
      </c>
      <c r="AY227" s="5" t="s">
        <v>6</v>
      </c>
      <c r="BE227" s="13">
        <f>IF(U227="základná",N227,0)</f>
        <v>0</v>
      </c>
      <c r="BF227" s="13">
        <f>IF(U227="znížená",N227,0)</f>
        <v>0</v>
      </c>
      <c r="BG227" s="13">
        <f>IF(U227="zákl. prenesená",N227,0)</f>
        <v>0</v>
      </c>
      <c r="BH227" s="13">
        <f>IF(U227="zníž. prenesená",N227,0)</f>
        <v>0</v>
      </c>
      <c r="BI227" s="13">
        <f>IF(U227="nulová",N227,0)</f>
        <v>0</v>
      </c>
      <c r="BJ227" s="5" t="s">
        <v>5</v>
      </c>
      <c r="BK227" s="12">
        <f>ROUND(L227*K227,3)</f>
        <v>0</v>
      </c>
      <c r="BL227" s="5" t="s">
        <v>24</v>
      </c>
      <c r="BM227" s="5" t="s">
        <v>350</v>
      </c>
    </row>
    <row r="228" spans="2:65" s="1" customFormat="1" ht="31.5" customHeight="1" x14ac:dyDescent="0.3">
      <c r="B228" s="23"/>
      <c r="C228" s="22" t="s">
        <v>349</v>
      </c>
      <c r="D228" s="22" t="s">
        <v>7</v>
      </c>
      <c r="E228" s="21" t="s">
        <v>348</v>
      </c>
      <c r="F228" s="203" t="s">
        <v>347</v>
      </c>
      <c r="G228" s="203"/>
      <c r="H228" s="203"/>
      <c r="I228" s="203"/>
      <c r="J228" s="20" t="s">
        <v>38</v>
      </c>
      <c r="K228" s="19">
        <v>1</v>
      </c>
      <c r="L228" s="169">
        <v>0</v>
      </c>
      <c r="M228" s="169"/>
      <c r="N228" s="169">
        <f>ROUND(L228*K228,3)</f>
        <v>0</v>
      </c>
      <c r="O228" s="169"/>
      <c r="P228" s="169"/>
      <c r="Q228" s="169"/>
      <c r="R228" s="18"/>
      <c r="T228" s="17" t="s">
        <v>9</v>
      </c>
      <c r="U228" s="16" t="s">
        <v>8</v>
      </c>
      <c r="V228" s="15">
        <v>0.21823999999999999</v>
      </c>
      <c r="W228" s="15">
        <f>V228*K228</f>
        <v>0.21823999999999999</v>
      </c>
      <c r="X228" s="15">
        <v>1.2999999999999999E-4</v>
      </c>
      <c r="Y228" s="15">
        <f>X228*K228</f>
        <v>1.2999999999999999E-4</v>
      </c>
      <c r="Z228" s="15">
        <v>0</v>
      </c>
      <c r="AA228" s="14">
        <f>Z228*K228</f>
        <v>0</v>
      </c>
      <c r="AR228" s="5" t="s">
        <v>24</v>
      </c>
      <c r="AT228" s="5" t="s">
        <v>7</v>
      </c>
      <c r="AU228" s="5" t="s">
        <v>5</v>
      </c>
      <c r="AY228" s="5" t="s">
        <v>6</v>
      </c>
      <c r="BE228" s="13">
        <f>IF(U228="základná",N228,0)</f>
        <v>0</v>
      </c>
      <c r="BF228" s="13">
        <f>IF(U228="znížená",N228,0)</f>
        <v>0</v>
      </c>
      <c r="BG228" s="13">
        <f>IF(U228="zákl. prenesená",N228,0)</f>
        <v>0</v>
      </c>
      <c r="BH228" s="13">
        <f>IF(U228="zníž. prenesená",N228,0)</f>
        <v>0</v>
      </c>
      <c r="BI228" s="13">
        <f>IF(U228="nulová",N228,0)</f>
        <v>0</v>
      </c>
      <c r="BJ228" s="5" t="s">
        <v>5</v>
      </c>
      <c r="BK228" s="12">
        <f>ROUND(L228*K228,3)</f>
        <v>0</v>
      </c>
      <c r="BL228" s="5" t="s">
        <v>24</v>
      </c>
      <c r="BM228" s="5" t="s">
        <v>346</v>
      </c>
    </row>
    <row r="229" spans="2:65" s="1" customFormat="1" ht="31.5" customHeight="1" x14ac:dyDescent="0.3">
      <c r="B229" s="23"/>
      <c r="C229" s="22" t="s">
        <v>345</v>
      </c>
      <c r="D229" s="22" t="s">
        <v>7</v>
      </c>
      <c r="E229" s="21" t="s">
        <v>344</v>
      </c>
      <c r="F229" s="203" t="s">
        <v>343</v>
      </c>
      <c r="G229" s="203"/>
      <c r="H229" s="203"/>
      <c r="I229" s="203"/>
      <c r="J229" s="20" t="s">
        <v>44</v>
      </c>
      <c r="K229" s="19">
        <v>1.6</v>
      </c>
      <c r="L229" s="169">
        <v>0</v>
      </c>
      <c r="M229" s="169"/>
      <c r="N229" s="169">
        <f>ROUND(L229*K229,3)</f>
        <v>0</v>
      </c>
      <c r="O229" s="169"/>
      <c r="P229" s="169"/>
      <c r="Q229" s="169"/>
      <c r="R229" s="18"/>
      <c r="T229" s="17" t="s">
        <v>9</v>
      </c>
      <c r="U229" s="16" t="s">
        <v>8</v>
      </c>
      <c r="V229" s="15">
        <v>0</v>
      </c>
      <c r="W229" s="15">
        <f>V229*K229</f>
        <v>0</v>
      </c>
      <c r="X229" s="15">
        <v>0</v>
      </c>
      <c r="Y229" s="15">
        <f>X229*K229</f>
        <v>0</v>
      </c>
      <c r="Z229" s="15">
        <v>0</v>
      </c>
      <c r="AA229" s="14">
        <f>Z229*K229</f>
        <v>0</v>
      </c>
      <c r="AR229" s="5" t="s">
        <v>24</v>
      </c>
      <c r="AT229" s="5" t="s">
        <v>7</v>
      </c>
      <c r="AU229" s="5" t="s">
        <v>5</v>
      </c>
      <c r="AY229" s="5" t="s">
        <v>6</v>
      </c>
      <c r="BE229" s="13">
        <f>IF(U229="základná",N229,0)</f>
        <v>0</v>
      </c>
      <c r="BF229" s="13">
        <f>IF(U229="znížená",N229,0)</f>
        <v>0</v>
      </c>
      <c r="BG229" s="13">
        <f>IF(U229="zákl. prenesená",N229,0)</f>
        <v>0</v>
      </c>
      <c r="BH229" s="13">
        <f>IF(U229="zníž. prenesená",N229,0)</f>
        <v>0</v>
      </c>
      <c r="BI229" s="13">
        <f>IF(U229="nulová",N229,0)</f>
        <v>0</v>
      </c>
      <c r="BJ229" s="5" t="s">
        <v>5</v>
      </c>
      <c r="BK229" s="12">
        <f>ROUND(L229*K229,3)</f>
        <v>0</v>
      </c>
      <c r="BL229" s="5" t="s">
        <v>24</v>
      </c>
      <c r="BM229" s="5" t="s">
        <v>342</v>
      </c>
    </row>
    <row r="230" spans="2:65" s="24" customFormat="1" ht="29.85" customHeight="1" x14ac:dyDescent="0.35">
      <c r="B230" s="34"/>
      <c r="C230" s="29"/>
      <c r="D230" s="35" t="s">
        <v>341</v>
      </c>
      <c r="E230" s="35"/>
      <c r="F230" s="35"/>
      <c r="G230" s="35"/>
      <c r="H230" s="35"/>
      <c r="I230" s="35"/>
      <c r="J230" s="35"/>
      <c r="K230" s="35"/>
      <c r="L230" s="35"/>
      <c r="M230" s="35"/>
      <c r="N230" s="213">
        <f>BK230</f>
        <v>0</v>
      </c>
      <c r="O230" s="214"/>
      <c r="P230" s="214"/>
      <c r="Q230" s="214"/>
      <c r="R230" s="32"/>
      <c r="T230" s="31"/>
      <c r="U230" s="29"/>
      <c r="V230" s="29"/>
      <c r="W230" s="30">
        <f>SUM(W231:W232)</f>
        <v>9.3280000000000002E-2</v>
      </c>
      <c r="X230" s="29"/>
      <c r="Y230" s="30">
        <f>SUM(Y231:Y232)</f>
        <v>7.2000000000000005E-4</v>
      </c>
      <c r="Z230" s="29"/>
      <c r="AA230" s="28">
        <f>SUM(AA231:AA232)</f>
        <v>0</v>
      </c>
      <c r="AR230" s="26" t="s">
        <v>5</v>
      </c>
      <c r="AT230" s="27" t="s">
        <v>14</v>
      </c>
      <c r="AU230" s="27" t="s">
        <v>0</v>
      </c>
      <c r="AY230" s="26" t="s">
        <v>6</v>
      </c>
      <c r="BK230" s="25">
        <f>SUM(BK231:BK232)</f>
        <v>0</v>
      </c>
    </row>
    <row r="231" spans="2:65" s="1" customFormat="1" ht="22.5" customHeight="1" x14ac:dyDescent="0.3">
      <c r="B231" s="23"/>
      <c r="C231" s="22" t="s">
        <v>340</v>
      </c>
      <c r="D231" s="22" t="s">
        <v>7</v>
      </c>
      <c r="E231" s="21" t="s">
        <v>339</v>
      </c>
      <c r="F231" s="203" t="s">
        <v>338</v>
      </c>
      <c r="G231" s="203"/>
      <c r="H231" s="203"/>
      <c r="I231" s="203"/>
      <c r="J231" s="20" t="s">
        <v>337</v>
      </c>
      <c r="K231" s="19">
        <v>1</v>
      </c>
      <c r="L231" s="169">
        <v>0</v>
      </c>
      <c r="M231" s="169"/>
      <c r="N231" s="161">
        <f>ROUND(L231*K231,3)</f>
        <v>0</v>
      </c>
      <c r="O231" s="162"/>
      <c r="P231" s="162"/>
      <c r="Q231" s="163"/>
      <c r="R231" s="18"/>
      <c r="T231" s="17" t="s">
        <v>9</v>
      </c>
      <c r="U231" s="16" t="s">
        <v>8</v>
      </c>
      <c r="V231" s="15">
        <v>9.3280000000000002E-2</v>
      </c>
      <c r="W231" s="15">
        <f>V231*K231</f>
        <v>9.3280000000000002E-2</v>
      </c>
      <c r="X231" s="15">
        <v>7.2000000000000005E-4</v>
      </c>
      <c r="Y231" s="15">
        <f>X231*K231</f>
        <v>7.2000000000000005E-4</v>
      </c>
      <c r="Z231" s="15">
        <v>0</v>
      </c>
      <c r="AA231" s="14">
        <f>Z231*K231</f>
        <v>0</v>
      </c>
      <c r="AR231" s="5" t="s">
        <v>24</v>
      </c>
      <c r="AT231" s="5" t="s">
        <v>7</v>
      </c>
      <c r="AU231" s="5" t="s">
        <v>5</v>
      </c>
      <c r="AY231" s="5" t="s">
        <v>6</v>
      </c>
      <c r="BE231" s="13">
        <f>IF(U231="základná",N231,0)</f>
        <v>0</v>
      </c>
      <c r="BF231" s="13">
        <f>IF(U231="znížená",N231,0)</f>
        <v>0</v>
      </c>
      <c r="BG231" s="13">
        <f>IF(U231="zákl. prenesená",N231,0)</f>
        <v>0</v>
      </c>
      <c r="BH231" s="13">
        <f>IF(U231="zníž. prenesená",N231,0)</f>
        <v>0</v>
      </c>
      <c r="BI231" s="13">
        <f>IF(U231="nulová",N231,0)</f>
        <v>0</v>
      </c>
      <c r="BJ231" s="5" t="s">
        <v>5</v>
      </c>
      <c r="BK231" s="12">
        <f>ROUND(L231*K231,3)</f>
        <v>0</v>
      </c>
      <c r="BL231" s="5" t="s">
        <v>24</v>
      </c>
      <c r="BM231" s="5" t="s">
        <v>336</v>
      </c>
    </row>
    <row r="232" spans="2:65" s="1" customFormat="1" ht="31.5" customHeight="1" x14ac:dyDescent="0.3">
      <c r="B232" s="23"/>
      <c r="C232" s="22" t="s">
        <v>335</v>
      </c>
      <c r="D232" s="22" t="s">
        <v>7</v>
      </c>
      <c r="E232" s="21" t="s">
        <v>334</v>
      </c>
      <c r="F232" s="203" t="s">
        <v>333</v>
      </c>
      <c r="G232" s="203"/>
      <c r="H232" s="203"/>
      <c r="I232" s="203"/>
      <c r="J232" s="20" t="s">
        <v>44</v>
      </c>
      <c r="K232" s="19">
        <v>25.468</v>
      </c>
      <c r="L232" s="169">
        <v>0</v>
      </c>
      <c r="M232" s="169"/>
      <c r="N232" s="161">
        <f>ROUND(L232*K232,3)</f>
        <v>0</v>
      </c>
      <c r="O232" s="162"/>
      <c r="P232" s="162"/>
      <c r="Q232" s="163"/>
      <c r="R232" s="18"/>
      <c r="T232" s="17" t="s">
        <v>9</v>
      </c>
      <c r="U232" s="16" t="s">
        <v>8</v>
      </c>
      <c r="V232" s="15">
        <v>0</v>
      </c>
      <c r="W232" s="15">
        <f>V232*K232</f>
        <v>0</v>
      </c>
      <c r="X232" s="15">
        <v>0</v>
      </c>
      <c r="Y232" s="15">
        <f>X232*K232</f>
        <v>0</v>
      </c>
      <c r="Z232" s="15">
        <v>0</v>
      </c>
      <c r="AA232" s="14">
        <f>Z232*K232</f>
        <v>0</v>
      </c>
      <c r="AR232" s="5" t="s">
        <v>24</v>
      </c>
      <c r="AT232" s="5" t="s">
        <v>7</v>
      </c>
      <c r="AU232" s="5" t="s">
        <v>5</v>
      </c>
      <c r="AY232" s="5" t="s">
        <v>6</v>
      </c>
      <c r="BE232" s="13">
        <f>IF(U232="základná",N232,0)</f>
        <v>0</v>
      </c>
      <c r="BF232" s="13">
        <f>IF(U232="znížená",N232,0)</f>
        <v>0</v>
      </c>
      <c r="BG232" s="13">
        <f>IF(U232="zákl. prenesená",N232,0)</f>
        <v>0</v>
      </c>
      <c r="BH232" s="13">
        <f>IF(U232="zníž. prenesená",N232,0)</f>
        <v>0</v>
      </c>
      <c r="BI232" s="13">
        <f>IF(U232="nulová",N232,0)</f>
        <v>0</v>
      </c>
      <c r="BJ232" s="5" t="s">
        <v>5</v>
      </c>
      <c r="BK232" s="12">
        <f>ROUND(L232*K232,3)</f>
        <v>0</v>
      </c>
      <c r="BL232" s="5" t="s">
        <v>24</v>
      </c>
      <c r="BM232" s="5" t="s">
        <v>332</v>
      </c>
    </row>
    <row r="233" spans="2:65" s="1" customFormat="1" ht="31.5" customHeight="1" x14ac:dyDescent="0.35">
      <c r="B233" s="23"/>
      <c r="C233" s="135"/>
      <c r="D233" s="141" t="s">
        <v>753</v>
      </c>
      <c r="E233" s="136"/>
      <c r="F233" s="136"/>
      <c r="G233" s="136"/>
      <c r="H233" s="136"/>
      <c r="I233" s="136"/>
      <c r="J233" s="136"/>
      <c r="K233" s="136"/>
      <c r="L233" s="136"/>
      <c r="M233" s="136"/>
      <c r="N233" s="213">
        <f>BK233</f>
        <v>0</v>
      </c>
      <c r="O233" s="214"/>
      <c r="P233" s="214"/>
      <c r="Q233" s="214"/>
      <c r="R233" s="18"/>
      <c r="T233" s="124"/>
      <c r="U233" s="16"/>
      <c r="V233" s="15"/>
      <c r="W233" s="15"/>
      <c r="X233" s="15"/>
      <c r="Y233" s="15"/>
      <c r="Z233" s="15"/>
      <c r="AA233" s="14"/>
      <c r="AR233" s="5"/>
      <c r="AT233" s="5"/>
      <c r="AU233" s="126" t="s">
        <v>5</v>
      </c>
      <c r="AY233" s="126" t="s">
        <v>6</v>
      </c>
      <c r="BE233" s="128">
        <f t="shared" ref="BE233:BE240" si="40">IF(U233="základná",N233,0)</f>
        <v>0</v>
      </c>
      <c r="BF233" s="128">
        <f t="shared" ref="BF233:BF240" si="41">IF(U233="znížená",N233,0)</f>
        <v>0</v>
      </c>
      <c r="BG233" s="128">
        <f t="shared" ref="BG233:BG240" si="42">IF(U233="zákl. prenesená",N233,0)</f>
        <v>0</v>
      </c>
      <c r="BH233" s="128">
        <f t="shared" ref="BH233:BH240" si="43">IF(U233="zníž. prenesená",N233,0)</f>
        <v>0</v>
      </c>
      <c r="BI233" s="128">
        <f t="shared" ref="BI233:BI240" si="44">IF(U233="nulová",N233,0)</f>
        <v>0</v>
      </c>
      <c r="BJ233" s="126" t="s">
        <v>5</v>
      </c>
      <c r="BK233" s="25">
        <f>SUM(BK234:BK239)</f>
        <v>0</v>
      </c>
      <c r="BL233" s="5"/>
      <c r="BM233" s="5"/>
    </row>
    <row r="234" spans="2:65" s="1" customFormat="1" ht="31.5" customHeight="1" x14ac:dyDescent="0.3">
      <c r="B234" s="23"/>
      <c r="C234" s="137" t="s">
        <v>754</v>
      </c>
      <c r="D234" s="137" t="s">
        <v>7</v>
      </c>
      <c r="E234" s="138"/>
      <c r="F234" s="218" t="s">
        <v>784</v>
      </c>
      <c r="G234" s="218"/>
      <c r="H234" s="218"/>
      <c r="I234" s="218"/>
      <c r="J234" s="139" t="s">
        <v>337</v>
      </c>
      <c r="K234" s="140">
        <v>1</v>
      </c>
      <c r="L234" s="219">
        <v>0</v>
      </c>
      <c r="M234" s="219"/>
      <c r="N234" s="161">
        <f t="shared" ref="N234:N239" si="45">ROUND(L234*K234,3)</f>
        <v>0</v>
      </c>
      <c r="O234" s="162"/>
      <c r="P234" s="162"/>
      <c r="Q234" s="163"/>
      <c r="R234" s="18"/>
      <c r="T234" s="124"/>
      <c r="U234" s="131" t="s">
        <v>8</v>
      </c>
      <c r="V234" s="15"/>
      <c r="W234" s="15"/>
      <c r="X234" s="15"/>
      <c r="Y234" s="15"/>
      <c r="Z234" s="15"/>
      <c r="AA234" s="14"/>
      <c r="AR234" s="5"/>
      <c r="AT234" s="5"/>
      <c r="AU234" s="126" t="s">
        <v>5</v>
      </c>
      <c r="AY234" s="126" t="s">
        <v>6</v>
      </c>
      <c r="BE234" s="128">
        <f t="shared" si="40"/>
        <v>0</v>
      </c>
      <c r="BF234" s="128">
        <f t="shared" si="41"/>
        <v>0</v>
      </c>
      <c r="BG234" s="128">
        <f t="shared" si="42"/>
        <v>0</v>
      </c>
      <c r="BH234" s="128">
        <f t="shared" si="43"/>
        <v>0</v>
      </c>
      <c r="BI234" s="128">
        <f t="shared" si="44"/>
        <v>0</v>
      </c>
      <c r="BJ234" s="126" t="s">
        <v>5</v>
      </c>
      <c r="BK234" s="127">
        <f t="shared" ref="BK234:BK239" si="46">ROUND(L234*K234,3)</f>
        <v>0</v>
      </c>
      <c r="BL234" s="5"/>
      <c r="BM234" s="5"/>
    </row>
    <row r="235" spans="2:65" s="1" customFormat="1" ht="31.5" customHeight="1" x14ac:dyDescent="0.3">
      <c r="B235" s="23"/>
      <c r="C235" s="137" t="s">
        <v>755</v>
      </c>
      <c r="D235" s="137" t="s">
        <v>49</v>
      </c>
      <c r="E235" s="138"/>
      <c r="F235" s="218" t="s">
        <v>785</v>
      </c>
      <c r="G235" s="218"/>
      <c r="H235" s="218"/>
      <c r="I235" s="218"/>
      <c r="J235" s="139" t="s">
        <v>38</v>
      </c>
      <c r="K235" s="140">
        <v>4</v>
      </c>
      <c r="L235" s="219">
        <v>0</v>
      </c>
      <c r="M235" s="219"/>
      <c r="N235" s="161">
        <f t="shared" si="45"/>
        <v>0</v>
      </c>
      <c r="O235" s="162"/>
      <c r="P235" s="162"/>
      <c r="Q235" s="163"/>
      <c r="R235" s="18"/>
      <c r="T235" s="124"/>
      <c r="U235" s="131" t="s">
        <v>8</v>
      </c>
      <c r="V235" s="15"/>
      <c r="W235" s="15"/>
      <c r="X235" s="15"/>
      <c r="Y235" s="15"/>
      <c r="Z235" s="15"/>
      <c r="AA235" s="14"/>
      <c r="AR235" s="5"/>
      <c r="AT235" s="5"/>
      <c r="AU235" s="126" t="s">
        <v>5</v>
      </c>
      <c r="AY235" s="126" t="s">
        <v>6</v>
      </c>
      <c r="BE235" s="128">
        <f t="shared" si="40"/>
        <v>0</v>
      </c>
      <c r="BF235" s="128">
        <f t="shared" si="41"/>
        <v>0</v>
      </c>
      <c r="BG235" s="128">
        <f t="shared" si="42"/>
        <v>0</v>
      </c>
      <c r="BH235" s="128">
        <f t="shared" si="43"/>
        <v>0</v>
      </c>
      <c r="BI235" s="128">
        <f t="shared" si="44"/>
        <v>0</v>
      </c>
      <c r="BJ235" s="126" t="s">
        <v>5</v>
      </c>
      <c r="BK235" s="127">
        <f t="shared" si="46"/>
        <v>0</v>
      </c>
      <c r="BL235" s="5"/>
      <c r="BM235" s="5"/>
    </row>
    <row r="236" spans="2:65" s="125" customFormat="1" ht="31.5" customHeight="1" x14ac:dyDescent="0.3">
      <c r="B236" s="134"/>
      <c r="C236" s="156" t="s">
        <v>756</v>
      </c>
      <c r="D236" s="156" t="s">
        <v>49</v>
      </c>
      <c r="E236" s="157"/>
      <c r="F236" s="220" t="s">
        <v>778</v>
      </c>
      <c r="G236" s="220"/>
      <c r="H236" s="220"/>
      <c r="I236" s="220"/>
      <c r="J236" s="158" t="s">
        <v>79</v>
      </c>
      <c r="K236" s="159">
        <v>40</v>
      </c>
      <c r="L236" s="160">
        <v>0</v>
      </c>
      <c r="M236" s="160"/>
      <c r="N236" s="161">
        <f t="shared" ref="N236:N238" si="47">ROUND(L236*K236,3)</f>
        <v>0</v>
      </c>
      <c r="O236" s="162"/>
      <c r="P236" s="162"/>
      <c r="Q236" s="163"/>
      <c r="R236" s="133"/>
      <c r="T236" s="124"/>
      <c r="U236" s="131" t="s">
        <v>8</v>
      </c>
      <c r="V236" s="130"/>
      <c r="W236" s="130"/>
      <c r="X236" s="130"/>
      <c r="Y236" s="130"/>
      <c r="Z236" s="130"/>
      <c r="AA236" s="129"/>
      <c r="AR236" s="126"/>
      <c r="AT236" s="126"/>
      <c r="AU236" s="126" t="s">
        <v>5</v>
      </c>
      <c r="AY236" s="126"/>
      <c r="BE236" s="128">
        <f t="shared" si="40"/>
        <v>0</v>
      </c>
      <c r="BF236" s="128">
        <f t="shared" si="41"/>
        <v>0</v>
      </c>
      <c r="BG236" s="128">
        <f t="shared" si="42"/>
        <v>0</v>
      </c>
      <c r="BH236" s="128">
        <f t="shared" si="43"/>
        <v>0</v>
      </c>
      <c r="BI236" s="128">
        <f t="shared" si="44"/>
        <v>0</v>
      </c>
      <c r="BJ236" s="126"/>
      <c r="BK236" s="127">
        <f t="shared" si="46"/>
        <v>0</v>
      </c>
      <c r="BL236" s="126"/>
      <c r="BM236" s="126"/>
    </row>
    <row r="237" spans="2:65" s="125" customFormat="1" ht="31.5" customHeight="1" x14ac:dyDescent="0.3">
      <c r="B237" s="134"/>
      <c r="C237" s="156" t="s">
        <v>781</v>
      </c>
      <c r="D237" s="156" t="s">
        <v>49</v>
      </c>
      <c r="E237" s="157"/>
      <c r="F237" s="220" t="s">
        <v>779</v>
      </c>
      <c r="G237" s="220"/>
      <c r="H237" s="220"/>
      <c r="I237" s="220"/>
      <c r="J237" s="158" t="s">
        <v>79</v>
      </c>
      <c r="K237" s="159">
        <v>20</v>
      </c>
      <c r="L237" s="160">
        <v>0</v>
      </c>
      <c r="M237" s="160"/>
      <c r="N237" s="161">
        <f t="shared" si="47"/>
        <v>0</v>
      </c>
      <c r="O237" s="162"/>
      <c r="P237" s="162"/>
      <c r="Q237" s="163"/>
      <c r="R237" s="133"/>
      <c r="T237" s="124"/>
      <c r="U237" s="131" t="s">
        <v>8</v>
      </c>
      <c r="V237" s="130"/>
      <c r="W237" s="130"/>
      <c r="X237" s="130"/>
      <c r="Y237" s="130"/>
      <c r="Z237" s="130"/>
      <c r="AA237" s="129"/>
      <c r="AR237" s="126"/>
      <c r="AT237" s="126"/>
      <c r="AU237" s="126" t="s">
        <v>5</v>
      </c>
      <c r="AY237" s="126"/>
      <c r="BE237" s="128">
        <f t="shared" si="40"/>
        <v>0</v>
      </c>
      <c r="BF237" s="128">
        <f t="shared" si="41"/>
        <v>0</v>
      </c>
      <c r="BG237" s="128">
        <f t="shared" si="42"/>
        <v>0</v>
      </c>
      <c r="BH237" s="128">
        <f t="shared" si="43"/>
        <v>0</v>
      </c>
      <c r="BI237" s="128">
        <f t="shared" si="44"/>
        <v>0</v>
      </c>
      <c r="BJ237" s="126"/>
      <c r="BK237" s="127">
        <f t="shared" si="46"/>
        <v>0</v>
      </c>
      <c r="BL237" s="126"/>
      <c r="BM237" s="126"/>
    </row>
    <row r="238" spans="2:65" s="125" customFormat="1" ht="31.5" customHeight="1" x14ac:dyDescent="0.3">
      <c r="B238" s="134"/>
      <c r="C238" s="156" t="s">
        <v>782</v>
      </c>
      <c r="D238" s="156" t="s">
        <v>49</v>
      </c>
      <c r="E238" s="157"/>
      <c r="F238" s="220" t="s">
        <v>780</v>
      </c>
      <c r="G238" s="220"/>
      <c r="H238" s="220"/>
      <c r="I238" s="220"/>
      <c r="J238" s="158" t="s">
        <v>79</v>
      </c>
      <c r="K238" s="159">
        <v>20</v>
      </c>
      <c r="L238" s="160">
        <v>0</v>
      </c>
      <c r="M238" s="160"/>
      <c r="N238" s="161">
        <f t="shared" si="47"/>
        <v>0</v>
      </c>
      <c r="O238" s="162"/>
      <c r="P238" s="162"/>
      <c r="Q238" s="163"/>
      <c r="R238" s="133"/>
      <c r="T238" s="124"/>
      <c r="U238" s="131" t="s">
        <v>8</v>
      </c>
      <c r="V238" s="130"/>
      <c r="W238" s="130"/>
      <c r="X238" s="130"/>
      <c r="Y238" s="130"/>
      <c r="Z238" s="130"/>
      <c r="AA238" s="129"/>
      <c r="AR238" s="126"/>
      <c r="AT238" s="126"/>
      <c r="AU238" s="126" t="s">
        <v>5</v>
      </c>
      <c r="AY238" s="126"/>
      <c r="BE238" s="128">
        <f t="shared" si="40"/>
        <v>0</v>
      </c>
      <c r="BF238" s="128">
        <f t="shared" si="41"/>
        <v>0</v>
      </c>
      <c r="BG238" s="128">
        <f t="shared" si="42"/>
        <v>0</v>
      </c>
      <c r="BH238" s="128">
        <f t="shared" si="43"/>
        <v>0</v>
      </c>
      <c r="BI238" s="128">
        <f t="shared" si="44"/>
        <v>0</v>
      </c>
      <c r="BJ238" s="126"/>
      <c r="BK238" s="127">
        <f t="shared" si="46"/>
        <v>0</v>
      </c>
      <c r="BL238" s="126"/>
      <c r="BM238" s="126"/>
    </row>
    <row r="239" spans="2:65" s="1" customFormat="1" ht="31.5" customHeight="1" x14ac:dyDescent="0.3">
      <c r="B239" s="23"/>
      <c r="C239" s="156" t="s">
        <v>783</v>
      </c>
      <c r="D239" s="137" t="s">
        <v>7</v>
      </c>
      <c r="E239" s="138"/>
      <c r="F239" s="218" t="s">
        <v>333</v>
      </c>
      <c r="G239" s="218"/>
      <c r="H239" s="218"/>
      <c r="I239" s="218"/>
      <c r="J239" s="139" t="s">
        <v>44</v>
      </c>
      <c r="K239" s="140">
        <v>48.6</v>
      </c>
      <c r="L239" s="219">
        <v>0</v>
      </c>
      <c r="M239" s="219"/>
      <c r="N239" s="161">
        <f t="shared" si="45"/>
        <v>0</v>
      </c>
      <c r="O239" s="162"/>
      <c r="P239" s="162"/>
      <c r="Q239" s="163"/>
      <c r="R239" s="18"/>
      <c r="T239" s="124"/>
      <c r="U239" s="131" t="s">
        <v>8</v>
      </c>
      <c r="V239" s="15"/>
      <c r="W239" s="15"/>
      <c r="X239" s="15"/>
      <c r="Y239" s="15"/>
      <c r="Z239" s="15"/>
      <c r="AA239" s="14"/>
      <c r="AR239" s="5"/>
      <c r="AT239" s="5"/>
      <c r="AU239" s="126" t="s">
        <v>5</v>
      </c>
      <c r="AY239" s="126" t="s">
        <v>6</v>
      </c>
      <c r="BE239" s="128">
        <f t="shared" si="40"/>
        <v>0</v>
      </c>
      <c r="BF239" s="128">
        <f t="shared" si="41"/>
        <v>0</v>
      </c>
      <c r="BG239" s="128">
        <f t="shared" si="42"/>
        <v>0</v>
      </c>
      <c r="BH239" s="128">
        <f t="shared" si="43"/>
        <v>0</v>
      </c>
      <c r="BI239" s="128">
        <f t="shared" si="44"/>
        <v>0</v>
      </c>
      <c r="BJ239" s="126" t="s">
        <v>5</v>
      </c>
      <c r="BK239" s="127">
        <f t="shared" si="46"/>
        <v>0</v>
      </c>
      <c r="BL239" s="5"/>
      <c r="BM239" s="5"/>
    </row>
    <row r="240" spans="2:65" s="24" customFormat="1" ht="29.85" customHeight="1" x14ac:dyDescent="0.35">
      <c r="B240" s="34"/>
      <c r="C240" s="29"/>
      <c r="D240" s="35" t="s">
        <v>331</v>
      </c>
      <c r="E240" s="35"/>
      <c r="F240" s="35"/>
      <c r="G240" s="35"/>
      <c r="H240" s="35"/>
      <c r="I240" s="35"/>
      <c r="J240" s="35"/>
      <c r="K240" s="35"/>
      <c r="L240" s="35"/>
      <c r="M240" s="35"/>
      <c r="N240" s="213">
        <f>BK240</f>
        <v>0</v>
      </c>
      <c r="O240" s="214"/>
      <c r="P240" s="214"/>
      <c r="Q240" s="214"/>
      <c r="R240" s="32"/>
      <c r="T240" s="31"/>
      <c r="U240" s="29"/>
      <c r="V240" s="29"/>
      <c r="W240" s="30">
        <f>SUM(W241:W262)</f>
        <v>52.572070000000004</v>
      </c>
      <c r="X240" s="29"/>
      <c r="Y240" s="30">
        <f>SUM(Y241:Y262)</f>
        <v>0.32456000000000007</v>
      </c>
      <c r="Z240" s="29"/>
      <c r="AA240" s="28">
        <f>SUM(AA241:AA262)</f>
        <v>0.37254999999999994</v>
      </c>
      <c r="AR240" s="26" t="s">
        <v>5</v>
      </c>
      <c r="AT240" s="27" t="s">
        <v>14</v>
      </c>
      <c r="AU240" s="27" t="s">
        <v>0</v>
      </c>
      <c r="AY240" s="26" t="s">
        <v>6</v>
      </c>
      <c r="BE240" s="128">
        <f t="shared" si="40"/>
        <v>0</v>
      </c>
      <c r="BF240" s="128">
        <f t="shared" si="41"/>
        <v>0</v>
      </c>
      <c r="BG240" s="128">
        <f t="shared" si="42"/>
        <v>0</v>
      </c>
      <c r="BH240" s="128">
        <f t="shared" si="43"/>
        <v>0</v>
      </c>
      <c r="BI240" s="128">
        <f t="shared" si="44"/>
        <v>0</v>
      </c>
      <c r="BK240" s="25">
        <f>SUM(BK241:BK262)</f>
        <v>0</v>
      </c>
    </row>
    <row r="241" spans="2:65" s="1" customFormat="1" ht="31.5" customHeight="1" x14ac:dyDescent="0.3">
      <c r="B241" s="23"/>
      <c r="C241" s="22" t="s">
        <v>330</v>
      </c>
      <c r="D241" s="22" t="s">
        <v>7</v>
      </c>
      <c r="E241" s="21" t="s">
        <v>329</v>
      </c>
      <c r="F241" s="203" t="s">
        <v>328</v>
      </c>
      <c r="G241" s="203"/>
      <c r="H241" s="203"/>
      <c r="I241" s="203"/>
      <c r="J241" s="20" t="s">
        <v>276</v>
      </c>
      <c r="K241" s="19">
        <v>7</v>
      </c>
      <c r="L241" s="169">
        <v>0</v>
      </c>
      <c r="M241" s="169"/>
      <c r="N241" s="169">
        <f t="shared" ref="N241:N262" si="48">ROUND(L241*K241,3)</f>
        <v>0</v>
      </c>
      <c r="O241" s="169"/>
      <c r="P241" s="169"/>
      <c r="Q241" s="169"/>
      <c r="R241" s="18"/>
      <c r="T241" s="17" t="s">
        <v>9</v>
      </c>
      <c r="U241" s="16" t="s">
        <v>8</v>
      </c>
      <c r="V241" s="15">
        <v>0.51800000000000002</v>
      </c>
      <c r="W241" s="15">
        <f t="shared" ref="W241:W262" si="49">V241*K241</f>
        <v>3.6260000000000003</v>
      </c>
      <c r="X241" s="15">
        <v>0</v>
      </c>
      <c r="Y241" s="15">
        <f t="shared" ref="Y241:Y262" si="50">X241*K241</f>
        <v>0</v>
      </c>
      <c r="Z241" s="15">
        <v>1.933E-2</v>
      </c>
      <c r="AA241" s="14">
        <f t="shared" ref="AA241:AA262" si="51">Z241*K241</f>
        <v>0.13530999999999999</v>
      </c>
      <c r="AR241" s="5" t="s">
        <v>24</v>
      </c>
      <c r="AT241" s="5" t="s">
        <v>7</v>
      </c>
      <c r="AU241" s="5" t="s">
        <v>5</v>
      </c>
      <c r="AY241" s="5" t="s">
        <v>6</v>
      </c>
      <c r="BE241" s="13">
        <f t="shared" ref="BE241:BE262" si="52">IF(U241="základná",N241,0)</f>
        <v>0</v>
      </c>
      <c r="BF241" s="13">
        <f t="shared" ref="BF241:BF262" si="53">IF(U241="znížená",N241,0)</f>
        <v>0</v>
      </c>
      <c r="BG241" s="13">
        <f t="shared" ref="BG241:BG262" si="54">IF(U241="zákl. prenesená",N241,0)</f>
        <v>0</v>
      </c>
      <c r="BH241" s="13">
        <f t="shared" ref="BH241:BH262" si="55">IF(U241="zníž. prenesená",N241,0)</f>
        <v>0</v>
      </c>
      <c r="BI241" s="13">
        <f t="shared" ref="BI241:BI262" si="56">IF(U241="nulová",N241,0)</f>
        <v>0</v>
      </c>
      <c r="BJ241" s="5" t="s">
        <v>5</v>
      </c>
      <c r="BK241" s="12">
        <f t="shared" ref="BK241:BK262" si="57">ROUND(L241*K241,3)</f>
        <v>0</v>
      </c>
      <c r="BL241" s="5" t="s">
        <v>24</v>
      </c>
      <c r="BM241" s="5" t="s">
        <v>327</v>
      </c>
    </row>
    <row r="242" spans="2:65" s="1" customFormat="1" ht="31.5" customHeight="1" x14ac:dyDescent="0.3">
      <c r="B242" s="23"/>
      <c r="C242" s="22" t="s">
        <v>326</v>
      </c>
      <c r="D242" s="22" t="s">
        <v>7</v>
      </c>
      <c r="E242" s="21" t="s">
        <v>325</v>
      </c>
      <c r="F242" s="203" t="s">
        <v>324</v>
      </c>
      <c r="G242" s="203"/>
      <c r="H242" s="203"/>
      <c r="I242" s="203"/>
      <c r="J242" s="20" t="s">
        <v>276</v>
      </c>
      <c r="K242" s="19">
        <v>7</v>
      </c>
      <c r="L242" s="169">
        <v>0</v>
      </c>
      <c r="M242" s="169"/>
      <c r="N242" s="169">
        <f t="shared" si="48"/>
        <v>0</v>
      </c>
      <c r="O242" s="169"/>
      <c r="P242" s="169"/>
      <c r="Q242" s="169"/>
      <c r="R242" s="18"/>
      <c r="T242" s="17" t="s">
        <v>9</v>
      </c>
      <c r="U242" s="16" t="s">
        <v>8</v>
      </c>
      <c r="V242" s="15">
        <v>1.274</v>
      </c>
      <c r="W242" s="15">
        <f t="shared" si="49"/>
        <v>8.9179999999999993</v>
      </c>
      <c r="X242" s="15">
        <v>7.6000000000000004E-4</v>
      </c>
      <c r="Y242" s="15">
        <f t="shared" si="50"/>
        <v>5.3200000000000001E-3</v>
      </c>
      <c r="Z242" s="15">
        <v>0</v>
      </c>
      <c r="AA242" s="14">
        <f t="shared" si="51"/>
        <v>0</v>
      </c>
      <c r="AR242" s="5" t="s">
        <v>24</v>
      </c>
      <c r="AT242" s="5" t="s">
        <v>7</v>
      </c>
      <c r="AU242" s="5" t="s">
        <v>5</v>
      </c>
      <c r="AY242" s="5" t="s">
        <v>6</v>
      </c>
      <c r="BE242" s="13">
        <f t="shared" si="52"/>
        <v>0</v>
      </c>
      <c r="BF242" s="13">
        <f t="shared" si="53"/>
        <v>0</v>
      </c>
      <c r="BG242" s="13">
        <f t="shared" si="54"/>
        <v>0</v>
      </c>
      <c r="BH242" s="13">
        <f t="shared" si="55"/>
        <v>0</v>
      </c>
      <c r="BI242" s="13">
        <f t="shared" si="56"/>
        <v>0</v>
      </c>
      <c r="BJ242" s="5" t="s">
        <v>5</v>
      </c>
      <c r="BK242" s="12">
        <f t="shared" si="57"/>
        <v>0</v>
      </c>
      <c r="BL242" s="5" t="s">
        <v>24</v>
      </c>
      <c r="BM242" s="5" t="s">
        <v>323</v>
      </c>
    </row>
    <row r="243" spans="2:65" s="1" customFormat="1" ht="22.5" customHeight="1" x14ac:dyDescent="0.3">
      <c r="B243" s="23"/>
      <c r="C243" s="39" t="s">
        <v>322</v>
      </c>
      <c r="D243" s="39" t="s">
        <v>49</v>
      </c>
      <c r="E243" s="38" t="s">
        <v>321</v>
      </c>
      <c r="F243" s="217" t="s">
        <v>320</v>
      </c>
      <c r="G243" s="217"/>
      <c r="H243" s="217"/>
      <c r="I243" s="217"/>
      <c r="J243" s="37" t="s">
        <v>38</v>
      </c>
      <c r="K243" s="36">
        <v>7</v>
      </c>
      <c r="L243" s="168">
        <v>0</v>
      </c>
      <c r="M243" s="168"/>
      <c r="N243" s="168">
        <f t="shared" si="48"/>
        <v>0</v>
      </c>
      <c r="O243" s="169"/>
      <c r="P243" s="169"/>
      <c r="Q243" s="169"/>
      <c r="R243" s="18"/>
      <c r="T243" s="17" t="s">
        <v>9</v>
      </c>
      <c r="U243" s="16" t="s">
        <v>8</v>
      </c>
      <c r="V243" s="15">
        <v>0</v>
      </c>
      <c r="W243" s="15">
        <f t="shared" si="49"/>
        <v>0</v>
      </c>
      <c r="X243" s="15">
        <v>1.4999999999999999E-2</v>
      </c>
      <c r="Y243" s="15">
        <f t="shared" si="50"/>
        <v>0.105</v>
      </c>
      <c r="Z243" s="15">
        <v>0</v>
      </c>
      <c r="AA243" s="14">
        <f t="shared" si="51"/>
        <v>0</v>
      </c>
      <c r="AR243" s="5" t="s">
        <v>50</v>
      </c>
      <c r="AT243" s="5" t="s">
        <v>49</v>
      </c>
      <c r="AU243" s="5" t="s">
        <v>5</v>
      </c>
      <c r="AY243" s="5" t="s">
        <v>6</v>
      </c>
      <c r="BE243" s="13">
        <f t="shared" si="52"/>
        <v>0</v>
      </c>
      <c r="BF243" s="13">
        <f t="shared" si="53"/>
        <v>0</v>
      </c>
      <c r="BG243" s="13">
        <f t="shared" si="54"/>
        <v>0</v>
      </c>
      <c r="BH243" s="13">
        <f t="shared" si="55"/>
        <v>0</v>
      </c>
      <c r="BI243" s="13">
        <f t="shared" si="56"/>
        <v>0</v>
      </c>
      <c r="BJ243" s="5" t="s">
        <v>5</v>
      </c>
      <c r="BK243" s="12">
        <f t="shared" si="57"/>
        <v>0</v>
      </c>
      <c r="BL243" s="5" t="s">
        <v>24</v>
      </c>
      <c r="BM243" s="5" t="s">
        <v>319</v>
      </c>
    </row>
    <row r="244" spans="2:65" s="1" customFormat="1" ht="22.5" customHeight="1" x14ac:dyDescent="0.3">
      <c r="B244" s="23"/>
      <c r="C244" s="39" t="s">
        <v>318</v>
      </c>
      <c r="D244" s="39" t="s">
        <v>49</v>
      </c>
      <c r="E244" s="38" t="s">
        <v>317</v>
      </c>
      <c r="F244" s="217" t="s">
        <v>316</v>
      </c>
      <c r="G244" s="217"/>
      <c r="H244" s="217"/>
      <c r="I244" s="217"/>
      <c r="J244" s="37" t="s">
        <v>38</v>
      </c>
      <c r="K244" s="36">
        <v>7</v>
      </c>
      <c r="L244" s="168">
        <v>0</v>
      </c>
      <c r="M244" s="168"/>
      <c r="N244" s="168">
        <f t="shared" si="48"/>
        <v>0</v>
      </c>
      <c r="O244" s="169"/>
      <c r="P244" s="169"/>
      <c r="Q244" s="169"/>
      <c r="R244" s="18"/>
      <c r="T244" s="17" t="s">
        <v>9</v>
      </c>
      <c r="U244" s="16" t="s">
        <v>8</v>
      </c>
      <c r="V244" s="15">
        <v>0</v>
      </c>
      <c r="W244" s="15">
        <f t="shared" si="49"/>
        <v>0</v>
      </c>
      <c r="X244" s="15">
        <v>1.7600000000000001E-3</v>
      </c>
      <c r="Y244" s="15">
        <f t="shared" si="50"/>
        <v>1.2320000000000001E-2</v>
      </c>
      <c r="Z244" s="15">
        <v>0</v>
      </c>
      <c r="AA244" s="14">
        <f t="shared" si="51"/>
        <v>0</v>
      </c>
      <c r="AR244" s="5" t="s">
        <v>50</v>
      </c>
      <c r="AT244" s="5" t="s">
        <v>49</v>
      </c>
      <c r="AU244" s="5" t="s">
        <v>5</v>
      </c>
      <c r="AY244" s="5" t="s">
        <v>6</v>
      </c>
      <c r="BE244" s="13">
        <f t="shared" si="52"/>
        <v>0</v>
      </c>
      <c r="BF244" s="13">
        <f t="shared" si="53"/>
        <v>0</v>
      </c>
      <c r="BG244" s="13">
        <f t="shared" si="54"/>
        <v>0</v>
      </c>
      <c r="BH244" s="13">
        <f t="shared" si="55"/>
        <v>0</v>
      </c>
      <c r="BI244" s="13">
        <f t="shared" si="56"/>
        <v>0</v>
      </c>
      <c r="BJ244" s="5" t="s">
        <v>5</v>
      </c>
      <c r="BK244" s="12">
        <f t="shared" si="57"/>
        <v>0</v>
      </c>
      <c r="BL244" s="5" t="s">
        <v>24</v>
      </c>
      <c r="BM244" s="5" t="s">
        <v>315</v>
      </c>
    </row>
    <row r="245" spans="2:65" s="1" customFormat="1" ht="31.5" customHeight="1" x14ac:dyDescent="0.3">
      <c r="B245" s="23"/>
      <c r="C245" s="22" t="s">
        <v>314</v>
      </c>
      <c r="D245" s="22" t="s">
        <v>7</v>
      </c>
      <c r="E245" s="21" t="s">
        <v>313</v>
      </c>
      <c r="F245" s="203" t="s">
        <v>312</v>
      </c>
      <c r="G245" s="203"/>
      <c r="H245" s="203"/>
      <c r="I245" s="203"/>
      <c r="J245" s="20" t="s">
        <v>276</v>
      </c>
      <c r="K245" s="19">
        <v>9</v>
      </c>
      <c r="L245" s="169">
        <v>0</v>
      </c>
      <c r="M245" s="169"/>
      <c r="N245" s="169">
        <f t="shared" si="48"/>
        <v>0</v>
      </c>
      <c r="O245" s="169"/>
      <c r="P245" s="169"/>
      <c r="Q245" s="169"/>
      <c r="R245" s="18"/>
      <c r="T245" s="17" t="s">
        <v>9</v>
      </c>
      <c r="U245" s="16" t="s">
        <v>8</v>
      </c>
      <c r="V245" s="15">
        <v>0.34200000000000003</v>
      </c>
      <c r="W245" s="15">
        <f t="shared" si="49"/>
        <v>3.0780000000000003</v>
      </c>
      <c r="X245" s="15">
        <v>0</v>
      </c>
      <c r="Y245" s="15">
        <f t="shared" si="50"/>
        <v>0</v>
      </c>
      <c r="Z245" s="15">
        <v>1.9460000000000002E-2</v>
      </c>
      <c r="AA245" s="14">
        <f t="shared" si="51"/>
        <v>0.17514000000000002</v>
      </c>
      <c r="AR245" s="5" t="s">
        <v>24</v>
      </c>
      <c r="AT245" s="5" t="s">
        <v>7</v>
      </c>
      <c r="AU245" s="5" t="s">
        <v>5</v>
      </c>
      <c r="AY245" s="5" t="s">
        <v>6</v>
      </c>
      <c r="BE245" s="13">
        <f t="shared" si="52"/>
        <v>0</v>
      </c>
      <c r="BF245" s="13">
        <f t="shared" si="53"/>
        <v>0</v>
      </c>
      <c r="BG245" s="13">
        <f t="shared" si="54"/>
        <v>0</v>
      </c>
      <c r="BH245" s="13">
        <f t="shared" si="55"/>
        <v>0</v>
      </c>
      <c r="BI245" s="13">
        <f t="shared" si="56"/>
        <v>0</v>
      </c>
      <c r="BJ245" s="5" t="s">
        <v>5</v>
      </c>
      <c r="BK245" s="12">
        <f t="shared" si="57"/>
        <v>0</v>
      </c>
      <c r="BL245" s="5" t="s">
        <v>24</v>
      </c>
      <c r="BM245" s="5" t="s">
        <v>311</v>
      </c>
    </row>
    <row r="246" spans="2:65" s="1" customFormat="1" ht="31.5" customHeight="1" x14ac:dyDescent="0.3">
      <c r="B246" s="23"/>
      <c r="C246" s="22" t="s">
        <v>310</v>
      </c>
      <c r="D246" s="22" t="s">
        <v>7</v>
      </c>
      <c r="E246" s="21" t="s">
        <v>309</v>
      </c>
      <c r="F246" s="203" t="s">
        <v>308</v>
      </c>
      <c r="G246" s="203"/>
      <c r="H246" s="203"/>
      <c r="I246" s="203"/>
      <c r="J246" s="20" t="s">
        <v>276</v>
      </c>
      <c r="K246" s="19">
        <v>10</v>
      </c>
      <c r="L246" s="169">
        <v>0</v>
      </c>
      <c r="M246" s="169"/>
      <c r="N246" s="169">
        <f t="shared" si="48"/>
        <v>0</v>
      </c>
      <c r="O246" s="169"/>
      <c r="P246" s="169"/>
      <c r="Q246" s="169"/>
      <c r="R246" s="18"/>
      <c r="T246" s="17" t="s">
        <v>9</v>
      </c>
      <c r="U246" s="16" t="s">
        <v>8</v>
      </c>
      <c r="V246" s="15">
        <v>1.5</v>
      </c>
      <c r="W246" s="15">
        <f t="shared" si="49"/>
        <v>15</v>
      </c>
      <c r="X246" s="15">
        <v>5.6999999999999998E-4</v>
      </c>
      <c r="Y246" s="15">
        <f t="shared" si="50"/>
        <v>5.7000000000000002E-3</v>
      </c>
      <c r="Z246" s="15">
        <v>0</v>
      </c>
      <c r="AA246" s="14">
        <f t="shared" si="51"/>
        <v>0</v>
      </c>
      <c r="AR246" s="5" t="s">
        <v>24</v>
      </c>
      <c r="AT246" s="5" t="s">
        <v>7</v>
      </c>
      <c r="AU246" s="5" t="s">
        <v>5</v>
      </c>
      <c r="AY246" s="5" t="s">
        <v>6</v>
      </c>
      <c r="BE246" s="13">
        <f t="shared" si="52"/>
        <v>0</v>
      </c>
      <c r="BF246" s="13">
        <f t="shared" si="53"/>
        <v>0</v>
      </c>
      <c r="BG246" s="13">
        <f t="shared" si="54"/>
        <v>0</v>
      </c>
      <c r="BH246" s="13">
        <f t="shared" si="55"/>
        <v>0</v>
      </c>
      <c r="BI246" s="13">
        <f t="shared" si="56"/>
        <v>0</v>
      </c>
      <c r="BJ246" s="5" t="s">
        <v>5</v>
      </c>
      <c r="BK246" s="12">
        <f t="shared" si="57"/>
        <v>0</v>
      </c>
      <c r="BL246" s="5" t="s">
        <v>24</v>
      </c>
      <c r="BM246" s="5" t="s">
        <v>307</v>
      </c>
    </row>
    <row r="247" spans="2:65" s="1" customFormat="1" ht="22.5" customHeight="1" x14ac:dyDescent="0.3">
      <c r="B247" s="23"/>
      <c r="C247" s="39" t="s">
        <v>306</v>
      </c>
      <c r="D247" s="39" t="s">
        <v>49</v>
      </c>
      <c r="E247" s="38" t="s">
        <v>305</v>
      </c>
      <c r="F247" s="217" t="s">
        <v>763</v>
      </c>
      <c r="G247" s="217"/>
      <c r="H247" s="217"/>
      <c r="I247" s="217"/>
      <c r="J247" s="37" t="s">
        <v>38</v>
      </c>
      <c r="K247" s="36">
        <v>10</v>
      </c>
      <c r="L247" s="168">
        <v>0</v>
      </c>
      <c r="M247" s="168"/>
      <c r="N247" s="168">
        <f t="shared" si="48"/>
        <v>0</v>
      </c>
      <c r="O247" s="169"/>
      <c r="P247" s="169"/>
      <c r="Q247" s="169"/>
      <c r="R247" s="18"/>
      <c r="T247" s="17" t="s">
        <v>9</v>
      </c>
      <c r="U247" s="16" t="s">
        <v>8</v>
      </c>
      <c r="V247" s="15">
        <v>0</v>
      </c>
      <c r="W247" s="15">
        <f t="shared" si="49"/>
        <v>0</v>
      </c>
      <c r="X247" s="15">
        <v>1.52E-2</v>
      </c>
      <c r="Y247" s="15">
        <f t="shared" si="50"/>
        <v>0.152</v>
      </c>
      <c r="Z247" s="15">
        <v>0</v>
      </c>
      <c r="AA247" s="14">
        <f t="shared" si="51"/>
        <v>0</v>
      </c>
      <c r="AR247" s="5" t="s">
        <v>50</v>
      </c>
      <c r="AT247" s="5" t="s">
        <v>49</v>
      </c>
      <c r="AU247" s="5" t="s">
        <v>5</v>
      </c>
      <c r="AY247" s="5" t="s">
        <v>6</v>
      </c>
      <c r="BE247" s="13">
        <f t="shared" si="52"/>
        <v>0</v>
      </c>
      <c r="BF247" s="13">
        <f t="shared" si="53"/>
        <v>0</v>
      </c>
      <c r="BG247" s="13">
        <f t="shared" si="54"/>
        <v>0</v>
      </c>
      <c r="BH247" s="13">
        <f t="shared" si="55"/>
        <v>0</v>
      </c>
      <c r="BI247" s="13">
        <f t="shared" si="56"/>
        <v>0</v>
      </c>
      <c r="BJ247" s="5" t="s">
        <v>5</v>
      </c>
      <c r="BK247" s="12">
        <f t="shared" si="57"/>
        <v>0</v>
      </c>
      <c r="BL247" s="5" t="s">
        <v>24</v>
      </c>
      <c r="BM247" s="5" t="s">
        <v>304</v>
      </c>
    </row>
    <row r="248" spans="2:65" s="1" customFormat="1" ht="44.25" customHeight="1" x14ac:dyDescent="0.3">
      <c r="B248" s="23"/>
      <c r="C248" s="22" t="s">
        <v>303</v>
      </c>
      <c r="D248" s="22" t="s">
        <v>7</v>
      </c>
      <c r="E248" s="21" t="s">
        <v>302</v>
      </c>
      <c r="F248" s="203" t="s">
        <v>301</v>
      </c>
      <c r="G248" s="203"/>
      <c r="H248" s="203"/>
      <c r="I248" s="203"/>
      <c r="J248" s="20" t="s">
        <v>276</v>
      </c>
      <c r="K248" s="19">
        <v>1</v>
      </c>
      <c r="L248" s="169">
        <v>0</v>
      </c>
      <c r="M248" s="169"/>
      <c r="N248" s="169">
        <f t="shared" si="48"/>
        <v>0</v>
      </c>
      <c r="O248" s="169"/>
      <c r="P248" s="169"/>
      <c r="Q248" s="169"/>
      <c r="R248" s="18"/>
      <c r="T248" s="17" t="s">
        <v>9</v>
      </c>
      <c r="U248" s="16" t="s">
        <v>8</v>
      </c>
      <c r="V248" s="15">
        <v>0.54700000000000004</v>
      </c>
      <c r="W248" s="15">
        <f t="shared" si="49"/>
        <v>0.54700000000000004</v>
      </c>
      <c r="X248" s="15">
        <v>0</v>
      </c>
      <c r="Y248" s="15">
        <f t="shared" si="50"/>
        <v>0</v>
      </c>
      <c r="Z248" s="15">
        <v>1.8800000000000001E-2</v>
      </c>
      <c r="AA248" s="14">
        <f t="shared" si="51"/>
        <v>1.8800000000000001E-2</v>
      </c>
      <c r="AR248" s="5" t="s">
        <v>24</v>
      </c>
      <c r="AT248" s="5" t="s">
        <v>7</v>
      </c>
      <c r="AU248" s="5" t="s">
        <v>5</v>
      </c>
      <c r="AY248" s="5" t="s">
        <v>6</v>
      </c>
      <c r="BE248" s="13">
        <f t="shared" si="52"/>
        <v>0</v>
      </c>
      <c r="BF248" s="13">
        <f t="shared" si="53"/>
        <v>0</v>
      </c>
      <c r="BG248" s="13">
        <f t="shared" si="54"/>
        <v>0</v>
      </c>
      <c r="BH248" s="13">
        <f t="shared" si="55"/>
        <v>0</v>
      </c>
      <c r="BI248" s="13">
        <f t="shared" si="56"/>
        <v>0</v>
      </c>
      <c r="BJ248" s="5" t="s">
        <v>5</v>
      </c>
      <c r="BK248" s="12">
        <f t="shared" si="57"/>
        <v>0</v>
      </c>
      <c r="BL248" s="5" t="s">
        <v>24</v>
      </c>
      <c r="BM248" s="5" t="s">
        <v>300</v>
      </c>
    </row>
    <row r="249" spans="2:65" s="1" customFormat="1" ht="31.5" customHeight="1" x14ac:dyDescent="0.3">
      <c r="B249" s="23"/>
      <c r="C249" s="22" t="s">
        <v>299</v>
      </c>
      <c r="D249" s="22" t="s">
        <v>7</v>
      </c>
      <c r="E249" s="21" t="s">
        <v>298</v>
      </c>
      <c r="F249" s="203" t="s">
        <v>297</v>
      </c>
      <c r="G249" s="203"/>
      <c r="H249" s="203"/>
      <c r="I249" s="203"/>
      <c r="J249" s="20" t="s">
        <v>276</v>
      </c>
      <c r="K249" s="19">
        <v>1</v>
      </c>
      <c r="L249" s="169">
        <v>0</v>
      </c>
      <c r="M249" s="169"/>
      <c r="N249" s="169">
        <f t="shared" si="48"/>
        <v>0</v>
      </c>
      <c r="O249" s="169"/>
      <c r="P249" s="169"/>
      <c r="Q249" s="169"/>
      <c r="R249" s="18"/>
      <c r="T249" s="17" t="s">
        <v>9</v>
      </c>
      <c r="U249" s="16" t="s">
        <v>8</v>
      </c>
      <c r="V249" s="15">
        <v>0.96199999999999997</v>
      </c>
      <c r="W249" s="15">
        <f t="shared" si="49"/>
        <v>0.96199999999999997</v>
      </c>
      <c r="X249" s="15">
        <v>1.8000000000000001E-4</v>
      </c>
      <c r="Y249" s="15">
        <f t="shared" si="50"/>
        <v>1.8000000000000001E-4</v>
      </c>
      <c r="Z249" s="15">
        <v>0</v>
      </c>
      <c r="AA249" s="14">
        <f t="shared" si="51"/>
        <v>0</v>
      </c>
      <c r="AR249" s="5" t="s">
        <v>24</v>
      </c>
      <c r="AT249" s="5" t="s">
        <v>7</v>
      </c>
      <c r="AU249" s="5" t="s">
        <v>5</v>
      </c>
      <c r="AY249" s="5" t="s">
        <v>6</v>
      </c>
      <c r="BE249" s="13">
        <f t="shared" si="52"/>
        <v>0</v>
      </c>
      <c r="BF249" s="13">
        <f t="shared" si="53"/>
        <v>0</v>
      </c>
      <c r="BG249" s="13">
        <f t="shared" si="54"/>
        <v>0</v>
      </c>
      <c r="BH249" s="13">
        <f t="shared" si="55"/>
        <v>0</v>
      </c>
      <c r="BI249" s="13">
        <f t="shared" si="56"/>
        <v>0</v>
      </c>
      <c r="BJ249" s="5" t="s">
        <v>5</v>
      </c>
      <c r="BK249" s="12">
        <f t="shared" si="57"/>
        <v>0</v>
      </c>
      <c r="BL249" s="5" t="s">
        <v>24</v>
      </c>
      <c r="BM249" s="5" t="s">
        <v>296</v>
      </c>
    </row>
    <row r="250" spans="2:65" s="1" customFormat="1" ht="22.5" customHeight="1" x14ac:dyDescent="0.3">
      <c r="B250" s="23"/>
      <c r="C250" s="39" t="s">
        <v>295</v>
      </c>
      <c r="D250" s="39" t="s">
        <v>49</v>
      </c>
      <c r="E250" s="38" t="s">
        <v>294</v>
      </c>
      <c r="F250" s="217" t="s">
        <v>293</v>
      </c>
      <c r="G250" s="217"/>
      <c r="H250" s="217"/>
      <c r="I250" s="217"/>
      <c r="J250" s="37" t="s">
        <v>38</v>
      </c>
      <c r="K250" s="36">
        <v>1</v>
      </c>
      <c r="L250" s="168">
        <v>0</v>
      </c>
      <c r="M250" s="168"/>
      <c r="N250" s="168">
        <f t="shared" si="48"/>
        <v>0</v>
      </c>
      <c r="O250" s="169"/>
      <c r="P250" s="169"/>
      <c r="Q250" s="169"/>
      <c r="R250" s="18"/>
      <c r="T250" s="17" t="s">
        <v>9</v>
      </c>
      <c r="U250" s="16" t="s">
        <v>8</v>
      </c>
      <c r="V250" s="15">
        <v>0</v>
      </c>
      <c r="W250" s="15">
        <f t="shared" si="49"/>
        <v>0</v>
      </c>
      <c r="X250" s="15">
        <v>0.01</v>
      </c>
      <c r="Y250" s="15">
        <f t="shared" si="50"/>
        <v>0.01</v>
      </c>
      <c r="Z250" s="15">
        <v>0</v>
      </c>
      <c r="AA250" s="14">
        <f t="shared" si="51"/>
        <v>0</v>
      </c>
      <c r="AR250" s="5" t="s">
        <v>50</v>
      </c>
      <c r="AT250" s="5" t="s">
        <v>49</v>
      </c>
      <c r="AU250" s="5" t="s">
        <v>5</v>
      </c>
      <c r="AY250" s="5" t="s">
        <v>6</v>
      </c>
      <c r="BE250" s="13">
        <f t="shared" si="52"/>
        <v>0</v>
      </c>
      <c r="BF250" s="13">
        <f t="shared" si="53"/>
        <v>0</v>
      </c>
      <c r="BG250" s="13">
        <f t="shared" si="54"/>
        <v>0</v>
      </c>
      <c r="BH250" s="13">
        <f t="shared" si="55"/>
        <v>0</v>
      </c>
      <c r="BI250" s="13">
        <f t="shared" si="56"/>
        <v>0</v>
      </c>
      <c r="BJ250" s="5" t="s">
        <v>5</v>
      </c>
      <c r="BK250" s="12">
        <f t="shared" si="57"/>
        <v>0</v>
      </c>
      <c r="BL250" s="5" t="s">
        <v>24</v>
      </c>
      <c r="BM250" s="5" t="s">
        <v>292</v>
      </c>
    </row>
    <row r="251" spans="2:65" s="1" customFormat="1" ht="31.5" customHeight="1" x14ac:dyDescent="0.3">
      <c r="B251" s="23"/>
      <c r="C251" s="22" t="s">
        <v>291</v>
      </c>
      <c r="D251" s="22" t="s">
        <v>7</v>
      </c>
      <c r="E251" s="21" t="s">
        <v>290</v>
      </c>
      <c r="F251" s="203" t="s">
        <v>289</v>
      </c>
      <c r="G251" s="203"/>
      <c r="H251" s="203"/>
      <c r="I251" s="203"/>
      <c r="J251" s="20" t="s">
        <v>38</v>
      </c>
      <c r="K251" s="19">
        <v>25</v>
      </c>
      <c r="L251" s="169">
        <v>0</v>
      </c>
      <c r="M251" s="169"/>
      <c r="N251" s="169">
        <f t="shared" si="48"/>
        <v>0</v>
      </c>
      <c r="O251" s="169"/>
      <c r="P251" s="169"/>
      <c r="Q251" s="169"/>
      <c r="R251" s="18"/>
      <c r="T251" s="17" t="s">
        <v>9</v>
      </c>
      <c r="U251" s="16" t="s">
        <v>8</v>
      </c>
      <c r="V251" s="15">
        <v>0.108</v>
      </c>
      <c r="W251" s="15">
        <f t="shared" si="49"/>
        <v>2.7</v>
      </c>
      <c r="X251" s="15">
        <v>0</v>
      </c>
      <c r="Y251" s="15">
        <f t="shared" si="50"/>
        <v>0</v>
      </c>
      <c r="Z251" s="15">
        <v>4.8999999999999998E-4</v>
      </c>
      <c r="AA251" s="14">
        <f t="shared" si="51"/>
        <v>1.225E-2</v>
      </c>
      <c r="AR251" s="5" t="s">
        <v>24</v>
      </c>
      <c r="AT251" s="5" t="s">
        <v>7</v>
      </c>
      <c r="AU251" s="5" t="s">
        <v>5</v>
      </c>
      <c r="AY251" s="5" t="s">
        <v>6</v>
      </c>
      <c r="BE251" s="13">
        <f t="shared" si="52"/>
        <v>0</v>
      </c>
      <c r="BF251" s="13">
        <f t="shared" si="53"/>
        <v>0</v>
      </c>
      <c r="BG251" s="13">
        <f t="shared" si="54"/>
        <v>0</v>
      </c>
      <c r="BH251" s="13">
        <f t="shared" si="55"/>
        <v>0</v>
      </c>
      <c r="BI251" s="13">
        <f t="shared" si="56"/>
        <v>0</v>
      </c>
      <c r="BJ251" s="5" t="s">
        <v>5</v>
      </c>
      <c r="BK251" s="12">
        <f t="shared" si="57"/>
        <v>0</v>
      </c>
      <c r="BL251" s="5" t="s">
        <v>24</v>
      </c>
      <c r="BM251" s="5" t="s">
        <v>288</v>
      </c>
    </row>
    <row r="252" spans="2:65" s="1" customFormat="1" ht="22.5" customHeight="1" x14ac:dyDescent="0.3">
      <c r="B252" s="23"/>
      <c r="C252" s="22" t="s">
        <v>287</v>
      </c>
      <c r="D252" s="22" t="s">
        <v>7</v>
      </c>
      <c r="E252" s="21" t="s">
        <v>286</v>
      </c>
      <c r="F252" s="203" t="s">
        <v>285</v>
      </c>
      <c r="G252" s="203"/>
      <c r="H252" s="203"/>
      <c r="I252" s="203"/>
      <c r="J252" s="20" t="s">
        <v>276</v>
      </c>
      <c r="K252" s="19">
        <v>27</v>
      </c>
      <c r="L252" s="169">
        <v>0</v>
      </c>
      <c r="M252" s="169"/>
      <c r="N252" s="169">
        <f t="shared" si="48"/>
        <v>0</v>
      </c>
      <c r="O252" s="169"/>
      <c r="P252" s="169"/>
      <c r="Q252" s="169"/>
      <c r="R252" s="18"/>
      <c r="T252" s="17" t="s">
        <v>9</v>
      </c>
      <c r="U252" s="16" t="s">
        <v>8</v>
      </c>
      <c r="V252" s="15">
        <v>0.27661000000000002</v>
      </c>
      <c r="W252" s="15">
        <f t="shared" si="49"/>
        <v>7.4684700000000008</v>
      </c>
      <c r="X252" s="15">
        <v>2.7999999999999998E-4</v>
      </c>
      <c r="Y252" s="15">
        <f t="shared" si="50"/>
        <v>7.559999999999999E-3</v>
      </c>
      <c r="Z252" s="15">
        <v>0</v>
      </c>
      <c r="AA252" s="14">
        <f t="shared" si="51"/>
        <v>0</v>
      </c>
      <c r="AR252" s="5" t="s">
        <v>24</v>
      </c>
      <c r="AT252" s="5" t="s">
        <v>7</v>
      </c>
      <c r="AU252" s="5" t="s">
        <v>5</v>
      </c>
      <c r="AY252" s="5" t="s">
        <v>6</v>
      </c>
      <c r="BE252" s="13">
        <f t="shared" si="52"/>
        <v>0</v>
      </c>
      <c r="BF252" s="13">
        <f t="shared" si="53"/>
        <v>0</v>
      </c>
      <c r="BG252" s="13">
        <f t="shared" si="54"/>
        <v>0</v>
      </c>
      <c r="BH252" s="13">
        <f t="shared" si="55"/>
        <v>0</v>
      </c>
      <c r="BI252" s="13">
        <f t="shared" si="56"/>
        <v>0</v>
      </c>
      <c r="BJ252" s="5" t="s">
        <v>5</v>
      </c>
      <c r="BK252" s="12">
        <f t="shared" si="57"/>
        <v>0</v>
      </c>
      <c r="BL252" s="5" t="s">
        <v>24</v>
      </c>
      <c r="BM252" s="5" t="s">
        <v>284</v>
      </c>
    </row>
    <row r="253" spans="2:65" s="1" customFormat="1" ht="22.5" customHeight="1" x14ac:dyDescent="0.3">
      <c r="B253" s="23"/>
      <c r="C253" s="39" t="s">
        <v>283</v>
      </c>
      <c r="D253" s="39" t="s">
        <v>49</v>
      </c>
      <c r="E253" s="38" t="s">
        <v>282</v>
      </c>
      <c r="F253" s="217" t="s">
        <v>281</v>
      </c>
      <c r="G253" s="217"/>
      <c r="H253" s="217"/>
      <c r="I253" s="217"/>
      <c r="J253" s="37" t="s">
        <v>38</v>
      </c>
      <c r="K253" s="36">
        <v>27</v>
      </c>
      <c r="L253" s="168">
        <v>0</v>
      </c>
      <c r="M253" s="168"/>
      <c r="N253" s="168">
        <f t="shared" si="48"/>
        <v>0</v>
      </c>
      <c r="O253" s="169"/>
      <c r="P253" s="169"/>
      <c r="Q253" s="169"/>
      <c r="R253" s="18"/>
      <c r="T253" s="17" t="s">
        <v>9</v>
      </c>
      <c r="U253" s="16" t="s">
        <v>8</v>
      </c>
      <c r="V253" s="15">
        <v>0</v>
      </c>
      <c r="W253" s="15">
        <f t="shared" si="49"/>
        <v>0</v>
      </c>
      <c r="X253" s="15">
        <v>2.4000000000000001E-4</v>
      </c>
      <c r="Y253" s="15">
        <f t="shared" si="50"/>
        <v>6.4800000000000005E-3</v>
      </c>
      <c r="Z253" s="15">
        <v>0</v>
      </c>
      <c r="AA253" s="14">
        <f t="shared" si="51"/>
        <v>0</v>
      </c>
      <c r="AR253" s="5" t="s">
        <v>50</v>
      </c>
      <c r="AT253" s="5" t="s">
        <v>49</v>
      </c>
      <c r="AU253" s="5" t="s">
        <v>5</v>
      </c>
      <c r="AY253" s="5" t="s">
        <v>6</v>
      </c>
      <c r="BE253" s="13">
        <f t="shared" si="52"/>
        <v>0</v>
      </c>
      <c r="BF253" s="13">
        <f t="shared" si="53"/>
        <v>0</v>
      </c>
      <c r="BG253" s="13">
        <f t="shared" si="54"/>
        <v>0</v>
      </c>
      <c r="BH253" s="13">
        <f t="shared" si="55"/>
        <v>0</v>
      </c>
      <c r="BI253" s="13">
        <f t="shared" si="56"/>
        <v>0</v>
      </c>
      <c r="BJ253" s="5" t="s">
        <v>5</v>
      </c>
      <c r="BK253" s="12">
        <f t="shared" si="57"/>
        <v>0</v>
      </c>
      <c r="BL253" s="5" t="s">
        <v>24</v>
      </c>
      <c r="BM253" s="5" t="s">
        <v>280</v>
      </c>
    </row>
    <row r="254" spans="2:65" s="1" customFormat="1" ht="31.5" customHeight="1" x14ac:dyDescent="0.3">
      <c r="B254" s="23"/>
      <c r="C254" s="22" t="s">
        <v>279</v>
      </c>
      <c r="D254" s="22" t="s">
        <v>7</v>
      </c>
      <c r="E254" s="21" t="s">
        <v>278</v>
      </c>
      <c r="F254" s="203" t="s">
        <v>277</v>
      </c>
      <c r="G254" s="203"/>
      <c r="H254" s="203"/>
      <c r="I254" s="203"/>
      <c r="J254" s="20" t="s">
        <v>276</v>
      </c>
      <c r="K254" s="19">
        <v>9</v>
      </c>
      <c r="L254" s="169">
        <v>0</v>
      </c>
      <c r="M254" s="169"/>
      <c r="N254" s="169">
        <f t="shared" si="48"/>
        <v>0</v>
      </c>
      <c r="O254" s="169"/>
      <c r="P254" s="169"/>
      <c r="Q254" s="169"/>
      <c r="R254" s="18"/>
      <c r="T254" s="17" t="s">
        <v>9</v>
      </c>
      <c r="U254" s="16" t="s">
        <v>8</v>
      </c>
      <c r="V254" s="15">
        <v>0.25</v>
      </c>
      <c r="W254" s="15">
        <f t="shared" si="49"/>
        <v>2.25</v>
      </c>
      <c r="X254" s="15">
        <v>0</v>
      </c>
      <c r="Y254" s="15">
        <f t="shared" si="50"/>
        <v>0</v>
      </c>
      <c r="Z254" s="15">
        <v>2.5999999999999999E-3</v>
      </c>
      <c r="AA254" s="14">
        <f t="shared" si="51"/>
        <v>2.3399999999999997E-2</v>
      </c>
      <c r="AR254" s="5" t="s">
        <v>24</v>
      </c>
      <c r="AT254" s="5" t="s">
        <v>7</v>
      </c>
      <c r="AU254" s="5" t="s">
        <v>5</v>
      </c>
      <c r="AY254" s="5" t="s">
        <v>6</v>
      </c>
      <c r="BE254" s="13">
        <f t="shared" si="52"/>
        <v>0</v>
      </c>
      <c r="BF254" s="13">
        <f t="shared" si="53"/>
        <v>0</v>
      </c>
      <c r="BG254" s="13">
        <f t="shared" si="54"/>
        <v>0</v>
      </c>
      <c r="BH254" s="13">
        <f t="shared" si="55"/>
        <v>0</v>
      </c>
      <c r="BI254" s="13">
        <f t="shared" si="56"/>
        <v>0</v>
      </c>
      <c r="BJ254" s="5" t="s">
        <v>5</v>
      </c>
      <c r="BK254" s="12">
        <f t="shared" si="57"/>
        <v>0</v>
      </c>
      <c r="BL254" s="5" t="s">
        <v>24</v>
      </c>
      <c r="BM254" s="5" t="s">
        <v>275</v>
      </c>
    </row>
    <row r="255" spans="2:65" s="1" customFormat="1" ht="44.25" customHeight="1" x14ac:dyDescent="0.3">
      <c r="B255" s="23"/>
      <c r="C255" s="22" t="s">
        <v>274</v>
      </c>
      <c r="D255" s="22" t="s">
        <v>7</v>
      </c>
      <c r="E255" s="21" t="s">
        <v>273</v>
      </c>
      <c r="F255" s="221" t="s">
        <v>764</v>
      </c>
      <c r="G255" s="203"/>
      <c r="H255" s="203"/>
      <c r="I255" s="203"/>
      <c r="J255" s="20" t="s">
        <v>38</v>
      </c>
      <c r="K255" s="19">
        <v>10</v>
      </c>
      <c r="L255" s="169">
        <v>0</v>
      </c>
      <c r="M255" s="169"/>
      <c r="N255" s="169">
        <f t="shared" si="48"/>
        <v>0</v>
      </c>
      <c r="O255" s="169"/>
      <c r="P255" s="169"/>
      <c r="Q255" s="169"/>
      <c r="R255" s="18"/>
      <c r="T255" s="17" t="s">
        <v>9</v>
      </c>
      <c r="U255" s="16" t="s">
        <v>8</v>
      </c>
      <c r="V255" s="15">
        <v>0.56599999999999995</v>
      </c>
      <c r="W255" s="15">
        <f t="shared" si="49"/>
        <v>5.6599999999999993</v>
      </c>
      <c r="X255" s="15">
        <v>0</v>
      </c>
      <c r="Y255" s="15">
        <f t="shared" si="50"/>
        <v>0</v>
      </c>
      <c r="Z255" s="15">
        <v>0</v>
      </c>
      <c r="AA255" s="14">
        <f t="shared" si="51"/>
        <v>0</v>
      </c>
      <c r="AR255" s="5" t="s">
        <v>24</v>
      </c>
      <c r="AT255" s="5" t="s">
        <v>7</v>
      </c>
      <c r="AU255" s="5" t="s">
        <v>5</v>
      </c>
      <c r="AY255" s="5" t="s">
        <v>6</v>
      </c>
      <c r="BE255" s="13">
        <f t="shared" si="52"/>
        <v>0</v>
      </c>
      <c r="BF255" s="13">
        <f t="shared" si="53"/>
        <v>0</v>
      </c>
      <c r="BG255" s="13">
        <f t="shared" si="54"/>
        <v>0</v>
      </c>
      <c r="BH255" s="13">
        <f t="shared" si="55"/>
        <v>0</v>
      </c>
      <c r="BI255" s="13">
        <f t="shared" si="56"/>
        <v>0</v>
      </c>
      <c r="BJ255" s="5" t="s">
        <v>5</v>
      </c>
      <c r="BK255" s="12">
        <f t="shared" si="57"/>
        <v>0</v>
      </c>
      <c r="BL255" s="5" t="s">
        <v>24</v>
      </c>
      <c r="BM255" s="5" t="s">
        <v>272</v>
      </c>
    </row>
    <row r="256" spans="2:65" s="1" customFormat="1" ht="22.5" customHeight="1" x14ac:dyDescent="0.3">
      <c r="B256" s="23"/>
      <c r="C256" s="39" t="s">
        <v>271</v>
      </c>
      <c r="D256" s="39" t="s">
        <v>49</v>
      </c>
      <c r="E256" s="38" t="s">
        <v>270</v>
      </c>
      <c r="F256" s="217" t="s">
        <v>765</v>
      </c>
      <c r="G256" s="217"/>
      <c r="H256" s="217"/>
      <c r="I256" s="217"/>
      <c r="J256" s="37" t="s">
        <v>38</v>
      </c>
      <c r="K256" s="36">
        <v>10</v>
      </c>
      <c r="L256" s="168">
        <v>0</v>
      </c>
      <c r="M256" s="168"/>
      <c r="N256" s="168">
        <f t="shared" si="48"/>
        <v>0</v>
      </c>
      <c r="O256" s="169"/>
      <c r="P256" s="169"/>
      <c r="Q256" s="169"/>
      <c r="R256" s="18"/>
      <c r="T256" s="17" t="s">
        <v>9</v>
      </c>
      <c r="U256" s="16" t="s">
        <v>8</v>
      </c>
      <c r="V256" s="15">
        <v>0</v>
      </c>
      <c r="W256" s="15">
        <f t="shared" si="49"/>
        <v>0</v>
      </c>
      <c r="X256" s="15">
        <v>1.49E-3</v>
      </c>
      <c r="Y256" s="15">
        <f t="shared" si="50"/>
        <v>1.49E-2</v>
      </c>
      <c r="Z256" s="15">
        <v>0</v>
      </c>
      <c r="AA256" s="14">
        <f t="shared" si="51"/>
        <v>0</v>
      </c>
      <c r="AR256" s="5" t="s">
        <v>50</v>
      </c>
      <c r="AT256" s="5" t="s">
        <v>49</v>
      </c>
      <c r="AU256" s="5" t="s">
        <v>5</v>
      </c>
      <c r="AY256" s="5" t="s">
        <v>6</v>
      </c>
      <c r="BE256" s="13">
        <f t="shared" si="52"/>
        <v>0</v>
      </c>
      <c r="BF256" s="13">
        <f t="shared" si="53"/>
        <v>0</v>
      </c>
      <c r="BG256" s="13">
        <f t="shared" si="54"/>
        <v>0</v>
      </c>
      <c r="BH256" s="13">
        <f t="shared" si="55"/>
        <v>0</v>
      </c>
      <c r="BI256" s="13">
        <f t="shared" si="56"/>
        <v>0</v>
      </c>
      <c r="BJ256" s="5" t="s">
        <v>5</v>
      </c>
      <c r="BK256" s="12">
        <f t="shared" si="57"/>
        <v>0</v>
      </c>
      <c r="BL256" s="5" t="s">
        <v>24</v>
      </c>
      <c r="BM256" s="5" t="s">
        <v>269</v>
      </c>
    </row>
    <row r="257" spans="2:65" s="125" customFormat="1" ht="22.5" customHeight="1" x14ac:dyDescent="0.3">
      <c r="B257" s="134"/>
      <c r="C257" s="147" t="s">
        <v>766</v>
      </c>
      <c r="D257" s="147" t="s">
        <v>7</v>
      </c>
      <c r="E257" s="148" t="s">
        <v>273</v>
      </c>
      <c r="F257" s="238" t="s">
        <v>767</v>
      </c>
      <c r="G257" s="238"/>
      <c r="H257" s="238"/>
      <c r="I257" s="238"/>
      <c r="J257" s="149" t="s">
        <v>38</v>
      </c>
      <c r="K257" s="150">
        <v>1</v>
      </c>
      <c r="L257" s="169">
        <v>0</v>
      </c>
      <c r="M257" s="169"/>
      <c r="N257" s="169">
        <f t="shared" ref="N257" si="58">ROUND(L257*K257,3)</f>
        <v>0</v>
      </c>
      <c r="O257" s="169"/>
      <c r="P257" s="169"/>
      <c r="Q257" s="169"/>
      <c r="R257" s="133"/>
      <c r="T257" s="132"/>
      <c r="U257" s="131"/>
      <c r="V257" s="130"/>
      <c r="W257" s="130"/>
      <c r="X257" s="130"/>
      <c r="Y257" s="130"/>
      <c r="Z257" s="130"/>
      <c r="AA257" s="129"/>
      <c r="AR257" s="126"/>
      <c r="AT257" s="126"/>
      <c r="AU257" s="126"/>
      <c r="AY257" s="126"/>
      <c r="BE257" s="128"/>
      <c r="BF257" s="128"/>
      <c r="BG257" s="128"/>
      <c r="BH257" s="128"/>
      <c r="BI257" s="128"/>
      <c r="BJ257" s="126"/>
      <c r="BK257" s="127">
        <f t="shared" si="57"/>
        <v>0</v>
      </c>
      <c r="BL257" s="126"/>
      <c r="BM257" s="126"/>
    </row>
    <row r="258" spans="2:65" s="125" customFormat="1" ht="22.5" customHeight="1" x14ac:dyDescent="0.3">
      <c r="B258" s="134"/>
      <c r="C258" s="151" t="s">
        <v>768</v>
      </c>
      <c r="D258" s="151" t="s">
        <v>49</v>
      </c>
      <c r="E258" s="152" t="s">
        <v>270</v>
      </c>
      <c r="F258" s="229" t="s">
        <v>769</v>
      </c>
      <c r="G258" s="229"/>
      <c r="H258" s="229"/>
      <c r="I258" s="229"/>
      <c r="J258" s="153" t="s">
        <v>38</v>
      </c>
      <c r="K258" s="150">
        <v>1</v>
      </c>
      <c r="L258" s="168">
        <v>0</v>
      </c>
      <c r="M258" s="168"/>
      <c r="N258" s="168">
        <f t="shared" ref="N258" si="59">ROUND(L258*K258,3)</f>
        <v>0</v>
      </c>
      <c r="O258" s="169"/>
      <c r="P258" s="169"/>
      <c r="Q258" s="169"/>
      <c r="R258" s="133"/>
      <c r="T258" s="132"/>
      <c r="U258" s="131"/>
      <c r="V258" s="130"/>
      <c r="W258" s="130"/>
      <c r="X258" s="130"/>
      <c r="Y258" s="130"/>
      <c r="Z258" s="130"/>
      <c r="AA258" s="129"/>
      <c r="AR258" s="126"/>
      <c r="AT258" s="126"/>
      <c r="AU258" s="126"/>
      <c r="AY258" s="126"/>
      <c r="BE258" s="128"/>
      <c r="BF258" s="128"/>
      <c r="BG258" s="128"/>
      <c r="BH258" s="128"/>
      <c r="BI258" s="128"/>
      <c r="BJ258" s="126"/>
      <c r="BK258" s="127">
        <f t="shared" si="57"/>
        <v>0</v>
      </c>
      <c r="BL258" s="126"/>
      <c r="BM258" s="126"/>
    </row>
    <row r="259" spans="2:65" s="1" customFormat="1" ht="44.25" customHeight="1" x14ac:dyDescent="0.3">
      <c r="B259" s="23"/>
      <c r="C259" s="22" t="s">
        <v>268</v>
      </c>
      <c r="D259" s="22" t="s">
        <v>7</v>
      </c>
      <c r="E259" s="21" t="s">
        <v>267</v>
      </c>
      <c r="F259" s="203" t="s">
        <v>266</v>
      </c>
      <c r="G259" s="203"/>
      <c r="H259" s="203"/>
      <c r="I259" s="203"/>
      <c r="J259" s="20" t="s">
        <v>38</v>
      </c>
      <c r="K259" s="19">
        <v>9</v>
      </c>
      <c r="L259" s="169">
        <v>0</v>
      </c>
      <c r="M259" s="169"/>
      <c r="N259" s="169">
        <f t="shared" si="48"/>
        <v>0</v>
      </c>
      <c r="O259" s="169"/>
      <c r="P259" s="169"/>
      <c r="Q259" s="169"/>
      <c r="R259" s="18"/>
      <c r="T259" s="17" t="s">
        <v>9</v>
      </c>
      <c r="U259" s="16" t="s">
        <v>8</v>
      </c>
      <c r="V259" s="15">
        <v>8.8999999999999996E-2</v>
      </c>
      <c r="W259" s="15">
        <f t="shared" si="49"/>
        <v>0.80099999999999993</v>
      </c>
      <c r="X259" s="15">
        <v>0</v>
      </c>
      <c r="Y259" s="15">
        <f t="shared" si="50"/>
        <v>0</v>
      </c>
      <c r="Z259" s="15">
        <v>8.4999999999999995E-4</v>
      </c>
      <c r="AA259" s="14">
        <f t="shared" si="51"/>
        <v>7.6499999999999997E-3</v>
      </c>
      <c r="AC259" s="125"/>
      <c r="AD259" s="125"/>
      <c r="AE259" s="125"/>
      <c r="AF259" s="125"/>
      <c r="AG259" s="125"/>
      <c r="AH259" s="125"/>
      <c r="AR259" s="5" t="s">
        <v>24</v>
      </c>
      <c r="AT259" s="5" t="s">
        <v>7</v>
      </c>
      <c r="AU259" s="5" t="s">
        <v>5</v>
      </c>
      <c r="AY259" s="5" t="s">
        <v>6</v>
      </c>
      <c r="BE259" s="13">
        <f t="shared" si="52"/>
        <v>0</v>
      </c>
      <c r="BF259" s="13">
        <f t="shared" si="53"/>
        <v>0</v>
      </c>
      <c r="BG259" s="13">
        <f t="shared" si="54"/>
        <v>0</v>
      </c>
      <c r="BH259" s="13">
        <f t="shared" si="55"/>
        <v>0</v>
      </c>
      <c r="BI259" s="13">
        <f t="shared" si="56"/>
        <v>0</v>
      </c>
      <c r="BJ259" s="5" t="s">
        <v>5</v>
      </c>
      <c r="BK259" s="12">
        <f t="shared" si="57"/>
        <v>0</v>
      </c>
      <c r="BL259" s="5" t="s">
        <v>24</v>
      </c>
      <c r="BM259" s="5" t="s">
        <v>265</v>
      </c>
    </row>
    <row r="260" spans="2:65" s="1" customFormat="1" ht="31.5" customHeight="1" x14ac:dyDescent="0.3">
      <c r="B260" s="23"/>
      <c r="C260" s="22" t="s">
        <v>264</v>
      </c>
      <c r="D260" s="22" t="s">
        <v>7</v>
      </c>
      <c r="E260" s="21" t="s">
        <v>263</v>
      </c>
      <c r="F260" s="203" t="s">
        <v>262</v>
      </c>
      <c r="G260" s="203"/>
      <c r="H260" s="203"/>
      <c r="I260" s="203"/>
      <c r="J260" s="20" t="s">
        <v>38</v>
      </c>
      <c r="K260" s="19">
        <v>10</v>
      </c>
      <c r="L260" s="169">
        <v>0</v>
      </c>
      <c r="M260" s="169"/>
      <c r="N260" s="169">
        <f t="shared" si="48"/>
        <v>0</v>
      </c>
      <c r="O260" s="169"/>
      <c r="P260" s="169"/>
      <c r="Q260" s="169"/>
      <c r="R260" s="18"/>
      <c r="T260" s="17" t="s">
        <v>9</v>
      </c>
      <c r="U260" s="16" t="s">
        <v>8</v>
      </c>
      <c r="V260" s="15">
        <v>0.15615999999999999</v>
      </c>
      <c r="W260" s="15">
        <f t="shared" si="49"/>
        <v>1.5615999999999999</v>
      </c>
      <c r="X260" s="15">
        <v>1.0000000000000001E-5</v>
      </c>
      <c r="Y260" s="15">
        <f t="shared" si="50"/>
        <v>1E-4</v>
      </c>
      <c r="Z260" s="15">
        <v>0</v>
      </c>
      <c r="AA260" s="14">
        <f t="shared" si="51"/>
        <v>0</v>
      </c>
      <c r="AC260" s="125"/>
      <c r="AD260" s="125"/>
      <c r="AE260" s="125"/>
      <c r="AF260" s="125"/>
      <c r="AG260" s="125"/>
      <c r="AH260" s="125"/>
      <c r="AR260" s="5" t="s">
        <v>24</v>
      </c>
      <c r="AT260" s="5" t="s">
        <v>7</v>
      </c>
      <c r="AU260" s="5" t="s">
        <v>5</v>
      </c>
      <c r="AY260" s="5" t="s">
        <v>6</v>
      </c>
      <c r="BE260" s="13">
        <f t="shared" si="52"/>
        <v>0</v>
      </c>
      <c r="BF260" s="13">
        <f t="shared" si="53"/>
        <v>0</v>
      </c>
      <c r="BG260" s="13">
        <f t="shared" si="54"/>
        <v>0</v>
      </c>
      <c r="BH260" s="13">
        <f t="shared" si="55"/>
        <v>0</v>
      </c>
      <c r="BI260" s="13">
        <f t="shared" si="56"/>
        <v>0</v>
      </c>
      <c r="BJ260" s="5" t="s">
        <v>5</v>
      </c>
      <c r="BK260" s="12">
        <f t="shared" si="57"/>
        <v>0</v>
      </c>
      <c r="BL260" s="5" t="s">
        <v>24</v>
      </c>
      <c r="BM260" s="5" t="s">
        <v>261</v>
      </c>
    </row>
    <row r="261" spans="2:65" s="1" customFormat="1" ht="31.5" customHeight="1" x14ac:dyDescent="0.3">
      <c r="B261" s="23"/>
      <c r="C261" s="39" t="s">
        <v>260</v>
      </c>
      <c r="D261" s="39" t="s">
        <v>49</v>
      </c>
      <c r="E261" s="38" t="s">
        <v>259</v>
      </c>
      <c r="F261" s="217" t="s">
        <v>258</v>
      </c>
      <c r="G261" s="217"/>
      <c r="H261" s="217"/>
      <c r="I261" s="217"/>
      <c r="J261" s="37" t="s">
        <v>38</v>
      </c>
      <c r="K261" s="36">
        <v>10</v>
      </c>
      <c r="L261" s="168">
        <v>0</v>
      </c>
      <c r="M261" s="168"/>
      <c r="N261" s="168">
        <f t="shared" si="48"/>
        <v>0</v>
      </c>
      <c r="O261" s="169"/>
      <c r="P261" s="169"/>
      <c r="Q261" s="169"/>
      <c r="R261" s="18"/>
      <c r="T261" s="17" t="s">
        <v>9</v>
      </c>
      <c r="U261" s="16" t="s">
        <v>8</v>
      </c>
      <c r="V261" s="15">
        <v>0</v>
      </c>
      <c r="W261" s="15">
        <f t="shared" si="49"/>
        <v>0</v>
      </c>
      <c r="X261" s="15">
        <v>5.0000000000000001E-4</v>
      </c>
      <c r="Y261" s="15">
        <f t="shared" si="50"/>
        <v>5.0000000000000001E-3</v>
      </c>
      <c r="Z261" s="15">
        <v>0</v>
      </c>
      <c r="AA261" s="14">
        <f t="shared" si="51"/>
        <v>0</v>
      </c>
      <c r="AC261" s="125"/>
      <c r="AD261" s="125"/>
      <c r="AE261" s="125"/>
      <c r="AF261" s="125"/>
      <c r="AG261" s="125"/>
      <c r="AH261" s="125"/>
      <c r="AR261" s="5" t="s">
        <v>50</v>
      </c>
      <c r="AT261" s="5" t="s">
        <v>49</v>
      </c>
      <c r="AU261" s="5" t="s">
        <v>5</v>
      </c>
      <c r="AY261" s="5" t="s">
        <v>6</v>
      </c>
      <c r="BE261" s="13">
        <f t="shared" si="52"/>
        <v>0</v>
      </c>
      <c r="BF261" s="13">
        <f t="shared" si="53"/>
        <v>0</v>
      </c>
      <c r="BG261" s="13">
        <f t="shared" si="54"/>
        <v>0</v>
      </c>
      <c r="BH261" s="13">
        <f t="shared" si="55"/>
        <v>0</v>
      </c>
      <c r="BI261" s="13">
        <f t="shared" si="56"/>
        <v>0</v>
      </c>
      <c r="BJ261" s="5" t="s">
        <v>5</v>
      </c>
      <c r="BK261" s="12">
        <f t="shared" si="57"/>
        <v>0</v>
      </c>
      <c r="BL261" s="5" t="s">
        <v>24</v>
      </c>
      <c r="BM261" s="5" t="s">
        <v>257</v>
      </c>
    </row>
    <row r="262" spans="2:65" s="1" customFormat="1" ht="31.5" customHeight="1" x14ac:dyDescent="0.3">
      <c r="B262" s="23"/>
      <c r="C262" s="22" t="s">
        <v>256</v>
      </c>
      <c r="D262" s="22" t="s">
        <v>7</v>
      </c>
      <c r="E262" s="21" t="s">
        <v>255</v>
      </c>
      <c r="F262" s="203" t="s">
        <v>254</v>
      </c>
      <c r="G262" s="203"/>
      <c r="H262" s="203"/>
      <c r="I262" s="203"/>
      <c r="J262" s="20" t="s">
        <v>44</v>
      </c>
      <c r="K262" s="19">
        <v>55.005000000000003</v>
      </c>
      <c r="L262" s="169">
        <v>0</v>
      </c>
      <c r="M262" s="169"/>
      <c r="N262" s="169">
        <f t="shared" si="48"/>
        <v>0</v>
      </c>
      <c r="O262" s="169"/>
      <c r="P262" s="169"/>
      <c r="Q262" s="169"/>
      <c r="R262" s="18"/>
      <c r="T262" s="17" t="s">
        <v>9</v>
      </c>
      <c r="U262" s="16" t="s">
        <v>8</v>
      </c>
      <c r="V262" s="15">
        <v>0</v>
      </c>
      <c r="W262" s="15">
        <f t="shared" si="49"/>
        <v>0</v>
      </c>
      <c r="X262" s="15">
        <v>0</v>
      </c>
      <c r="Y262" s="15">
        <f t="shared" si="50"/>
        <v>0</v>
      </c>
      <c r="Z262" s="15">
        <v>0</v>
      </c>
      <c r="AA262" s="14">
        <f t="shared" si="51"/>
        <v>0</v>
      </c>
      <c r="AC262" s="125"/>
      <c r="AD262" s="125"/>
      <c r="AE262" s="125"/>
      <c r="AF262" s="125"/>
      <c r="AG262" s="125"/>
      <c r="AH262" s="125"/>
      <c r="AR262" s="5" t="s">
        <v>24</v>
      </c>
      <c r="AT262" s="5" t="s">
        <v>7</v>
      </c>
      <c r="AU262" s="5" t="s">
        <v>5</v>
      </c>
      <c r="AY262" s="5" t="s">
        <v>6</v>
      </c>
      <c r="BE262" s="13">
        <f t="shared" si="52"/>
        <v>0</v>
      </c>
      <c r="BF262" s="13">
        <f t="shared" si="53"/>
        <v>0</v>
      </c>
      <c r="BG262" s="13">
        <f t="shared" si="54"/>
        <v>0</v>
      </c>
      <c r="BH262" s="13">
        <f t="shared" si="55"/>
        <v>0</v>
      </c>
      <c r="BI262" s="13">
        <f t="shared" si="56"/>
        <v>0</v>
      </c>
      <c r="BJ262" s="5" t="s">
        <v>5</v>
      </c>
      <c r="BK262" s="12">
        <f t="shared" si="57"/>
        <v>0</v>
      </c>
      <c r="BL262" s="5" t="s">
        <v>24</v>
      </c>
      <c r="BM262" s="5" t="s">
        <v>253</v>
      </c>
    </row>
    <row r="263" spans="2:65" s="24" customFormat="1" ht="29.85" customHeight="1" x14ac:dyDescent="0.35">
      <c r="B263" s="34"/>
      <c r="C263" s="29"/>
      <c r="D263" s="35" t="s">
        <v>252</v>
      </c>
      <c r="E263" s="35"/>
      <c r="F263" s="35"/>
      <c r="G263" s="35"/>
      <c r="H263" s="35"/>
      <c r="I263" s="35"/>
      <c r="J263" s="35"/>
      <c r="K263" s="35"/>
      <c r="L263" s="35"/>
      <c r="M263" s="35"/>
      <c r="N263" s="213">
        <f>BK263</f>
        <v>0</v>
      </c>
      <c r="O263" s="214"/>
      <c r="P263" s="214"/>
      <c r="Q263" s="214"/>
      <c r="R263" s="32"/>
      <c r="T263" s="31"/>
      <c r="U263" s="29"/>
      <c r="V263" s="29"/>
      <c r="W263" s="30">
        <f>SUM(W264:W268)</f>
        <v>12.5578</v>
      </c>
      <c r="X263" s="29"/>
      <c r="Y263" s="30">
        <f>SUM(Y264:Y268)</f>
        <v>0.37840000000000001</v>
      </c>
      <c r="Z263" s="29"/>
      <c r="AA263" s="28">
        <f>SUM(AA264:AA268)</f>
        <v>0</v>
      </c>
      <c r="AR263" s="26" t="s">
        <v>5</v>
      </c>
      <c r="AT263" s="27" t="s">
        <v>14</v>
      </c>
      <c r="AU263" s="27" t="s">
        <v>0</v>
      </c>
      <c r="AY263" s="26" t="s">
        <v>6</v>
      </c>
      <c r="BK263" s="25">
        <f>SUM(BK264:BK268)</f>
        <v>0</v>
      </c>
    </row>
    <row r="264" spans="2:65" s="1" customFormat="1" ht="31.5" customHeight="1" x14ac:dyDescent="0.3">
      <c r="B264" s="23"/>
      <c r="C264" s="22" t="s">
        <v>251</v>
      </c>
      <c r="D264" s="22" t="s">
        <v>7</v>
      </c>
      <c r="E264" s="21" t="s">
        <v>250</v>
      </c>
      <c r="F264" s="203" t="s">
        <v>249</v>
      </c>
      <c r="G264" s="203"/>
      <c r="H264" s="203"/>
      <c r="I264" s="203"/>
      <c r="J264" s="20" t="s">
        <v>79</v>
      </c>
      <c r="K264" s="19">
        <v>271.8</v>
      </c>
      <c r="L264" s="169">
        <v>0</v>
      </c>
      <c r="M264" s="169"/>
      <c r="N264" s="169">
        <f>ROUND(L264*K264,3)</f>
        <v>0</v>
      </c>
      <c r="O264" s="169"/>
      <c r="P264" s="169"/>
      <c r="Q264" s="169"/>
      <c r="R264" s="18"/>
      <c r="T264" s="17" t="s">
        <v>9</v>
      </c>
      <c r="U264" s="16" t="s">
        <v>8</v>
      </c>
      <c r="V264" s="15">
        <v>4.5999999999999999E-2</v>
      </c>
      <c r="W264" s="15">
        <f>V264*K264</f>
        <v>12.502800000000001</v>
      </c>
      <c r="X264" s="15">
        <v>0</v>
      </c>
      <c r="Y264" s="15">
        <f>X264*K264</f>
        <v>0</v>
      </c>
      <c r="Z264" s="15">
        <v>0</v>
      </c>
      <c r="AA264" s="14">
        <f>Z264*K264</f>
        <v>0</v>
      </c>
      <c r="AR264" s="5" t="s">
        <v>24</v>
      </c>
      <c r="AT264" s="5" t="s">
        <v>7</v>
      </c>
      <c r="AU264" s="5" t="s">
        <v>5</v>
      </c>
      <c r="AY264" s="5" t="s">
        <v>6</v>
      </c>
      <c r="BE264" s="13">
        <f>IF(U264="základná",N264,0)</f>
        <v>0</v>
      </c>
      <c r="BF264" s="13">
        <f>IF(U264="znížená",N264,0)</f>
        <v>0</v>
      </c>
      <c r="BG264" s="13">
        <f>IF(U264="zákl. prenesená",N264,0)</f>
        <v>0</v>
      </c>
      <c r="BH264" s="13">
        <f>IF(U264="zníž. prenesená",N264,0)</f>
        <v>0</v>
      </c>
      <c r="BI264" s="13">
        <f>IF(U264="nulová",N264,0)</f>
        <v>0</v>
      </c>
      <c r="BJ264" s="5" t="s">
        <v>5</v>
      </c>
      <c r="BK264" s="12">
        <f>ROUND(L264*K264,3)</f>
        <v>0</v>
      </c>
      <c r="BL264" s="5" t="s">
        <v>24</v>
      </c>
      <c r="BM264" s="5" t="s">
        <v>248</v>
      </c>
    </row>
    <row r="265" spans="2:65" s="1" customFormat="1" ht="22.5" customHeight="1" x14ac:dyDescent="0.3">
      <c r="B265" s="23"/>
      <c r="C265" s="39" t="s">
        <v>247</v>
      </c>
      <c r="D265" s="39" t="s">
        <v>49</v>
      </c>
      <c r="E265" s="38" t="s">
        <v>246</v>
      </c>
      <c r="F265" s="217" t="s">
        <v>245</v>
      </c>
      <c r="G265" s="217"/>
      <c r="H265" s="217"/>
      <c r="I265" s="217"/>
      <c r="J265" s="37" t="s">
        <v>240</v>
      </c>
      <c r="K265" s="36">
        <v>0.45700000000000002</v>
      </c>
      <c r="L265" s="168">
        <v>0</v>
      </c>
      <c r="M265" s="168"/>
      <c r="N265" s="168">
        <f>ROUND(L265*K265,3)</f>
        <v>0</v>
      </c>
      <c r="O265" s="169"/>
      <c r="P265" s="169"/>
      <c r="Q265" s="169"/>
      <c r="R265" s="18"/>
      <c r="T265" s="17" t="s">
        <v>9</v>
      </c>
      <c r="U265" s="16" t="s">
        <v>8</v>
      </c>
      <c r="V265" s="15">
        <v>0</v>
      </c>
      <c r="W265" s="15">
        <f>V265*K265</f>
        <v>0</v>
      </c>
      <c r="X265" s="15">
        <v>0.55000000000000004</v>
      </c>
      <c r="Y265" s="15">
        <f>X265*K265</f>
        <v>0.25135000000000002</v>
      </c>
      <c r="Z265" s="15">
        <v>0</v>
      </c>
      <c r="AA265" s="14">
        <f>Z265*K265</f>
        <v>0</v>
      </c>
      <c r="AR265" s="5" t="s">
        <v>50</v>
      </c>
      <c r="AT265" s="5" t="s">
        <v>49</v>
      </c>
      <c r="AU265" s="5" t="s">
        <v>5</v>
      </c>
      <c r="AY265" s="5" t="s">
        <v>6</v>
      </c>
      <c r="BE265" s="13">
        <f>IF(U265="základná",N265,0)</f>
        <v>0</v>
      </c>
      <c r="BF265" s="13">
        <f>IF(U265="znížená",N265,0)</f>
        <v>0</v>
      </c>
      <c r="BG265" s="13">
        <f>IF(U265="zákl. prenesená",N265,0)</f>
        <v>0</v>
      </c>
      <c r="BH265" s="13">
        <f>IF(U265="zníž. prenesená",N265,0)</f>
        <v>0</v>
      </c>
      <c r="BI265" s="13">
        <f>IF(U265="nulová",N265,0)</f>
        <v>0</v>
      </c>
      <c r="BJ265" s="5" t="s">
        <v>5</v>
      </c>
      <c r="BK265" s="12">
        <f>ROUND(L265*K265,3)</f>
        <v>0</v>
      </c>
      <c r="BL265" s="5" t="s">
        <v>24</v>
      </c>
      <c r="BM265" s="5" t="s">
        <v>244</v>
      </c>
    </row>
    <row r="266" spans="2:65" s="1" customFormat="1" ht="57" customHeight="1" x14ac:dyDescent="0.3">
      <c r="B266" s="23"/>
      <c r="C266" s="22" t="s">
        <v>243</v>
      </c>
      <c r="D266" s="22" t="s">
        <v>7</v>
      </c>
      <c r="E266" s="21" t="s">
        <v>242</v>
      </c>
      <c r="F266" s="203" t="s">
        <v>241</v>
      </c>
      <c r="G266" s="203"/>
      <c r="H266" s="203"/>
      <c r="I266" s="203"/>
      <c r="J266" s="20" t="s">
        <v>240</v>
      </c>
      <c r="K266" s="118">
        <v>5.5</v>
      </c>
      <c r="L266" s="169">
        <v>0</v>
      </c>
      <c r="M266" s="169"/>
      <c r="N266" s="169">
        <f>ROUND(L266*K266,3)</f>
        <v>0</v>
      </c>
      <c r="O266" s="169"/>
      <c r="P266" s="169"/>
      <c r="Q266" s="169"/>
      <c r="R266" s="18"/>
      <c r="T266" s="17" t="s">
        <v>9</v>
      </c>
      <c r="U266" s="16" t="s">
        <v>8</v>
      </c>
      <c r="V266" s="15">
        <v>0.01</v>
      </c>
      <c r="W266" s="15">
        <f>V266*K266</f>
        <v>5.5E-2</v>
      </c>
      <c r="X266" s="15">
        <v>2.3099999999999999E-2</v>
      </c>
      <c r="Y266" s="15">
        <f>X266*K266</f>
        <v>0.12705</v>
      </c>
      <c r="Z266" s="15">
        <v>0</v>
      </c>
      <c r="AA266" s="14">
        <f>Z266*K266</f>
        <v>0</v>
      </c>
      <c r="AR266" s="5" t="s">
        <v>24</v>
      </c>
      <c r="AT266" s="5" t="s">
        <v>7</v>
      </c>
      <c r="AU266" s="5" t="s">
        <v>5</v>
      </c>
      <c r="AY266" s="5" t="s">
        <v>6</v>
      </c>
      <c r="BE266" s="13">
        <f>IF(U266="základná",N266,0)</f>
        <v>0</v>
      </c>
      <c r="BF266" s="13">
        <f>IF(U266="znížená",N266,0)</f>
        <v>0</v>
      </c>
      <c r="BG266" s="13">
        <f>IF(U266="zákl. prenesená",N266,0)</f>
        <v>0</v>
      </c>
      <c r="BH266" s="13">
        <f>IF(U266="zníž. prenesená",N266,0)</f>
        <v>0</v>
      </c>
      <c r="BI266" s="13">
        <f>IF(U266="nulová",N266,0)</f>
        <v>0</v>
      </c>
      <c r="BJ266" s="5" t="s">
        <v>5</v>
      </c>
      <c r="BK266" s="12">
        <f>ROUND(L266*K266,3)</f>
        <v>0</v>
      </c>
      <c r="BL266" s="5" t="s">
        <v>24</v>
      </c>
      <c r="BM266" s="5" t="s">
        <v>239</v>
      </c>
    </row>
    <row r="267" spans="2:65" s="1" customFormat="1" ht="57" customHeight="1" x14ac:dyDescent="0.3">
      <c r="B267" s="23"/>
      <c r="C267" s="114" t="s">
        <v>741</v>
      </c>
      <c r="D267" s="114" t="s">
        <v>7</v>
      </c>
      <c r="E267" s="115" t="s">
        <v>742</v>
      </c>
      <c r="F267" s="222" t="s">
        <v>743</v>
      </c>
      <c r="G267" s="222"/>
      <c r="H267" s="222"/>
      <c r="I267" s="222"/>
      <c r="J267" s="116" t="s">
        <v>25</v>
      </c>
      <c r="K267" s="117">
        <v>206.11500000000001</v>
      </c>
      <c r="L267" s="223">
        <v>0</v>
      </c>
      <c r="M267" s="223"/>
      <c r="N267" s="223">
        <f>ROUND(L267*K267,3)</f>
        <v>0</v>
      </c>
      <c r="O267" s="223"/>
      <c r="P267" s="223"/>
      <c r="Q267" s="223"/>
      <c r="R267" s="18"/>
      <c r="T267" s="17"/>
      <c r="U267" s="16"/>
      <c r="V267" s="15"/>
      <c r="W267" s="15"/>
      <c r="X267" s="15"/>
      <c r="Y267" s="15"/>
      <c r="Z267" s="15"/>
      <c r="AA267" s="14"/>
      <c r="AR267" s="5"/>
      <c r="AT267" s="5"/>
      <c r="AU267" s="5"/>
      <c r="AY267" s="5"/>
      <c r="BE267" s="13"/>
      <c r="BF267" s="13"/>
      <c r="BG267" s="13"/>
      <c r="BH267" s="13"/>
      <c r="BI267" s="13"/>
      <c r="BJ267" s="5"/>
      <c r="BK267" s="12"/>
      <c r="BL267" s="5"/>
      <c r="BM267" s="5"/>
    </row>
    <row r="268" spans="2:65" s="1" customFormat="1" ht="31.5" customHeight="1" x14ac:dyDescent="0.3">
      <c r="B268" s="23"/>
      <c r="C268" s="22" t="s">
        <v>238</v>
      </c>
      <c r="D268" s="22" t="s">
        <v>7</v>
      </c>
      <c r="E268" s="21" t="s">
        <v>237</v>
      </c>
      <c r="F268" s="203" t="s">
        <v>236</v>
      </c>
      <c r="G268" s="203"/>
      <c r="H268" s="203"/>
      <c r="I268" s="203"/>
      <c r="J268" s="20" t="s">
        <v>44</v>
      </c>
      <c r="K268" s="19">
        <v>5.78</v>
      </c>
      <c r="L268" s="169">
        <v>0</v>
      </c>
      <c r="M268" s="169"/>
      <c r="N268" s="169">
        <f>ROUND(L268*K268,3)</f>
        <v>0</v>
      </c>
      <c r="O268" s="169"/>
      <c r="P268" s="169"/>
      <c r="Q268" s="169"/>
      <c r="R268" s="18"/>
      <c r="T268" s="17" t="s">
        <v>9</v>
      </c>
      <c r="U268" s="16" t="s">
        <v>8</v>
      </c>
      <c r="V268" s="15">
        <v>0</v>
      </c>
      <c r="W268" s="15">
        <f>V268*K268</f>
        <v>0</v>
      </c>
      <c r="X268" s="15">
        <v>0</v>
      </c>
      <c r="Y268" s="15">
        <f>X268*K268</f>
        <v>0</v>
      </c>
      <c r="Z268" s="15">
        <v>0</v>
      </c>
      <c r="AA268" s="14">
        <f>Z268*K268</f>
        <v>0</v>
      </c>
      <c r="AR268" s="5" t="s">
        <v>24</v>
      </c>
      <c r="AT268" s="5" t="s">
        <v>7</v>
      </c>
      <c r="AU268" s="5" t="s">
        <v>5</v>
      </c>
      <c r="AY268" s="5" t="s">
        <v>6</v>
      </c>
      <c r="BE268" s="13">
        <f>IF(U268="základná",N268,0)</f>
        <v>0</v>
      </c>
      <c r="BF268" s="13">
        <f>IF(U268="znížená",N268,0)</f>
        <v>0</v>
      </c>
      <c r="BG268" s="13">
        <f>IF(U268="zákl. prenesená",N268,0)</f>
        <v>0</v>
      </c>
      <c r="BH268" s="13">
        <f>IF(U268="zníž. prenesená",N268,0)</f>
        <v>0</v>
      </c>
      <c r="BI268" s="13">
        <f>IF(U268="nulová",N268,0)</f>
        <v>0</v>
      </c>
      <c r="BJ268" s="5" t="s">
        <v>5</v>
      </c>
      <c r="BK268" s="12">
        <f>ROUND(L268*K268,3)</f>
        <v>0</v>
      </c>
      <c r="BL268" s="5" t="s">
        <v>24</v>
      </c>
      <c r="BM268" s="5" t="s">
        <v>235</v>
      </c>
    </row>
    <row r="269" spans="2:65" s="24" customFormat="1" ht="29.85" customHeight="1" x14ac:dyDescent="0.35">
      <c r="B269" s="34"/>
      <c r="C269" s="29"/>
      <c r="D269" s="35" t="s">
        <v>234</v>
      </c>
      <c r="E269" s="35"/>
      <c r="F269" s="35"/>
      <c r="G269" s="35"/>
      <c r="H269" s="35"/>
      <c r="I269" s="35"/>
      <c r="J269" s="35"/>
      <c r="K269" s="35"/>
      <c r="L269" s="35"/>
      <c r="M269" s="35"/>
      <c r="N269" s="213">
        <f>BK269</f>
        <v>0</v>
      </c>
      <c r="O269" s="214"/>
      <c r="P269" s="214"/>
      <c r="Q269" s="214"/>
      <c r="R269" s="32"/>
      <c r="T269" s="31"/>
      <c r="U269" s="29"/>
      <c r="V269" s="29"/>
      <c r="W269" s="30">
        <f>SUM(W270:W275)</f>
        <v>384.86198490000004</v>
      </c>
      <c r="X269" s="29"/>
      <c r="Y269" s="30">
        <f>SUM(Y270:Y275)</f>
        <v>18.412405683799999</v>
      </c>
      <c r="Z269" s="29"/>
      <c r="AA269" s="28">
        <f>SUM(AA270:AA275)</f>
        <v>0</v>
      </c>
      <c r="AR269" s="26" t="s">
        <v>5</v>
      </c>
      <c r="AT269" s="27" t="s">
        <v>14</v>
      </c>
      <c r="AU269" s="27" t="s">
        <v>0</v>
      </c>
      <c r="AY269" s="26" t="s">
        <v>6</v>
      </c>
      <c r="BK269" s="25">
        <f>SUM(BK270:BK275)</f>
        <v>0</v>
      </c>
    </row>
    <row r="270" spans="2:65" s="1" customFormat="1" ht="22.5" customHeight="1" x14ac:dyDescent="0.3">
      <c r="B270" s="23"/>
      <c r="C270" s="22" t="s">
        <v>233</v>
      </c>
      <c r="D270" s="22" t="s">
        <v>7</v>
      </c>
      <c r="E270" s="21" t="s">
        <v>232</v>
      </c>
      <c r="F270" s="203" t="s">
        <v>231</v>
      </c>
      <c r="G270" s="203"/>
      <c r="H270" s="203"/>
      <c r="I270" s="203"/>
      <c r="J270" s="20" t="s">
        <v>25</v>
      </c>
      <c r="K270" s="19">
        <v>163.37</v>
      </c>
      <c r="L270" s="169">
        <v>0</v>
      </c>
      <c r="M270" s="169"/>
      <c r="N270" s="169">
        <f t="shared" ref="N270:N275" si="60">ROUND(L270*K270,3)</f>
        <v>0</v>
      </c>
      <c r="O270" s="169"/>
      <c r="P270" s="169"/>
      <c r="Q270" s="169"/>
      <c r="R270" s="18"/>
      <c r="T270" s="17" t="s">
        <v>9</v>
      </c>
      <c r="U270" s="16" t="s">
        <v>8</v>
      </c>
      <c r="V270" s="15">
        <v>0.41099999999999998</v>
      </c>
      <c r="W270" s="15">
        <f t="shared" ref="W270:W275" si="61">V270*K270</f>
        <v>67.145070000000004</v>
      </c>
      <c r="X270" s="15">
        <v>6.3030000000000003E-2</v>
      </c>
      <c r="Y270" s="15">
        <f t="shared" ref="Y270:Y275" si="62">X270*K270</f>
        <v>10.2972111</v>
      </c>
      <c r="Z270" s="15">
        <v>0</v>
      </c>
      <c r="AA270" s="14">
        <f t="shared" ref="AA270:AA275" si="63">Z270*K270</f>
        <v>0</v>
      </c>
      <c r="AR270" s="5" t="s">
        <v>24</v>
      </c>
      <c r="AT270" s="5" t="s">
        <v>7</v>
      </c>
      <c r="AU270" s="5" t="s">
        <v>5</v>
      </c>
      <c r="AY270" s="5" t="s">
        <v>6</v>
      </c>
      <c r="BE270" s="13">
        <f t="shared" ref="BE270:BE275" si="64">IF(U270="základná",N270,0)</f>
        <v>0</v>
      </c>
      <c r="BF270" s="13">
        <f t="shared" ref="BF270:BF275" si="65">IF(U270="znížená",N270,0)</f>
        <v>0</v>
      </c>
      <c r="BG270" s="13">
        <f t="shared" ref="BG270:BG275" si="66">IF(U270="zákl. prenesená",N270,0)</f>
        <v>0</v>
      </c>
      <c r="BH270" s="13">
        <f t="shared" ref="BH270:BH275" si="67">IF(U270="zníž. prenesená",N270,0)</f>
        <v>0</v>
      </c>
      <c r="BI270" s="13">
        <f t="shared" ref="BI270:BI275" si="68">IF(U270="nulová",N270,0)</f>
        <v>0</v>
      </c>
      <c r="BJ270" s="5" t="s">
        <v>5</v>
      </c>
      <c r="BK270" s="12">
        <f t="shared" ref="BK270:BK275" si="69">ROUND(L270*K270,3)</f>
        <v>0</v>
      </c>
      <c r="BL270" s="5" t="s">
        <v>24</v>
      </c>
      <c r="BM270" s="5" t="s">
        <v>230</v>
      </c>
    </row>
    <row r="271" spans="2:65" s="1" customFormat="1" ht="31.5" customHeight="1" x14ac:dyDescent="0.3">
      <c r="B271" s="23"/>
      <c r="C271" s="39" t="s">
        <v>229</v>
      </c>
      <c r="D271" s="39" t="s">
        <v>49</v>
      </c>
      <c r="E271" s="38" t="s">
        <v>228</v>
      </c>
      <c r="F271" s="217" t="s">
        <v>227</v>
      </c>
      <c r="G271" s="217"/>
      <c r="H271" s="217"/>
      <c r="I271" s="217"/>
      <c r="J271" s="37" t="s">
        <v>38</v>
      </c>
      <c r="K271" s="36">
        <v>454.16899999999998</v>
      </c>
      <c r="L271" s="168">
        <v>0</v>
      </c>
      <c r="M271" s="168"/>
      <c r="N271" s="168">
        <f t="shared" si="60"/>
        <v>0</v>
      </c>
      <c r="O271" s="169"/>
      <c r="P271" s="169"/>
      <c r="Q271" s="169"/>
      <c r="R271" s="18"/>
      <c r="T271" s="17" t="s">
        <v>9</v>
      </c>
      <c r="U271" s="16" t="s">
        <v>8</v>
      </c>
      <c r="V271" s="15">
        <v>0</v>
      </c>
      <c r="W271" s="15">
        <f t="shared" si="61"/>
        <v>0</v>
      </c>
      <c r="X271" s="15">
        <v>1.0000000000000001E-5</v>
      </c>
      <c r="Y271" s="15">
        <f t="shared" si="62"/>
        <v>4.5416900000000001E-3</v>
      </c>
      <c r="Z271" s="15">
        <v>0</v>
      </c>
      <c r="AA271" s="14">
        <f t="shared" si="63"/>
        <v>0</v>
      </c>
      <c r="AR271" s="5" t="s">
        <v>50</v>
      </c>
      <c r="AT271" s="5" t="s">
        <v>49</v>
      </c>
      <c r="AU271" s="5" t="s">
        <v>5</v>
      </c>
      <c r="AY271" s="5" t="s">
        <v>6</v>
      </c>
      <c r="BE271" s="13">
        <f t="shared" si="64"/>
        <v>0</v>
      </c>
      <c r="BF271" s="13">
        <f t="shared" si="65"/>
        <v>0</v>
      </c>
      <c r="BG271" s="13">
        <f t="shared" si="66"/>
        <v>0</v>
      </c>
      <c r="BH271" s="13">
        <f t="shared" si="67"/>
        <v>0</v>
      </c>
      <c r="BI271" s="13">
        <f t="shared" si="68"/>
        <v>0</v>
      </c>
      <c r="BJ271" s="5" t="s">
        <v>5</v>
      </c>
      <c r="BK271" s="12">
        <f t="shared" si="69"/>
        <v>0</v>
      </c>
      <c r="BL271" s="5" t="s">
        <v>24</v>
      </c>
      <c r="BM271" s="5" t="s">
        <v>226</v>
      </c>
    </row>
    <row r="272" spans="2:65" s="1" customFormat="1" ht="31.5" customHeight="1" x14ac:dyDescent="0.3">
      <c r="B272" s="23"/>
      <c r="C272" s="22" t="s">
        <v>225</v>
      </c>
      <c r="D272" s="22" t="s">
        <v>7</v>
      </c>
      <c r="E272" s="21" t="s">
        <v>224</v>
      </c>
      <c r="F272" s="224" t="s">
        <v>223</v>
      </c>
      <c r="G272" s="224"/>
      <c r="H272" s="224"/>
      <c r="I272" s="224"/>
      <c r="J272" s="20" t="s">
        <v>25</v>
      </c>
      <c r="K272" s="118">
        <v>189.21</v>
      </c>
      <c r="L272" s="169">
        <v>0</v>
      </c>
      <c r="M272" s="169"/>
      <c r="N272" s="169">
        <f t="shared" si="60"/>
        <v>0</v>
      </c>
      <c r="O272" s="169"/>
      <c r="P272" s="169"/>
      <c r="Q272" s="169"/>
      <c r="R272" s="18"/>
      <c r="T272" s="17" t="s">
        <v>9</v>
      </c>
      <c r="U272" s="16" t="s">
        <v>8</v>
      </c>
      <c r="V272" s="15">
        <v>1.19669</v>
      </c>
      <c r="W272" s="15">
        <f t="shared" si="61"/>
        <v>226.4257149</v>
      </c>
      <c r="X272" s="15">
        <v>2.401178E-2</v>
      </c>
      <c r="Y272" s="15">
        <f t="shared" si="62"/>
        <v>4.5432688938000005</v>
      </c>
      <c r="Z272" s="15">
        <v>0</v>
      </c>
      <c r="AA272" s="14">
        <f t="shared" si="63"/>
        <v>0</v>
      </c>
      <c r="AR272" s="5" t="s">
        <v>24</v>
      </c>
      <c r="AT272" s="5" t="s">
        <v>7</v>
      </c>
      <c r="AU272" s="5" t="s">
        <v>5</v>
      </c>
      <c r="AY272" s="5" t="s">
        <v>6</v>
      </c>
      <c r="BE272" s="13">
        <f t="shared" si="64"/>
        <v>0</v>
      </c>
      <c r="BF272" s="13">
        <f t="shared" si="65"/>
        <v>0</v>
      </c>
      <c r="BG272" s="13">
        <f t="shared" si="66"/>
        <v>0</v>
      </c>
      <c r="BH272" s="13">
        <f t="shared" si="67"/>
        <v>0</v>
      </c>
      <c r="BI272" s="13">
        <f t="shared" si="68"/>
        <v>0</v>
      </c>
      <c r="BJ272" s="5" t="s">
        <v>5</v>
      </c>
      <c r="BK272" s="12">
        <f t="shared" si="69"/>
        <v>0</v>
      </c>
      <c r="BL272" s="5" t="s">
        <v>24</v>
      </c>
      <c r="BM272" s="5" t="s">
        <v>222</v>
      </c>
    </row>
    <row r="273" spans="2:65" s="1" customFormat="1" ht="31.5" customHeight="1" x14ac:dyDescent="0.3">
      <c r="B273" s="23"/>
      <c r="C273" s="22" t="s">
        <v>221</v>
      </c>
      <c r="D273" s="22" t="s">
        <v>7</v>
      </c>
      <c r="E273" s="21" t="s">
        <v>220</v>
      </c>
      <c r="F273" s="203" t="s">
        <v>219</v>
      </c>
      <c r="G273" s="203"/>
      <c r="H273" s="203"/>
      <c r="I273" s="203"/>
      <c r="J273" s="20" t="s">
        <v>79</v>
      </c>
      <c r="K273" s="19">
        <v>259.35000000000002</v>
      </c>
      <c r="L273" s="169">
        <v>0</v>
      </c>
      <c r="M273" s="169"/>
      <c r="N273" s="169">
        <f t="shared" si="60"/>
        <v>0</v>
      </c>
      <c r="O273" s="169"/>
      <c r="P273" s="169"/>
      <c r="Q273" s="169"/>
      <c r="R273" s="18"/>
      <c r="T273" s="17" t="s">
        <v>9</v>
      </c>
      <c r="U273" s="16" t="s">
        <v>8</v>
      </c>
      <c r="V273" s="15">
        <v>0.35199999999999998</v>
      </c>
      <c r="W273" s="15">
        <f t="shared" si="61"/>
        <v>91.291200000000003</v>
      </c>
      <c r="X273" s="15">
        <v>0</v>
      </c>
      <c r="Y273" s="15">
        <f t="shared" si="62"/>
        <v>0</v>
      </c>
      <c r="Z273" s="15">
        <v>0</v>
      </c>
      <c r="AA273" s="14">
        <f t="shared" si="63"/>
        <v>0</v>
      </c>
      <c r="AR273" s="5" t="s">
        <v>24</v>
      </c>
      <c r="AT273" s="5" t="s">
        <v>7</v>
      </c>
      <c r="AU273" s="5" t="s">
        <v>5</v>
      </c>
      <c r="AY273" s="5" t="s">
        <v>6</v>
      </c>
      <c r="BE273" s="13">
        <f t="shared" si="64"/>
        <v>0</v>
      </c>
      <c r="BF273" s="13">
        <f t="shared" si="65"/>
        <v>0</v>
      </c>
      <c r="BG273" s="13">
        <f t="shared" si="66"/>
        <v>0</v>
      </c>
      <c r="BH273" s="13">
        <f t="shared" si="67"/>
        <v>0</v>
      </c>
      <c r="BI273" s="13">
        <f t="shared" si="68"/>
        <v>0</v>
      </c>
      <c r="BJ273" s="5" t="s">
        <v>5</v>
      </c>
      <c r="BK273" s="12">
        <f t="shared" si="69"/>
        <v>0</v>
      </c>
      <c r="BL273" s="5" t="s">
        <v>24</v>
      </c>
      <c r="BM273" s="5" t="s">
        <v>218</v>
      </c>
    </row>
    <row r="274" spans="2:65" s="1" customFormat="1" ht="44.25" customHeight="1" x14ac:dyDescent="0.3">
      <c r="B274" s="23"/>
      <c r="C274" s="39" t="s">
        <v>217</v>
      </c>
      <c r="D274" s="39" t="s">
        <v>49</v>
      </c>
      <c r="E274" s="38" t="s">
        <v>216</v>
      </c>
      <c r="F274" s="217" t="s">
        <v>770</v>
      </c>
      <c r="G274" s="217"/>
      <c r="H274" s="217"/>
      <c r="I274" s="217"/>
      <c r="J274" s="37" t="s">
        <v>25</v>
      </c>
      <c r="K274" s="36">
        <v>198.18799999999999</v>
      </c>
      <c r="L274" s="168">
        <v>0</v>
      </c>
      <c r="M274" s="168"/>
      <c r="N274" s="168">
        <f t="shared" si="60"/>
        <v>0</v>
      </c>
      <c r="O274" s="169"/>
      <c r="P274" s="169"/>
      <c r="Q274" s="169"/>
      <c r="R274" s="18"/>
      <c r="T274" s="17" t="s">
        <v>9</v>
      </c>
      <c r="U274" s="16" t="s">
        <v>8</v>
      </c>
      <c r="V274" s="15">
        <v>0</v>
      </c>
      <c r="W274" s="15">
        <f t="shared" si="61"/>
        <v>0</v>
      </c>
      <c r="X274" s="15">
        <v>1.7999999999999999E-2</v>
      </c>
      <c r="Y274" s="15">
        <f t="shared" si="62"/>
        <v>3.5673839999999997</v>
      </c>
      <c r="Z274" s="15">
        <v>0</v>
      </c>
      <c r="AA274" s="14">
        <f t="shared" si="63"/>
        <v>0</v>
      </c>
      <c r="AR274" s="5" t="s">
        <v>50</v>
      </c>
      <c r="AT274" s="5" t="s">
        <v>49</v>
      </c>
      <c r="AU274" s="5" t="s">
        <v>5</v>
      </c>
      <c r="AY274" s="5" t="s">
        <v>6</v>
      </c>
      <c r="BE274" s="13">
        <f t="shared" si="64"/>
        <v>0</v>
      </c>
      <c r="BF274" s="13">
        <f t="shared" si="65"/>
        <v>0</v>
      </c>
      <c r="BG274" s="13">
        <f t="shared" si="66"/>
        <v>0</v>
      </c>
      <c r="BH274" s="13">
        <f t="shared" si="67"/>
        <v>0</v>
      </c>
      <c r="BI274" s="13">
        <f t="shared" si="68"/>
        <v>0</v>
      </c>
      <c r="BJ274" s="5" t="s">
        <v>5</v>
      </c>
      <c r="BK274" s="12">
        <f t="shared" si="69"/>
        <v>0</v>
      </c>
      <c r="BL274" s="5" t="s">
        <v>24</v>
      </c>
      <c r="BM274" s="5" t="s">
        <v>215</v>
      </c>
    </row>
    <row r="275" spans="2:65" s="1" customFormat="1" ht="31.5" customHeight="1" x14ac:dyDescent="0.3">
      <c r="B275" s="23"/>
      <c r="C275" s="22" t="s">
        <v>214</v>
      </c>
      <c r="D275" s="22" t="s">
        <v>7</v>
      </c>
      <c r="E275" s="21" t="s">
        <v>213</v>
      </c>
      <c r="F275" s="203" t="s">
        <v>212</v>
      </c>
      <c r="G275" s="203"/>
      <c r="H275" s="203"/>
      <c r="I275" s="203"/>
      <c r="J275" s="20" t="s">
        <v>44</v>
      </c>
      <c r="K275" s="19">
        <v>378.49099999999999</v>
      </c>
      <c r="L275" s="169">
        <v>0</v>
      </c>
      <c r="M275" s="169"/>
      <c r="N275" s="169">
        <f t="shared" si="60"/>
        <v>0</v>
      </c>
      <c r="O275" s="169"/>
      <c r="P275" s="169"/>
      <c r="Q275" s="169"/>
      <c r="R275" s="18"/>
      <c r="T275" s="17" t="s">
        <v>9</v>
      </c>
      <c r="U275" s="16" t="s">
        <v>8</v>
      </c>
      <c r="V275" s="15">
        <v>0</v>
      </c>
      <c r="W275" s="15">
        <f t="shared" si="61"/>
        <v>0</v>
      </c>
      <c r="X275" s="15">
        <v>0</v>
      </c>
      <c r="Y275" s="15">
        <f t="shared" si="62"/>
        <v>0</v>
      </c>
      <c r="Z275" s="15">
        <v>0</v>
      </c>
      <c r="AA275" s="14">
        <f t="shared" si="63"/>
        <v>0</v>
      </c>
      <c r="AR275" s="5" t="s">
        <v>24</v>
      </c>
      <c r="AT275" s="5" t="s">
        <v>7</v>
      </c>
      <c r="AU275" s="5" t="s">
        <v>5</v>
      </c>
      <c r="AY275" s="5" t="s">
        <v>6</v>
      </c>
      <c r="BE275" s="13">
        <f t="shared" si="64"/>
        <v>0</v>
      </c>
      <c r="BF275" s="13">
        <f t="shared" si="65"/>
        <v>0</v>
      </c>
      <c r="BG275" s="13">
        <f t="shared" si="66"/>
        <v>0</v>
      </c>
      <c r="BH275" s="13">
        <f t="shared" si="67"/>
        <v>0</v>
      </c>
      <c r="BI275" s="13">
        <f t="shared" si="68"/>
        <v>0</v>
      </c>
      <c r="BJ275" s="5" t="s">
        <v>5</v>
      </c>
      <c r="BK275" s="12">
        <f t="shared" si="69"/>
        <v>0</v>
      </c>
      <c r="BL275" s="5" t="s">
        <v>24</v>
      </c>
      <c r="BM275" s="5" t="s">
        <v>211</v>
      </c>
    </row>
    <row r="276" spans="2:65" s="24" customFormat="1" ht="29.85" customHeight="1" x14ac:dyDescent="0.35">
      <c r="B276" s="34"/>
      <c r="C276" s="29"/>
      <c r="D276" s="35" t="s">
        <v>210</v>
      </c>
      <c r="E276" s="35"/>
      <c r="F276" s="35"/>
      <c r="G276" s="35"/>
      <c r="H276" s="35"/>
      <c r="I276" s="35"/>
      <c r="J276" s="35"/>
      <c r="K276" s="35"/>
      <c r="L276" s="35"/>
      <c r="M276" s="35"/>
      <c r="N276" s="213">
        <f>BK276</f>
        <v>0</v>
      </c>
      <c r="O276" s="214"/>
      <c r="P276" s="214"/>
      <c r="Q276" s="214"/>
      <c r="R276" s="32"/>
      <c r="T276" s="31"/>
      <c r="U276" s="29"/>
      <c r="V276" s="29"/>
      <c r="W276" s="30">
        <f>SUM(W277:W286)</f>
        <v>172.60371999999998</v>
      </c>
      <c r="X276" s="29"/>
      <c r="Y276" s="30">
        <f>SUM(Y277:Y286)</f>
        <v>1.3014996000000003</v>
      </c>
      <c r="Z276" s="29"/>
      <c r="AA276" s="28">
        <f>SUM(AA277:AA286)</f>
        <v>0.15295250000000002</v>
      </c>
      <c r="AR276" s="26" t="s">
        <v>5</v>
      </c>
      <c r="AT276" s="27" t="s">
        <v>14</v>
      </c>
      <c r="AU276" s="27" t="s">
        <v>0</v>
      </c>
      <c r="AY276" s="26" t="s">
        <v>6</v>
      </c>
      <c r="BK276" s="25">
        <f>SUM(BK277:BK286)</f>
        <v>0</v>
      </c>
    </row>
    <row r="277" spans="2:65" s="1" customFormat="1" ht="31.5" customHeight="1" x14ac:dyDescent="0.3">
      <c r="B277" s="23"/>
      <c r="C277" s="22" t="s">
        <v>209</v>
      </c>
      <c r="D277" s="22" t="s">
        <v>7</v>
      </c>
      <c r="E277" s="21" t="s">
        <v>208</v>
      </c>
      <c r="F277" s="203" t="s">
        <v>207</v>
      </c>
      <c r="G277" s="203"/>
      <c r="H277" s="203"/>
      <c r="I277" s="203"/>
      <c r="J277" s="20" t="s">
        <v>79</v>
      </c>
      <c r="K277" s="19">
        <v>30.2</v>
      </c>
      <c r="L277" s="169">
        <v>0</v>
      </c>
      <c r="M277" s="169"/>
      <c r="N277" s="169">
        <f t="shared" ref="N277:N286" si="70">ROUND(L277*K277,3)</f>
        <v>0</v>
      </c>
      <c r="O277" s="169"/>
      <c r="P277" s="169"/>
      <c r="Q277" s="169"/>
      <c r="R277" s="18"/>
      <c r="T277" s="17" t="s">
        <v>9</v>
      </c>
      <c r="U277" s="16" t="s">
        <v>8</v>
      </c>
      <c r="V277" s="15">
        <v>0.1</v>
      </c>
      <c r="W277" s="15">
        <f t="shared" ref="W277:W286" si="71">V277*K277</f>
        <v>3.02</v>
      </c>
      <c r="X277" s="15">
        <v>1.2999999999999999E-4</v>
      </c>
      <c r="Y277" s="15">
        <f t="shared" ref="Y277:Y286" si="72">X277*K277</f>
        <v>3.9259999999999998E-3</v>
      </c>
      <c r="Z277" s="15">
        <v>0</v>
      </c>
      <c r="AA277" s="14">
        <f t="shared" ref="AA277:AA286" si="73">Z277*K277</f>
        <v>0</v>
      </c>
      <c r="AR277" s="5" t="s">
        <v>24</v>
      </c>
      <c r="AT277" s="5" t="s">
        <v>7</v>
      </c>
      <c r="AU277" s="5" t="s">
        <v>5</v>
      </c>
      <c r="AY277" s="5" t="s">
        <v>6</v>
      </c>
      <c r="BE277" s="13">
        <f t="shared" ref="BE277:BE286" si="74">IF(U277="základná",N277,0)</f>
        <v>0</v>
      </c>
      <c r="BF277" s="13">
        <f t="shared" ref="BF277:BF286" si="75">IF(U277="znížená",N277,0)</f>
        <v>0</v>
      </c>
      <c r="BG277" s="13">
        <f t="shared" ref="BG277:BG286" si="76">IF(U277="zákl. prenesená",N277,0)</f>
        <v>0</v>
      </c>
      <c r="BH277" s="13">
        <f t="shared" ref="BH277:BH286" si="77">IF(U277="zníž. prenesená",N277,0)</f>
        <v>0</v>
      </c>
      <c r="BI277" s="13">
        <f t="shared" ref="BI277:BI286" si="78">IF(U277="nulová",N277,0)</f>
        <v>0</v>
      </c>
      <c r="BJ277" s="5" t="s">
        <v>5</v>
      </c>
      <c r="BK277" s="12">
        <f t="shared" ref="BK277:BK286" si="79">ROUND(L277*K277,3)</f>
        <v>0</v>
      </c>
      <c r="BL277" s="5" t="s">
        <v>24</v>
      </c>
      <c r="BM277" s="5" t="s">
        <v>206</v>
      </c>
    </row>
    <row r="278" spans="2:65" s="1" customFormat="1" ht="22.5" customHeight="1" x14ac:dyDescent="0.3">
      <c r="B278" s="23"/>
      <c r="C278" s="22" t="s">
        <v>205</v>
      </c>
      <c r="D278" s="22" t="s">
        <v>7</v>
      </c>
      <c r="E278" s="21" t="s">
        <v>204</v>
      </c>
      <c r="F278" s="203" t="s">
        <v>203</v>
      </c>
      <c r="G278" s="203"/>
      <c r="H278" s="203"/>
      <c r="I278" s="203"/>
      <c r="J278" s="20" t="s">
        <v>79</v>
      </c>
      <c r="K278" s="19">
        <v>26</v>
      </c>
      <c r="L278" s="169">
        <v>0</v>
      </c>
      <c r="M278" s="169"/>
      <c r="N278" s="169">
        <f t="shared" si="70"/>
        <v>0</v>
      </c>
      <c r="O278" s="169"/>
      <c r="P278" s="169"/>
      <c r="Q278" s="169"/>
      <c r="R278" s="18"/>
      <c r="T278" s="17" t="s">
        <v>9</v>
      </c>
      <c r="U278" s="16" t="s">
        <v>8</v>
      </c>
      <c r="V278" s="15">
        <v>0.18099999999999999</v>
      </c>
      <c r="W278" s="15">
        <f t="shared" si="71"/>
        <v>4.7059999999999995</v>
      </c>
      <c r="X278" s="15">
        <v>3.2000000000000003E-4</v>
      </c>
      <c r="Y278" s="15">
        <f t="shared" si="72"/>
        <v>8.320000000000001E-3</v>
      </c>
      <c r="Z278" s="15">
        <v>0</v>
      </c>
      <c r="AA278" s="14">
        <f t="shared" si="73"/>
        <v>0</v>
      </c>
      <c r="AR278" s="5" t="s">
        <v>24</v>
      </c>
      <c r="AT278" s="5" t="s">
        <v>7</v>
      </c>
      <c r="AU278" s="5" t="s">
        <v>5</v>
      </c>
      <c r="AY278" s="5" t="s">
        <v>6</v>
      </c>
      <c r="BE278" s="13">
        <f t="shared" si="74"/>
        <v>0</v>
      </c>
      <c r="BF278" s="13">
        <f t="shared" si="75"/>
        <v>0</v>
      </c>
      <c r="BG278" s="13">
        <f t="shared" si="76"/>
        <v>0</v>
      </c>
      <c r="BH278" s="13">
        <f t="shared" si="77"/>
        <v>0</v>
      </c>
      <c r="BI278" s="13">
        <f t="shared" si="78"/>
        <v>0</v>
      </c>
      <c r="BJ278" s="5" t="s">
        <v>5</v>
      </c>
      <c r="BK278" s="12">
        <f t="shared" si="79"/>
        <v>0</v>
      </c>
      <c r="BL278" s="5" t="s">
        <v>24</v>
      </c>
      <c r="BM278" s="5" t="s">
        <v>202</v>
      </c>
    </row>
    <row r="279" spans="2:65" s="1" customFormat="1" ht="31.5" customHeight="1" x14ac:dyDescent="0.3">
      <c r="B279" s="23"/>
      <c r="C279" s="22" t="s">
        <v>201</v>
      </c>
      <c r="D279" s="22" t="s">
        <v>7</v>
      </c>
      <c r="E279" s="21" t="s">
        <v>200</v>
      </c>
      <c r="F279" s="203" t="s">
        <v>199</v>
      </c>
      <c r="G279" s="203"/>
      <c r="H279" s="203"/>
      <c r="I279" s="203"/>
      <c r="J279" s="20" t="s">
        <v>25</v>
      </c>
      <c r="K279" s="19">
        <v>206.11500000000001</v>
      </c>
      <c r="L279" s="169">
        <v>0</v>
      </c>
      <c r="M279" s="169"/>
      <c r="N279" s="169">
        <f t="shared" si="70"/>
        <v>0</v>
      </c>
      <c r="O279" s="169"/>
      <c r="P279" s="169"/>
      <c r="Q279" s="169"/>
      <c r="R279" s="18"/>
      <c r="T279" s="17" t="s">
        <v>9</v>
      </c>
      <c r="U279" s="16" t="s">
        <v>8</v>
      </c>
      <c r="V279" s="15">
        <v>0.61399999999999999</v>
      </c>
      <c r="W279" s="15">
        <f t="shared" si="71"/>
        <v>126.55461</v>
      </c>
      <c r="X279" s="15">
        <v>5.64E-3</v>
      </c>
      <c r="Y279" s="15">
        <f t="shared" si="72"/>
        <v>1.1624886000000001</v>
      </c>
      <c r="Z279" s="15">
        <v>0</v>
      </c>
      <c r="AA279" s="14">
        <f t="shared" si="73"/>
        <v>0</v>
      </c>
      <c r="AR279" s="5" t="s">
        <v>15</v>
      </c>
      <c r="AT279" s="5" t="s">
        <v>7</v>
      </c>
      <c r="AU279" s="5" t="s">
        <v>5</v>
      </c>
      <c r="AY279" s="5" t="s">
        <v>6</v>
      </c>
      <c r="BE279" s="13">
        <f t="shared" si="74"/>
        <v>0</v>
      </c>
      <c r="BF279" s="13">
        <f t="shared" si="75"/>
        <v>0</v>
      </c>
      <c r="BG279" s="13">
        <f t="shared" si="76"/>
        <v>0</v>
      </c>
      <c r="BH279" s="13">
        <f t="shared" si="77"/>
        <v>0</v>
      </c>
      <c r="BI279" s="13">
        <f t="shared" si="78"/>
        <v>0</v>
      </c>
      <c r="BJ279" s="5" t="s">
        <v>5</v>
      </c>
      <c r="BK279" s="12">
        <f t="shared" si="79"/>
        <v>0</v>
      </c>
      <c r="BL279" s="5" t="s">
        <v>15</v>
      </c>
      <c r="BM279" s="5" t="s">
        <v>198</v>
      </c>
    </row>
    <row r="280" spans="2:65" s="1" customFormat="1" ht="31.5" customHeight="1" x14ac:dyDescent="0.3">
      <c r="B280" s="23"/>
      <c r="C280" s="22" t="s">
        <v>197</v>
      </c>
      <c r="D280" s="22" t="s">
        <v>7</v>
      </c>
      <c r="E280" s="21" t="s">
        <v>196</v>
      </c>
      <c r="F280" s="203" t="s">
        <v>195</v>
      </c>
      <c r="G280" s="203"/>
      <c r="H280" s="203"/>
      <c r="I280" s="203"/>
      <c r="J280" s="20" t="s">
        <v>79</v>
      </c>
      <c r="K280" s="19">
        <v>17.55</v>
      </c>
      <c r="L280" s="169">
        <v>0</v>
      </c>
      <c r="M280" s="169"/>
      <c r="N280" s="169">
        <f t="shared" si="70"/>
        <v>0</v>
      </c>
      <c r="O280" s="169"/>
      <c r="P280" s="169"/>
      <c r="Q280" s="169"/>
      <c r="R280" s="18"/>
      <c r="T280" s="17" t="s">
        <v>9</v>
      </c>
      <c r="U280" s="16" t="s">
        <v>8</v>
      </c>
      <c r="V280" s="15">
        <v>7.4999999999999997E-2</v>
      </c>
      <c r="W280" s="15">
        <f t="shared" si="71"/>
        <v>1.3162499999999999</v>
      </c>
      <c r="X280" s="15">
        <v>0</v>
      </c>
      <c r="Y280" s="15">
        <f t="shared" si="72"/>
        <v>0</v>
      </c>
      <c r="Z280" s="15">
        <v>1.3500000000000001E-3</v>
      </c>
      <c r="AA280" s="14">
        <f t="shared" si="73"/>
        <v>2.3692500000000002E-2</v>
      </c>
      <c r="AR280" s="5" t="s">
        <v>24</v>
      </c>
      <c r="AT280" s="5" t="s">
        <v>7</v>
      </c>
      <c r="AU280" s="5" t="s">
        <v>5</v>
      </c>
      <c r="AY280" s="5" t="s">
        <v>6</v>
      </c>
      <c r="BE280" s="13">
        <f t="shared" si="74"/>
        <v>0</v>
      </c>
      <c r="BF280" s="13">
        <f t="shared" si="75"/>
        <v>0</v>
      </c>
      <c r="BG280" s="13">
        <f t="shared" si="76"/>
        <v>0</v>
      </c>
      <c r="BH280" s="13">
        <f t="shared" si="77"/>
        <v>0</v>
      </c>
      <c r="BI280" s="13">
        <f t="shared" si="78"/>
        <v>0</v>
      </c>
      <c r="BJ280" s="5" t="s">
        <v>5</v>
      </c>
      <c r="BK280" s="12">
        <f t="shared" si="79"/>
        <v>0</v>
      </c>
      <c r="BL280" s="5" t="s">
        <v>24</v>
      </c>
      <c r="BM280" s="5" t="s">
        <v>194</v>
      </c>
    </row>
    <row r="281" spans="2:65" s="1" customFormat="1" ht="31.5" customHeight="1" x14ac:dyDescent="0.3">
      <c r="B281" s="23"/>
      <c r="C281" s="22" t="s">
        <v>193</v>
      </c>
      <c r="D281" s="22" t="s">
        <v>7</v>
      </c>
      <c r="E281" s="21" t="s">
        <v>192</v>
      </c>
      <c r="F281" s="203" t="s">
        <v>191</v>
      </c>
      <c r="G281" s="203"/>
      <c r="H281" s="203"/>
      <c r="I281" s="203"/>
      <c r="J281" s="20" t="s">
        <v>79</v>
      </c>
      <c r="K281" s="19">
        <v>56.2</v>
      </c>
      <c r="L281" s="169">
        <v>0</v>
      </c>
      <c r="M281" s="169"/>
      <c r="N281" s="169">
        <f t="shared" si="70"/>
        <v>0</v>
      </c>
      <c r="O281" s="169"/>
      <c r="P281" s="169"/>
      <c r="Q281" s="169"/>
      <c r="R281" s="18"/>
      <c r="T281" s="17" t="s">
        <v>9</v>
      </c>
      <c r="U281" s="16" t="s">
        <v>8</v>
      </c>
      <c r="V281" s="15">
        <v>8.5999999999999993E-2</v>
      </c>
      <c r="W281" s="15">
        <f t="shared" si="71"/>
        <v>4.8331999999999997</v>
      </c>
      <c r="X281" s="15">
        <v>0</v>
      </c>
      <c r="Y281" s="15">
        <f t="shared" si="72"/>
        <v>0</v>
      </c>
      <c r="Z281" s="15">
        <v>2.3E-3</v>
      </c>
      <c r="AA281" s="14">
        <f t="shared" si="73"/>
        <v>0.12926000000000001</v>
      </c>
      <c r="AR281" s="5" t="s">
        <v>24</v>
      </c>
      <c r="AT281" s="5" t="s">
        <v>7</v>
      </c>
      <c r="AU281" s="5" t="s">
        <v>5</v>
      </c>
      <c r="AY281" s="5" t="s">
        <v>6</v>
      </c>
      <c r="BE281" s="13">
        <f t="shared" si="74"/>
        <v>0</v>
      </c>
      <c r="BF281" s="13">
        <f t="shared" si="75"/>
        <v>0</v>
      </c>
      <c r="BG281" s="13">
        <f t="shared" si="76"/>
        <v>0</v>
      </c>
      <c r="BH281" s="13">
        <f t="shared" si="77"/>
        <v>0</v>
      </c>
      <c r="BI281" s="13">
        <f t="shared" si="78"/>
        <v>0</v>
      </c>
      <c r="BJ281" s="5" t="s">
        <v>5</v>
      </c>
      <c r="BK281" s="12">
        <f t="shared" si="79"/>
        <v>0</v>
      </c>
      <c r="BL281" s="5" t="s">
        <v>24</v>
      </c>
      <c r="BM281" s="5" t="s">
        <v>190</v>
      </c>
    </row>
    <row r="282" spans="2:65" s="1" customFormat="1" ht="44.25" customHeight="1" x14ac:dyDescent="0.3">
      <c r="B282" s="23"/>
      <c r="C282" s="22" t="s">
        <v>189</v>
      </c>
      <c r="D282" s="22" t="s">
        <v>7</v>
      </c>
      <c r="E282" s="21" t="s">
        <v>188</v>
      </c>
      <c r="F282" s="203" t="s">
        <v>187</v>
      </c>
      <c r="G282" s="203"/>
      <c r="H282" s="203"/>
      <c r="I282" s="203"/>
      <c r="J282" s="20" t="s">
        <v>79</v>
      </c>
      <c r="K282" s="19">
        <v>12</v>
      </c>
      <c r="L282" s="169">
        <v>0</v>
      </c>
      <c r="M282" s="169"/>
      <c r="N282" s="169">
        <f t="shared" si="70"/>
        <v>0</v>
      </c>
      <c r="O282" s="169"/>
      <c r="P282" s="169"/>
      <c r="Q282" s="169"/>
      <c r="R282" s="18"/>
      <c r="T282" s="17" t="s">
        <v>9</v>
      </c>
      <c r="U282" s="16" t="s">
        <v>8</v>
      </c>
      <c r="V282" s="15">
        <v>0.66100000000000003</v>
      </c>
      <c r="W282" s="15">
        <f t="shared" si="71"/>
        <v>7.9320000000000004</v>
      </c>
      <c r="X282" s="15">
        <v>2.82E-3</v>
      </c>
      <c r="Y282" s="15">
        <f t="shared" si="72"/>
        <v>3.3840000000000002E-2</v>
      </c>
      <c r="Z282" s="15">
        <v>0</v>
      </c>
      <c r="AA282" s="14">
        <f t="shared" si="73"/>
        <v>0</v>
      </c>
      <c r="AR282" s="5" t="s">
        <v>24</v>
      </c>
      <c r="AT282" s="5" t="s">
        <v>7</v>
      </c>
      <c r="AU282" s="5" t="s">
        <v>5</v>
      </c>
      <c r="AY282" s="5" t="s">
        <v>6</v>
      </c>
      <c r="BE282" s="13">
        <f t="shared" si="74"/>
        <v>0</v>
      </c>
      <c r="BF282" s="13">
        <f t="shared" si="75"/>
        <v>0</v>
      </c>
      <c r="BG282" s="13">
        <f t="shared" si="76"/>
        <v>0</v>
      </c>
      <c r="BH282" s="13">
        <f t="shared" si="77"/>
        <v>0</v>
      </c>
      <c r="BI282" s="13">
        <f t="shared" si="78"/>
        <v>0</v>
      </c>
      <c r="BJ282" s="5" t="s">
        <v>5</v>
      </c>
      <c r="BK282" s="12">
        <f t="shared" si="79"/>
        <v>0</v>
      </c>
      <c r="BL282" s="5" t="s">
        <v>24</v>
      </c>
      <c r="BM282" s="5" t="s">
        <v>186</v>
      </c>
    </row>
    <row r="283" spans="2:65" s="1" customFormat="1" ht="31.5" customHeight="1" x14ac:dyDescent="0.3">
      <c r="B283" s="23"/>
      <c r="C283" s="22" t="s">
        <v>185</v>
      </c>
      <c r="D283" s="22" t="s">
        <v>7</v>
      </c>
      <c r="E283" s="21" t="s">
        <v>184</v>
      </c>
      <c r="F283" s="203" t="s">
        <v>183</v>
      </c>
      <c r="G283" s="203"/>
      <c r="H283" s="203"/>
      <c r="I283" s="203"/>
      <c r="J283" s="20" t="s">
        <v>79</v>
      </c>
      <c r="K283" s="19">
        <v>17.55</v>
      </c>
      <c r="L283" s="169">
        <v>0</v>
      </c>
      <c r="M283" s="169"/>
      <c r="N283" s="169">
        <f t="shared" si="70"/>
        <v>0</v>
      </c>
      <c r="O283" s="169"/>
      <c r="P283" s="169"/>
      <c r="Q283" s="169"/>
      <c r="R283" s="18"/>
      <c r="T283" s="17" t="s">
        <v>9</v>
      </c>
      <c r="U283" s="16" t="s">
        <v>8</v>
      </c>
      <c r="V283" s="15">
        <v>0.66</v>
      </c>
      <c r="W283" s="15">
        <f t="shared" si="71"/>
        <v>11.583</v>
      </c>
      <c r="X283" s="15">
        <v>4.0000000000000001E-3</v>
      </c>
      <c r="Y283" s="15">
        <f t="shared" si="72"/>
        <v>7.0199999999999999E-2</v>
      </c>
      <c r="Z283" s="15">
        <v>0</v>
      </c>
      <c r="AA283" s="14">
        <f t="shared" si="73"/>
        <v>0</v>
      </c>
      <c r="AR283" s="5" t="s">
        <v>24</v>
      </c>
      <c r="AT283" s="5" t="s">
        <v>7</v>
      </c>
      <c r="AU283" s="5" t="s">
        <v>5</v>
      </c>
      <c r="AY283" s="5" t="s">
        <v>6</v>
      </c>
      <c r="BE283" s="13">
        <f t="shared" si="74"/>
        <v>0</v>
      </c>
      <c r="BF283" s="13">
        <f t="shared" si="75"/>
        <v>0</v>
      </c>
      <c r="BG283" s="13">
        <f t="shared" si="76"/>
        <v>0</v>
      </c>
      <c r="BH283" s="13">
        <f t="shared" si="77"/>
        <v>0</v>
      </c>
      <c r="BI283" s="13">
        <f t="shared" si="78"/>
        <v>0</v>
      </c>
      <c r="BJ283" s="5" t="s">
        <v>5</v>
      </c>
      <c r="BK283" s="12">
        <f t="shared" si="79"/>
        <v>0</v>
      </c>
      <c r="BL283" s="5" t="s">
        <v>24</v>
      </c>
      <c r="BM283" s="5" t="s">
        <v>182</v>
      </c>
    </row>
    <row r="284" spans="2:65" s="1" customFormat="1" ht="31.5" customHeight="1" x14ac:dyDescent="0.3">
      <c r="B284" s="23"/>
      <c r="C284" s="22" t="s">
        <v>181</v>
      </c>
      <c r="D284" s="22" t="s">
        <v>7</v>
      </c>
      <c r="E284" s="21" t="s">
        <v>180</v>
      </c>
      <c r="F284" s="203" t="s">
        <v>179</v>
      </c>
      <c r="G284" s="203"/>
      <c r="H284" s="203"/>
      <c r="I284" s="203"/>
      <c r="J284" s="20" t="s">
        <v>79</v>
      </c>
      <c r="K284" s="19">
        <v>13.5</v>
      </c>
      <c r="L284" s="169">
        <v>0</v>
      </c>
      <c r="M284" s="169"/>
      <c r="N284" s="169">
        <f t="shared" si="70"/>
        <v>0</v>
      </c>
      <c r="O284" s="169"/>
      <c r="P284" s="169"/>
      <c r="Q284" s="169"/>
      <c r="R284" s="18"/>
      <c r="T284" s="17" t="s">
        <v>9</v>
      </c>
      <c r="U284" s="16" t="s">
        <v>8</v>
      </c>
      <c r="V284" s="15">
        <v>0.89183999999999997</v>
      </c>
      <c r="W284" s="15">
        <f t="shared" si="71"/>
        <v>12.03984</v>
      </c>
      <c r="X284" s="15">
        <v>1.6299999999999999E-3</v>
      </c>
      <c r="Y284" s="15">
        <f t="shared" si="72"/>
        <v>2.2005E-2</v>
      </c>
      <c r="Z284" s="15">
        <v>0</v>
      </c>
      <c r="AA284" s="14">
        <f t="shared" si="73"/>
        <v>0</v>
      </c>
      <c r="AR284" s="5" t="s">
        <v>24</v>
      </c>
      <c r="AT284" s="5" t="s">
        <v>7</v>
      </c>
      <c r="AU284" s="5" t="s">
        <v>5</v>
      </c>
      <c r="AY284" s="5" t="s">
        <v>6</v>
      </c>
      <c r="BE284" s="13">
        <f t="shared" si="74"/>
        <v>0</v>
      </c>
      <c r="BF284" s="13">
        <f t="shared" si="75"/>
        <v>0</v>
      </c>
      <c r="BG284" s="13">
        <f t="shared" si="76"/>
        <v>0</v>
      </c>
      <c r="BH284" s="13">
        <f t="shared" si="77"/>
        <v>0</v>
      </c>
      <c r="BI284" s="13">
        <f t="shared" si="78"/>
        <v>0</v>
      </c>
      <c r="BJ284" s="5" t="s">
        <v>5</v>
      </c>
      <c r="BK284" s="12">
        <f t="shared" si="79"/>
        <v>0</v>
      </c>
      <c r="BL284" s="5" t="s">
        <v>24</v>
      </c>
      <c r="BM284" s="5" t="s">
        <v>178</v>
      </c>
    </row>
    <row r="285" spans="2:65" s="1" customFormat="1" ht="31.5" customHeight="1" x14ac:dyDescent="0.3">
      <c r="B285" s="23"/>
      <c r="C285" s="22" t="s">
        <v>177</v>
      </c>
      <c r="D285" s="22" t="s">
        <v>7</v>
      </c>
      <c r="E285" s="21" t="s">
        <v>176</v>
      </c>
      <c r="F285" s="203" t="s">
        <v>175</v>
      </c>
      <c r="G285" s="203"/>
      <c r="H285" s="203"/>
      <c r="I285" s="203"/>
      <c r="J285" s="20" t="s">
        <v>38</v>
      </c>
      <c r="K285" s="19">
        <v>2</v>
      </c>
      <c r="L285" s="169">
        <v>0</v>
      </c>
      <c r="M285" s="169"/>
      <c r="N285" s="169">
        <f t="shared" si="70"/>
        <v>0</v>
      </c>
      <c r="O285" s="169"/>
      <c r="P285" s="169"/>
      <c r="Q285" s="169"/>
      <c r="R285" s="18"/>
      <c r="T285" s="17" t="s">
        <v>9</v>
      </c>
      <c r="U285" s="16" t="s">
        <v>8</v>
      </c>
      <c r="V285" s="15">
        <v>0.30941000000000002</v>
      </c>
      <c r="W285" s="15">
        <f t="shared" si="71"/>
        <v>0.61882000000000004</v>
      </c>
      <c r="X285" s="15">
        <v>3.6000000000000002E-4</v>
      </c>
      <c r="Y285" s="15">
        <f t="shared" si="72"/>
        <v>7.2000000000000005E-4</v>
      </c>
      <c r="Z285" s="15">
        <v>0</v>
      </c>
      <c r="AA285" s="14">
        <f t="shared" si="73"/>
        <v>0</v>
      </c>
      <c r="AR285" s="5" t="s">
        <v>24</v>
      </c>
      <c r="AT285" s="5" t="s">
        <v>7</v>
      </c>
      <c r="AU285" s="5" t="s">
        <v>5</v>
      </c>
      <c r="AY285" s="5" t="s">
        <v>6</v>
      </c>
      <c r="BE285" s="13">
        <f t="shared" si="74"/>
        <v>0</v>
      </c>
      <c r="BF285" s="13">
        <f t="shared" si="75"/>
        <v>0</v>
      </c>
      <c r="BG285" s="13">
        <f t="shared" si="76"/>
        <v>0</v>
      </c>
      <c r="BH285" s="13">
        <f t="shared" si="77"/>
        <v>0</v>
      </c>
      <c r="BI285" s="13">
        <f t="shared" si="78"/>
        <v>0</v>
      </c>
      <c r="BJ285" s="5" t="s">
        <v>5</v>
      </c>
      <c r="BK285" s="12">
        <f t="shared" si="79"/>
        <v>0</v>
      </c>
      <c r="BL285" s="5" t="s">
        <v>24</v>
      </c>
      <c r="BM285" s="5" t="s">
        <v>174</v>
      </c>
    </row>
    <row r="286" spans="2:65" s="1" customFormat="1" ht="31.5" customHeight="1" x14ac:dyDescent="0.3">
      <c r="B286" s="23"/>
      <c r="C286" s="22" t="s">
        <v>173</v>
      </c>
      <c r="D286" s="22" t="s">
        <v>7</v>
      </c>
      <c r="E286" s="21" t="s">
        <v>172</v>
      </c>
      <c r="F286" s="203" t="s">
        <v>171</v>
      </c>
      <c r="G286" s="203"/>
      <c r="H286" s="203"/>
      <c r="I286" s="203"/>
      <c r="J286" s="20" t="s">
        <v>44</v>
      </c>
      <c r="K286" s="19">
        <v>21.497</v>
      </c>
      <c r="L286" s="169">
        <v>0</v>
      </c>
      <c r="M286" s="169"/>
      <c r="N286" s="169">
        <f t="shared" si="70"/>
        <v>0</v>
      </c>
      <c r="O286" s="169"/>
      <c r="P286" s="169"/>
      <c r="Q286" s="169"/>
      <c r="R286" s="18"/>
      <c r="T286" s="17" t="s">
        <v>9</v>
      </c>
      <c r="U286" s="16" t="s">
        <v>8</v>
      </c>
      <c r="V286" s="15">
        <v>0</v>
      </c>
      <c r="W286" s="15">
        <f t="shared" si="71"/>
        <v>0</v>
      </c>
      <c r="X286" s="15">
        <v>0</v>
      </c>
      <c r="Y286" s="15">
        <f t="shared" si="72"/>
        <v>0</v>
      </c>
      <c r="Z286" s="15">
        <v>0</v>
      </c>
      <c r="AA286" s="14">
        <f t="shared" si="73"/>
        <v>0</v>
      </c>
      <c r="AR286" s="5" t="s">
        <v>24</v>
      </c>
      <c r="AT286" s="5" t="s">
        <v>7</v>
      </c>
      <c r="AU286" s="5" t="s">
        <v>5</v>
      </c>
      <c r="AY286" s="5" t="s">
        <v>6</v>
      </c>
      <c r="BE286" s="13">
        <f t="shared" si="74"/>
        <v>0</v>
      </c>
      <c r="BF286" s="13">
        <f t="shared" si="75"/>
        <v>0</v>
      </c>
      <c r="BG286" s="13">
        <f t="shared" si="76"/>
        <v>0</v>
      </c>
      <c r="BH286" s="13">
        <f t="shared" si="77"/>
        <v>0</v>
      </c>
      <c r="BI286" s="13">
        <f t="shared" si="78"/>
        <v>0</v>
      </c>
      <c r="BJ286" s="5" t="s">
        <v>5</v>
      </c>
      <c r="BK286" s="12">
        <f t="shared" si="79"/>
        <v>0</v>
      </c>
      <c r="BL286" s="5" t="s">
        <v>24</v>
      </c>
      <c r="BM286" s="5" t="s">
        <v>170</v>
      </c>
    </row>
    <row r="287" spans="2:65" s="24" customFormat="1" ht="29.85" customHeight="1" x14ac:dyDescent="0.35">
      <c r="B287" s="34"/>
      <c r="C287" s="29"/>
      <c r="D287" s="35" t="s">
        <v>169</v>
      </c>
      <c r="E287" s="35"/>
      <c r="F287" s="35"/>
      <c r="G287" s="35"/>
      <c r="H287" s="35"/>
      <c r="I287" s="35"/>
      <c r="J287" s="35"/>
      <c r="K287" s="35"/>
      <c r="L287" s="35"/>
      <c r="M287" s="35"/>
      <c r="N287" s="213">
        <f>BK287</f>
        <v>0</v>
      </c>
      <c r="O287" s="214"/>
      <c r="P287" s="214"/>
      <c r="Q287" s="214"/>
      <c r="R287" s="32"/>
      <c r="T287" s="31"/>
      <c r="U287" s="29"/>
      <c r="V287" s="29"/>
      <c r="W287" s="30">
        <f>SUM(W288:W289)</f>
        <v>18.5544723</v>
      </c>
      <c r="X287" s="29"/>
      <c r="Y287" s="30">
        <f>SUM(Y288:Y289)</f>
        <v>5.1528750000000005E-2</v>
      </c>
      <c r="Z287" s="29"/>
      <c r="AA287" s="28">
        <f>SUM(AA288:AA289)</f>
        <v>0</v>
      </c>
      <c r="AR287" s="26" t="s">
        <v>5</v>
      </c>
      <c r="AT287" s="27" t="s">
        <v>14</v>
      </c>
      <c r="AU287" s="27" t="s">
        <v>0</v>
      </c>
      <c r="AY287" s="26" t="s">
        <v>6</v>
      </c>
      <c r="BK287" s="25">
        <f>SUM(BK288:BK289)</f>
        <v>0</v>
      </c>
    </row>
    <row r="288" spans="2:65" s="1" customFormat="1" ht="22.5" customHeight="1" x14ac:dyDescent="0.3">
      <c r="B288" s="23"/>
      <c r="C288" s="22" t="s">
        <v>168</v>
      </c>
      <c r="D288" s="22" t="s">
        <v>7</v>
      </c>
      <c r="E288" s="21" t="s">
        <v>167</v>
      </c>
      <c r="F288" s="203" t="s">
        <v>166</v>
      </c>
      <c r="G288" s="203"/>
      <c r="H288" s="203"/>
      <c r="I288" s="203"/>
      <c r="J288" s="20" t="s">
        <v>25</v>
      </c>
      <c r="K288" s="19">
        <v>206.11500000000001</v>
      </c>
      <c r="L288" s="169">
        <v>0</v>
      </c>
      <c r="M288" s="169"/>
      <c r="N288" s="169">
        <f>ROUND(L288*K288,3)</f>
        <v>0</v>
      </c>
      <c r="O288" s="169"/>
      <c r="P288" s="169"/>
      <c r="Q288" s="169"/>
      <c r="R288" s="18"/>
      <c r="T288" s="17" t="s">
        <v>9</v>
      </c>
      <c r="U288" s="16" t="s">
        <v>8</v>
      </c>
      <c r="V288" s="15">
        <v>9.0020000000000003E-2</v>
      </c>
      <c r="W288" s="15">
        <f>V288*K288</f>
        <v>18.5544723</v>
      </c>
      <c r="X288" s="15">
        <v>2.5000000000000001E-4</v>
      </c>
      <c r="Y288" s="15">
        <f>X288*K288</f>
        <v>5.1528750000000005E-2</v>
      </c>
      <c r="Z288" s="15">
        <v>0</v>
      </c>
      <c r="AA288" s="14">
        <f>Z288*K288</f>
        <v>0</v>
      </c>
      <c r="AR288" s="5" t="s">
        <v>24</v>
      </c>
      <c r="AT288" s="5" t="s">
        <v>7</v>
      </c>
      <c r="AU288" s="5" t="s">
        <v>5</v>
      </c>
      <c r="AY288" s="5" t="s">
        <v>6</v>
      </c>
      <c r="BE288" s="13">
        <f>IF(U288="základná",N288,0)</f>
        <v>0</v>
      </c>
      <c r="BF288" s="13">
        <f>IF(U288="znížená",N288,0)</f>
        <v>0</v>
      </c>
      <c r="BG288" s="13">
        <f>IF(U288="zákl. prenesená",N288,0)</f>
        <v>0</v>
      </c>
      <c r="BH288" s="13">
        <f>IF(U288="zníž. prenesená",N288,0)</f>
        <v>0</v>
      </c>
      <c r="BI288" s="13">
        <f>IF(U288="nulová",N288,0)</f>
        <v>0</v>
      </c>
      <c r="BJ288" s="5" t="s">
        <v>5</v>
      </c>
      <c r="BK288" s="12">
        <f>ROUND(L288*K288,3)</f>
        <v>0</v>
      </c>
      <c r="BL288" s="5" t="s">
        <v>24</v>
      </c>
      <c r="BM288" s="5" t="s">
        <v>165</v>
      </c>
    </row>
    <row r="289" spans="2:65" s="1" customFormat="1" ht="31.5" customHeight="1" x14ac:dyDescent="0.3">
      <c r="B289" s="23"/>
      <c r="C289" s="22" t="s">
        <v>164</v>
      </c>
      <c r="D289" s="22" t="s">
        <v>7</v>
      </c>
      <c r="E289" s="21" t="s">
        <v>163</v>
      </c>
      <c r="F289" s="203" t="s">
        <v>162</v>
      </c>
      <c r="G289" s="203"/>
      <c r="H289" s="203"/>
      <c r="I289" s="203"/>
      <c r="J289" s="20" t="s">
        <v>44</v>
      </c>
      <c r="K289" s="19">
        <v>17.215</v>
      </c>
      <c r="L289" s="169">
        <v>0</v>
      </c>
      <c r="M289" s="169"/>
      <c r="N289" s="169">
        <f>ROUND(L289*K289,3)</f>
        <v>0</v>
      </c>
      <c r="O289" s="169"/>
      <c r="P289" s="169"/>
      <c r="Q289" s="169"/>
      <c r="R289" s="18"/>
      <c r="T289" s="17" t="s">
        <v>9</v>
      </c>
      <c r="U289" s="16" t="s">
        <v>8</v>
      </c>
      <c r="V289" s="15">
        <v>0</v>
      </c>
      <c r="W289" s="15">
        <f>V289*K289</f>
        <v>0</v>
      </c>
      <c r="X289" s="15">
        <v>0</v>
      </c>
      <c r="Y289" s="15">
        <f>X289*K289</f>
        <v>0</v>
      </c>
      <c r="Z289" s="15">
        <v>0</v>
      </c>
      <c r="AA289" s="14">
        <f>Z289*K289</f>
        <v>0</v>
      </c>
      <c r="AR289" s="5" t="s">
        <v>24</v>
      </c>
      <c r="AT289" s="5" t="s">
        <v>7</v>
      </c>
      <c r="AU289" s="5" t="s">
        <v>5</v>
      </c>
      <c r="AY289" s="5" t="s">
        <v>6</v>
      </c>
      <c r="BE289" s="13">
        <f>IF(U289="základná",N289,0)</f>
        <v>0</v>
      </c>
      <c r="BF289" s="13">
        <f>IF(U289="znížená",N289,0)</f>
        <v>0</v>
      </c>
      <c r="BG289" s="13">
        <f>IF(U289="zákl. prenesená",N289,0)</f>
        <v>0</v>
      </c>
      <c r="BH289" s="13">
        <f>IF(U289="zníž. prenesená",N289,0)</f>
        <v>0</v>
      </c>
      <c r="BI289" s="13">
        <f>IF(U289="nulová",N289,0)</f>
        <v>0</v>
      </c>
      <c r="BJ289" s="5" t="s">
        <v>5</v>
      </c>
      <c r="BK289" s="12">
        <f>ROUND(L289*K289,3)</f>
        <v>0</v>
      </c>
      <c r="BL289" s="5" t="s">
        <v>24</v>
      </c>
      <c r="BM289" s="5" t="s">
        <v>161</v>
      </c>
    </row>
    <row r="290" spans="2:65" s="24" customFormat="1" ht="29.85" customHeight="1" x14ac:dyDescent="0.35">
      <c r="B290" s="34"/>
      <c r="C290" s="29"/>
      <c r="D290" s="35" t="s">
        <v>160</v>
      </c>
      <c r="E290" s="35"/>
      <c r="F290" s="35"/>
      <c r="G290" s="35"/>
      <c r="H290" s="35"/>
      <c r="I290" s="35"/>
      <c r="J290" s="35"/>
      <c r="K290" s="35"/>
      <c r="L290" s="35"/>
      <c r="M290" s="35"/>
      <c r="N290" s="213">
        <f>BK290</f>
        <v>0</v>
      </c>
      <c r="O290" s="214"/>
      <c r="P290" s="214"/>
      <c r="Q290" s="214"/>
      <c r="R290" s="32"/>
      <c r="T290" s="31"/>
      <c r="U290" s="29"/>
      <c r="V290" s="29"/>
      <c r="W290" s="30">
        <f>SUM(W291:W307)</f>
        <v>246.82366000000002</v>
      </c>
      <c r="X290" s="29"/>
      <c r="Y290" s="30">
        <f>SUM(Y291:Y307)</f>
        <v>1.0195050000000001</v>
      </c>
      <c r="Z290" s="29"/>
      <c r="AA290" s="28">
        <f>SUM(AA291:AA307)</f>
        <v>4.8727499999999993E-2</v>
      </c>
      <c r="AR290" s="26" t="s">
        <v>5</v>
      </c>
      <c r="AT290" s="27" t="s">
        <v>14</v>
      </c>
      <c r="AU290" s="27" t="s">
        <v>0</v>
      </c>
      <c r="AY290" s="26" t="s">
        <v>6</v>
      </c>
      <c r="BK290" s="25">
        <f>SUM(BK291:BK307)</f>
        <v>0</v>
      </c>
    </row>
    <row r="291" spans="2:65" s="1" customFormat="1" ht="44.25" customHeight="1" x14ac:dyDescent="0.3">
      <c r="B291" s="23"/>
      <c r="C291" s="22" t="s">
        <v>159</v>
      </c>
      <c r="D291" s="22" t="s">
        <v>7</v>
      </c>
      <c r="E291" s="21" t="s">
        <v>158</v>
      </c>
      <c r="F291" s="203" t="s">
        <v>157</v>
      </c>
      <c r="G291" s="203"/>
      <c r="H291" s="203"/>
      <c r="I291" s="203"/>
      <c r="J291" s="20" t="s">
        <v>38</v>
      </c>
      <c r="K291" s="19">
        <v>6</v>
      </c>
      <c r="L291" s="169">
        <v>0</v>
      </c>
      <c r="M291" s="169"/>
      <c r="N291" s="169">
        <f t="shared" ref="N291:N307" si="80">ROUND(L291*K291,3)</f>
        <v>0</v>
      </c>
      <c r="O291" s="169"/>
      <c r="P291" s="169"/>
      <c r="Q291" s="169"/>
      <c r="R291" s="18"/>
      <c r="T291" s="17" t="s">
        <v>9</v>
      </c>
      <c r="U291" s="16" t="s">
        <v>8</v>
      </c>
      <c r="V291" s="15">
        <v>0.88300000000000001</v>
      </c>
      <c r="W291" s="15">
        <f t="shared" ref="W291:W307" si="81">V291*K291</f>
        <v>5.298</v>
      </c>
      <c r="X291" s="15">
        <v>5.0000000000000002E-5</v>
      </c>
      <c r="Y291" s="15">
        <f t="shared" ref="Y291:Y307" si="82">X291*K291</f>
        <v>3.0000000000000003E-4</v>
      </c>
      <c r="Z291" s="15">
        <v>0</v>
      </c>
      <c r="AA291" s="14">
        <f t="shared" ref="AA291:AA307" si="83">Z291*K291</f>
        <v>0</v>
      </c>
      <c r="AR291" s="5" t="s">
        <v>24</v>
      </c>
      <c r="AT291" s="5" t="s">
        <v>7</v>
      </c>
      <c r="AU291" s="5" t="s">
        <v>5</v>
      </c>
      <c r="AY291" s="5" t="s">
        <v>6</v>
      </c>
      <c r="BE291" s="13">
        <f t="shared" ref="BE291:BE307" si="84">IF(U291="základná",N291,0)</f>
        <v>0</v>
      </c>
      <c r="BF291" s="13">
        <f t="shared" ref="BF291:BF307" si="85">IF(U291="znížená",N291,0)</f>
        <v>0</v>
      </c>
      <c r="BG291" s="13">
        <f t="shared" ref="BG291:BG307" si="86">IF(U291="zákl. prenesená",N291,0)</f>
        <v>0</v>
      </c>
      <c r="BH291" s="13">
        <f t="shared" ref="BH291:BH307" si="87">IF(U291="zníž. prenesená",N291,0)</f>
        <v>0</v>
      </c>
      <c r="BI291" s="13">
        <f t="shared" ref="BI291:BI307" si="88">IF(U291="nulová",N291,0)</f>
        <v>0</v>
      </c>
      <c r="BJ291" s="5" t="s">
        <v>5</v>
      </c>
      <c r="BK291" s="12">
        <f t="shared" ref="BK291:BK307" si="89">ROUND(L291*K291,3)</f>
        <v>0</v>
      </c>
      <c r="BL291" s="5" t="s">
        <v>24</v>
      </c>
      <c r="BM291" s="5" t="s">
        <v>156</v>
      </c>
    </row>
    <row r="292" spans="2:65" s="1" customFormat="1" ht="31.5" customHeight="1" x14ac:dyDescent="0.3">
      <c r="B292" s="23"/>
      <c r="C292" s="39" t="s">
        <v>155</v>
      </c>
      <c r="D292" s="39" t="s">
        <v>49</v>
      </c>
      <c r="E292" s="38" t="s">
        <v>154</v>
      </c>
      <c r="F292" s="217" t="s">
        <v>153</v>
      </c>
      <c r="G292" s="217"/>
      <c r="H292" s="217"/>
      <c r="I292" s="217"/>
      <c r="J292" s="37" t="s">
        <v>38</v>
      </c>
      <c r="K292" s="36">
        <v>6</v>
      </c>
      <c r="L292" s="168">
        <v>0</v>
      </c>
      <c r="M292" s="168"/>
      <c r="N292" s="168">
        <f t="shared" si="80"/>
        <v>0</v>
      </c>
      <c r="O292" s="169"/>
      <c r="P292" s="169"/>
      <c r="Q292" s="169"/>
      <c r="R292" s="18"/>
      <c r="T292" s="17" t="s">
        <v>9</v>
      </c>
      <c r="U292" s="16" t="s">
        <v>8</v>
      </c>
      <c r="V292" s="15">
        <v>0</v>
      </c>
      <c r="W292" s="15">
        <f t="shared" si="81"/>
        <v>0</v>
      </c>
      <c r="X292" s="15">
        <v>0.01</v>
      </c>
      <c r="Y292" s="15">
        <f t="shared" si="82"/>
        <v>0.06</v>
      </c>
      <c r="Z292" s="15">
        <v>0</v>
      </c>
      <c r="AA292" s="14">
        <f t="shared" si="83"/>
        <v>0</v>
      </c>
      <c r="AR292" s="5" t="s">
        <v>50</v>
      </c>
      <c r="AT292" s="5" t="s">
        <v>49</v>
      </c>
      <c r="AU292" s="5" t="s">
        <v>5</v>
      </c>
      <c r="AY292" s="5" t="s">
        <v>6</v>
      </c>
      <c r="BE292" s="13">
        <f t="shared" si="84"/>
        <v>0</v>
      </c>
      <c r="BF292" s="13">
        <f t="shared" si="85"/>
        <v>0</v>
      </c>
      <c r="BG292" s="13">
        <f t="shared" si="86"/>
        <v>0</v>
      </c>
      <c r="BH292" s="13">
        <f t="shared" si="87"/>
        <v>0</v>
      </c>
      <c r="BI292" s="13">
        <f t="shared" si="88"/>
        <v>0</v>
      </c>
      <c r="BJ292" s="5" t="s">
        <v>5</v>
      </c>
      <c r="BK292" s="12">
        <f t="shared" si="89"/>
        <v>0</v>
      </c>
      <c r="BL292" s="5" t="s">
        <v>24</v>
      </c>
      <c r="BM292" s="5" t="s">
        <v>152</v>
      </c>
    </row>
    <row r="293" spans="2:65" s="1" customFormat="1" ht="22.5" customHeight="1" x14ac:dyDescent="0.3">
      <c r="B293" s="23"/>
      <c r="C293" s="22" t="s">
        <v>151</v>
      </c>
      <c r="D293" s="22" t="s">
        <v>7</v>
      </c>
      <c r="E293" s="21" t="s">
        <v>150</v>
      </c>
      <c r="F293" s="203" t="s">
        <v>149</v>
      </c>
      <c r="G293" s="203"/>
      <c r="H293" s="203"/>
      <c r="I293" s="203"/>
      <c r="J293" s="20" t="s">
        <v>79</v>
      </c>
      <c r="K293" s="19">
        <v>100.5</v>
      </c>
      <c r="L293" s="169">
        <v>0</v>
      </c>
      <c r="M293" s="169"/>
      <c r="N293" s="169">
        <f t="shared" si="80"/>
        <v>0</v>
      </c>
      <c r="O293" s="169"/>
      <c r="P293" s="169"/>
      <c r="Q293" s="169"/>
      <c r="R293" s="18"/>
      <c r="T293" s="17" t="s">
        <v>9</v>
      </c>
      <c r="U293" s="16" t="s">
        <v>8</v>
      </c>
      <c r="V293" s="15">
        <v>2.2719999999999998</v>
      </c>
      <c r="W293" s="15">
        <f t="shared" si="81"/>
        <v>228.33599999999998</v>
      </c>
      <c r="X293" s="15">
        <v>5.5300000000000002E-3</v>
      </c>
      <c r="Y293" s="15">
        <f t="shared" si="82"/>
        <v>0.55576500000000006</v>
      </c>
      <c r="Z293" s="15">
        <v>0</v>
      </c>
      <c r="AA293" s="14">
        <f t="shared" si="83"/>
        <v>0</v>
      </c>
      <c r="AR293" s="5" t="s">
        <v>24</v>
      </c>
      <c r="AT293" s="5" t="s">
        <v>7</v>
      </c>
      <c r="AU293" s="5" t="s">
        <v>5</v>
      </c>
      <c r="AY293" s="5" t="s">
        <v>6</v>
      </c>
      <c r="BE293" s="13">
        <f t="shared" si="84"/>
        <v>0</v>
      </c>
      <c r="BF293" s="13">
        <f t="shared" si="85"/>
        <v>0</v>
      </c>
      <c r="BG293" s="13">
        <f t="shared" si="86"/>
        <v>0</v>
      </c>
      <c r="BH293" s="13">
        <f t="shared" si="87"/>
        <v>0</v>
      </c>
      <c r="BI293" s="13">
        <f t="shared" si="88"/>
        <v>0</v>
      </c>
      <c r="BJ293" s="5" t="s">
        <v>5</v>
      </c>
      <c r="BK293" s="12">
        <f t="shared" si="89"/>
        <v>0</v>
      </c>
      <c r="BL293" s="5" t="s">
        <v>24</v>
      </c>
      <c r="BM293" s="5" t="s">
        <v>148</v>
      </c>
    </row>
    <row r="294" spans="2:65" s="1" customFormat="1" ht="47.4" customHeight="1" x14ac:dyDescent="0.3">
      <c r="B294" s="23"/>
      <c r="C294" s="39" t="s">
        <v>147</v>
      </c>
      <c r="D294" s="39" t="s">
        <v>49</v>
      </c>
      <c r="E294" s="38" t="s">
        <v>146</v>
      </c>
      <c r="F294" s="225" t="s">
        <v>760</v>
      </c>
      <c r="G294" s="225"/>
      <c r="H294" s="225"/>
      <c r="I294" s="225"/>
      <c r="J294" s="37" t="s">
        <v>38</v>
      </c>
      <c r="K294" s="119">
        <v>3</v>
      </c>
      <c r="L294" s="168">
        <v>0</v>
      </c>
      <c r="M294" s="168"/>
      <c r="N294" s="168">
        <f t="shared" si="80"/>
        <v>0</v>
      </c>
      <c r="O294" s="169"/>
      <c r="P294" s="169"/>
      <c r="Q294" s="169"/>
      <c r="R294" s="18"/>
      <c r="T294" s="17" t="s">
        <v>9</v>
      </c>
      <c r="U294" s="16" t="s">
        <v>8</v>
      </c>
      <c r="V294" s="15">
        <v>0</v>
      </c>
      <c r="W294" s="15">
        <f t="shared" si="81"/>
        <v>0</v>
      </c>
      <c r="X294" s="15">
        <v>4.9419999999999999E-2</v>
      </c>
      <c r="Y294" s="15">
        <f t="shared" si="82"/>
        <v>0.14826</v>
      </c>
      <c r="Z294" s="15">
        <v>0</v>
      </c>
      <c r="AA294" s="14">
        <f t="shared" si="83"/>
        <v>0</v>
      </c>
      <c r="AR294" s="5" t="s">
        <v>50</v>
      </c>
      <c r="AT294" s="5" t="s">
        <v>49</v>
      </c>
      <c r="AU294" s="5" t="s">
        <v>5</v>
      </c>
      <c r="AY294" s="5" t="s">
        <v>6</v>
      </c>
      <c r="BE294" s="13">
        <f t="shared" si="84"/>
        <v>0</v>
      </c>
      <c r="BF294" s="13">
        <f t="shared" si="85"/>
        <v>0</v>
      </c>
      <c r="BG294" s="13">
        <f t="shared" si="86"/>
        <v>0</v>
      </c>
      <c r="BH294" s="13">
        <f t="shared" si="87"/>
        <v>0</v>
      </c>
      <c r="BI294" s="13">
        <f t="shared" si="88"/>
        <v>0</v>
      </c>
      <c r="BJ294" s="5" t="s">
        <v>5</v>
      </c>
      <c r="BK294" s="12">
        <f t="shared" si="89"/>
        <v>0</v>
      </c>
      <c r="BL294" s="5" t="s">
        <v>24</v>
      </c>
      <c r="BM294" s="5" t="s">
        <v>145</v>
      </c>
    </row>
    <row r="295" spans="2:65" s="1" customFormat="1" ht="49.95" customHeight="1" x14ac:dyDescent="0.3">
      <c r="B295" s="23"/>
      <c r="C295" s="39" t="s">
        <v>144</v>
      </c>
      <c r="D295" s="39" t="s">
        <v>49</v>
      </c>
      <c r="E295" s="38" t="s">
        <v>143</v>
      </c>
      <c r="F295" s="239" t="s">
        <v>759</v>
      </c>
      <c r="G295" s="225"/>
      <c r="H295" s="225"/>
      <c r="I295" s="225"/>
      <c r="J295" s="37" t="s">
        <v>38</v>
      </c>
      <c r="K295" s="119">
        <v>1</v>
      </c>
      <c r="L295" s="168">
        <v>0</v>
      </c>
      <c r="M295" s="168"/>
      <c r="N295" s="168">
        <f t="shared" si="80"/>
        <v>0</v>
      </c>
      <c r="O295" s="169"/>
      <c r="P295" s="169"/>
      <c r="Q295" s="169"/>
      <c r="R295" s="18"/>
      <c r="T295" s="17" t="s">
        <v>9</v>
      </c>
      <c r="U295" s="16" t="s">
        <v>8</v>
      </c>
      <c r="V295" s="15">
        <v>0</v>
      </c>
      <c r="W295" s="15">
        <f t="shared" si="81"/>
        <v>0</v>
      </c>
      <c r="X295" s="15">
        <v>4.9419999999999999E-2</v>
      </c>
      <c r="Y295" s="15">
        <f t="shared" si="82"/>
        <v>4.9419999999999999E-2</v>
      </c>
      <c r="Z295" s="15">
        <v>0</v>
      </c>
      <c r="AA295" s="14">
        <f t="shared" si="83"/>
        <v>0</v>
      </c>
      <c r="AR295" s="5" t="s">
        <v>50</v>
      </c>
      <c r="AT295" s="5" t="s">
        <v>49</v>
      </c>
      <c r="AU295" s="5" t="s">
        <v>5</v>
      </c>
      <c r="AY295" s="5" t="s">
        <v>6</v>
      </c>
      <c r="BE295" s="13">
        <f t="shared" si="84"/>
        <v>0</v>
      </c>
      <c r="BF295" s="13">
        <f t="shared" si="85"/>
        <v>0</v>
      </c>
      <c r="BG295" s="13">
        <f t="shared" si="86"/>
        <v>0</v>
      </c>
      <c r="BH295" s="13">
        <f t="shared" si="87"/>
        <v>0</v>
      </c>
      <c r="BI295" s="13">
        <f t="shared" si="88"/>
        <v>0</v>
      </c>
      <c r="BJ295" s="5" t="s">
        <v>5</v>
      </c>
      <c r="BK295" s="12">
        <f t="shared" si="89"/>
        <v>0</v>
      </c>
      <c r="BL295" s="5" t="s">
        <v>24</v>
      </c>
      <c r="BM295" s="5" t="s">
        <v>142</v>
      </c>
    </row>
    <row r="296" spans="2:65" s="1" customFormat="1" ht="66.599999999999994" customHeight="1" x14ac:dyDescent="0.3">
      <c r="B296" s="23"/>
      <c r="C296" s="39" t="s">
        <v>141</v>
      </c>
      <c r="D296" s="39" t="s">
        <v>49</v>
      </c>
      <c r="E296" s="38" t="s">
        <v>140</v>
      </c>
      <c r="F296" s="239" t="s">
        <v>761</v>
      </c>
      <c r="G296" s="225"/>
      <c r="H296" s="225"/>
      <c r="I296" s="225"/>
      <c r="J296" s="37" t="s">
        <v>38</v>
      </c>
      <c r="K296" s="36">
        <v>1</v>
      </c>
      <c r="L296" s="168">
        <v>0</v>
      </c>
      <c r="M296" s="168"/>
      <c r="N296" s="168">
        <f t="shared" si="80"/>
        <v>0</v>
      </c>
      <c r="O296" s="169"/>
      <c r="P296" s="169"/>
      <c r="Q296" s="169"/>
      <c r="R296" s="18"/>
      <c r="T296" s="17" t="s">
        <v>9</v>
      </c>
      <c r="U296" s="16" t="s">
        <v>8</v>
      </c>
      <c r="V296" s="15">
        <v>0</v>
      </c>
      <c r="W296" s="15">
        <f t="shared" si="81"/>
        <v>0</v>
      </c>
      <c r="X296" s="15">
        <v>4.9419999999999999E-2</v>
      </c>
      <c r="Y296" s="15">
        <f t="shared" si="82"/>
        <v>4.9419999999999999E-2</v>
      </c>
      <c r="Z296" s="15">
        <v>0</v>
      </c>
      <c r="AA296" s="14">
        <f t="shared" si="83"/>
        <v>0</v>
      </c>
      <c r="AC296" s="125"/>
      <c r="AR296" s="5" t="s">
        <v>50</v>
      </c>
      <c r="AT296" s="5" t="s">
        <v>49</v>
      </c>
      <c r="AU296" s="5" t="s">
        <v>5</v>
      </c>
      <c r="AY296" s="5" t="s">
        <v>6</v>
      </c>
      <c r="BE296" s="13">
        <f t="shared" si="84"/>
        <v>0</v>
      </c>
      <c r="BF296" s="13">
        <f t="shared" si="85"/>
        <v>0</v>
      </c>
      <c r="BG296" s="13">
        <f t="shared" si="86"/>
        <v>0</v>
      </c>
      <c r="BH296" s="13">
        <f t="shared" si="87"/>
        <v>0</v>
      </c>
      <c r="BI296" s="13">
        <f t="shared" si="88"/>
        <v>0</v>
      </c>
      <c r="BJ296" s="5" t="s">
        <v>5</v>
      </c>
      <c r="BK296" s="12">
        <f t="shared" si="89"/>
        <v>0</v>
      </c>
      <c r="BL296" s="5" t="s">
        <v>24</v>
      </c>
      <c r="BM296" s="5" t="s">
        <v>139</v>
      </c>
    </row>
    <row r="297" spans="2:65" s="1" customFormat="1" ht="48.6" customHeight="1" x14ac:dyDescent="0.3">
      <c r="B297" s="23"/>
      <c r="C297" s="39" t="s">
        <v>138</v>
      </c>
      <c r="D297" s="39" t="s">
        <v>49</v>
      </c>
      <c r="E297" s="38" t="s">
        <v>137</v>
      </c>
      <c r="F297" s="225" t="s">
        <v>762</v>
      </c>
      <c r="G297" s="225"/>
      <c r="H297" s="225"/>
      <c r="I297" s="225"/>
      <c r="J297" s="37" t="s">
        <v>38</v>
      </c>
      <c r="K297" s="146">
        <v>1</v>
      </c>
      <c r="L297" s="168">
        <v>0</v>
      </c>
      <c r="M297" s="168"/>
      <c r="N297" s="168">
        <f t="shared" si="80"/>
        <v>0</v>
      </c>
      <c r="O297" s="169"/>
      <c r="P297" s="169"/>
      <c r="Q297" s="169"/>
      <c r="R297" s="18"/>
      <c r="T297" s="17" t="s">
        <v>9</v>
      </c>
      <c r="U297" s="16" t="s">
        <v>8</v>
      </c>
      <c r="V297" s="15">
        <v>0</v>
      </c>
      <c r="W297" s="15">
        <f t="shared" si="81"/>
        <v>0</v>
      </c>
      <c r="X297" s="15">
        <v>4.9419999999999999E-2</v>
      </c>
      <c r="Y297" s="15">
        <f t="shared" si="82"/>
        <v>4.9419999999999999E-2</v>
      </c>
      <c r="Z297" s="15">
        <v>0</v>
      </c>
      <c r="AA297" s="14">
        <f t="shared" si="83"/>
        <v>0</v>
      </c>
      <c r="AR297" s="5" t="s">
        <v>50</v>
      </c>
      <c r="AT297" s="5" t="s">
        <v>49</v>
      </c>
      <c r="AU297" s="5" t="s">
        <v>5</v>
      </c>
      <c r="AY297" s="5" t="s">
        <v>6</v>
      </c>
      <c r="BE297" s="13">
        <f t="shared" si="84"/>
        <v>0</v>
      </c>
      <c r="BF297" s="13">
        <f t="shared" si="85"/>
        <v>0</v>
      </c>
      <c r="BG297" s="13">
        <f t="shared" si="86"/>
        <v>0</v>
      </c>
      <c r="BH297" s="13">
        <f t="shared" si="87"/>
        <v>0</v>
      </c>
      <c r="BI297" s="13">
        <f t="shared" si="88"/>
        <v>0</v>
      </c>
      <c r="BJ297" s="5" t="s">
        <v>5</v>
      </c>
      <c r="BK297" s="12">
        <f t="shared" si="89"/>
        <v>0</v>
      </c>
      <c r="BL297" s="5" t="s">
        <v>24</v>
      </c>
      <c r="BM297" s="5" t="s">
        <v>136</v>
      </c>
    </row>
    <row r="298" spans="2:65" s="1" customFormat="1" ht="49.2" customHeight="1" x14ac:dyDescent="0.3">
      <c r="B298" s="23"/>
      <c r="C298" s="39" t="s">
        <v>135</v>
      </c>
      <c r="D298" s="39" t="s">
        <v>49</v>
      </c>
      <c r="E298" s="38" t="s">
        <v>134</v>
      </c>
      <c r="F298" s="225" t="s">
        <v>744</v>
      </c>
      <c r="G298" s="225"/>
      <c r="H298" s="225"/>
      <c r="I298" s="225"/>
      <c r="J298" s="37" t="s">
        <v>38</v>
      </c>
      <c r="K298" s="119">
        <v>1</v>
      </c>
      <c r="L298" s="168">
        <v>0</v>
      </c>
      <c r="M298" s="168"/>
      <c r="N298" s="168">
        <f t="shared" si="80"/>
        <v>0</v>
      </c>
      <c r="O298" s="169"/>
      <c r="P298" s="169"/>
      <c r="Q298" s="169"/>
      <c r="R298" s="18"/>
      <c r="T298" s="17" t="s">
        <v>9</v>
      </c>
      <c r="U298" s="16" t="s">
        <v>8</v>
      </c>
      <c r="V298" s="15">
        <v>0</v>
      </c>
      <c r="W298" s="15">
        <f t="shared" si="81"/>
        <v>0</v>
      </c>
      <c r="X298" s="15">
        <v>4.9419999999999999E-2</v>
      </c>
      <c r="Y298" s="15">
        <f t="shared" si="82"/>
        <v>4.9419999999999999E-2</v>
      </c>
      <c r="Z298" s="15">
        <v>0</v>
      </c>
      <c r="AA298" s="14">
        <f t="shared" si="83"/>
        <v>0</v>
      </c>
      <c r="AR298" s="5" t="s">
        <v>50</v>
      </c>
      <c r="AT298" s="5" t="s">
        <v>49</v>
      </c>
      <c r="AU298" s="5" t="s">
        <v>5</v>
      </c>
      <c r="AY298" s="5" t="s">
        <v>6</v>
      </c>
      <c r="BE298" s="13">
        <f t="shared" si="84"/>
        <v>0</v>
      </c>
      <c r="BF298" s="13">
        <f t="shared" si="85"/>
        <v>0</v>
      </c>
      <c r="BG298" s="13">
        <f t="shared" si="86"/>
        <v>0</v>
      </c>
      <c r="BH298" s="13">
        <f t="shared" si="87"/>
        <v>0</v>
      </c>
      <c r="BI298" s="13">
        <f t="shared" si="88"/>
        <v>0</v>
      </c>
      <c r="BJ298" s="5" t="s">
        <v>5</v>
      </c>
      <c r="BK298" s="12">
        <f t="shared" si="89"/>
        <v>0</v>
      </c>
      <c r="BL298" s="5" t="s">
        <v>24</v>
      </c>
      <c r="BM298" s="5" t="s">
        <v>133</v>
      </c>
    </row>
    <row r="299" spans="2:65" s="1" customFormat="1" ht="49.2" customHeight="1" x14ac:dyDescent="0.3">
      <c r="B299" s="23"/>
      <c r="C299" s="120" t="s">
        <v>745</v>
      </c>
      <c r="D299" s="120" t="s">
        <v>49</v>
      </c>
      <c r="E299" s="121"/>
      <c r="F299" s="170" t="s">
        <v>746</v>
      </c>
      <c r="G299" s="171"/>
      <c r="H299" s="171"/>
      <c r="I299" s="172"/>
      <c r="J299" s="122" t="s">
        <v>38</v>
      </c>
      <c r="K299" s="123">
        <v>1</v>
      </c>
      <c r="L299" s="168">
        <v>0</v>
      </c>
      <c r="M299" s="168"/>
      <c r="N299" s="168">
        <f t="shared" si="80"/>
        <v>0</v>
      </c>
      <c r="O299" s="173"/>
      <c r="P299" s="173"/>
      <c r="Q299" s="173"/>
      <c r="R299" s="18"/>
      <c r="T299" s="17"/>
      <c r="U299" s="16"/>
      <c r="V299" s="15"/>
      <c r="W299" s="15"/>
      <c r="X299" s="15"/>
      <c r="Y299" s="15"/>
      <c r="Z299" s="15"/>
      <c r="AA299" s="14"/>
      <c r="AR299" s="5"/>
      <c r="AT299" s="5"/>
      <c r="AU299" s="5"/>
      <c r="AY299" s="5" t="s">
        <v>6</v>
      </c>
      <c r="BE299" s="13">
        <f t="shared" si="84"/>
        <v>0</v>
      </c>
      <c r="BF299" s="13">
        <f t="shared" si="85"/>
        <v>0</v>
      </c>
      <c r="BG299" s="13">
        <f t="shared" si="86"/>
        <v>0</v>
      </c>
      <c r="BH299" s="13">
        <f t="shared" si="87"/>
        <v>0</v>
      </c>
      <c r="BI299" s="13">
        <f t="shared" si="88"/>
        <v>0</v>
      </c>
      <c r="BJ299" s="5">
        <v>2</v>
      </c>
      <c r="BK299" s="12">
        <f t="shared" si="89"/>
        <v>0</v>
      </c>
      <c r="BL299" s="5"/>
      <c r="BM299" s="5"/>
    </row>
    <row r="300" spans="2:65" s="1" customFormat="1" ht="49.2" customHeight="1" x14ac:dyDescent="0.3">
      <c r="B300" s="23"/>
      <c r="C300" s="120" t="s">
        <v>747</v>
      </c>
      <c r="D300" s="120" t="s">
        <v>49</v>
      </c>
      <c r="E300" s="121"/>
      <c r="F300" s="170" t="s">
        <v>748</v>
      </c>
      <c r="G300" s="171"/>
      <c r="H300" s="171"/>
      <c r="I300" s="172"/>
      <c r="J300" s="122" t="s">
        <v>38</v>
      </c>
      <c r="K300" s="123">
        <v>1</v>
      </c>
      <c r="L300" s="168">
        <v>0</v>
      </c>
      <c r="M300" s="168"/>
      <c r="N300" s="168">
        <f t="shared" si="80"/>
        <v>0</v>
      </c>
      <c r="O300" s="173"/>
      <c r="P300" s="173"/>
      <c r="Q300" s="173"/>
      <c r="R300" s="18"/>
      <c r="T300" s="17"/>
      <c r="U300" s="16"/>
      <c r="V300" s="15"/>
      <c r="W300" s="15"/>
      <c r="X300" s="15"/>
      <c r="Y300" s="15"/>
      <c r="Z300" s="15"/>
      <c r="AA300" s="14"/>
      <c r="AR300" s="5"/>
      <c r="AT300" s="5"/>
      <c r="AU300" s="5"/>
      <c r="AY300" s="5" t="s">
        <v>6</v>
      </c>
      <c r="BE300" s="13">
        <f t="shared" si="84"/>
        <v>0</v>
      </c>
      <c r="BF300" s="13">
        <f t="shared" si="85"/>
        <v>0</v>
      </c>
      <c r="BG300" s="13">
        <f t="shared" si="86"/>
        <v>0</v>
      </c>
      <c r="BH300" s="13">
        <f t="shared" si="87"/>
        <v>0</v>
      </c>
      <c r="BI300" s="13">
        <f t="shared" si="88"/>
        <v>0</v>
      </c>
      <c r="BJ300" s="5">
        <v>2</v>
      </c>
      <c r="BK300" s="12">
        <f t="shared" si="89"/>
        <v>0</v>
      </c>
      <c r="BL300" s="5"/>
      <c r="BM300" s="5"/>
    </row>
    <row r="301" spans="2:65" s="1" customFormat="1" ht="44.25" customHeight="1" x14ac:dyDescent="0.3">
      <c r="B301" s="23"/>
      <c r="C301" s="22" t="s">
        <v>132</v>
      </c>
      <c r="D301" s="22" t="s">
        <v>7</v>
      </c>
      <c r="E301" s="21" t="s">
        <v>131</v>
      </c>
      <c r="F301" s="226" t="s">
        <v>749</v>
      </c>
      <c r="G301" s="226"/>
      <c r="H301" s="226"/>
      <c r="I301" s="226"/>
      <c r="J301" s="20" t="s">
        <v>38</v>
      </c>
      <c r="K301" s="118">
        <v>3</v>
      </c>
      <c r="L301" s="169">
        <v>0</v>
      </c>
      <c r="M301" s="169"/>
      <c r="N301" s="169">
        <f t="shared" si="80"/>
        <v>0</v>
      </c>
      <c r="O301" s="169"/>
      <c r="P301" s="169"/>
      <c r="Q301" s="169"/>
      <c r="R301" s="18"/>
      <c r="T301" s="17" t="s">
        <v>9</v>
      </c>
      <c r="U301" s="16" t="s">
        <v>8</v>
      </c>
      <c r="V301" s="15">
        <v>2.3800300000000001</v>
      </c>
      <c r="W301" s="15">
        <f t="shared" si="81"/>
        <v>7.1400900000000007</v>
      </c>
      <c r="X301" s="15">
        <v>0</v>
      </c>
      <c r="Y301" s="15">
        <f t="shared" si="82"/>
        <v>0</v>
      </c>
      <c r="Z301" s="15">
        <v>0</v>
      </c>
      <c r="AA301" s="14">
        <f t="shared" si="83"/>
        <v>0</v>
      </c>
      <c r="AR301" s="5" t="s">
        <v>24</v>
      </c>
      <c r="AT301" s="5" t="s">
        <v>7</v>
      </c>
      <c r="AU301" s="5" t="s">
        <v>5</v>
      </c>
      <c r="AY301" s="5" t="s">
        <v>6</v>
      </c>
      <c r="BE301" s="13">
        <f t="shared" si="84"/>
        <v>0</v>
      </c>
      <c r="BF301" s="13">
        <f t="shared" si="85"/>
        <v>0</v>
      </c>
      <c r="BG301" s="13">
        <f t="shared" si="86"/>
        <v>0</v>
      </c>
      <c r="BH301" s="13">
        <f t="shared" si="87"/>
        <v>0</v>
      </c>
      <c r="BI301" s="13">
        <f t="shared" si="88"/>
        <v>0</v>
      </c>
      <c r="BJ301" s="5" t="s">
        <v>5</v>
      </c>
      <c r="BK301" s="12">
        <f t="shared" si="89"/>
        <v>0</v>
      </c>
      <c r="BL301" s="5" t="s">
        <v>24</v>
      </c>
      <c r="BM301" s="5" t="s">
        <v>130</v>
      </c>
    </row>
    <row r="302" spans="2:65" s="1" customFormat="1" ht="61.95" customHeight="1" x14ac:dyDescent="0.3">
      <c r="B302" s="23"/>
      <c r="C302" s="39" t="s">
        <v>129</v>
      </c>
      <c r="D302" s="39" t="s">
        <v>49</v>
      </c>
      <c r="E302" s="38" t="s">
        <v>128</v>
      </c>
      <c r="F302" s="225" t="s">
        <v>750</v>
      </c>
      <c r="G302" s="225"/>
      <c r="H302" s="225"/>
      <c r="I302" s="225"/>
      <c r="J302" s="37" t="s">
        <v>38</v>
      </c>
      <c r="K302" s="36">
        <v>1</v>
      </c>
      <c r="L302" s="168">
        <v>0</v>
      </c>
      <c r="M302" s="168"/>
      <c r="N302" s="168">
        <f t="shared" si="80"/>
        <v>0</v>
      </c>
      <c r="O302" s="169"/>
      <c r="P302" s="169"/>
      <c r="Q302" s="169"/>
      <c r="R302" s="18"/>
      <c r="T302" s="17" t="s">
        <v>9</v>
      </c>
      <c r="U302" s="16" t="s">
        <v>8</v>
      </c>
      <c r="V302" s="15">
        <v>0</v>
      </c>
      <c r="W302" s="15">
        <f t="shared" si="81"/>
        <v>0</v>
      </c>
      <c r="X302" s="15">
        <v>3.2000000000000001E-2</v>
      </c>
      <c r="Y302" s="15">
        <f t="shared" si="82"/>
        <v>3.2000000000000001E-2</v>
      </c>
      <c r="Z302" s="15">
        <v>0</v>
      </c>
      <c r="AA302" s="14">
        <f t="shared" si="83"/>
        <v>0</v>
      </c>
      <c r="AR302" s="5" t="s">
        <v>50</v>
      </c>
      <c r="AT302" s="5" t="s">
        <v>49</v>
      </c>
      <c r="AU302" s="5" t="s">
        <v>5</v>
      </c>
      <c r="AY302" s="5" t="s">
        <v>6</v>
      </c>
      <c r="BE302" s="13">
        <f t="shared" si="84"/>
        <v>0</v>
      </c>
      <c r="BF302" s="13">
        <f t="shared" si="85"/>
        <v>0</v>
      </c>
      <c r="BG302" s="13">
        <f t="shared" si="86"/>
        <v>0</v>
      </c>
      <c r="BH302" s="13">
        <f t="shared" si="87"/>
        <v>0</v>
      </c>
      <c r="BI302" s="13">
        <f t="shared" si="88"/>
        <v>0</v>
      </c>
      <c r="BJ302" s="5" t="s">
        <v>5</v>
      </c>
      <c r="BK302" s="12">
        <f t="shared" si="89"/>
        <v>0</v>
      </c>
      <c r="BL302" s="5" t="s">
        <v>24</v>
      </c>
      <c r="BM302" s="5" t="s">
        <v>127</v>
      </c>
    </row>
    <row r="303" spans="2:65" s="1" customFormat="1" ht="22.5" customHeight="1" x14ac:dyDescent="0.3">
      <c r="B303" s="23"/>
      <c r="C303" s="22" t="s">
        <v>126</v>
      </c>
      <c r="D303" s="22" t="s">
        <v>7</v>
      </c>
      <c r="E303" s="21" t="s">
        <v>125</v>
      </c>
      <c r="F303" s="203" t="s">
        <v>124</v>
      </c>
      <c r="G303" s="203"/>
      <c r="H303" s="203"/>
      <c r="I303" s="203"/>
      <c r="J303" s="20" t="s">
        <v>79</v>
      </c>
      <c r="K303" s="19">
        <v>5.4749999999999996</v>
      </c>
      <c r="L303" s="169">
        <v>0</v>
      </c>
      <c r="M303" s="169"/>
      <c r="N303" s="169">
        <f t="shared" si="80"/>
        <v>0</v>
      </c>
      <c r="O303" s="169"/>
      <c r="P303" s="169"/>
      <c r="Q303" s="169"/>
      <c r="R303" s="18"/>
      <c r="T303" s="17" t="s">
        <v>9</v>
      </c>
      <c r="U303" s="16" t="s">
        <v>8</v>
      </c>
      <c r="V303" s="15">
        <v>0.41</v>
      </c>
      <c r="W303" s="15">
        <f t="shared" si="81"/>
        <v>2.2447499999999998</v>
      </c>
      <c r="X303" s="15">
        <v>0</v>
      </c>
      <c r="Y303" s="15">
        <f t="shared" si="82"/>
        <v>0</v>
      </c>
      <c r="Z303" s="15">
        <v>8.8999999999999999E-3</v>
      </c>
      <c r="AA303" s="14">
        <f t="shared" si="83"/>
        <v>4.8727499999999993E-2</v>
      </c>
      <c r="AR303" s="5" t="s">
        <v>24</v>
      </c>
      <c r="AT303" s="5" t="s">
        <v>7</v>
      </c>
      <c r="AU303" s="5" t="s">
        <v>5</v>
      </c>
      <c r="AY303" s="5" t="s">
        <v>6</v>
      </c>
      <c r="BE303" s="13">
        <f t="shared" si="84"/>
        <v>0</v>
      </c>
      <c r="BF303" s="13">
        <f t="shared" si="85"/>
        <v>0</v>
      </c>
      <c r="BG303" s="13">
        <f t="shared" si="86"/>
        <v>0</v>
      </c>
      <c r="BH303" s="13">
        <f t="shared" si="87"/>
        <v>0</v>
      </c>
      <c r="BI303" s="13">
        <f t="shared" si="88"/>
        <v>0</v>
      </c>
      <c r="BJ303" s="5" t="s">
        <v>5</v>
      </c>
      <c r="BK303" s="12">
        <f t="shared" si="89"/>
        <v>0</v>
      </c>
      <c r="BL303" s="5" t="s">
        <v>24</v>
      </c>
      <c r="BM303" s="5" t="s">
        <v>123</v>
      </c>
    </row>
    <row r="304" spans="2:65" s="1" customFormat="1" ht="31.5" customHeight="1" x14ac:dyDescent="0.3">
      <c r="B304" s="23"/>
      <c r="C304" s="22" t="s">
        <v>122</v>
      </c>
      <c r="D304" s="22" t="s">
        <v>7</v>
      </c>
      <c r="E304" s="21" t="s">
        <v>121</v>
      </c>
      <c r="F304" s="235" t="s">
        <v>751</v>
      </c>
      <c r="G304" s="236"/>
      <c r="H304" s="236"/>
      <c r="I304" s="237"/>
      <c r="J304" s="20" t="s">
        <v>38</v>
      </c>
      <c r="K304" s="19">
        <v>1</v>
      </c>
      <c r="L304" s="169">
        <v>0</v>
      </c>
      <c r="M304" s="169"/>
      <c r="N304" s="169">
        <f t="shared" si="80"/>
        <v>0</v>
      </c>
      <c r="O304" s="169"/>
      <c r="P304" s="169"/>
      <c r="Q304" s="169"/>
      <c r="R304" s="18"/>
      <c r="T304" s="17" t="s">
        <v>9</v>
      </c>
      <c r="U304" s="16" t="s">
        <v>8</v>
      </c>
      <c r="V304" s="15">
        <v>3.8048199999999999</v>
      </c>
      <c r="W304" s="15">
        <f t="shared" si="81"/>
        <v>3.8048199999999999</v>
      </c>
      <c r="X304" s="15">
        <v>5.0000000000000001E-4</v>
      </c>
      <c r="Y304" s="15">
        <f t="shared" si="82"/>
        <v>5.0000000000000001E-4</v>
      </c>
      <c r="Z304" s="15">
        <v>0</v>
      </c>
      <c r="AA304" s="14">
        <f t="shared" si="83"/>
        <v>0</v>
      </c>
      <c r="AR304" s="5" t="s">
        <v>24</v>
      </c>
      <c r="AT304" s="5" t="s">
        <v>7</v>
      </c>
      <c r="AU304" s="5" t="s">
        <v>5</v>
      </c>
      <c r="AY304" s="5" t="s">
        <v>6</v>
      </c>
      <c r="BE304" s="13">
        <f t="shared" si="84"/>
        <v>0</v>
      </c>
      <c r="BF304" s="13">
        <f t="shared" si="85"/>
        <v>0</v>
      </c>
      <c r="BG304" s="13">
        <f t="shared" si="86"/>
        <v>0</v>
      </c>
      <c r="BH304" s="13">
        <f t="shared" si="87"/>
        <v>0</v>
      </c>
      <c r="BI304" s="13">
        <f t="shared" si="88"/>
        <v>0</v>
      </c>
      <c r="BJ304" s="5" t="s">
        <v>5</v>
      </c>
      <c r="BK304" s="12">
        <f t="shared" si="89"/>
        <v>0</v>
      </c>
      <c r="BL304" s="5" t="s">
        <v>24</v>
      </c>
      <c r="BM304" s="5" t="s">
        <v>120</v>
      </c>
    </row>
    <row r="305" spans="2:65" s="1" customFormat="1" ht="22.5" customHeight="1" x14ac:dyDescent="0.3">
      <c r="B305" s="23"/>
      <c r="C305" s="39" t="s">
        <v>119</v>
      </c>
      <c r="D305" s="39" t="s">
        <v>49</v>
      </c>
      <c r="E305" s="38" t="s">
        <v>118</v>
      </c>
      <c r="F305" s="235" t="s">
        <v>752</v>
      </c>
      <c r="G305" s="236"/>
      <c r="H305" s="236"/>
      <c r="I305" s="237"/>
      <c r="J305" s="37" t="s">
        <v>38</v>
      </c>
      <c r="K305" s="36">
        <v>1</v>
      </c>
      <c r="L305" s="168">
        <v>0</v>
      </c>
      <c r="M305" s="168"/>
      <c r="N305" s="168">
        <f t="shared" si="80"/>
        <v>0</v>
      </c>
      <c r="O305" s="169"/>
      <c r="P305" s="169"/>
      <c r="Q305" s="169"/>
      <c r="R305" s="18"/>
      <c r="T305" s="17" t="s">
        <v>9</v>
      </c>
      <c r="U305" s="16" t="s">
        <v>8</v>
      </c>
      <c r="V305" s="15">
        <v>0</v>
      </c>
      <c r="W305" s="15">
        <f t="shared" si="81"/>
        <v>0</v>
      </c>
      <c r="X305" s="15">
        <v>2.5000000000000001E-2</v>
      </c>
      <c r="Y305" s="15">
        <f t="shared" si="82"/>
        <v>2.5000000000000001E-2</v>
      </c>
      <c r="Z305" s="15">
        <v>0</v>
      </c>
      <c r="AA305" s="14">
        <f t="shared" si="83"/>
        <v>0</v>
      </c>
      <c r="AR305" s="5" t="s">
        <v>50</v>
      </c>
      <c r="AT305" s="5" t="s">
        <v>49</v>
      </c>
      <c r="AU305" s="5" t="s">
        <v>5</v>
      </c>
      <c r="AY305" s="5" t="s">
        <v>6</v>
      </c>
      <c r="BE305" s="13">
        <f t="shared" si="84"/>
        <v>0</v>
      </c>
      <c r="BF305" s="13">
        <f t="shared" si="85"/>
        <v>0</v>
      </c>
      <c r="BG305" s="13">
        <f t="shared" si="86"/>
        <v>0</v>
      </c>
      <c r="BH305" s="13">
        <f t="shared" si="87"/>
        <v>0</v>
      </c>
      <c r="BI305" s="13">
        <f t="shared" si="88"/>
        <v>0</v>
      </c>
      <c r="BJ305" s="5" t="s">
        <v>5</v>
      </c>
      <c r="BK305" s="12">
        <f t="shared" si="89"/>
        <v>0</v>
      </c>
      <c r="BL305" s="5" t="s">
        <v>24</v>
      </c>
      <c r="BM305" s="5" t="s">
        <v>117</v>
      </c>
    </row>
    <row r="306" spans="2:65" s="125" customFormat="1" ht="22.5" customHeight="1" x14ac:dyDescent="0.3">
      <c r="B306" s="134"/>
      <c r="C306" s="144" t="s">
        <v>758</v>
      </c>
      <c r="D306" s="144" t="s">
        <v>7</v>
      </c>
      <c r="E306" s="145"/>
      <c r="F306" s="164" t="s">
        <v>757</v>
      </c>
      <c r="G306" s="165"/>
      <c r="H306" s="165"/>
      <c r="I306" s="166"/>
      <c r="J306" s="142" t="s">
        <v>38</v>
      </c>
      <c r="K306" s="143">
        <v>3</v>
      </c>
      <c r="L306" s="167">
        <v>0</v>
      </c>
      <c r="M306" s="167"/>
      <c r="N306" s="168">
        <f t="shared" ref="N306" si="90">ROUND(L306*K306,3)</f>
        <v>0</v>
      </c>
      <c r="O306" s="169"/>
      <c r="P306" s="169"/>
      <c r="Q306" s="169"/>
      <c r="R306" s="133"/>
      <c r="T306" s="132"/>
      <c r="U306" s="131"/>
      <c r="V306" s="130"/>
      <c r="W306" s="130"/>
      <c r="X306" s="130"/>
      <c r="Y306" s="130"/>
      <c r="Z306" s="130"/>
      <c r="AA306" s="129"/>
      <c r="AR306" s="126"/>
      <c r="AT306" s="126"/>
      <c r="AU306" s="126"/>
      <c r="AY306" s="126"/>
      <c r="BE306" s="128"/>
      <c r="BF306" s="128"/>
      <c r="BG306" s="128"/>
      <c r="BH306" s="128"/>
      <c r="BI306" s="128"/>
      <c r="BJ306" s="126"/>
      <c r="BK306" s="127">
        <f t="shared" si="89"/>
        <v>0</v>
      </c>
      <c r="BL306" s="126"/>
      <c r="BM306" s="126"/>
    </row>
    <row r="307" spans="2:65" s="1" customFormat="1" ht="31.5" customHeight="1" x14ac:dyDescent="0.3">
      <c r="B307" s="23"/>
      <c r="C307" s="22" t="s">
        <v>116</v>
      </c>
      <c r="D307" s="22" t="s">
        <v>7</v>
      </c>
      <c r="E307" s="21" t="s">
        <v>115</v>
      </c>
      <c r="F307" s="203" t="s">
        <v>114</v>
      </c>
      <c r="G307" s="203"/>
      <c r="H307" s="203"/>
      <c r="I307" s="203"/>
      <c r="J307" s="20" t="s">
        <v>44</v>
      </c>
      <c r="K307" s="19">
        <v>165.78399999999999</v>
      </c>
      <c r="L307" s="169">
        <v>0</v>
      </c>
      <c r="M307" s="169"/>
      <c r="N307" s="169">
        <f t="shared" si="80"/>
        <v>0</v>
      </c>
      <c r="O307" s="169"/>
      <c r="P307" s="169"/>
      <c r="Q307" s="169"/>
      <c r="R307" s="18"/>
      <c r="T307" s="17" t="s">
        <v>9</v>
      </c>
      <c r="U307" s="16" t="s">
        <v>8</v>
      </c>
      <c r="V307" s="15">
        <v>0</v>
      </c>
      <c r="W307" s="15">
        <f t="shared" si="81"/>
        <v>0</v>
      </c>
      <c r="X307" s="15">
        <v>0</v>
      </c>
      <c r="Y307" s="15">
        <f t="shared" si="82"/>
        <v>0</v>
      </c>
      <c r="Z307" s="15">
        <v>0</v>
      </c>
      <c r="AA307" s="14">
        <f t="shared" si="83"/>
        <v>0</v>
      </c>
      <c r="AR307" s="5" t="s">
        <v>24</v>
      </c>
      <c r="AT307" s="5" t="s">
        <v>7</v>
      </c>
      <c r="AU307" s="5" t="s">
        <v>5</v>
      </c>
      <c r="AY307" s="5" t="s">
        <v>6</v>
      </c>
      <c r="BE307" s="13">
        <f t="shared" si="84"/>
        <v>0</v>
      </c>
      <c r="BF307" s="13">
        <f t="shared" si="85"/>
        <v>0</v>
      </c>
      <c r="BG307" s="13">
        <f t="shared" si="86"/>
        <v>0</v>
      </c>
      <c r="BH307" s="13">
        <f t="shared" si="87"/>
        <v>0</v>
      </c>
      <c r="BI307" s="13">
        <f t="shared" si="88"/>
        <v>0</v>
      </c>
      <c r="BJ307" s="5" t="s">
        <v>5</v>
      </c>
      <c r="BK307" s="12">
        <f t="shared" si="89"/>
        <v>0</v>
      </c>
      <c r="BL307" s="5" t="s">
        <v>24</v>
      </c>
      <c r="BM307" s="5" t="s">
        <v>113</v>
      </c>
    </row>
    <row r="308" spans="2:65" s="24" customFormat="1" ht="29.85" customHeight="1" x14ac:dyDescent="0.35">
      <c r="B308" s="34"/>
      <c r="C308" s="29"/>
      <c r="D308" s="35" t="s">
        <v>112</v>
      </c>
      <c r="E308" s="35"/>
      <c r="F308" s="35"/>
      <c r="G308" s="35"/>
      <c r="H308" s="35"/>
      <c r="I308" s="35"/>
      <c r="J308" s="35"/>
      <c r="K308" s="35"/>
      <c r="L308" s="35"/>
      <c r="M308" s="35"/>
      <c r="N308" s="213">
        <f>BK308</f>
        <v>0</v>
      </c>
      <c r="O308" s="214"/>
      <c r="P308" s="214"/>
      <c r="Q308" s="214"/>
      <c r="R308" s="32"/>
      <c r="T308" s="31"/>
      <c r="U308" s="29"/>
      <c r="V308" s="29"/>
      <c r="W308" s="30">
        <f>SUM(W309:W310)</f>
        <v>2.1121400000000001</v>
      </c>
      <c r="X308" s="29"/>
      <c r="Y308" s="30">
        <f>SUM(Y309:Y310)</f>
        <v>3.8000000000000002E-4</v>
      </c>
      <c r="Z308" s="29"/>
      <c r="AA308" s="28">
        <f>SUM(AA309:AA310)</f>
        <v>0</v>
      </c>
      <c r="AR308" s="26" t="s">
        <v>5</v>
      </c>
      <c r="AT308" s="27" t="s">
        <v>14</v>
      </c>
      <c r="AU308" s="27" t="s">
        <v>0</v>
      </c>
      <c r="AY308" s="26" t="s">
        <v>6</v>
      </c>
      <c r="BK308" s="25">
        <f>SUM(BK309:BK310)</f>
        <v>0</v>
      </c>
    </row>
    <row r="309" spans="2:65" s="1" customFormat="1" ht="22.5" customHeight="1" x14ac:dyDescent="0.3">
      <c r="B309" s="23"/>
      <c r="C309" s="22" t="s">
        <v>111</v>
      </c>
      <c r="D309" s="22" t="s">
        <v>7</v>
      </c>
      <c r="E309" s="21" t="s">
        <v>110</v>
      </c>
      <c r="F309" s="203" t="s">
        <v>109</v>
      </c>
      <c r="G309" s="203"/>
      <c r="H309" s="203"/>
      <c r="I309" s="203"/>
      <c r="J309" s="20" t="s">
        <v>38</v>
      </c>
      <c r="K309" s="19">
        <v>1</v>
      </c>
      <c r="L309" s="169">
        <v>0</v>
      </c>
      <c r="M309" s="169"/>
      <c r="N309" s="169">
        <f>ROUND(L309*K309,3)</f>
        <v>0</v>
      </c>
      <c r="O309" s="169"/>
      <c r="P309" s="169"/>
      <c r="Q309" s="169"/>
      <c r="R309" s="18"/>
      <c r="T309" s="17" t="s">
        <v>9</v>
      </c>
      <c r="U309" s="16" t="s">
        <v>8</v>
      </c>
      <c r="V309" s="15">
        <v>2.1121400000000001</v>
      </c>
      <c r="W309" s="15">
        <f>V309*K309</f>
        <v>2.1121400000000001</v>
      </c>
      <c r="X309" s="15">
        <v>3.8000000000000002E-4</v>
      </c>
      <c r="Y309" s="15">
        <f>X309*K309</f>
        <v>3.8000000000000002E-4</v>
      </c>
      <c r="Z309" s="15">
        <v>0</v>
      </c>
      <c r="AA309" s="14">
        <f>Z309*K309</f>
        <v>0</v>
      </c>
      <c r="AR309" s="5" t="s">
        <v>24</v>
      </c>
      <c r="AT309" s="5" t="s">
        <v>7</v>
      </c>
      <c r="AU309" s="5" t="s">
        <v>5</v>
      </c>
      <c r="AY309" s="5" t="s">
        <v>6</v>
      </c>
      <c r="BE309" s="13">
        <f>IF(U309="základná",N309,0)</f>
        <v>0</v>
      </c>
      <c r="BF309" s="13">
        <f>IF(U309="znížená",N309,0)</f>
        <v>0</v>
      </c>
      <c r="BG309" s="13">
        <f>IF(U309="zákl. prenesená",N309,0)</f>
        <v>0</v>
      </c>
      <c r="BH309" s="13">
        <f>IF(U309="zníž. prenesená",N309,0)</f>
        <v>0</v>
      </c>
      <c r="BI309" s="13">
        <f>IF(U309="nulová",N309,0)</f>
        <v>0</v>
      </c>
      <c r="BJ309" s="5" t="s">
        <v>5</v>
      </c>
      <c r="BK309" s="12">
        <f>ROUND(L309*K309,3)</f>
        <v>0</v>
      </c>
      <c r="BL309" s="5" t="s">
        <v>24</v>
      </c>
      <c r="BM309" s="5" t="s">
        <v>108</v>
      </c>
    </row>
    <row r="310" spans="2:65" s="1" customFormat="1" ht="31.5" customHeight="1" x14ac:dyDescent="0.3">
      <c r="B310" s="23"/>
      <c r="C310" s="22" t="s">
        <v>107</v>
      </c>
      <c r="D310" s="22" t="s">
        <v>7</v>
      </c>
      <c r="E310" s="21" t="s">
        <v>106</v>
      </c>
      <c r="F310" s="203" t="s">
        <v>105</v>
      </c>
      <c r="G310" s="203"/>
      <c r="H310" s="203"/>
      <c r="I310" s="203"/>
      <c r="J310" s="20" t="s">
        <v>44</v>
      </c>
      <c r="K310" s="19">
        <v>84.644999999999996</v>
      </c>
      <c r="L310" s="169">
        <v>0</v>
      </c>
      <c r="M310" s="169"/>
      <c r="N310" s="169">
        <f>ROUND(L310*K310,3)</f>
        <v>0</v>
      </c>
      <c r="O310" s="169"/>
      <c r="P310" s="169"/>
      <c r="Q310" s="169"/>
      <c r="R310" s="18"/>
      <c r="T310" s="17" t="s">
        <v>9</v>
      </c>
      <c r="U310" s="16" t="s">
        <v>8</v>
      </c>
      <c r="V310" s="15">
        <v>0</v>
      </c>
      <c r="W310" s="15">
        <f>V310*K310</f>
        <v>0</v>
      </c>
      <c r="X310" s="15">
        <v>0</v>
      </c>
      <c r="Y310" s="15">
        <f>X310*K310</f>
        <v>0</v>
      </c>
      <c r="Z310" s="15">
        <v>0</v>
      </c>
      <c r="AA310" s="14">
        <f>Z310*K310</f>
        <v>0</v>
      </c>
      <c r="AR310" s="5" t="s">
        <v>24</v>
      </c>
      <c r="AT310" s="5" t="s">
        <v>7</v>
      </c>
      <c r="AU310" s="5" t="s">
        <v>5</v>
      </c>
      <c r="AY310" s="5" t="s">
        <v>6</v>
      </c>
      <c r="BE310" s="13">
        <f>IF(U310="základná",N310,0)</f>
        <v>0</v>
      </c>
      <c r="BF310" s="13">
        <f>IF(U310="znížená",N310,0)</f>
        <v>0</v>
      </c>
      <c r="BG310" s="13">
        <f>IF(U310="zákl. prenesená",N310,0)</f>
        <v>0</v>
      </c>
      <c r="BH310" s="13">
        <f>IF(U310="zníž. prenesená",N310,0)</f>
        <v>0</v>
      </c>
      <c r="BI310" s="13">
        <f>IF(U310="nulová",N310,0)</f>
        <v>0</v>
      </c>
      <c r="BJ310" s="5" t="s">
        <v>5</v>
      </c>
      <c r="BK310" s="12">
        <f>ROUND(L310*K310,3)</f>
        <v>0</v>
      </c>
      <c r="BL310" s="5" t="s">
        <v>24</v>
      </c>
      <c r="BM310" s="5" t="s">
        <v>104</v>
      </c>
    </row>
    <row r="311" spans="2:65" s="24" customFormat="1" ht="29.85" customHeight="1" x14ac:dyDescent="0.35">
      <c r="B311" s="34"/>
      <c r="C311" s="29"/>
      <c r="D311" s="35" t="s">
        <v>103</v>
      </c>
      <c r="E311" s="35"/>
      <c r="F311" s="35"/>
      <c r="G311" s="35"/>
      <c r="H311" s="35"/>
      <c r="I311" s="35"/>
      <c r="J311" s="35"/>
      <c r="K311" s="35"/>
      <c r="L311" s="35"/>
      <c r="M311" s="35"/>
      <c r="N311" s="213">
        <f>BK311</f>
        <v>0</v>
      </c>
      <c r="O311" s="214"/>
      <c r="P311" s="214"/>
      <c r="Q311" s="214"/>
      <c r="R311" s="32"/>
      <c r="T311" s="31"/>
      <c r="U311" s="29"/>
      <c r="V311" s="29"/>
      <c r="W311" s="30">
        <f>SUM(W312:W315)</f>
        <v>42.784600000000005</v>
      </c>
      <c r="X311" s="29"/>
      <c r="Y311" s="30">
        <f>SUM(Y312:Y315)</f>
        <v>2.9339960000000005</v>
      </c>
      <c r="Z311" s="29"/>
      <c r="AA311" s="28">
        <f>SUM(AA312:AA315)</f>
        <v>0</v>
      </c>
      <c r="AR311" s="26" t="s">
        <v>5</v>
      </c>
      <c r="AT311" s="27" t="s">
        <v>14</v>
      </c>
      <c r="AU311" s="27" t="s">
        <v>0</v>
      </c>
      <c r="AY311" s="26" t="s">
        <v>6</v>
      </c>
      <c r="BK311" s="25">
        <f>SUM(BK312:BK315)</f>
        <v>0</v>
      </c>
    </row>
    <row r="312" spans="2:65" s="1" customFormat="1" ht="31.5" customHeight="1" x14ac:dyDescent="0.3">
      <c r="B312" s="23"/>
      <c r="C312" s="22" t="s">
        <v>102</v>
      </c>
      <c r="D312" s="22" t="s">
        <v>7</v>
      </c>
      <c r="E312" s="21" t="s">
        <v>101</v>
      </c>
      <c r="F312" s="203" t="s">
        <v>100</v>
      </c>
      <c r="G312" s="203"/>
      <c r="H312" s="203"/>
      <c r="I312" s="203"/>
      <c r="J312" s="20" t="s">
        <v>25</v>
      </c>
      <c r="K312" s="19">
        <v>46.505000000000003</v>
      </c>
      <c r="L312" s="169">
        <v>0</v>
      </c>
      <c r="M312" s="169"/>
      <c r="N312" s="169">
        <f>ROUND(L312*K312,3)</f>
        <v>0</v>
      </c>
      <c r="O312" s="169"/>
      <c r="P312" s="169"/>
      <c r="Q312" s="169"/>
      <c r="R312" s="18"/>
      <c r="T312" s="17" t="s">
        <v>9</v>
      </c>
      <c r="U312" s="16" t="s">
        <v>8</v>
      </c>
      <c r="V312" s="15">
        <v>0.92</v>
      </c>
      <c r="W312" s="15">
        <f>V312*K312</f>
        <v>42.784600000000005</v>
      </c>
      <c r="X312" s="15">
        <v>4.4400000000000002E-2</v>
      </c>
      <c r="Y312" s="15">
        <f>X312*K312</f>
        <v>2.0648220000000004</v>
      </c>
      <c r="Z312" s="15">
        <v>0</v>
      </c>
      <c r="AA312" s="14">
        <f>Z312*K312</f>
        <v>0</v>
      </c>
      <c r="AR312" s="5" t="s">
        <v>24</v>
      </c>
      <c r="AT312" s="5" t="s">
        <v>7</v>
      </c>
      <c r="AU312" s="5" t="s">
        <v>5</v>
      </c>
      <c r="AY312" s="5" t="s">
        <v>6</v>
      </c>
      <c r="BE312" s="13">
        <f>IF(U312="základná",N312,0)</f>
        <v>0</v>
      </c>
      <c r="BF312" s="13">
        <f>IF(U312="znížená",N312,0)</f>
        <v>0</v>
      </c>
      <c r="BG312" s="13">
        <f>IF(U312="zákl. prenesená",N312,0)</f>
        <v>0</v>
      </c>
      <c r="BH312" s="13">
        <f>IF(U312="zníž. prenesená",N312,0)</f>
        <v>0</v>
      </c>
      <c r="BI312" s="13">
        <f>IF(U312="nulová",N312,0)</f>
        <v>0</v>
      </c>
      <c r="BJ312" s="5" t="s">
        <v>5</v>
      </c>
      <c r="BK312" s="12">
        <f>ROUND(L312*K312,3)</f>
        <v>0</v>
      </c>
      <c r="BL312" s="5" t="s">
        <v>24</v>
      </c>
      <c r="BM312" s="5" t="s">
        <v>99</v>
      </c>
    </row>
    <row r="313" spans="2:65" s="1" customFormat="1" ht="22.5" customHeight="1" x14ac:dyDescent="0.3">
      <c r="B313" s="23"/>
      <c r="C313" s="39" t="s">
        <v>98</v>
      </c>
      <c r="D313" s="39" t="s">
        <v>49</v>
      </c>
      <c r="E313" s="38" t="s">
        <v>97</v>
      </c>
      <c r="F313" s="217" t="s">
        <v>775</v>
      </c>
      <c r="G313" s="217"/>
      <c r="H313" s="217"/>
      <c r="I313" s="217"/>
      <c r="J313" s="37" t="s">
        <v>25</v>
      </c>
      <c r="K313" s="36">
        <v>48.83</v>
      </c>
      <c r="L313" s="168">
        <v>0</v>
      </c>
      <c r="M313" s="168"/>
      <c r="N313" s="168">
        <f>ROUND(L313*K313,3)</f>
        <v>0</v>
      </c>
      <c r="O313" s="169"/>
      <c r="P313" s="169"/>
      <c r="Q313" s="169"/>
      <c r="R313" s="18"/>
      <c r="T313" s="17" t="s">
        <v>9</v>
      </c>
      <c r="U313" s="16" t="s">
        <v>8</v>
      </c>
      <c r="V313" s="15">
        <v>0</v>
      </c>
      <c r="W313" s="15">
        <f>V313*K313</f>
        <v>0</v>
      </c>
      <c r="X313" s="15">
        <v>1.78E-2</v>
      </c>
      <c r="Y313" s="15">
        <f>X313*K313</f>
        <v>0.869174</v>
      </c>
      <c r="Z313" s="15">
        <v>0</v>
      </c>
      <c r="AA313" s="14">
        <f>Z313*K313</f>
        <v>0</v>
      </c>
      <c r="AR313" s="5" t="s">
        <v>50</v>
      </c>
      <c r="AT313" s="5" t="s">
        <v>49</v>
      </c>
      <c r="AU313" s="5" t="s">
        <v>5</v>
      </c>
      <c r="AY313" s="5" t="s">
        <v>6</v>
      </c>
      <c r="BE313" s="13">
        <f>IF(U313="základná",N313,0)</f>
        <v>0</v>
      </c>
      <c r="BF313" s="13">
        <f>IF(U313="znížená",N313,0)</f>
        <v>0</v>
      </c>
      <c r="BG313" s="13">
        <f>IF(U313="zákl. prenesená",N313,0)</f>
        <v>0</v>
      </c>
      <c r="BH313" s="13">
        <f>IF(U313="zníž. prenesená",N313,0)</f>
        <v>0</v>
      </c>
      <c r="BI313" s="13">
        <f>IF(U313="nulová",N313,0)</f>
        <v>0</v>
      </c>
      <c r="BJ313" s="5" t="s">
        <v>5</v>
      </c>
      <c r="BK313" s="12">
        <f>ROUND(L313*K313,3)</f>
        <v>0</v>
      </c>
      <c r="BL313" s="5" t="s">
        <v>24</v>
      </c>
      <c r="BM313" s="5" t="s">
        <v>96</v>
      </c>
    </row>
    <row r="314" spans="2:65" s="125" customFormat="1" ht="22.5" customHeight="1" x14ac:dyDescent="0.3">
      <c r="B314" s="134"/>
      <c r="C314" s="147" t="s">
        <v>771</v>
      </c>
      <c r="D314" s="147" t="s">
        <v>49</v>
      </c>
      <c r="E314" s="145" t="s">
        <v>772</v>
      </c>
      <c r="F314" s="229" t="s">
        <v>773</v>
      </c>
      <c r="G314" s="229"/>
      <c r="H314" s="229"/>
      <c r="I314" s="229"/>
      <c r="J314" s="149" t="s">
        <v>774</v>
      </c>
      <c r="K314" s="154">
        <v>186.02</v>
      </c>
      <c r="L314" s="168">
        <v>0</v>
      </c>
      <c r="M314" s="168"/>
      <c r="N314" s="168">
        <f>ROUND(L314*K314,3)</f>
        <v>0</v>
      </c>
      <c r="O314" s="169"/>
      <c r="P314" s="169"/>
      <c r="Q314" s="169"/>
      <c r="R314" s="133"/>
      <c r="T314" s="132"/>
      <c r="U314" s="131"/>
      <c r="V314" s="130"/>
      <c r="W314" s="130"/>
      <c r="X314" s="130"/>
      <c r="Y314" s="130"/>
      <c r="Z314" s="130"/>
      <c r="AA314" s="129"/>
      <c r="AR314" s="126"/>
      <c r="AT314" s="126"/>
      <c r="AU314" s="126"/>
      <c r="AY314" s="126"/>
      <c r="BE314" s="128"/>
      <c r="BF314" s="128"/>
      <c r="BG314" s="128"/>
      <c r="BH314" s="128"/>
      <c r="BI314" s="128"/>
      <c r="BJ314" s="126"/>
      <c r="BK314" s="127">
        <f>ROUND(L314*K314,3)</f>
        <v>0</v>
      </c>
      <c r="BL314" s="126"/>
      <c r="BM314" s="126"/>
    </row>
    <row r="315" spans="2:65" s="1" customFormat="1" ht="31.5" customHeight="1" x14ac:dyDescent="0.3">
      <c r="B315" s="23"/>
      <c r="C315" s="22" t="s">
        <v>95</v>
      </c>
      <c r="D315" s="22" t="s">
        <v>7</v>
      </c>
      <c r="E315" s="21" t="s">
        <v>94</v>
      </c>
      <c r="F315" s="203" t="s">
        <v>93</v>
      </c>
      <c r="G315" s="203"/>
      <c r="H315" s="203"/>
      <c r="I315" s="203"/>
      <c r="J315" s="20" t="s">
        <v>44</v>
      </c>
      <c r="K315" s="19">
        <v>16.657</v>
      </c>
      <c r="L315" s="169">
        <v>0</v>
      </c>
      <c r="M315" s="169"/>
      <c r="N315" s="169">
        <f>ROUND(L315*K315,3)</f>
        <v>0</v>
      </c>
      <c r="O315" s="169"/>
      <c r="P315" s="169"/>
      <c r="Q315" s="169"/>
      <c r="R315" s="18"/>
      <c r="T315" s="17" t="s">
        <v>9</v>
      </c>
      <c r="U315" s="16" t="s">
        <v>8</v>
      </c>
      <c r="V315" s="15">
        <v>0</v>
      </c>
      <c r="W315" s="15">
        <f>V315*K315</f>
        <v>0</v>
      </c>
      <c r="X315" s="15">
        <v>0</v>
      </c>
      <c r="Y315" s="15">
        <f>X315*K315</f>
        <v>0</v>
      </c>
      <c r="Z315" s="15">
        <v>0</v>
      </c>
      <c r="AA315" s="14">
        <f>Z315*K315</f>
        <v>0</v>
      </c>
      <c r="AR315" s="5" t="s">
        <v>24</v>
      </c>
      <c r="AT315" s="5" t="s">
        <v>7</v>
      </c>
      <c r="AU315" s="5" t="s">
        <v>5</v>
      </c>
      <c r="AY315" s="5" t="s">
        <v>6</v>
      </c>
      <c r="BE315" s="13">
        <f>IF(U315="základná",N315,0)</f>
        <v>0</v>
      </c>
      <c r="BF315" s="13">
        <f>IF(U315="znížená",N315,0)</f>
        <v>0</v>
      </c>
      <c r="BG315" s="13">
        <f>IF(U315="zákl. prenesená",N315,0)</f>
        <v>0</v>
      </c>
      <c r="BH315" s="13">
        <f>IF(U315="zníž. prenesená",N315,0)</f>
        <v>0</v>
      </c>
      <c r="BI315" s="13">
        <f>IF(U315="nulová",N315,0)</f>
        <v>0</v>
      </c>
      <c r="BJ315" s="5" t="s">
        <v>5</v>
      </c>
      <c r="BK315" s="12">
        <f>ROUND(L315*K315,3)</f>
        <v>0</v>
      </c>
      <c r="BL315" s="5" t="s">
        <v>24</v>
      </c>
      <c r="BM315" s="5" t="s">
        <v>92</v>
      </c>
    </row>
    <row r="316" spans="2:65" s="24" customFormat="1" ht="29.85" customHeight="1" x14ac:dyDescent="0.35">
      <c r="B316" s="34"/>
      <c r="C316" s="29"/>
      <c r="D316" s="35" t="s">
        <v>91</v>
      </c>
      <c r="E316" s="35"/>
      <c r="F316" s="35"/>
      <c r="G316" s="35"/>
      <c r="H316" s="35"/>
      <c r="I316" s="35"/>
      <c r="J316" s="35"/>
      <c r="K316" s="35"/>
      <c r="L316" s="35"/>
      <c r="M316" s="35"/>
      <c r="N316" s="213">
        <f>BK316</f>
        <v>0</v>
      </c>
      <c r="O316" s="214"/>
      <c r="P316" s="214"/>
      <c r="Q316" s="214"/>
      <c r="R316" s="32"/>
      <c r="T316" s="31"/>
      <c r="U316" s="29"/>
      <c r="V316" s="29"/>
      <c r="W316" s="30">
        <f>SUM(W317:W324)</f>
        <v>51.469674699999999</v>
      </c>
      <c r="X316" s="29"/>
      <c r="Y316" s="30">
        <f>SUM(Y317:Y324)</f>
        <v>0.24400949</v>
      </c>
      <c r="Z316" s="29"/>
      <c r="AA316" s="28">
        <f>SUM(AA317:AA324)</f>
        <v>0</v>
      </c>
      <c r="AR316" s="26" t="s">
        <v>5</v>
      </c>
      <c r="AT316" s="27" t="s">
        <v>14</v>
      </c>
      <c r="AU316" s="27" t="s">
        <v>0</v>
      </c>
      <c r="AY316" s="26" t="s">
        <v>6</v>
      </c>
      <c r="BK316" s="25">
        <f>SUM(BK317:BK324)</f>
        <v>0</v>
      </c>
    </row>
    <row r="317" spans="2:65" s="1" customFormat="1" ht="22.5" customHeight="1" x14ac:dyDescent="0.3">
      <c r="B317" s="23"/>
      <c r="C317" s="22" t="s">
        <v>90</v>
      </c>
      <c r="D317" s="22" t="s">
        <v>7</v>
      </c>
      <c r="E317" s="21" t="s">
        <v>89</v>
      </c>
      <c r="F317" s="203" t="s">
        <v>88</v>
      </c>
      <c r="G317" s="203"/>
      <c r="H317" s="203"/>
      <c r="I317" s="203"/>
      <c r="J317" s="20" t="s">
        <v>79</v>
      </c>
      <c r="K317" s="19">
        <v>9.1349999999999998</v>
      </c>
      <c r="L317" s="169">
        <v>0</v>
      </c>
      <c r="M317" s="169"/>
      <c r="N317" s="169">
        <f t="shared" ref="N317:N324" si="91">ROUND(L317*K317,3)</f>
        <v>0</v>
      </c>
      <c r="O317" s="169"/>
      <c r="P317" s="169"/>
      <c r="Q317" s="169"/>
      <c r="R317" s="18"/>
      <c r="T317" s="17" t="s">
        <v>9</v>
      </c>
      <c r="U317" s="16" t="s">
        <v>8</v>
      </c>
      <c r="V317" s="15">
        <v>8.5000000000000006E-2</v>
      </c>
      <c r="W317" s="15">
        <f t="shared" ref="W317:W324" si="92">V317*K317</f>
        <v>0.77647500000000003</v>
      </c>
      <c r="X317" s="15">
        <v>4.0000000000000003E-5</v>
      </c>
      <c r="Y317" s="15">
        <f t="shared" ref="Y317:Y324" si="93">X317*K317</f>
        <v>3.6540000000000005E-4</v>
      </c>
      <c r="Z317" s="15">
        <v>0</v>
      </c>
      <c r="AA317" s="14">
        <f t="shared" ref="AA317:AA324" si="94">Z317*K317</f>
        <v>0</v>
      </c>
      <c r="AR317" s="5" t="s">
        <v>24</v>
      </c>
      <c r="AT317" s="5" t="s">
        <v>7</v>
      </c>
      <c r="AU317" s="5" t="s">
        <v>5</v>
      </c>
      <c r="AY317" s="5" t="s">
        <v>6</v>
      </c>
      <c r="BE317" s="13">
        <f t="shared" ref="BE317:BE324" si="95">IF(U317="základná",N317,0)</f>
        <v>0</v>
      </c>
      <c r="BF317" s="13">
        <f t="shared" ref="BF317:BF324" si="96">IF(U317="znížená",N317,0)</f>
        <v>0</v>
      </c>
      <c r="BG317" s="13">
        <f t="shared" ref="BG317:BG324" si="97">IF(U317="zákl. prenesená",N317,0)</f>
        <v>0</v>
      </c>
      <c r="BH317" s="13">
        <f t="shared" ref="BH317:BH324" si="98">IF(U317="zníž. prenesená",N317,0)</f>
        <v>0</v>
      </c>
      <c r="BI317" s="13">
        <f t="shared" ref="BI317:BI324" si="99">IF(U317="nulová",N317,0)</f>
        <v>0</v>
      </c>
      <c r="BJ317" s="5" t="s">
        <v>5</v>
      </c>
      <c r="BK317" s="12">
        <f t="shared" ref="BK317:BK324" si="100">ROUND(L317*K317,3)</f>
        <v>0</v>
      </c>
      <c r="BL317" s="5" t="s">
        <v>24</v>
      </c>
      <c r="BM317" s="5" t="s">
        <v>87</v>
      </c>
    </row>
    <row r="318" spans="2:65" s="1" customFormat="1" ht="22.5" customHeight="1" x14ac:dyDescent="0.3">
      <c r="B318" s="23"/>
      <c r="C318" s="22" t="s">
        <v>86</v>
      </c>
      <c r="D318" s="22" t="s">
        <v>7</v>
      </c>
      <c r="E318" s="21" t="s">
        <v>85</v>
      </c>
      <c r="F318" s="203" t="s">
        <v>84</v>
      </c>
      <c r="G318" s="203"/>
      <c r="H318" s="203"/>
      <c r="I318" s="203"/>
      <c r="J318" s="20" t="s">
        <v>79</v>
      </c>
      <c r="K318" s="19">
        <v>53</v>
      </c>
      <c r="L318" s="169">
        <v>0</v>
      </c>
      <c r="M318" s="169"/>
      <c r="N318" s="169">
        <f t="shared" si="91"/>
        <v>0</v>
      </c>
      <c r="O318" s="169"/>
      <c r="P318" s="169"/>
      <c r="Q318" s="169"/>
      <c r="R318" s="18"/>
      <c r="T318" s="17" t="s">
        <v>9</v>
      </c>
      <c r="U318" s="16" t="s">
        <v>8</v>
      </c>
      <c r="V318" s="15">
        <v>0.12009</v>
      </c>
      <c r="W318" s="15">
        <f t="shared" si="92"/>
        <v>6.36477</v>
      </c>
      <c r="X318" s="15">
        <v>4.0000000000000003E-5</v>
      </c>
      <c r="Y318" s="15">
        <f t="shared" si="93"/>
        <v>2.1200000000000004E-3</v>
      </c>
      <c r="Z318" s="15">
        <v>0</v>
      </c>
      <c r="AA318" s="14">
        <f t="shared" si="94"/>
        <v>0</v>
      </c>
      <c r="AR318" s="5" t="s">
        <v>24</v>
      </c>
      <c r="AT318" s="5" t="s">
        <v>7</v>
      </c>
      <c r="AU318" s="5" t="s">
        <v>5</v>
      </c>
      <c r="AY318" s="5" t="s">
        <v>6</v>
      </c>
      <c r="BE318" s="13">
        <f t="shared" si="95"/>
        <v>0</v>
      </c>
      <c r="BF318" s="13">
        <f t="shared" si="96"/>
        <v>0</v>
      </c>
      <c r="BG318" s="13">
        <f t="shared" si="97"/>
        <v>0</v>
      </c>
      <c r="BH318" s="13">
        <f t="shared" si="98"/>
        <v>0</v>
      </c>
      <c r="BI318" s="13">
        <f t="shared" si="99"/>
        <v>0</v>
      </c>
      <c r="BJ318" s="5" t="s">
        <v>5</v>
      </c>
      <c r="BK318" s="12">
        <f t="shared" si="100"/>
        <v>0</v>
      </c>
      <c r="BL318" s="5" t="s">
        <v>24</v>
      </c>
      <c r="BM318" s="5" t="s">
        <v>83</v>
      </c>
    </row>
    <row r="319" spans="2:65" s="1" customFormat="1" ht="31.5" customHeight="1" x14ac:dyDescent="0.3">
      <c r="B319" s="23"/>
      <c r="C319" s="39" t="s">
        <v>82</v>
      </c>
      <c r="D319" s="39" t="s">
        <v>49</v>
      </c>
      <c r="E319" s="38" t="s">
        <v>81</v>
      </c>
      <c r="F319" s="217" t="s">
        <v>80</v>
      </c>
      <c r="G319" s="217"/>
      <c r="H319" s="217"/>
      <c r="I319" s="217"/>
      <c r="J319" s="37" t="s">
        <v>79</v>
      </c>
      <c r="K319" s="36">
        <v>55.65</v>
      </c>
      <c r="L319" s="168">
        <v>0</v>
      </c>
      <c r="M319" s="168"/>
      <c r="N319" s="168">
        <f t="shared" si="91"/>
        <v>0</v>
      </c>
      <c r="O319" s="169"/>
      <c r="P319" s="169"/>
      <c r="Q319" s="169"/>
      <c r="R319" s="18"/>
      <c r="T319" s="17" t="s">
        <v>9</v>
      </c>
      <c r="U319" s="16" t="s">
        <v>8</v>
      </c>
      <c r="V319" s="15">
        <v>0</v>
      </c>
      <c r="W319" s="15">
        <f t="shared" si="92"/>
        <v>0</v>
      </c>
      <c r="X319" s="15">
        <v>5.1999999999999995E-4</v>
      </c>
      <c r="Y319" s="15">
        <f t="shared" si="93"/>
        <v>2.8937999999999998E-2</v>
      </c>
      <c r="Z319" s="15">
        <v>0</v>
      </c>
      <c r="AA319" s="14">
        <f t="shared" si="94"/>
        <v>0</v>
      </c>
      <c r="AR319" s="5" t="s">
        <v>50</v>
      </c>
      <c r="AT319" s="5" t="s">
        <v>49</v>
      </c>
      <c r="AU319" s="5" t="s">
        <v>5</v>
      </c>
      <c r="AY319" s="5" t="s">
        <v>6</v>
      </c>
      <c r="BE319" s="13">
        <f t="shared" si="95"/>
        <v>0</v>
      </c>
      <c r="BF319" s="13">
        <f t="shared" si="96"/>
        <v>0</v>
      </c>
      <c r="BG319" s="13">
        <f t="shared" si="97"/>
        <v>0</v>
      </c>
      <c r="BH319" s="13">
        <f t="shared" si="98"/>
        <v>0</v>
      </c>
      <c r="BI319" s="13">
        <f t="shared" si="99"/>
        <v>0</v>
      </c>
      <c r="BJ319" s="5" t="s">
        <v>5</v>
      </c>
      <c r="BK319" s="12">
        <f t="shared" si="100"/>
        <v>0</v>
      </c>
      <c r="BL319" s="5" t="s">
        <v>24</v>
      </c>
      <c r="BM319" s="5" t="s">
        <v>78</v>
      </c>
    </row>
    <row r="320" spans="2:65" s="1" customFormat="1" ht="31.5" customHeight="1" x14ac:dyDescent="0.3">
      <c r="B320" s="23"/>
      <c r="C320" s="22" t="s">
        <v>77</v>
      </c>
      <c r="D320" s="22" t="s">
        <v>7</v>
      </c>
      <c r="E320" s="21" t="s">
        <v>76</v>
      </c>
      <c r="F320" s="203" t="s">
        <v>75</v>
      </c>
      <c r="G320" s="203"/>
      <c r="H320" s="203"/>
      <c r="I320" s="203"/>
      <c r="J320" s="20" t="s">
        <v>25</v>
      </c>
      <c r="K320" s="19">
        <v>9.6080000000000005</v>
      </c>
      <c r="L320" s="169">
        <v>0</v>
      </c>
      <c r="M320" s="169"/>
      <c r="N320" s="169">
        <f t="shared" si="91"/>
        <v>0</v>
      </c>
      <c r="O320" s="169"/>
      <c r="P320" s="169"/>
      <c r="Q320" s="169"/>
      <c r="R320" s="18"/>
      <c r="T320" s="17" t="s">
        <v>9</v>
      </c>
      <c r="U320" s="16" t="s">
        <v>8</v>
      </c>
      <c r="V320" s="15">
        <v>0.14499999999999999</v>
      </c>
      <c r="W320" s="15">
        <f t="shared" si="92"/>
        <v>1.39316</v>
      </c>
      <c r="X320" s="15">
        <v>2.3000000000000001E-4</v>
      </c>
      <c r="Y320" s="15">
        <f t="shared" si="93"/>
        <v>2.2098400000000002E-3</v>
      </c>
      <c r="Z320" s="15">
        <v>0</v>
      </c>
      <c r="AA320" s="14">
        <f t="shared" si="94"/>
        <v>0</v>
      </c>
      <c r="AR320" s="5" t="s">
        <v>24</v>
      </c>
      <c r="AT320" s="5" t="s">
        <v>7</v>
      </c>
      <c r="AU320" s="5" t="s">
        <v>5</v>
      </c>
      <c r="AY320" s="5" t="s">
        <v>6</v>
      </c>
      <c r="BE320" s="13">
        <f t="shared" si="95"/>
        <v>0</v>
      </c>
      <c r="BF320" s="13">
        <f t="shared" si="96"/>
        <v>0</v>
      </c>
      <c r="BG320" s="13">
        <f t="shared" si="97"/>
        <v>0</v>
      </c>
      <c r="BH320" s="13">
        <f t="shared" si="98"/>
        <v>0</v>
      </c>
      <c r="BI320" s="13">
        <f t="shared" si="99"/>
        <v>0</v>
      </c>
      <c r="BJ320" s="5" t="s">
        <v>5</v>
      </c>
      <c r="BK320" s="12">
        <f t="shared" si="100"/>
        <v>0</v>
      </c>
      <c r="BL320" s="5" t="s">
        <v>24</v>
      </c>
      <c r="BM320" s="5" t="s">
        <v>74</v>
      </c>
    </row>
    <row r="321" spans="2:65" s="1" customFormat="1" ht="22.5" customHeight="1" x14ac:dyDescent="0.3">
      <c r="B321" s="23"/>
      <c r="C321" s="39" t="s">
        <v>73</v>
      </c>
      <c r="D321" s="39" t="s">
        <v>49</v>
      </c>
      <c r="E321" s="38" t="s">
        <v>72</v>
      </c>
      <c r="F321" s="217" t="s">
        <v>71</v>
      </c>
      <c r="G321" s="217"/>
      <c r="H321" s="217"/>
      <c r="I321" s="217"/>
      <c r="J321" s="37" t="s">
        <v>25</v>
      </c>
      <c r="K321" s="36">
        <v>11.526999999999999</v>
      </c>
      <c r="L321" s="168">
        <v>0</v>
      </c>
      <c r="M321" s="168"/>
      <c r="N321" s="168">
        <f t="shared" si="91"/>
        <v>0</v>
      </c>
      <c r="O321" s="169"/>
      <c r="P321" s="169"/>
      <c r="Q321" s="169"/>
      <c r="R321" s="18"/>
      <c r="T321" s="17" t="s">
        <v>9</v>
      </c>
      <c r="U321" s="16" t="s">
        <v>8</v>
      </c>
      <c r="V321" s="15">
        <v>0</v>
      </c>
      <c r="W321" s="15">
        <f t="shared" si="92"/>
        <v>0</v>
      </c>
      <c r="X321" s="15">
        <v>2.2000000000000001E-3</v>
      </c>
      <c r="Y321" s="15">
        <f t="shared" si="93"/>
        <v>2.5359400000000001E-2</v>
      </c>
      <c r="Z321" s="15">
        <v>0</v>
      </c>
      <c r="AA321" s="14">
        <f t="shared" si="94"/>
        <v>0</v>
      </c>
      <c r="AR321" s="5" t="s">
        <v>50</v>
      </c>
      <c r="AT321" s="5" t="s">
        <v>49</v>
      </c>
      <c r="AU321" s="5" t="s">
        <v>5</v>
      </c>
      <c r="AY321" s="5" t="s">
        <v>6</v>
      </c>
      <c r="BE321" s="13">
        <f t="shared" si="95"/>
        <v>0</v>
      </c>
      <c r="BF321" s="13">
        <f t="shared" si="96"/>
        <v>0</v>
      </c>
      <c r="BG321" s="13">
        <f t="shared" si="97"/>
        <v>0</v>
      </c>
      <c r="BH321" s="13">
        <f t="shared" si="98"/>
        <v>0</v>
      </c>
      <c r="BI321" s="13">
        <f t="shared" si="99"/>
        <v>0</v>
      </c>
      <c r="BJ321" s="5" t="s">
        <v>5</v>
      </c>
      <c r="BK321" s="12">
        <f t="shared" si="100"/>
        <v>0</v>
      </c>
      <c r="BL321" s="5" t="s">
        <v>24</v>
      </c>
      <c r="BM321" s="5" t="s">
        <v>70</v>
      </c>
    </row>
    <row r="322" spans="2:65" s="1" customFormat="1" ht="31.5" customHeight="1" x14ac:dyDescent="0.3">
      <c r="B322" s="23"/>
      <c r="C322" s="22" t="s">
        <v>69</v>
      </c>
      <c r="D322" s="22" t="s">
        <v>7</v>
      </c>
      <c r="E322" s="21" t="s">
        <v>68</v>
      </c>
      <c r="F322" s="203" t="s">
        <v>67</v>
      </c>
      <c r="G322" s="203"/>
      <c r="H322" s="203"/>
      <c r="I322" s="203"/>
      <c r="J322" s="20" t="s">
        <v>25</v>
      </c>
      <c r="K322" s="19">
        <v>163.37</v>
      </c>
      <c r="L322" s="169">
        <v>0</v>
      </c>
      <c r="M322" s="169"/>
      <c r="N322" s="169">
        <f t="shared" si="91"/>
        <v>0</v>
      </c>
      <c r="O322" s="169"/>
      <c r="P322" s="169"/>
      <c r="Q322" s="169"/>
      <c r="R322" s="18"/>
      <c r="T322" s="17" t="s">
        <v>9</v>
      </c>
      <c r="U322" s="16" t="s">
        <v>8</v>
      </c>
      <c r="V322" s="15">
        <v>0.26280999999999999</v>
      </c>
      <c r="W322" s="15">
        <f t="shared" si="92"/>
        <v>42.935269699999999</v>
      </c>
      <c r="X322" s="15">
        <v>4.4999999999999999E-4</v>
      </c>
      <c r="Y322" s="15">
        <f t="shared" si="93"/>
        <v>7.3516499999999999E-2</v>
      </c>
      <c r="Z322" s="15">
        <v>0</v>
      </c>
      <c r="AA322" s="14">
        <f t="shared" si="94"/>
        <v>0</v>
      </c>
      <c r="AR322" s="5" t="s">
        <v>24</v>
      </c>
      <c r="AT322" s="5" t="s">
        <v>7</v>
      </c>
      <c r="AU322" s="5" t="s">
        <v>5</v>
      </c>
      <c r="AY322" s="5" t="s">
        <v>6</v>
      </c>
      <c r="BE322" s="13">
        <f t="shared" si="95"/>
        <v>0</v>
      </c>
      <c r="BF322" s="13">
        <f t="shared" si="96"/>
        <v>0</v>
      </c>
      <c r="BG322" s="13">
        <f t="shared" si="97"/>
        <v>0</v>
      </c>
      <c r="BH322" s="13">
        <f t="shared" si="98"/>
        <v>0</v>
      </c>
      <c r="BI322" s="13">
        <f t="shared" si="99"/>
        <v>0</v>
      </c>
      <c r="BJ322" s="5" t="s">
        <v>5</v>
      </c>
      <c r="BK322" s="12">
        <f t="shared" si="100"/>
        <v>0</v>
      </c>
      <c r="BL322" s="5" t="s">
        <v>24</v>
      </c>
      <c r="BM322" s="5" t="s">
        <v>66</v>
      </c>
    </row>
    <row r="323" spans="2:65" s="1" customFormat="1" ht="22.5" customHeight="1" x14ac:dyDescent="0.3">
      <c r="B323" s="23"/>
      <c r="C323" s="39" t="s">
        <v>65</v>
      </c>
      <c r="D323" s="39" t="s">
        <v>49</v>
      </c>
      <c r="E323" s="38" t="s">
        <v>64</v>
      </c>
      <c r="F323" s="217" t="s">
        <v>63</v>
      </c>
      <c r="G323" s="217"/>
      <c r="H323" s="217"/>
      <c r="I323" s="217"/>
      <c r="J323" s="37" t="s">
        <v>25</v>
      </c>
      <c r="K323" s="36">
        <v>171.53899999999999</v>
      </c>
      <c r="L323" s="168">
        <v>0</v>
      </c>
      <c r="M323" s="168"/>
      <c r="N323" s="168">
        <f t="shared" si="91"/>
        <v>0</v>
      </c>
      <c r="O323" s="169"/>
      <c r="P323" s="169"/>
      <c r="Q323" s="169"/>
      <c r="R323" s="18"/>
      <c r="T323" s="17" t="s">
        <v>9</v>
      </c>
      <c r="U323" s="16" t="s">
        <v>8</v>
      </c>
      <c r="V323" s="15">
        <v>0</v>
      </c>
      <c r="W323" s="15">
        <f t="shared" si="92"/>
        <v>0</v>
      </c>
      <c r="X323" s="15">
        <v>6.4999999999999997E-4</v>
      </c>
      <c r="Y323" s="15">
        <f t="shared" si="93"/>
        <v>0.11150034999999998</v>
      </c>
      <c r="Z323" s="15">
        <v>0</v>
      </c>
      <c r="AA323" s="14">
        <f t="shared" si="94"/>
        <v>0</v>
      </c>
      <c r="AR323" s="5" t="s">
        <v>50</v>
      </c>
      <c r="AT323" s="5" t="s">
        <v>49</v>
      </c>
      <c r="AU323" s="5" t="s">
        <v>5</v>
      </c>
      <c r="AY323" s="5" t="s">
        <v>6</v>
      </c>
      <c r="BE323" s="13">
        <f t="shared" si="95"/>
        <v>0</v>
      </c>
      <c r="BF323" s="13">
        <f t="shared" si="96"/>
        <v>0</v>
      </c>
      <c r="BG323" s="13">
        <f t="shared" si="97"/>
        <v>0</v>
      </c>
      <c r="BH323" s="13">
        <f t="shared" si="98"/>
        <v>0</v>
      </c>
      <c r="BI323" s="13">
        <f t="shared" si="99"/>
        <v>0</v>
      </c>
      <c r="BJ323" s="5" t="s">
        <v>5</v>
      </c>
      <c r="BK323" s="12">
        <f t="shared" si="100"/>
        <v>0</v>
      </c>
      <c r="BL323" s="5" t="s">
        <v>24</v>
      </c>
      <c r="BM323" s="5" t="s">
        <v>62</v>
      </c>
    </row>
    <row r="324" spans="2:65" s="1" customFormat="1" ht="31.5" customHeight="1" x14ac:dyDescent="0.3">
      <c r="B324" s="23"/>
      <c r="C324" s="22" t="s">
        <v>61</v>
      </c>
      <c r="D324" s="22" t="s">
        <v>7</v>
      </c>
      <c r="E324" s="21" t="s">
        <v>60</v>
      </c>
      <c r="F324" s="203" t="s">
        <v>59</v>
      </c>
      <c r="G324" s="203"/>
      <c r="H324" s="203"/>
      <c r="I324" s="203"/>
      <c r="J324" s="20" t="s">
        <v>44</v>
      </c>
      <c r="K324" s="19">
        <v>74.456000000000003</v>
      </c>
      <c r="L324" s="169">
        <v>0</v>
      </c>
      <c r="M324" s="169"/>
      <c r="N324" s="169">
        <f t="shared" si="91"/>
        <v>0</v>
      </c>
      <c r="O324" s="169"/>
      <c r="P324" s="169"/>
      <c r="Q324" s="169"/>
      <c r="R324" s="18"/>
      <c r="T324" s="17" t="s">
        <v>9</v>
      </c>
      <c r="U324" s="16" t="s">
        <v>8</v>
      </c>
      <c r="V324" s="15">
        <v>0</v>
      </c>
      <c r="W324" s="15">
        <f t="shared" si="92"/>
        <v>0</v>
      </c>
      <c r="X324" s="15">
        <v>0</v>
      </c>
      <c r="Y324" s="15">
        <f t="shared" si="93"/>
        <v>0</v>
      </c>
      <c r="Z324" s="15">
        <v>0</v>
      </c>
      <c r="AA324" s="14">
        <f t="shared" si="94"/>
        <v>0</v>
      </c>
      <c r="AR324" s="5" t="s">
        <v>24</v>
      </c>
      <c r="AT324" s="5" t="s">
        <v>7</v>
      </c>
      <c r="AU324" s="5" t="s">
        <v>5</v>
      </c>
      <c r="AY324" s="5" t="s">
        <v>6</v>
      </c>
      <c r="BE324" s="13">
        <f t="shared" si="95"/>
        <v>0</v>
      </c>
      <c r="BF324" s="13">
        <f t="shared" si="96"/>
        <v>0</v>
      </c>
      <c r="BG324" s="13">
        <f t="shared" si="97"/>
        <v>0</v>
      </c>
      <c r="BH324" s="13">
        <f t="shared" si="98"/>
        <v>0</v>
      </c>
      <c r="BI324" s="13">
        <f t="shared" si="99"/>
        <v>0</v>
      </c>
      <c r="BJ324" s="5" t="s">
        <v>5</v>
      </c>
      <c r="BK324" s="12">
        <f t="shared" si="100"/>
        <v>0</v>
      </c>
      <c r="BL324" s="5" t="s">
        <v>24</v>
      </c>
      <c r="BM324" s="5" t="s">
        <v>58</v>
      </c>
    </row>
    <row r="325" spans="2:65" s="24" customFormat="1" ht="29.85" customHeight="1" x14ac:dyDescent="0.35">
      <c r="B325" s="34"/>
      <c r="C325" s="29"/>
      <c r="D325" s="35" t="s">
        <v>57</v>
      </c>
      <c r="E325" s="35"/>
      <c r="F325" s="35"/>
      <c r="G325" s="35"/>
      <c r="H325" s="35"/>
      <c r="I325" s="35"/>
      <c r="J325" s="35"/>
      <c r="K325" s="35"/>
      <c r="L325" s="35"/>
      <c r="M325" s="35"/>
      <c r="N325" s="213">
        <f>BK325</f>
        <v>0</v>
      </c>
      <c r="O325" s="214"/>
      <c r="P325" s="214"/>
      <c r="Q325" s="214"/>
      <c r="R325" s="32"/>
      <c r="T325" s="31"/>
      <c r="U325" s="29"/>
      <c r="V325" s="29"/>
      <c r="W325" s="30">
        <f>SUM(W326:W329)</f>
        <v>62.746573330000004</v>
      </c>
      <c r="X325" s="29"/>
      <c r="Y325" s="30">
        <f>SUM(Y326:Y329)</f>
        <v>2.5002438055000002</v>
      </c>
      <c r="Z325" s="29"/>
      <c r="AA325" s="28">
        <f>SUM(AA326:AA329)</f>
        <v>0</v>
      </c>
      <c r="AR325" s="26" t="s">
        <v>5</v>
      </c>
      <c r="AT325" s="27" t="s">
        <v>14</v>
      </c>
      <c r="AU325" s="27" t="s">
        <v>0</v>
      </c>
      <c r="AY325" s="26" t="s">
        <v>6</v>
      </c>
      <c r="BK325" s="25">
        <f>SUM(BK326:BK329)</f>
        <v>0</v>
      </c>
    </row>
    <row r="326" spans="2:65" s="1" customFormat="1" ht="31.5" customHeight="1" x14ac:dyDescent="0.3">
      <c r="B326" s="23"/>
      <c r="C326" s="22" t="s">
        <v>56</v>
      </c>
      <c r="D326" s="22" t="s">
        <v>7</v>
      </c>
      <c r="E326" s="21" t="s">
        <v>55</v>
      </c>
      <c r="F326" s="203" t="s">
        <v>54</v>
      </c>
      <c r="G326" s="203"/>
      <c r="H326" s="203"/>
      <c r="I326" s="203"/>
      <c r="J326" s="20" t="s">
        <v>25</v>
      </c>
      <c r="K326" s="19">
        <v>35.987000000000002</v>
      </c>
      <c r="L326" s="169">
        <v>0</v>
      </c>
      <c r="M326" s="169"/>
      <c r="N326" s="169">
        <f>ROUND(L326*K326,3)</f>
        <v>0</v>
      </c>
      <c r="O326" s="169"/>
      <c r="P326" s="169"/>
      <c r="Q326" s="169"/>
      <c r="R326" s="18"/>
      <c r="T326" s="17" t="s">
        <v>9</v>
      </c>
      <c r="U326" s="16" t="s">
        <v>8</v>
      </c>
      <c r="V326" s="15">
        <v>1.74359</v>
      </c>
      <c r="W326" s="15">
        <f>V326*K326</f>
        <v>62.746573330000004</v>
      </c>
      <c r="X326" s="15">
        <v>4.8476499999999999E-2</v>
      </c>
      <c r="Y326" s="15">
        <f>X326*K326</f>
        <v>1.7445238055000001</v>
      </c>
      <c r="Z326" s="15">
        <v>0</v>
      </c>
      <c r="AA326" s="14">
        <f>Z326*K326</f>
        <v>0</v>
      </c>
      <c r="AR326" s="5" t="s">
        <v>24</v>
      </c>
      <c r="AT326" s="5" t="s">
        <v>7</v>
      </c>
      <c r="AU326" s="5" t="s">
        <v>5</v>
      </c>
      <c r="AY326" s="5" t="s">
        <v>6</v>
      </c>
      <c r="BE326" s="13">
        <f>IF(U326="základná",N326,0)</f>
        <v>0</v>
      </c>
      <c r="BF326" s="13">
        <f>IF(U326="znížená",N326,0)</f>
        <v>0</v>
      </c>
      <c r="BG326" s="13">
        <f>IF(U326="zákl. prenesená",N326,0)</f>
        <v>0</v>
      </c>
      <c r="BH326" s="13">
        <f>IF(U326="zníž. prenesená",N326,0)</f>
        <v>0</v>
      </c>
      <c r="BI326" s="13">
        <f>IF(U326="nulová",N326,0)</f>
        <v>0</v>
      </c>
      <c r="BJ326" s="5" t="s">
        <v>5</v>
      </c>
      <c r="BK326" s="12">
        <f>ROUND(L326*K326,3)</f>
        <v>0</v>
      </c>
      <c r="BL326" s="5" t="s">
        <v>24</v>
      </c>
      <c r="BM326" s="5" t="s">
        <v>53</v>
      </c>
    </row>
    <row r="327" spans="2:65" s="1" customFormat="1" ht="31.5" customHeight="1" x14ac:dyDescent="0.3">
      <c r="B327" s="23"/>
      <c r="C327" s="39" t="s">
        <v>52</v>
      </c>
      <c r="D327" s="39" t="s">
        <v>49</v>
      </c>
      <c r="E327" s="38" t="s">
        <v>51</v>
      </c>
      <c r="F327" s="217" t="s">
        <v>777</v>
      </c>
      <c r="G327" s="217"/>
      <c r="H327" s="217"/>
      <c r="I327" s="217"/>
      <c r="J327" s="37" t="s">
        <v>25</v>
      </c>
      <c r="K327" s="36">
        <v>37.786000000000001</v>
      </c>
      <c r="L327" s="168">
        <v>0</v>
      </c>
      <c r="M327" s="168"/>
      <c r="N327" s="168">
        <f>ROUND(L327*K327,3)</f>
        <v>0</v>
      </c>
      <c r="O327" s="169"/>
      <c r="P327" s="169"/>
      <c r="Q327" s="169"/>
      <c r="R327" s="18"/>
      <c r="T327" s="17" t="s">
        <v>9</v>
      </c>
      <c r="U327" s="16" t="s">
        <v>8</v>
      </c>
      <c r="V327" s="15">
        <v>0</v>
      </c>
      <c r="W327" s="15">
        <f>V327*K327</f>
        <v>0</v>
      </c>
      <c r="X327" s="15">
        <v>0.02</v>
      </c>
      <c r="Y327" s="15">
        <f>X327*K327</f>
        <v>0.75572000000000006</v>
      </c>
      <c r="Z327" s="15">
        <v>0</v>
      </c>
      <c r="AA327" s="14">
        <f>Z327*K327</f>
        <v>0</v>
      </c>
      <c r="AR327" s="5" t="s">
        <v>50</v>
      </c>
      <c r="AT327" s="5" t="s">
        <v>49</v>
      </c>
      <c r="AU327" s="5" t="s">
        <v>5</v>
      </c>
      <c r="AY327" s="5" t="s">
        <v>6</v>
      </c>
      <c r="BE327" s="13">
        <f>IF(U327="základná",N327,0)</f>
        <v>0</v>
      </c>
      <c r="BF327" s="13">
        <f>IF(U327="znížená",N327,0)</f>
        <v>0</v>
      </c>
      <c r="BG327" s="13">
        <f>IF(U327="zákl. prenesená",N327,0)</f>
        <v>0</v>
      </c>
      <c r="BH327" s="13">
        <f>IF(U327="zníž. prenesená",N327,0)</f>
        <v>0</v>
      </c>
      <c r="BI327" s="13">
        <f>IF(U327="nulová",N327,0)</f>
        <v>0</v>
      </c>
      <c r="BJ327" s="5" t="s">
        <v>5</v>
      </c>
      <c r="BK327" s="12">
        <f>ROUND(L327*K327,3)</f>
        <v>0</v>
      </c>
      <c r="BL327" s="5" t="s">
        <v>24</v>
      </c>
      <c r="BM327" s="5" t="s">
        <v>48</v>
      </c>
    </row>
    <row r="328" spans="2:65" s="125" customFormat="1" ht="31.5" customHeight="1" x14ac:dyDescent="0.3">
      <c r="B328" s="134"/>
      <c r="C328" s="147" t="s">
        <v>776</v>
      </c>
      <c r="D328" s="147" t="s">
        <v>49</v>
      </c>
      <c r="E328" s="145" t="s">
        <v>772</v>
      </c>
      <c r="F328" s="229" t="s">
        <v>773</v>
      </c>
      <c r="G328" s="229"/>
      <c r="H328" s="229"/>
      <c r="I328" s="229"/>
      <c r="J328" s="149" t="s">
        <v>774</v>
      </c>
      <c r="K328" s="154">
        <v>107.961</v>
      </c>
      <c r="L328" s="168">
        <v>0</v>
      </c>
      <c r="M328" s="168"/>
      <c r="N328" s="168">
        <f>ROUND(L328*K328,3)</f>
        <v>0</v>
      </c>
      <c r="O328" s="169"/>
      <c r="P328" s="169"/>
      <c r="Q328" s="169"/>
      <c r="R328" s="133"/>
      <c r="T328" s="132"/>
      <c r="U328" s="131"/>
      <c r="V328" s="130"/>
      <c r="W328" s="130"/>
      <c r="X328" s="130"/>
      <c r="Y328" s="130"/>
      <c r="Z328" s="130"/>
      <c r="AA328" s="129"/>
      <c r="AR328" s="126"/>
      <c r="AT328" s="126"/>
      <c r="AU328" s="126"/>
      <c r="AY328" s="126"/>
      <c r="BE328" s="128"/>
      <c r="BF328" s="128"/>
      <c r="BG328" s="128"/>
      <c r="BH328" s="128"/>
      <c r="BI328" s="128"/>
      <c r="BJ328" s="126"/>
      <c r="BK328" s="127">
        <f>ROUND(L328*K328,3)</f>
        <v>0</v>
      </c>
      <c r="BL328" s="126"/>
      <c r="BM328" s="126"/>
    </row>
    <row r="329" spans="2:65" s="1" customFormat="1" ht="31.5" customHeight="1" x14ac:dyDescent="0.3">
      <c r="B329" s="23"/>
      <c r="C329" s="22" t="s">
        <v>47</v>
      </c>
      <c r="D329" s="22" t="s">
        <v>7</v>
      </c>
      <c r="E329" s="21" t="s">
        <v>46</v>
      </c>
      <c r="F329" s="203" t="s">
        <v>45</v>
      </c>
      <c r="G329" s="203"/>
      <c r="H329" s="203"/>
      <c r="I329" s="203"/>
      <c r="J329" s="20" t="s">
        <v>44</v>
      </c>
      <c r="K329" s="19">
        <v>20.54</v>
      </c>
      <c r="L329" s="169">
        <v>0</v>
      </c>
      <c r="M329" s="169"/>
      <c r="N329" s="169">
        <f>ROUND(L329*K329,3)</f>
        <v>0</v>
      </c>
      <c r="O329" s="169"/>
      <c r="P329" s="169"/>
      <c r="Q329" s="169"/>
      <c r="R329" s="18"/>
      <c r="T329" s="17" t="s">
        <v>9</v>
      </c>
      <c r="U329" s="16" t="s">
        <v>8</v>
      </c>
      <c r="V329" s="15">
        <v>0</v>
      </c>
      <c r="W329" s="15">
        <f>V329*K329</f>
        <v>0</v>
      </c>
      <c r="X329" s="15">
        <v>0</v>
      </c>
      <c r="Y329" s="15">
        <f>X329*K329</f>
        <v>0</v>
      </c>
      <c r="Z329" s="15">
        <v>0</v>
      </c>
      <c r="AA329" s="14">
        <f>Z329*K329</f>
        <v>0</v>
      </c>
      <c r="AR329" s="5" t="s">
        <v>24</v>
      </c>
      <c r="AT329" s="5" t="s">
        <v>7</v>
      </c>
      <c r="AU329" s="5" t="s">
        <v>5</v>
      </c>
      <c r="AY329" s="5" t="s">
        <v>6</v>
      </c>
      <c r="BE329" s="13">
        <f>IF(U329="základná",N329,0)</f>
        <v>0</v>
      </c>
      <c r="BF329" s="13">
        <f>IF(U329="znížená",N329,0)</f>
        <v>0</v>
      </c>
      <c r="BG329" s="13">
        <f>IF(U329="zákl. prenesená",N329,0)</f>
        <v>0</v>
      </c>
      <c r="BH329" s="13">
        <f>IF(U329="zníž. prenesená",N329,0)</f>
        <v>0</v>
      </c>
      <c r="BI329" s="13">
        <f>IF(U329="nulová",N329,0)</f>
        <v>0</v>
      </c>
      <c r="BJ329" s="5" t="s">
        <v>5</v>
      </c>
      <c r="BK329" s="12">
        <f>ROUND(L329*K329,3)</f>
        <v>0</v>
      </c>
      <c r="BL329" s="5" t="s">
        <v>24</v>
      </c>
      <c r="BM329" s="5" t="s">
        <v>43</v>
      </c>
    </row>
    <row r="330" spans="2:65" s="24" customFormat="1" ht="29.85" customHeight="1" x14ac:dyDescent="0.35">
      <c r="B330" s="34"/>
      <c r="C330" s="29"/>
      <c r="D330" s="35" t="s">
        <v>42</v>
      </c>
      <c r="E330" s="35"/>
      <c r="F330" s="35"/>
      <c r="G330" s="35"/>
      <c r="H330" s="35"/>
      <c r="I330" s="35"/>
      <c r="J330" s="35"/>
      <c r="K330" s="35"/>
      <c r="L330" s="35"/>
      <c r="M330" s="35"/>
      <c r="N330" s="213">
        <f>BK330</f>
        <v>0</v>
      </c>
      <c r="O330" s="214"/>
      <c r="P330" s="214"/>
      <c r="Q330" s="214"/>
      <c r="R330" s="32"/>
      <c r="T330" s="31"/>
      <c r="U330" s="29"/>
      <c r="V330" s="29"/>
      <c r="W330" s="30">
        <f>SUM(W331:W334)</f>
        <v>62.724934480000002</v>
      </c>
      <c r="X330" s="29"/>
      <c r="Y330" s="30">
        <f>SUM(Y331:Y334)</f>
        <v>0.23921496</v>
      </c>
      <c r="Z330" s="29"/>
      <c r="AA330" s="28">
        <f>SUM(AA331:AA334)</f>
        <v>0</v>
      </c>
      <c r="AR330" s="26" t="s">
        <v>5</v>
      </c>
      <c r="AT330" s="27" t="s">
        <v>14</v>
      </c>
      <c r="AU330" s="27" t="s">
        <v>0</v>
      </c>
      <c r="AY330" s="26" t="s">
        <v>6</v>
      </c>
      <c r="BK330" s="25">
        <f>SUM(BK331:BK334)</f>
        <v>0</v>
      </c>
    </row>
    <row r="331" spans="2:65" s="1" customFormat="1" ht="31.5" customHeight="1" x14ac:dyDescent="0.3">
      <c r="B331" s="23"/>
      <c r="C331" s="22" t="s">
        <v>41</v>
      </c>
      <c r="D331" s="22" t="s">
        <v>7</v>
      </c>
      <c r="E331" s="21" t="s">
        <v>40</v>
      </c>
      <c r="F331" s="203" t="s">
        <v>39</v>
      </c>
      <c r="G331" s="203"/>
      <c r="H331" s="203"/>
      <c r="I331" s="203"/>
      <c r="J331" s="20" t="s">
        <v>38</v>
      </c>
      <c r="K331" s="19">
        <v>30</v>
      </c>
      <c r="L331" s="169">
        <v>0</v>
      </c>
      <c r="M331" s="169"/>
      <c r="N331" s="169">
        <f>ROUND(L331*K331,3)</f>
        <v>0</v>
      </c>
      <c r="O331" s="169"/>
      <c r="P331" s="169"/>
      <c r="Q331" s="169"/>
      <c r="R331" s="18"/>
      <c r="T331" s="17" t="s">
        <v>9</v>
      </c>
      <c r="U331" s="16" t="s">
        <v>8</v>
      </c>
      <c r="V331" s="15">
        <v>0.03</v>
      </c>
      <c r="W331" s="15">
        <f>V331*K331</f>
        <v>0.89999999999999991</v>
      </c>
      <c r="X331" s="15">
        <v>0</v>
      </c>
      <c r="Y331" s="15">
        <f>X331*K331</f>
        <v>0</v>
      </c>
      <c r="Z331" s="15">
        <v>0</v>
      </c>
      <c r="AA331" s="14">
        <f>Z331*K331</f>
        <v>0</v>
      </c>
      <c r="AR331" s="5" t="s">
        <v>24</v>
      </c>
      <c r="AT331" s="5" t="s">
        <v>7</v>
      </c>
      <c r="AU331" s="5" t="s">
        <v>5</v>
      </c>
      <c r="AY331" s="5" t="s">
        <v>6</v>
      </c>
      <c r="BE331" s="13">
        <f>IF(U331="základná",N331,0)</f>
        <v>0</v>
      </c>
      <c r="BF331" s="13">
        <f>IF(U331="znížená",N331,0)</f>
        <v>0</v>
      </c>
      <c r="BG331" s="13">
        <f>IF(U331="zákl. prenesená",N331,0)</f>
        <v>0</v>
      </c>
      <c r="BH331" s="13">
        <f>IF(U331="zníž. prenesená",N331,0)</f>
        <v>0</v>
      </c>
      <c r="BI331" s="13">
        <f>IF(U331="nulová",N331,0)</f>
        <v>0</v>
      </c>
      <c r="BJ331" s="5" t="s">
        <v>5</v>
      </c>
      <c r="BK331" s="12">
        <f>ROUND(L331*K331,3)</f>
        <v>0</v>
      </c>
      <c r="BL331" s="5" t="s">
        <v>24</v>
      </c>
      <c r="BM331" s="5" t="s">
        <v>37</v>
      </c>
    </row>
    <row r="332" spans="2:65" s="1" customFormat="1" ht="31.5" customHeight="1" x14ac:dyDescent="0.3">
      <c r="B332" s="23"/>
      <c r="C332" s="22" t="s">
        <v>36</v>
      </c>
      <c r="D332" s="22" t="s">
        <v>7</v>
      </c>
      <c r="E332" s="21" t="s">
        <v>35</v>
      </c>
      <c r="F332" s="203" t="s">
        <v>34</v>
      </c>
      <c r="G332" s="203"/>
      <c r="H332" s="203"/>
      <c r="I332" s="203"/>
      <c r="J332" s="20" t="s">
        <v>25</v>
      </c>
      <c r="K332" s="19">
        <v>215.06399999999999</v>
      </c>
      <c r="L332" s="169">
        <v>0</v>
      </c>
      <c r="M332" s="169"/>
      <c r="N332" s="169">
        <f>ROUND(L332*K332,3)</f>
        <v>0</v>
      </c>
      <c r="O332" s="169"/>
      <c r="P332" s="169"/>
      <c r="Q332" s="169"/>
      <c r="R332" s="18"/>
      <c r="T332" s="17" t="s">
        <v>9</v>
      </c>
      <c r="U332" s="16" t="s">
        <v>8</v>
      </c>
      <c r="V332" s="15">
        <v>6.5070000000000003E-2</v>
      </c>
      <c r="W332" s="15">
        <f>V332*K332</f>
        <v>13.99421448</v>
      </c>
      <c r="X332" s="15">
        <v>4.0000000000000003E-5</v>
      </c>
      <c r="Y332" s="15">
        <f>X332*K332</f>
        <v>8.6025600000000004E-3</v>
      </c>
      <c r="Z332" s="15">
        <v>0</v>
      </c>
      <c r="AA332" s="14">
        <f>Z332*K332</f>
        <v>0</v>
      </c>
      <c r="AR332" s="5" t="s">
        <v>24</v>
      </c>
      <c r="AT332" s="5" t="s">
        <v>7</v>
      </c>
      <c r="AU332" s="5" t="s">
        <v>5</v>
      </c>
      <c r="AY332" s="5" t="s">
        <v>6</v>
      </c>
      <c r="BE332" s="13">
        <f>IF(U332="základná",N332,0)</f>
        <v>0</v>
      </c>
      <c r="BF332" s="13">
        <f>IF(U332="znížená",N332,0)</f>
        <v>0</v>
      </c>
      <c r="BG332" s="13">
        <f>IF(U332="zákl. prenesená",N332,0)</f>
        <v>0</v>
      </c>
      <c r="BH332" s="13">
        <f>IF(U332="zníž. prenesená",N332,0)</f>
        <v>0</v>
      </c>
      <c r="BI332" s="13">
        <f>IF(U332="nulová",N332,0)</f>
        <v>0</v>
      </c>
      <c r="BJ332" s="5" t="s">
        <v>5</v>
      </c>
      <c r="BK332" s="12">
        <f>ROUND(L332*K332,3)</f>
        <v>0</v>
      </c>
      <c r="BL332" s="5" t="s">
        <v>24</v>
      </c>
      <c r="BM332" s="5" t="s">
        <v>33</v>
      </c>
    </row>
    <row r="333" spans="2:65" s="1" customFormat="1" ht="44.25" customHeight="1" x14ac:dyDescent="0.3">
      <c r="B333" s="23"/>
      <c r="C333" s="22" t="s">
        <v>32</v>
      </c>
      <c r="D333" s="22" t="s">
        <v>7</v>
      </c>
      <c r="E333" s="21" t="s">
        <v>31</v>
      </c>
      <c r="F333" s="203" t="s">
        <v>30</v>
      </c>
      <c r="G333" s="203"/>
      <c r="H333" s="203"/>
      <c r="I333" s="203"/>
      <c r="J333" s="20" t="s">
        <v>25</v>
      </c>
      <c r="K333" s="19">
        <v>427.06</v>
      </c>
      <c r="L333" s="169">
        <v>0</v>
      </c>
      <c r="M333" s="169"/>
      <c r="N333" s="169">
        <f>ROUND(L333*K333,3)</f>
        <v>0</v>
      </c>
      <c r="O333" s="169"/>
      <c r="P333" s="169"/>
      <c r="Q333" s="169"/>
      <c r="R333" s="18"/>
      <c r="T333" s="17" t="s">
        <v>9</v>
      </c>
      <c r="U333" s="16" t="s">
        <v>8</v>
      </c>
      <c r="V333" s="15">
        <v>5.2999999999999999E-2</v>
      </c>
      <c r="W333" s="15">
        <f>V333*K333</f>
        <v>22.634180000000001</v>
      </c>
      <c r="X333" s="15">
        <v>3.3E-4</v>
      </c>
      <c r="Y333" s="15">
        <f>X333*K333</f>
        <v>0.14092979999999999</v>
      </c>
      <c r="Z333" s="15">
        <v>0</v>
      </c>
      <c r="AA333" s="14">
        <f>Z333*K333</f>
        <v>0</v>
      </c>
      <c r="AR333" s="5" t="s">
        <v>24</v>
      </c>
      <c r="AT333" s="5" t="s">
        <v>7</v>
      </c>
      <c r="AU333" s="5" t="s">
        <v>5</v>
      </c>
      <c r="AY333" s="5" t="s">
        <v>6</v>
      </c>
      <c r="BE333" s="13">
        <f>IF(U333="základná",N333,0)</f>
        <v>0</v>
      </c>
      <c r="BF333" s="13">
        <f>IF(U333="znížená",N333,0)</f>
        <v>0</v>
      </c>
      <c r="BG333" s="13">
        <f>IF(U333="zákl. prenesená",N333,0)</f>
        <v>0</v>
      </c>
      <c r="BH333" s="13">
        <f>IF(U333="zníž. prenesená",N333,0)</f>
        <v>0</v>
      </c>
      <c r="BI333" s="13">
        <f>IF(U333="nulová",N333,0)</f>
        <v>0</v>
      </c>
      <c r="BJ333" s="5" t="s">
        <v>5</v>
      </c>
      <c r="BK333" s="12">
        <f>ROUND(L333*K333,3)</f>
        <v>0</v>
      </c>
      <c r="BL333" s="5" t="s">
        <v>24</v>
      </c>
      <c r="BM333" s="5" t="s">
        <v>29</v>
      </c>
    </row>
    <row r="334" spans="2:65" s="1" customFormat="1" ht="57" customHeight="1" x14ac:dyDescent="0.3">
      <c r="B334" s="23"/>
      <c r="C334" s="22" t="s">
        <v>28</v>
      </c>
      <c r="D334" s="22" t="s">
        <v>7</v>
      </c>
      <c r="E334" s="21" t="s">
        <v>27</v>
      </c>
      <c r="F334" s="203" t="s">
        <v>26</v>
      </c>
      <c r="G334" s="203"/>
      <c r="H334" s="203"/>
      <c r="I334" s="203"/>
      <c r="J334" s="20" t="s">
        <v>25</v>
      </c>
      <c r="K334" s="19">
        <v>427.06</v>
      </c>
      <c r="L334" s="169">
        <v>0</v>
      </c>
      <c r="M334" s="169"/>
      <c r="N334" s="169">
        <f>ROUND(L334*K334,3)</f>
        <v>0</v>
      </c>
      <c r="O334" s="169"/>
      <c r="P334" s="169"/>
      <c r="Q334" s="169"/>
      <c r="R334" s="18"/>
      <c r="T334" s="17" t="s">
        <v>9</v>
      </c>
      <c r="U334" s="16" t="s">
        <v>8</v>
      </c>
      <c r="V334" s="15">
        <v>5.8999999999999997E-2</v>
      </c>
      <c r="W334" s="15">
        <f>V334*K334</f>
        <v>25.196539999999999</v>
      </c>
      <c r="X334" s="15">
        <v>2.1000000000000001E-4</v>
      </c>
      <c r="Y334" s="15">
        <f>X334*K334</f>
        <v>8.9682600000000001E-2</v>
      </c>
      <c r="Z334" s="15">
        <v>0</v>
      </c>
      <c r="AA334" s="14">
        <f>Z334*K334</f>
        <v>0</v>
      </c>
      <c r="AR334" s="5" t="s">
        <v>24</v>
      </c>
      <c r="AT334" s="5" t="s">
        <v>7</v>
      </c>
      <c r="AU334" s="5" t="s">
        <v>5</v>
      </c>
      <c r="AY334" s="5" t="s">
        <v>6</v>
      </c>
      <c r="BE334" s="13">
        <f>IF(U334="základná",N334,0)</f>
        <v>0</v>
      </c>
      <c r="BF334" s="13">
        <f>IF(U334="znížená",N334,0)</f>
        <v>0</v>
      </c>
      <c r="BG334" s="13">
        <f>IF(U334="zákl. prenesená",N334,0)</f>
        <v>0</v>
      </c>
      <c r="BH334" s="13">
        <f>IF(U334="zníž. prenesená",N334,0)</f>
        <v>0</v>
      </c>
      <c r="BI334" s="13">
        <f>IF(U334="nulová",N334,0)</f>
        <v>0</v>
      </c>
      <c r="BJ334" s="5" t="s">
        <v>5</v>
      </c>
      <c r="BK334" s="12">
        <f>ROUND(L334*K334,3)</f>
        <v>0</v>
      </c>
      <c r="BL334" s="5" t="s">
        <v>24</v>
      </c>
      <c r="BM334" s="5" t="s">
        <v>23</v>
      </c>
    </row>
    <row r="335" spans="2:65" s="24" customFormat="1" ht="37.35" customHeight="1" x14ac:dyDescent="0.35">
      <c r="B335" s="34"/>
      <c r="C335" s="29"/>
      <c r="D335" s="33" t="s">
        <v>22</v>
      </c>
      <c r="E335" s="33"/>
      <c r="F335" s="33"/>
      <c r="G335" s="33"/>
      <c r="H335" s="33"/>
      <c r="I335" s="33"/>
      <c r="J335" s="33"/>
      <c r="K335" s="33"/>
      <c r="L335" s="33"/>
      <c r="M335" s="33"/>
      <c r="N335" s="227">
        <f>BK335</f>
        <v>0</v>
      </c>
      <c r="O335" s="228"/>
      <c r="P335" s="228"/>
      <c r="Q335" s="228"/>
      <c r="R335" s="32"/>
      <c r="T335" s="31"/>
      <c r="U335" s="29"/>
      <c r="V335" s="29"/>
      <c r="W335" s="30">
        <f>W336</f>
        <v>6.36</v>
      </c>
      <c r="X335" s="29"/>
      <c r="Y335" s="30">
        <f>Y336</f>
        <v>0</v>
      </c>
      <c r="Z335" s="29"/>
      <c r="AA335" s="28">
        <f>AA336</f>
        <v>0</v>
      </c>
      <c r="AR335" s="26" t="s">
        <v>15</v>
      </c>
      <c r="AT335" s="27" t="s">
        <v>14</v>
      </c>
      <c r="AU335" s="27" t="s">
        <v>13</v>
      </c>
      <c r="AY335" s="26" t="s">
        <v>6</v>
      </c>
      <c r="BK335" s="25">
        <f>BK336</f>
        <v>0</v>
      </c>
    </row>
    <row r="336" spans="2:65" s="1" customFormat="1" ht="44.25" customHeight="1" x14ac:dyDescent="0.3">
      <c r="B336" s="23"/>
      <c r="C336" s="22" t="s">
        <v>21</v>
      </c>
      <c r="D336" s="22" t="s">
        <v>7</v>
      </c>
      <c r="E336" s="21" t="s">
        <v>20</v>
      </c>
      <c r="F336" s="203" t="s">
        <v>19</v>
      </c>
      <c r="G336" s="203"/>
      <c r="H336" s="203"/>
      <c r="I336" s="203"/>
      <c r="J336" s="20" t="s">
        <v>18</v>
      </c>
      <c r="K336" s="19">
        <v>6</v>
      </c>
      <c r="L336" s="169">
        <v>0</v>
      </c>
      <c r="M336" s="169"/>
      <c r="N336" s="169">
        <f>ROUND(L336*K336,3)</f>
        <v>0</v>
      </c>
      <c r="O336" s="169"/>
      <c r="P336" s="169"/>
      <c r="Q336" s="169"/>
      <c r="R336" s="18"/>
      <c r="T336" s="17" t="s">
        <v>9</v>
      </c>
      <c r="U336" s="16" t="s">
        <v>8</v>
      </c>
      <c r="V336" s="15">
        <v>1.06</v>
      </c>
      <c r="W336" s="15">
        <f>V336*K336</f>
        <v>6.36</v>
      </c>
      <c r="X336" s="15">
        <v>0</v>
      </c>
      <c r="Y336" s="15">
        <f>X336*K336</f>
        <v>0</v>
      </c>
      <c r="Z336" s="15">
        <v>0</v>
      </c>
      <c r="AA336" s="14">
        <f>Z336*K336</f>
        <v>0</v>
      </c>
      <c r="AR336" s="5" t="s">
        <v>4</v>
      </c>
      <c r="AT336" s="5" t="s">
        <v>7</v>
      </c>
      <c r="AU336" s="5" t="s">
        <v>0</v>
      </c>
      <c r="AY336" s="5" t="s">
        <v>6</v>
      </c>
      <c r="BE336" s="13">
        <f>IF(U336="základná",N336,0)</f>
        <v>0</v>
      </c>
      <c r="BF336" s="13">
        <f>IF(U336="znížená",N336,0)</f>
        <v>0</v>
      </c>
      <c r="BG336" s="13">
        <f>IF(U336="zákl. prenesená",N336,0)</f>
        <v>0</v>
      </c>
      <c r="BH336" s="13">
        <f>IF(U336="zníž. prenesená",N336,0)</f>
        <v>0</v>
      </c>
      <c r="BI336" s="13">
        <f>IF(U336="nulová",N336,0)</f>
        <v>0</v>
      </c>
      <c r="BJ336" s="5" t="s">
        <v>5</v>
      </c>
      <c r="BK336" s="12">
        <f>ROUND(L336*K336,3)</f>
        <v>0</v>
      </c>
      <c r="BL336" s="5" t="s">
        <v>4</v>
      </c>
      <c r="BM336" s="5" t="s">
        <v>17</v>
      </c>
    </row>
    <row r="337" spans="2:65" s="24" customFormat="1" ht="37.35" customHeight="1" x14ac:dyDescent="0.35">
      <c r="B337" s="34"/>
      <c r="C337" s="29"/>
      <c r="D337" s="33" t="s">
        <v>16</v>
      </c>
      <c r="E337" s="33"/>
      <c r="F337" s="33"/>
      <c r="G337" s="33"/>
      <c r="H337" s="33"/>
      <c r="I337" s="33"/>
      <c r="J337" s="33"/>
      <c r="K337" s="33"/>
      <c r="L337" s="33"/>
      <c r="M337" s="33"/>
      <c r="N337" s="227">
        <f>BK337</f>
        <v>0</v>
      </c>
      <c r="O337" s="228"/>
      <c r="P337" s="228"/>
      <c r="Q337" s="228"/>
      <c r="R337" s="32"/>
      <c r="T337" s="31"/>
      <c r="U337" s="29"/>
      <c r="V337" s="29"/>
      <c r="W337" s="30">
        <f>SUM(W338:W339)</f>
        <v>0</v>
      </c>
      <c r="X337" s="29"/>
      <c r="Y337" s="30">
        <f>SUM(Y338:Y339)</f>
        <v>0</v>
      </c>
      <c r="Z337" s="29"/>
      <c r="AA337" s="28">
        <f>SUM(AA338:AA339)</f>
        <v>0</v>
      </c>
      <c r="AR337" s="26" t="s">
        <v>15</v>
      </c>
      <c r="AT337" s="27" t="s">
        <v>14</v>
      </c>
      <c r="AU337" s="27" t="s">
        <v>13</v>
      </c>
      <c r="AY337" s="26" t="s">
        <v>6</v>
      </c>
      <c r="BK337" s="25">
        <f>SUM(BK338:BK339)</f>
        <v>0</v>
      </c>
    </row>
    <row r="338" spans="2:65" s="1" customFormat="1" ht="69.75" customHeight="1" x14ac:dyDescent="0.3">
      <c r="B338" s="23"/>
      <c r="C338" s="22" t="s">
        <v>12</v>
      </c>
      <c r="D338" s="22" t="s">
        <v>7</v>
      </c>
      <c r="E338" s="21" t="s">
        <v>11</v>
      </c>
      <c r="F338" s="203" t="s">
        <v>10</v>
      </c>
      <c r="G338" s="203"/>
      <c r="H338" s="203"/>
      <c r="I338" s="203"/>
      <c r="J338" s="20" t="s">
        <v>9</v>
      </c>
      <c r="K338" s="19">
        <v>0</v>
      </c>
      <c r="L338" s="169">
        <v>0</v>
      </c>
      <c r="M338" s="169"/>
      <c r="N338" s="169">
        <f>ROUND(L338*K338,3)</f>
        <v>0</v>
      </c>
      <c r="O338" s="169"/>
      <c r="P338" s="169"/>
      <c r="Q338" s="169"/>
      <c r="R338" s="18"/>
      <c r="T338" s="17" t="s">
        <v>9</v>
      </c>
      <c r="U338" s="16" t="s">
        <v>8</v>
      </c>
      <c r="V338" s="15">
        <v>0</v>
      </c>
      <c r="W338" s="15">
        <f>V338*K338</f>
        <v>0</v>
      </c>
      <c r="X338" s="15">
        <v>0</v>
      </c>
      <c r="Y338" s="15">
        <f>X338*K338</f>
        <v>0</v>
      </c>
      <c r="Z338" s="15">
        <v>0</v>
      </c>
      <c r="AA338" s="14">
        <f>Z338*K338</f>
        <v>0</v>
      </c>
      <c r="AR338" s="5" t="s">
        <v>4</v>
      </c>
      <c r="AT338" s="5" t="s">
        <v>7</v>
      </c>
      <c r="AU338" s="5" t="s">
        <v>0</v>
      </c>
      <c r="AY338" s="5" t="s">
        <v>6</v>
      </c>
      <c r="BE338" s="13">
        <f>IF(U338="základná",N338,0)</f>
        <v>0</v>
      </c>
      <c r="BF338" s="13">
        <f>IF(U338="znížená",N338,0)</f>
        <v>0</v>
      </c>
      <c r="BG338" s="13">
        <f>IF(U338="zákl. prenesená",N338,0)</f>
        <v>0</v>
      </c>
      <c r="BH338" s="13">
        <f>IF(U338="zníž. prenesená",N338,0)</f>
        <v>0</v>
      </c>
      <c r="BI338" s="13">
        <f>IF(U338="nulová",N338,0)</f>
        <v>0</v>
      </c>
      <c r="BJ338" s="5" t="s">
        <v>5</v>
      </c>
      <c r="BK338" s="12">
        <f>ROUND(L338*K338,3)</f>
        <v>0</v>
      </c>
      <c r="BL338" s="5" t="s">
        <v>4</v>
      </c>
      <c r="BM338" s="5" t="s">
        <v>3</v>
      </c>
    </row>
    <row r="339" spans="2:65" s="1" customFormat="1" ht="282" customHeight="1" x14ac:dyDescent="0.3">
      <c r="B339" s="11"/>
      <c r="C339" s="10"/>
      <c r="D339" s="10"/>
      <c r="E339" s="10"/>
      <c r="F339" s="215" t="s">
        <v>2</v>
      </c>
      <c r="G339" s="216"/>
      <c r="H339" s="216"/>
      <c r="I339" s="216"/>
      <c r="J339" s="10"/>
      <c r="K339" s="10"/>
      <c r="L339" s="10"/>
      <c r="M339" s="10"/>
      <c r="N339" s="10"/>
      <c r="O339" s="10"/>
      <c r="P339" s="10"/>
      <c r="Q339" s="10"/>
      <c r="R339" s="9"/>
      <c r="T339" s="8"/>
      <c r="U339" s="7"/>
      <c r="V339" s="7"/>
      <c r="W339" s="7"/>
      <c r="X339" s="7"/>
      <c r="Y339" s="7"/>
      <c r="Z339" s="7"/>
      <c r="AA339" s="6"/>
      <c r="AT339" s="5" t="s">
        <v>1</v>
      </c>
      <c r="AU339" s="5" t="s">
        <v>0</v>
      </c>
    </row>
    <row r="340" spans="2:65" s="1" customFormat="1" ht="6.9" customHeight="1" x14ac:dyDescent="0.3"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</row>
  </sheetData>
  <mergeCells count="631">
    <mergeCell ref="F257:I257"/>
    <mergeCell ref="F258:I258"/>
    <mergeCell ref="L257:M257"/>
    <mergeCell ref="N257:Q257"/>
    <mergeCell ref="L258:M258"/>
    <mergeCell ref="N258:Q258"/>
    <mergeCell ref="F314:I314"/>
    <mergeCell ref="L314:M314"/>
    <mergeCell ref="N314:Q314"/>
    <mergeCell ref="N310:Q310"/>
    <mergeCell ref="N297:Q297"/>
    <mergeCell ref="N286:Q286"/>
    <mergeCell ref="N277:Q277"/>
    <mergeCell ref="F304:I304"/>
    <mergeCell ref="L304:M304"/>
    <mergeCell ref="N304:Q304"/>
    <mergeCell ref="L302:M302"/>
    <mergeCell ref="N302:Q302"/>
    <mergeCell ref="F295:I295"/>
    <mergeCell ref="L295:M295"/>
    <mergeCell ref="N295:Q295"/>
    <mergeCell ref="F296:I296"/>
    <mergeCell ref="L296:M296"/>
    <mergeCell ref="N296:Q296"/>
    <mergeCell ref="N175:Q175"/>
    <mergeCell ref="N205:Q205"/>
    <mergeCell ref="H1:K1"/>
    <mergeCell ref="S2:AC2"/>
    <mergeCell ref="N287:Q287"/>
    <mergeCell ref="N290:Q290"/>
    <mergeCell ref="N308:Q308"/>
    <mergeCell ref="N311:Q311"/>
    <mergeCell ref="N207:Q207"/>
    <mergeCell ref="N208:Q208"/>
    <mergeCell ref="N213:Q213"/>
    <mergeCell ref="N221:Q221"/>
    <mergeCell ref="N230:Q230"/>
    <mergeCell ref="N240:Q240"/>
    <mergeCell ref="N263:Q263"/>
    <mergeCell ref="F307:I307"/>
    <mergeCell ref="L307:M307"/>
    <mergeCell ref="F309:I309"/>
    <mergeCell ref="L309:M309"/>
    <mergeCell ref="F310:I310"/>
    <mergeCell ref="L310:M310"/>
    <mergeCell ref="F305:I305"/>
    <mergeCell ref="L305:M305"/>
    <mergeCell ref="F298:I298"/>
    <mergeCell ref="N307:Q307"/>
    <mergeCell ref="N309:Q309"/>
    <mergeCell ref="N305:Q305"/>
    <mergeCell ref="N299:Q299"/>
    <mergeCell ref="N328:Q328"/>
    <mergeCell ref="F339:I339"/>
    <mergeCell ref="F327:I327"/>
    <mergeCell ref="L327:M327"/>
    <mergeCell ref="N327:Q327"/>
    <mergeCell ref="F329:I329"/>
    <mergeCell ref="L329:M329"/>
    <mergeCell ref="N329:Q329"/>
    <mergeCell ref="F331:I331"/>
    <mergeCell ref="L331:M331"/>
    <mergeCell ref="N331:Q331"/>
    <mergeCell ref="F336:I336"/>
    <mergeCell ref="L336:M336"/>
    <mergeCell ref="N336:Q336"/>
    <mergeCell ref="F338:I338"/>
    <mergeCell ref="L338:M338"/>
    <mergeCell ref="N338:Q338"/>
    <mergeCell ref="F334:I334"/>
    <mergeCell ref="L334:M334"/>
    <mergeCell ref="N334:Q334"/>
    <mergeCell ref="F333:I333"/>
    <mergeCell ref="L333:M333"/>
    <mergeCell ref="N333:Q333"/>
    <mergeCell ref="N335:Q335"/>
    <mergeCell ref="N337:Q337"/>
    <mergeCell ref="L324:M324"/>
    <mergeCell ref="N324:Q324"/>
    <mergeCell ref="F326:I326"/>
    <mergeCell ref="L326:M326"/>
    <mergeCell ref="N326:Q326"/>
    <mergeCell ref="F324:I324"/>
    <mergeCell ref="F332:I332"/>
    <mergeCell ref="L332:M332"/>
    <mergeCell ref="N332:Q332"/>
    <mergeCell ref="F328:I328"/>
    <mergeCell ref="L328:M328"/>
    <mergeCell ref="N325:Q325"/>
    <mergeCell ref="N330:Q330"/>
    <mergeCell ref="F322:I322"/>
    <mergeCell ref="L322:M322"/>
    <mergeCell ref="N322:Q322"/>
    <mergeCell ref="F323:I323"/>
    <mergeCell ref="L323:M323"/>
    <mergeCell ref="N323:Q323"/>
    <mergeCell ref="F320:I320"/>
    <mergeCell ref="L320:M320"/>
    <mergeCell ref="N320:Q320"/>
    <mergeCell ref="F321:I321"/>
    <mergeCell ref="L321:M321"/>
    <mergeCell ref="N321:Q321"/>
    <mergeCell ref="F319:I319"/>
    <mergeCell ref="L319:M319"/>
    <mergeCell ref="N319:Q319"/>
    <mergeCell ref="F312:I312"/>
    <mergeCell ref="L312:M312"/>
    <mergeCell ref="N312:Q312"/>
    <mergeCell ref="F313:I313"/>
    <mergeCell ref="L313:M313"/>
    <mergeCell ref="N313:Q313"/>
    <mergeCell ref="F315:I315"/>
    <mergeCell ref="F317:I317"/>
    <mergeCell ref="L317:M317"/>
    <mergeCell ref="N317:Q317"/>
    <mergeCell ref="F318:I318"/>
    <mergeCell ref="L318:M318"/>
    <mergeCell ref="N318:Q318"/>
    <mergeCell ref="L315:M315"/>
    <mergeCell ref="N315:Q315"/>
    <mergeCell ref="N316:Q316"/>
    <mergeCell ref="F297:I297"/>
    <mergeCell ref="L297:M297"/>
    <mergeCell ref="L298:M298"/>
    <mergeCell ref="N298:Q298"/>
    <mergeCell ref="F301:I301"/>
    <mergeCell ref="L301:M301"/>
    <mergeCell ref="N301:Q301"/>
    <mergeCell ref="F302:I302"/>
    <mergeCell ref="F303:I303"/>
    <mergeCell ref="L303:M303"/>
    <mergeCell ref="N303:Q303"/>
    <mergeCell ref="F299:I299"/>
    <mergeCell ref="L299:M299"/>
    <mergeCell ref="F294:I294"/>
    <mergeCell ref="L294:M294"/>
    <mergeCell ref="N294:Q294"/>
    <mergeCell ref="F288:I288"/>
    <mergeCell ref="L288:M288"/>
    <mergeCell ref="N288:Q288"/>
    <mergeCell ref="F289:I289"/>
    <mergeCell ref="L289:M289"/>
    <mergeCell ref="N289:Q289"/>
    <mergeCell ref="F291:I291"/>
    <mergeCell ref="F292:I292"/>
    <mergeCell ref="L292:M292"/>
    <mergeCell ref="N292:Q292"/>
    <mergeCell ref="F293:I293"/>
    <mergeCell ref="L293:M293"/>
    <mergeCell ref="N293:Q293"/>
    <mergeCell ref="L291:M291"/>
    <mergeCell ref="N291:Q291"/>
    <mergeCell ref="F284:I284"/>
    <mergeCell ref="L284:M284"/>
    <mergeCell ref="N284:Q284"/>
    <mergeCell ref="F285:I285"/>
    <mergeCell ref="L285:M285"/>
    <mergeCell ref="N285:Q285"/>
    <mergeCell ref="F286:I286"/>
    <mergeCell ref="L286:M286"/>
    <mergeCell ref="F283:I283"/>
    <mergeCell ref="L283:M283"/>
    <mergeCell ref="N283:Q283"/>
    <mergeCell ref="F282:I282"/>
    <mergeCell ref="L282:M282"/>
    <mergeCell ref="N282:Q282"/>
    <mergeCell ref="L280:M280"/>
    <mergeCell ref="N280:Q280"/>
    <mergeCell ref="F274:I274"/>
    <mergeCell ref="L274:M274"/>
    <mergeCell ref="N274:Q274"/>
    <mergeCell ref="F275:I275"/>
    <mergeCell ref="L275:M275"/>
    <mergeCell ref="N275:Q275"/>
    <mergeCell ref="F277:I277"/>
    <mergeCell ref="L277:M277"/>
    <mergeCell ref="N276:Q276"/>
    <mergeCell ref="F278:I278"/>
    <mergeCell ref="L278:M278"/>
    <mergeCell ref="N278:Q278"/>
    <mergeCell ref="F279:I279"/>
    <mergeCell ref="L279:M279"/>
    <mergeCell ref="N279:Q279"/>
    <mergeCell ref="F280:I280"/>
    <mergeCell ref="F281:I281"/>
    <mergeCell ref="L281:M281"/>
    <mergeCell ref="N281:Q281"/>
    <mergeCell ref="F271:I271"/>
    <mergeCell ref="L271:M271"/>
    <mergeCell ref="N271:Q271"/>
    <mergeCell ref="F272:I272"/>
    <mergeCell ref="L272:M272"/>
    <mergeCell ref="N272:Q272"/>
    <mergeCell ref="F273:I273"/>
    <mergeCell ref="L273:M273"/>
    <mergeCell ref="N273:Q273"/>
    <mergeCell ref="F270:I270"/>
    <mergeCell ref="L270:M270"/>
    <mergeCell ref="N270:Q270"/>
    <mergeCell ref="N269:Q269"/>
    <mergeCell ref="F262:I262"/>
    <mergeCell ref="L262:M262"/>
    <mergeCell ref="N262:Q262"/>
    <mergeCell ref="F264:I264"/>
    <mergeCell ref="L264:M264"/>
    <mergeCell ref="N264:Q264"/>
    <mergeCell ref="F266:I266"/>
    <mergeCell ref="L266:M266"/>
    <mergeCell ref="N266:Q266"/>
    <mergeCell ref="F268:I268"/>
    <mergeCell ref="L268:M268"/>
    <mergeCell ref="N268:Q268"/>
    <mergeCell ref="F265:I265"/>
    <mergeCell ref="L265:M265"/>
    <mergeCell ref="N265:Q265"/>
    <mergeCell ref="F267:I267"/>
    <mergeCell ref="L267:M267"/>
    <mergeCell ref="N267:Q267"/>
    <mergeCell ref="F259:I259"/>
    <mergeCell ref="L259:M259"/>
    <mergeCell ref="N259:Q259"/>
    <mergeCell ref="F260:I260"/>
    <mergeCell ref="L260:M260"/>
    <mergeCell ref="N260:Q260"/>
    <mergeCell ref="F261:I261"/>
    <mergeCell ref="L261:M261"/>
    <mergeCell ref="N261:Q261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51:I251"/>
    <mergeCell ref="L251:M251"/>
    <mergeCell ref="N251:Q251"/>
    <mergeCell ref="F252:I252"/>
    <mergeCell ref="L252:M252"/>
    <mergeCell ref="N252:Q252"/>
    <mergeCell ref="F253:I253"/>
    <mergeCell ref="L253:M253"/>
    <mergeCell ref="N253:Q253"/>
    <mergeCell ref="N245:Q245"/>
    <mergeCell ref="F246:I246"/>
    <mergeCell ref="L246:M246"/>
    <mergeCell ref="N246:Q246"/>
    <mergeCell ref="F247:I247"/>
    <mergeCell ref="F248:I248"/>
    <mergeCell ref="L248:M248"/>
    <mergeCell ref="N248:Q248"/>
    <mergeCell ref="F249:I249"/>
    <mergeCell ref="L249:M249"/>
    <mergeCell ref="N249:Q249"/>
    <mergeCell ref="L247:M247"/>
    <mergeCell ref="N247:Q247"/>
    <mergeCell ref="F231:I231"/>
    <mergeCell ref="L231:M231"/>
    <mergeCell ref="N231:Q231"/>
    <mergeCell ref="F232:I232"/>
    <mergeCell ref="L232:M232"/>
    <mergeCell ref="N232:Q232"/>
    <mergeCell ref="F241:I241"/>
    <mergeCell ref="L241:M241"/>
    <mergeCell ref="N241:Q241"/>
    <mergeCell ref="N233:Q233"/>
    <mergeCell ref="F234:I234"/>
    <mergeCell ref="L234:M234"/>
    <mergeCell ref="N234:Q234"/>
    <mergeCell ref="F235:I235"/>
    <mergeCell ref="L235:M235"/>
    <mergeCell ref="N235:Q235"/>
    <mergeCell ref="F239:I239"/>
    <mergeCell ref="L239:M239"/>
    <mergeCell ref="N239:Q239"/>
    <mergeCell ref="F236:I236"/>
    <mergeCell ref="F237:I237"/>
    <mergeCell ref="F238:I238"/>
    <mergeCell ref="L236:M236"/>
    <mergeCell ref="N236:Q236"/>
    <mergeCell ref="F229:I229"/>
    <mergeCell ref="L229:M229"/>
    <mergeCell ref="N229:Q229"/>
    <mergeCell ref="F223:I223"/>
    <mergeCell ref="L223:M223"/>
    <mergeCell ref="N223:Q223"/>
    <mergeCell ref="F224:I224"/>
    <mergeCell ref="L224:M224"/>
    <mergeCell ref="N224:Q224"/>
    <mergeCell ref="F226:I226"/>
    <mergeCell ref="F227:I227"/>
    <mergeCell ref="L227:M227"/>
    <mergeCell ref="N227:Q227"/>
    <mergeCell ref="F228:I228"/>
    <mergeCell ref="L228:M228"/>
    <mergeCell ref="N228:Q228"/>
    <mergeCell ref="N225:Q225"/>
    <mergeCell ref="L226:M226"/>
    <mergeCell ref="N226:Q226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5:I215"/>
    <mergeCell ref="L215:M215"/>
    <mergeCell ref="N215:Q215"/>
    <mergeCell ref="F209:I209"/>
    <mergeCell ref="L209:M209"/>
    <mergeCell ref="N209:Q209"/>
    <mergeCell ref="F210:I210"/>
    <mergeCell ref="L210:M210"/>
    <mergeCell ref="N210:Q210"/>
    <mergeCell ref="F211:I211"/>
    <mergeCell ref="F212:I212"/>
    <mergeCell ref="L212:M212"/>
    <mergeCell ref="N212:Q212"/>
    <mergeCell ref="F214:I214"/>
    <mergeCell ref="L214:M214"/>
    <mergeCell ref="N214:Q214"/>
    <mergeCell ref="L211:M211"/>
    <mergeCell ref="N211:Q211"/>
    <mergeCell ref="F203:I203"/>
    <mergeCell ref="L203:M203"/>
    <mergeCell ref="N203:Q203"/>
    <mergeCell ref="F204:I204"/>
    <mergeCell ref="L204:M204"/>
    <mergeCell ref="N204:Q204"/>
    <mergeCell ref="F206:I206"/>
    <mergeCell ref="L206:M206"/>
    <mergeCell ref="N206:Q206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9:I199"/>
    <mergeCell ref="L199:M199"/>
    <mergeCell ref="N199:Q199"/>
    <mergeCell ref="F194:I194"/>
    <mergeCell ref="L194:M194"/>
    <mergeCell ref="N194:Q194"/>
    <mergeCell ref="F195:I195"/>
    <mergeCell ref="L195:M195"/>
    <mergeCell ref="N195:Q195"/>
    <mergeCell ref="F196:I196"/>
    <mergeCell ref="F197:I197"/>
    <mergeCell ref="L197:M197"/>
    <mergeCell ref="N197:Q197"/>
    <mergeCell ref="F198:I198"/>
    <mergeCell ref="L198:M198"/>
    <mergeCell ref="N198:Q198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7:I187"/>
    <mergeCell ref="L187:M187"/>
    <mergeCell ref="N187:Q187"/>
    <mergeCell ref="F182:I182"/>
    <mergeCell ref="L182:M182"/>
    <mergeCell ref="N182:Q182"/>
    <mergeCell ref="F183:I183"/>
    <mergeCell ref="L183:M183"/>
    <mergeCell ref="N183:Q183"/>
    <mergeCell ref="F184:I184"/>
    <mergeCell ref="F185:I185"/>
    <mergeCell ref="L185:M185"/>
    <mergeCell ref="N185:Q185"/>
    <mergeCell ref="F186:I186"/>
    <mergeCell ref="L186:M186"/>
    <mergeCell ref="N186:Q186"/>
    <mergeCell ref="L184:M184"/>
    <mergeCell ref="N184:Q184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3:I173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N169:Q169"/>
    <mergeCell ref="F171:I171"/>
    <mergeCell ref="L171:M171"/>
    <mergeCell ref="N171:Q171"/>
    <mergeCell ref="F172:I172"/>
    <mergeCell ref="L172:M172"/>
    <mergeCell ref="N172:Q172"/>
    <mergeCell ref="F170:I170"/>
    <mergeCell ref="L170:M170"/>
    <mergeCell ref="N170:Q170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8:I158"/>
    <mergeCell ref="L158:M158"/>
    <mergeCell ref="N158:Q158"/>
    <mergeCell ref="F151:I151"/>
    <mergeCell ref="L151:M151"/>
    <mergeCell ref="N151:Q151"/>
    <mergeCell ref="F153:I153"/>
    <mergeCell ref="L153:M153"/>
    <mergeCell ref="N153:Q153"/>
    <mergeCell ref="F154:I154"/>
    <mergeCell ref="F155:I155"/>
    <mergeCell ref="L155:M155"/>
    <mergeCell ref="N155:Q155"/>
    <mergeCell ref="F157:I157"/>
    <mergeCell ref="L157:M157"/>
    <mergeCell ref="N157:Q157"/>
    <mergeCell ref="N152:Q152"/>
    <mergeCell ref="N156:Q156"/>
    <mergeCell ref="L154:M154"/>
    <mergeCell ref="N154:Q154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36:I136"/>
    <mergeCell ref="L136:M136"/>
    <mergeCell ref="N136:Q136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L143:M143"/>
    <mergeCell ref="N143:Q143"/>
    <mergeCell ref="N137:Q137"/>
    <mergeCell ref="N138:Q138"/>
    <mergeCell ref="N139:Q139"/>
    <mergeCell ref="L141:M141"/>
    <mergeCell ref="N141:Q141"/>
    <mergeCell ref="D118:H118"/>
    <mergeCell ref="N118:Q118"/>
    <mergeCell ref="L120:Q120"/>
    <mergeCell ref="C126:Q126"/>
    <mergeCell ref="F128:P128"/>
    <mergeCell ref="F129:P129"/>
    <mergeCell ref="M131:P131"/>
    <mergeCell ref="M133:Q133"/>
    <mergeCell ref="M134:Q134"/>
    <mergeCell ref="N108:Q108"/>
    <mergeCell ref="N109:Q109"/>
    <mergeCell ref="N110:Q110"/>
    <mergeCell ref="N111:Q111"/>
    <mergeCell ref="N112:Q112"/>
    <mergeCell ref="N113:Q113"/>
    <mergeCell ref="N114:Q114"/>
    <mergeCell ref="N116:Q116"/>
    <mergeCell ref="D117:H117"/>
    <mergeCell ref="N117:Q117"/>
    <mergeCell ref="N98:Q98"/>
    <mergeCell ref="N99:Q99"/>
    <mergeCell ref="N100:Q100"/>
    <mergeCell ref="N102:Q102"/>
    <mergeCell ref="N103:Q103"/>
    <mergeCell ref="N104:Q104"/>
    <mergeCell ref="N105:Q105"/>
    <mergeCell ref="N106:Q106"/>
    <mergeCell ref="N107:Q107"/>
    <mergeCell ref="N101:Q101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C76:Q76"/>
    <mergeCell ref="F78:P78"/>
    <mergeCell ref="F79:P79"/>
    <mergeCell ref="M81:P81"/>
    <mergeCell ref="M83:Q83"/>
    <mergeCell ref="M84:Q84"/>
    <mergeCell ref="M36:P36"/>
    <mergeCell ref="L38:P38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O17:P17"/>
    <mergeCell ref="O18:P18"/>
    <mergeCell ref="O20:P20"/>
    <mergeCell ref="O21:P21"/>
    <mergeCell ref="E24:L24"/>
    <mergeCell ref="M27:P27"/>
    <mergeCell ref="M28:P28"/>
    <mergeCell ref="M30:P30"/>
    <mergeCell ref="O15:P15"/>
    <mergeCell ref="L237:M237"/>
    <mergeCell ref="N237:Q237"/>
    <mergeCell ref="L238:M238"/>
    <mergeCell ref="N238:Q238"/>
    <mergeCell ref="F306:I306"/>
    <mergeCell ref="L306:M306"/>
    <mergeCell ref="N306:Q306"/>
    <mergeCell ref="F300:I300"/>
    <mergeCell ref="L300:M300"/>
    <mergeCell ref="N300:Q300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50:I250"/>
    <mergeCell ref="L250:M250"/>
    <mergeCell ref="N250:Q250"/>
    <mergeCell ref="F245:I245"/>
    <mergeCell ref="L245:M245"/>
  </mergeCells>
  <phoneticPr fontId="0" type="noConversion"/>
  <hyperlinks>
    <hyperlink ref="F1:G1" location="C2" display="1) Krycí list rozpočtu" xr:uid="{00000000-0004-0000-0000-000000000000}"/>
    <hyperlink ref="H1:K1" location="C86" display="2) Rekapitulácia rozpočtu" xr:uid="{00000000-0004-0000-0000-000001000000}"/>
    <hyperlink ref="L1" location="C135" display="3) Rozpočet" xr:uid="{00000000-0004-0000-0000-000002000000}"/>
    <hyperlink ref="S1:T1" location="'Rekapitulácia stavby'!C2" display="Rekapitulácia stavby" xr:uid="{00000000-0004-0000-0000-000003000000}"/>
  </hyperlinks>
  <pageMargins left="0.58333330000000005" right="0.58333330000000005" top="0.5" bottom="0.4666666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03 - Škola</vt:lpstr>
      <vt:lpstr>'03 - Škola'!Názvy_tlače</vt:lpstr>
      <vt:lpstr>'03 - Škola'!Oblasť_tlače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Oravcová Nora</dc:creator>
  <cp:lastModifiedBy>Čillik Martin</cp:lastModifiedBy>
  <cp:lastPrinted>2021-03-05T14:07:06Z</cp:lastPrinted>
  <dcterms:created xsi:type="dcterms:W3CDTF">2019-03-01T12:20:50Z</dcterms:created>
  <dcterms:modified xsi:type="dcterms:W3CDTF">2021-03-15T08:52:14Z</dcterms:modified>
</cp:coreProperties>
</file>